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elektroinstalace - s..." sheetId="3" r:id="rId3"/>
    <sheet name="03 - elektroinstalace - s..." sheetId="4" r:id="rId4"/>
    <sheet name="04 - elektroinstalace - k..." sheetId="5" r:id="rId5"/>
    <sheet name="05 - elektroinstalace - E..." sheetId="6" r:id="rId6"/>
    <sheet name="06 - elektroinstalace - MaR" sheetId="7" r:id="rId7"/>
    <sheet name="07 - vzduchotechnika" sheetId="8" r:id="rId8"/>
    <sheet name="08 - vytápění" sheetId="9" r:id="rId9"/>
    <sheet name="09 - mediciální plyny" sheetId="10" r:id="rId10"/>
    <sheet name="10 - zdravotechnické inst..." sheetId="11" r:id="rId11"/>
    <sheet name="01 - oplocení" sheetId="12" r:id="rId12"/>
    <sheet name="02 - zpevněné plochy, ter..." sheetId="13" r:id="rId13"/>
    <sheet name="VON - vedlejší a ostatní ..." sheetId="14" r:id="rId14"/>
    <sheet name="Pokyny pro vyplnění" sheetId="15" r:id="rId15"/>
  </sheets>
  <definedNames>
    <definedName name="_xlnm.Print_Area" localSheetId="0">'Rekapitulace stavby'!$D$4:$AO$36,'Rekapitulace stavby'!$C$42:$AQ$70</definedName>
    <definedName name="_xlnm._FilterDatabase" localSheetId="1" hidden="1">'01 - stavební část'!$C$113:$K$5617</definedName>
    <definedName name="_xlnm.Print_Area" localSheetId="1">'01 - stavební část'!$C$4:$J$41,'01 - stavební část'!$C$47:$J$93,'01 - stavební část'!$C$99:$K$5617</definedName>
    <definedName name="_xlnm._FilterDatabase" localSheetId="2" hidden="1">'02 - elektroinstalace - s...'!$C$95:$K$300</definedName>
    <definedName name="_xlnm.Print_Area" localSheetId="2">'02 - elektroinstalace - s...'!$C$4:$J$41,'02 - elektroinstalace - s...'!$C$47:$J$75,'02 - elektroinstalace - s...'!$C$81:$K$300</definedName>
    <definedName name="_xlnm._FilterDatabase" localSheetId="3" hidden="1">'03 - elektroinstalace - s...'!$C$108:$K$293</definedName>
    <definedName name="_xlnm.Print_Area" localSheetId="3">'03 - elektroinstalace - s...'!$C$4:$J$41,'03 - elektroinstalace - s...'!$C$47:$J$88,'03 - elektroinstalace - s...'!$C$94:$K$293</definedName>
    <definedName name="_xlnm._FilterDatabase" localSheetId="4" hidden="1">'04 - elektroinstalace - k...'!$C$88:$K$155</definedName>
    <definedName name="_xlnm.Print_Area" localSheetId="4">'04 - elektroinstalace - k...'!$C$4:$J$41,'04 - elektroinstalace - k...'!$C$47:$J$68,'04 - elektroinstalace - k...'!$C$74:$K$155</definedName>
    <definedName name="_xlnm._FilterDatabase" localSheetId="5" hidden="1">'05 - elektroinstalace - E...'!$C$98:$K$203</definedName>
    <definedName name="_xlnm.Print_Area" localSheetId="5">'05 - elektroinstalace - E...'!$C$4:$J$41,'05 - elektroinstalace - E...'!$C$47:$J$78,'05 - elektroinstalace - E...'!$C$84:$K$203</definedName>
    <definedName name="_xlnm._FilterDatabase" localSheetId="6" hidden="1">'06 - elektroinstalace - MaR'!$C$97:$K$219</definedName>
    <definedName name="_xlnm.Print_Area" localSheetId="6">'06 - elektroinstalace - MaR'!$C$4:$J$41,'06 - elektroinstalace - MaR'!$C$47:$J$77,'06 - elektroinstalace - MaR'!$C$83:$K$219</definedName>
    <definedName name="_xlnm._FilterDatabase" localSheetId="7" hidden="1">'07 - vzduchotechnika'!$C$104:$K$431</definedName>
    <definedName name="_xlnm.Print_Area" localSheetId="7">'07 - vzduchotechnika'!$C$4:$J$41,'07 - vzduchotechnika'!$C$47:$J$84,'07 - vzduchotechnika'!$C$90:$K$431</definedName>
    <definedName name="_xlnm._FilterDatabase" localSheetId="8" hidden="1">'08 - vytápění'!$C$90:$K$179</definedName>
    <definedName name="_xlnm.Print_Area" localSheetId="8">'08 - vytápění'!$C$4:$J$41,'08 - vytápění'!$C$47:$J$70,'08 - vytápění'!$C$76:$K$179</definedName>
    <definedName name="_xlnm._FilterDatabase" localSheetId="9" hidden="1">'09 - mediciální plyny'!$C$86:$K$123</definedName>
    <definedName name="_xlnm.Print_Area" localSheetId="9">'09 - mediciální plyny'!$C$4:$J$41,'09 - mediciální plyny'!$C$47:$J$66,'09 - mediciální plyny'!$C$72:$K$123</definedName>
    <definedName name="_xlnm._FilterDatabase" localSheetId="10" hidden="1">'10 - zdravotechnické inst...'!$C$97:$K$320</definedName>
    <definedName name="_xlnm.Print_Area" localSheetId="10">'10 - zdravotechnické inst...'!$C$4:$J$41,'10 - zdravotechnické inst...'!$C$47:$J$77,'10 - zdravotechnické inst...'!$C$83:$K$320</definedName>
    <definedName name="_xlnm._FilterDatabase" localSheetId="11" hidden="1">'01 - oplocení'!$C$91:$K$165</definedName>
    <definedName name="_xlnm.Print_Area" localSheetId="11">'01 - oplocení'!$C$4:$J$41,'01 - oplocení'!$C$47:$J$71,'01 - oplocení'!$C$77:$K$165</definedName>
    <definedName name="_xlnm._FilterDatabase" localSheetId="12" hidden="1">'02 - zpevněné plochy, ter...'!$C$89:$K$174</definedName>
    <definedName name="_xlnm.Print_Area" localSheetId="12">'02 - zpevněné plochy, ter...'!$C$4:$J$41,'02 - zpevněné plochy, ter...'!$C$47:$J$69,'02 - zpevněné plochy, ter...'!$C$75:$K$174</definedName>
    <definedName name="_xlnm._FilterDatabase" localSheetId="13" hidden="1">'VON - vedlejší a ostatní ...'!$C$82:$K$92</definedName>
    <definedName name="_xlnm.Print_Area" localSheetId="13">'VON - vedlejší a ostatní ...'!$C$4:$J$39,'VON - vedlejší a ostatní ...'!$C$45:$J$64,'VON - vedlejší a ostatní ...'!$C$70:$K$92</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'01 - stavební část'!$113:$113</definedName>
    <definedName name="_xlnm.Print_Titles" localSheetId="2">'02 - elektroinstalace - s...'!$95:$95</definedName>
    <definedName name="_xlnm.Print_Titles" localSheetId="3">'03 - elektroinstalace - s...'!$108:$108</definedName>
    <definedName name="_xlnm.Print_Titles" localSheetId="4">'04 - elektroinstalace - k...'!$88:$88</definedName>
    <definedName name="_xlnm.Print_Titles" localSheetId="5">'05 - elektroinstalace - E...'!$98:$98</definedName>
    <definedName name="_xlnm.Print_Titles" localSheetId="6">'06 - elektroinstalace - MaR'!$97:$97</definedName>
    <definedName name="_xlnm.Print_Titles" localSheetId="7">'07 - vzduchotechnika'!$104:$104</definedName>
    <definedName name="_xlnm.Print_Titles" localSheetId="8">'08 - vytápění'!$90:$90</definedName>
    <definedName name="_xlnm.Print_Titles" localSheetId="9">'09 - mediciální plyny'!$86:$86</definedName>
    <definedName name="_xlnm.Print_Titles" localSheetId="10">'10 - zdravotechnické inst...'!$97:$97</definedName>
    <definedName name="_xlnm.Print_Titles" localSheetId="11">'01 - oplocení'!$91:$91</definedName>
    <definedName name="_xlnm.Print_Titles" localSheetId="13">'VON - vedlejší a ostatní ...'!$82:$82</definedName>
  </definedNames>
  <calcPr fullCalcOnLoad="1"/>
</workbook>
</file>

<file path=xl/sharedStrings.xml><?xml version="1.0" encoding="utf-8"?>
<sst xmlns="http://schemas.openxmlformats.org/spreadsheetml/2006/main" count="72937" uniqueCount="6437">
  <si>
    <t>Export Komplet</t>
  </si>
  <si>
    <t>VZ</t>
  </si>
  <si>
    <t>2.0</t>
  </si>
  <si>
    <t/>
  </si>
  <si>
    <t>False</t>
  </si>
  <si>
    <t>{199ea8c2-5803-401d-bad6-f57984c82a27}</t>
  </si>
  <si>
    <t>&gt;&gt;  skryté sloupce  &lt;&lt;</t>
  </si>
  <si>
    <t>0,01</t>
  </si>
  <si>
    <t>21</t>
  </si>
  <si>
    <t>15</t>
  </si>
  <si>
    <t>REKAPITULACE STAVBY</t>
  </si>
  <si>
    <t>v ---  níže se nacházejí doplnkové a pomocné údaje k sestavám  --- v</t>
  </si>
  <si>
    <t>Návod na vyplnění</t>
  </si>
  <si>
    <t>0,001</t>
  </si>
  <si>
    <t>Kód:</t>
  </si>
  <si>
    <t>19-0413</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</si>
  <si>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</si>
  <si>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</si>
  <si>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pavilonu I Nemocnice České Budějovice</t>
  </si>
  <si>
    <t>KSO:</t>
  </si>
  <si>
    <t>801 11 16</t>
  </si>
  <si>
    <t>CC-CZ:</t>
  </si>
  <si>
    <t>Místo:</t>
  </si>
  <si>
    <t>České Budějovice</t>
  </si>
  <si>
    <t>Datum:</t>
  </si>
  <si>
    <t>12. 4. 2019</t>
  </si>
  <si>
    <t>Zadavatel:</t>
  </si>
  <si>
    <t>IČ:</t>
  </si>
  <si>
    <t xml:space="preserve"> </t>
  </si>
  <si>
    <t>DIČ:</t>
  </si>
  <si>
    <t>Uchazeč:</t>
  </si>
  <si>
    <t>Vyplň údaj</t>
  </si>
  <si>
    <t>Projektant:</t>
  </si>
  <si>
    <t>ARKUS5, s.r.o., České Budějovice</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</si>
  <si>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</si>
  <si>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</si>
  <si>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</si>
  <si>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</si>
  <si>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</si>
  <si>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</si>
  <si>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</si>
  <si>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</si>
  <si>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</si>
  <si>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</si>
  <si>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</si>
  <si>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</si>
  <si>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</si>
  <si>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</si>
  <si>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</si>
  <si>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</si>
  <si>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</si>
  <si>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</si>
  <si>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</si>
  <si>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</si>
  <si>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</si>
  <si>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</si>
  <si>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</si>
  <si>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</si>
  <si>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</si>
  <si>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</si>
  <si>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</si>
  <si>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</si>
  <si>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</si>
  <si>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</si>
  <si>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</si>
  <si>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</si>
  <si>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</si>
  <si>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</si>
  <si>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</si>
  <si>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</si>
  <si>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</si>
  <si>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</si>
  <si>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</si>
  <si>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</si>
  <si>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</si>
  <si>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</si>
  <si>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</si>
  <si>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 xml:space="preserve">úpravy pavilonu </t>
  </si>
  <si>
    <t>STA</t>
  </si>
  <si>
    <t>1</t>
  </si>
  <si>
    <t>{484c95af-4fb3-4a72-921d-0267d7a079e8}</t>
  </si>
  <si>
    <t>2</t>
  </si>
  <si>
    <t>/</t>
  </si>
  <si>
    <t>01</t>
  </si>
  <si>
    <t>stavební část</t>
  </si>
  <si>
    <t>Soupis</t>
  </si>
  <si>
    <t>{948a0cf9-148a-4590-8d10-3aa29f5444c3}</t>
  </si>
  <si>
    <t>02</t>
  </si>
  <si>
    <t>elektroinstalace - silnoproud</t>
  </si>
  <si>
    <t>{7a2daf3b-850b-46e9-b857-2d9f714bd6f5}</t>
  </si>
  <si>
    <t>03</t>
  </si>
  <si>
    <t>elektroinstalace - slaboproud</t>
  </si>
  <si>
    <t>{5246e284-3dc8-4b33-ad92-fe5609864ce1}</t>
  </si>
  <si>
    <t>04</t>
  </si>
  <si>
    <t>elektroinstalace - komunikační systém sestra/pacient</t>
  </si>
  <si>
    <t>{c7bd05d8-8827-47af-b681-8ef9f44d4693}</t>
  </si>
  <si>
    <t>05</t>
  </si>
  <si>
    <t>elektroinstalace - EPS a ERO</t>
  </si>
  <si>
    <t>{6197a1a1-37c9-44ec-bc27-8ee80155fc47}</t>
  </si>
  <si>
    <t>06</t>
  </si>
  <si>
    <t>elektroinstalace - MaR</t>
  </si>
  <si>
    <t>{8917bdc5-2889-4bd2-8445-8be3e3f9aa5e}</t>
  </si>
  <si>
    <t>07</t>
  </si>
  <si>
    <t>vzduchotechnika</t>
  </si>
  <si>
    <t>{68f585f2-19d8-4ad2-9463-254899366341}</t>
  </si>
  <si>
    <t>08</t>
  </si>
  <si>
    <t>vytápění</t>
  </si>
  <si>
    <t>{d3a67d03-342c-4c63-9820-ba54db3e8b63}</t>
  </si>
  <si>
    <t>09</t>
  </si>
  <si>
    <t>mediciální plyny</t>
  </si>
  <si>
    <t>{800487e2-e9bf-4bec-a4b5-26940f3b5c15}</t>
  </si>
  <si>
    <t>10</t>
  </si>
  <si>
    <t>zdravotechnické instalace</t>
  </si>
  <si>
    <t>{baa4acb6-6018-477c-a335-1dfa38f16d8a}</t>
  </si>
  <si>
    <t>SO 02</t>
  </si>
  <si>
    <t>venkovní úpravy spojené s úpravami pavilonu</t>
  </si>
  <si>
    <t>{7e45a515-4e45-4ed3-9aa7-a313defe6955}</t>
  </si>
  <si>
    <t>oplocení</t>
  </si>
  <si>
    <t>{cd3f20c9-dc6d-4914-94f7-1eb71218df08}</t>
  </si>
  <si>
    <t>zpevněné plochy, terénní a sadové úpravy</t>
  </si>
  <si>
    <t>{97f324eb-de52-4a93-989b-53b3a315edf6}</t>
  </si>
  <si>
    <t>VON</t>
  </si>
  <si>
    <t>vedlejší a ostatní náklady</t>
  </si>
  <si>
    <t>{96de4291-472e-435b-bdd5-4913263b7a51}</t>
  </si>
  <si>
    <t>KRYCÍ LIST SOUPISU PRACÍ</t>
  </si>
  <si>
    <t>Objekt:</t>
  </si>
  <si>
    <t xml:space="preserve">SO 01 - úpravy pavilonu </t>
  </si>
  <si>
    <t>Soupis:</t>
  </si>
  <si>
    <t>01 - stavební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</si>
  <si>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</si>
  <si>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</si>
  <si>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</si>
  <si>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</si>
  <si>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</si>
  <si>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</si>
  <si>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</si>
  <si>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</si>
  <si>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</si>
  <si>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</si>
  <si>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</si>
  <si>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</si>
  <si>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</si>
  <si>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</si>
  <si>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</si>
  <si>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</si>
  <si>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</si>
  <si>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</si>
  <si>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727 - Zdravotechnika - požární ochrana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</si>
  <si>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</si>
  <si>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</si>
  <si>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</si>
  <si>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</si>
  <si>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</si>
  <si>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</si>
  <si>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</si>
  <si>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</si>
  <si>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</si>
  <si>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</si>
  <si>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</si>
  <si>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VYB - Vybavení objektu</t>
  </si>
  <si>
    <t>HZS - Hodinové zúčtovací sazby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</si>
  <si>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</si>
  <si>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</si>
  <si>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</si>
  <si>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</si>
  <si>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</si>
  <si>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</si>
  <si>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</si>
  <si>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</si>
  <si>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</si>
  <si>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</si>
  <si>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</si>
  <si>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</si>
  <si>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</si>
  <si>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</si>
  <si>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</si>
  <si>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</si>
  <si>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</si>
  <si>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</si>
  <si>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</si>
  <si>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</si>
  <si>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</si>
  <si>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</si>
  <si>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2019 01</t>
  </si>
  <si>
    <t>4</t>
  </si>
  <si>
    <t>1321597722</t>
  </si>
  <si>
    <t>PSC</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</si>
  <si>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</si>
  <si>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</si>
  <si>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52*0,6*0,5"pro ZTI</t>
  </si>
  <si>
    <t>162201211</t>
  </si>
  <si>
    <t>Vodorovné přemístění výkopku nebo sypaniny stavebním kolečkem s naložením a vyprázdněním kolečka na hromady nebo do dopravního prostředku na vzdálenost do 10 m z horniny tř. 1 až 4</t>
  </si>
  <si>
    <t>-1846241386</t>
  </si>
  <si>
    <t>15,6-3,12"položky dílu 1</t>
  </si>
  <si>
    <t>3</t>
  </si>
  <si>
    <t>162201219</t>
  </si>
  <si>
    <t>Vodorovné přemístění výkopku nebo sypaniny stavebním kolečkem s naložením a vyprázdněním kolečka na hromady nebo do dopravního prostředku na vzdálenost do 10 m z horniny Příplatek k ceně za každých dalších 10 m</t>
  </si>
  <si>
    <t>-689444161</t>
  </si>
  <si>
    <t>12,48*4 'Přepočtené koeficientem množství</t>
  </si>
  <si>
    <t>162701105</t>
  </si>
  <si>
    <t>Vodorovné přemístění výkopku nebo sypaniny po suchu na obvyklém dopravním prostředku, bez naložení výkopku, avšak se složením bez rozhrnutí z horniny tř. 1 až 4 na vzdálenost přes 9 000 do 10 000 m</t>
  </si>
  <si>
    <t>-1113889054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</si>
  <si>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</si>
  <si>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</si>
  <si>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</si>
  <si>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</si>
  <si>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965660388</t>
  </si>
  <si>
    <t>12,48*5 'Přepočtené koeficientem množství</t>
  </si>
  <si>
    <t>6</t>
  </si>
  <si>
    <t>167101101</t>
  </si>
  <si>
    <t>Nakládání, skládání a překládání neulehlého výkopku nebo sypaniny nakládání, množství do 100 m3, z hornin tř. 1 až 4</t>
  </si>
  <si>
    <t>971290266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</si>
  <si>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</si>
  <si>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7</t>
  </si>
  <si>
    <t>171201201</t>
  </si>
  <si>
    <t>Uložení sypaniny na skládky</t>
  </si>
  <si>
    <t>1885043653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</si>
  <si>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</si>
  <si>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t>
  </si>
  <si>
    <t>171201211</t>
  </si>
  <si>
    <t>Poplatek za uložení stavebního odpadu na skládce (skládkovné) zeminy a kameniva zatříděného do Katalogu odpadů pod kódem 170 504</t>
  </si>
  <si>
    <t>t</t>
  </si>
  <si>
    <t>-1910754533</t>
  </si>
  <si>
    <t xml:space="preserve">Poznámka k souboru cen:
1. Ceny uvedené v souboru cen lze po dohodě upravit podle místních podmínek.
</t>
  </si>
  <si>
    <t>12,48*2 'Přepočtené koeficientem množství</t>
  </si>
  <si>
    <t>9</t>
  </si>
  <si>
    <t>174101101</t>
  </si>
  <si>
    <t>Zásyp sypaninou z jakékoliv horniny s uložením výkopku ve vrstvách se zhutněním jam, šachet, rýh nebo kolem objektů v těchto vykopávkách</t>
  </si>
  <si>
    <t>1558558200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</si>
  <si>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</si>
  <si>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52*0,6*0,1"pro ZTI</t>
  </si>
  <si>
    <t>175111101</t>
  </si>
  <si>
    <t>Obsypání potrubí ručně sypaninou z vhodných hornin tř. 1 až 4 nebo materiálem připraveným podél výkopu ve vzdálenosti do 3 m od jeho kraje, pro jakoukoliv hloubku výkopu a míru zhutnění bez prohození sypaniny sítem</t>
  </si>
  <si>
    <t>-1294812024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</si>
  <si>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</si>
  <si>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52*0,6*0,4</t>
  </si>
  <si>
    <t>11</t>
  </si>
  <si>
    <t>M</t>
  </si>
  <si>
    <t>58331351</t>
  </si>
  <si>
    <t>kamenivo těžené drobné frakce 0/4</t>
  </si>
  <si>
    <t>1198207825</t>
  </si>
  <si>
    <t>Zakládání</t>
  </si>
  <si>
    <t>12</t>
  </si>
  <si>
    <t>220101501</t>
  </si>
  <si>
    <t>Podchycení stávajících základů mikropilotami TR 89/10 - 6.0</t>
  </si>
  <si>
    <t>kus</t>
  </si>
  <si>
    <t>1040651760</t>
  </si>
  <si>
    <t>8"výkres číslo statika</t>
  </si>
  <si>
    <t>13</t>
  </si>
  <si>
    <t>220101502</t>
  </si>
  <si>
    <t>Podchycení stávající základové šachty mikropilotami TR 89/10 - 6.0</t>
  </si>
  <si>
    <t>-1767394517</t>
  </si>
  <si>
    <t>10"výkres číslo statika</t>
  </si>
  <si>
    <t>Svislé a kompletní konstrukce</t>
  </si>
  <si>
    <t>14</t>
  </si>
  <si>
    <t>310238211</t>
  </si>
  <si>
    <t>Zazdívka otvorů ve zdivu nadzákladovém cihlami pálenými plochy přes 0,25 m2 do 1 m2 na maltu vápenocementovou</t>
  </si>
  <si>
    <t>-1505809676</t>
  </si>
  <si>
    <t>1,6*0,2*0,7"výkres číslo D.1.1.16</t>
  </si>
  <si>
    <t>311235141</t>
  </si>
  <si>
    <t>Zdivo jednovrstvé z cihel děrovaných broušených na celoplošnou tenkovrstvou maltu, pevnost cihel přes P10 do P15, tl. zdiva 240 mm</t>
  </si>
  <si>
    <t>m2</t>
  </si>
  <si>
    <t>-1214516953</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</si>
  <si>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</si>
  <si>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4*4*2,75*0,5"výkres číslo D.1.1.21</t>
  </si>
  <si>
    <t>16</t>
  </si>
  <si>
    <t>311235151</t>
  </si>
  <si>
    <t>Zdivo jednovrstvé z cihel děrovaných broušených na celoplošnou tenkovrstvou maltu, pevnost cihel do P10, tl. zdiva 300 mm</t>
  </si>
  <si>
    <t>-258841643</t>
  </si>
  <si>
    <t>(3,94+14,4)*2</t>
  </si>
  <si>
    <t>-2,36*1,15*5</t>
  </si>
  <si>
    <t>Součet"výkres číslo D.1.1.21</t>
  </si>
  <si>
    <t>17</t>
  </si>
  <si>
    <t>311272111</t>
  </si>
  <si>
    <t>Zdivo z pórobetonových tvárnic na tenké maltové lože, tl. zdiva 250 mm pevnost tvárnic do P2, objemová hmotnost do 450 kg/m3 hladkých</t>
  </si>
  <si>
    <t>1787042877</t>
  </si>
  <si>
    <t>3,82*3-0,6*0,8"výkres číslo D.1.1.21</t>
  </si>
  <si>
    <t>18</t>
  </si>
  <si>
    <t>311321815</t>
  </si>
  <si>
    <t>Nadzákladové zdi z betonu železového (bez výztuže) nosné pohledového (v přírodní barvě drtí a přísad) tř. C 30/37</t>
  </si>
  <si>
    <t>2025031585</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</si>
  <si>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</si>
  <si>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(1,4*3+0,2*3+1,35+1,45)*(3,635-0,475)*0,2-1*2*0,2</t>
  </si>
  <si>
    <t>(4,1*2+1,4+3*3)*0,475*0,2</t>
  </si>
  <si>
    <t>(2,7+0,25+0,22)*3,475*0,33</t>
  </si>
  <si>
    <t>(2,7+0,25+0,22)*3,475*0,26</t>
  </si>
  <si>
    <t>2,4*3,475*0,22</t>
  </si>
  <si>
    <t>2,4*3,475*0,25-1,3*2*0,25</t>
  </si>
  <si>
    <t>19</t>
  </si>
  <si>
    <t>311351121</t>
  </si>
  <si>
    <t>Bednění nadzákladových zdí nosných rovné oboustranné za každou stranu zřízení</t>
  </si>
  <si>
    <t>-617657763</t>
  </si>
  <si>
    <t xml:space="preserve">Poznámka k souboru cen: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</si>
  <si>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(1,4*6+0,2*2+0,2*3+1,35*2+1,45*2)*(3,635-0,475)+(1+2)*2*0,2</t>
  </si>
  <si>
    <t>(4,1+3,6+1,4*2+1,35+1,45+2,1+3)*2*0,475+(4,1+3,6)*2*0,2</t>
  </si>
  <si>
    <t>(2,7+0,25+0,22)*3,475*2</t>
  </si>
  <si>
    <t>2,4*3,475*2</t>
  </si>
  <si>
    <t>2,4*3,475*2+(1,3+2)*2*0,25</t>
  </si>
  <si>
    <t>20</t>
  </si>
  <si>
    <t>311351122</t>
  </si>
  <si>
    <t>Bednění nadzákladových zdí nosných rovné oboustranné za každou stranu odstranění</t>
  </si>
  <si>
    <t>818667835</t>
  </si>
  <si>
    <t>311361821</t>
  </si>
  <si>
    <t>Výztuž nadzákladových zdí nosných svislých nebo odkloněných od svislice, rovných nebo oblých z betonářské oceli 10 505 (R) nebo BSt 500</t>
  </si>
  <si>
    <t>34886437</t>
  </si>
  <si>
    <t>15,939*0,15"výkres číslo D.1.1.21</t>
  </si>
  <si>
    <t>22</t>
  </si>
  <si>
    <t>317142410</t>
  </si>
  <si>
    <t>Překlady nenosné z pórobetonu osazené do tenkého maltového lože, výšky do 250 mm, šířky překladu 75 mm, délky překladu do 1000 mm</t>
  </si>
  <si>
    <t>-1212890128</t>
  </si>
  <si>
    <t xml:space="preserve">Poznámka k souboru cen:
1. V cenách jsou započteny náklady na dodání a uložení překladu, včetně podmazání ložné plochy tenkovrstvou maltou.
</t>
  </si>
  <si>
    <t>2"výkres číslo D.1.1.38</t>
  </si>
  <si>
    <t>23</t>
  </si>
  <si>
    <t>317142422</t>
  </si>
  <si>
    <t>Překlady nenosné z pórobetonu osazené do tenkého maltového lože, výšky do 250 mm, šířky překladu 100 mm, délky překladu přes 1000 do 1250 mm</t>
  </si>
  <si>
    <t>366779873</t>
  </si>
  <si>
    <t>16"výkres číslo D.1.1.38</t>
  </si>
  <si>
    <t>24</t>
  </si>
  <si>
    <t>317142424</t>
  </si>
  <si>
    <t>Překlady nenosné z pórobetonu osazené do tenkého maltového lože, výšky do 250 mm, šířky překladu 100 mm, délky překladu přes 1250 do 1500 mm</t>
  </si>
  <si>
    <t>-1012952812</t>
  </si>
  <si>
    <t>3"výkres číslo D.1.1.38</t>
  </si>
  <si>
    <t>25</t>
  </si>
  <si>
    <t>317142442</t>
  </si>
  <si>
    <t>Překlady nenosné z pórobetonu osazené do tenkého maltového lože, výšky do 250 mm, šířky překladu 150 mm, délky překladu přes 1000 do 1250 mm</t>
  </si>
  <si>
    <t>1923807247</t>
  </si>
  <si>
    <t>18"výkres číslo D.1.1.38</t>
  </si>
  <si>
    <t>26</t>
  </si>
  <si>
    <t>317142444</t>
  </si>
  <si>
    <t>Překlady nenosné z pórobetonu osazené do tenkého maltového lože, výšky do 250 mm, šířky překladu 150 mm, délky překladu přes 1250 do 1500 mm</t>
  </si>
  <si>
    <t>-714196537</t>
  </si>
  <si>
    <t>68"výkres číslo D.1.1.38</t>
  </si>
  <si>
    <t>27</t>
  </si>
  <si>
    <t>317142446</t>
  </si>
  <si>
    <t>Překlady nenosné z pórobetonu osazené do tenkého maltového lože, výšky do 250 mm, šířky překladu 150 mm, délky překladu přes 1500 do 2000 mm</t>
  </si>
  <si>
    <t>1466528916</t>
  </si>
  <si>
    <t>26"výkres číslo D.1.1.38</t>
  </si>
  <si>
    <t>28</t>
  </si>
  <si>
    <t>317944321</t>
  </si>
  <si>
    <t>Válcované nosníky dodatečně osazované do připravených otvorů bez zazdění hlav do č. 12</t>
  </si>
  <si>
    <t>1373409328</t>
  </si>
  <si>
    <t xml:space="preserve">Poznámka k souboru cen:
1. V cenách jsou zahrnuty náklady na dodávku a montáž válcovaných nosníků.
2. Ceny jsou určeny pouze pro ocenění konstrukce překladů nad otvory.
</t>
  </si>
  <si>
    <t>(1,6*2*9+1,7*2*35+2,95*2*21,5*2+1,2*2+1,7*2)*7,09*0,001</t>
  </si>
  <si>
    <t>(1,3*2*12+1,5*2*1+1,4*2*2+1,2*2*2+1,1*2)*4,5*0,001</t>
  </si>
  <si>
    <t>2,6*2*10,89*0,001</t>
  </si>
  <si>
    <t>Součet"výkres číslo D.1.1.38</t>
  </si>
  <si>
    <t>29</t>
  </si>
  <si>
    <t>331238323</t>
  </si>
  <si>
    <t>Pilíře volně stojící z cihel děrovaných čtyřhranné pravoúhlé pod omítku z cihel klasických na maltu cementovou M10, průřezu 300x250 mm, pevnost přes P10 do P15</t>
  </si>
  <si>
    <t>-396573333</t>
  </si>
  <si>
    <t>0,6*0,55*1,65"výkres číslo D.1.1.20</t>
  </si>
  <si>
    <t>30</t>
  </si>
  <si>
    <t>340271025</t>
  </si>
  <si>
    <t>Zazdívka otvorů v příčkách nebo stěnách pórobetonovými tvárnicemi plochy přes 1 m2 do 4 m2, objemová hmotnost 500 kg/m3, tloušťka příčky 100 mm</t>
  </si>
  <si>
    <t>-741596508</t>
  </si>
  <si>
    <t>0,6*2,1</t>
  </si>
  <si>
    <t>Mezisoučet"výkres číslo D.1.1.20</t>
  </si>
  <si>
    <t>0,9*2,1</t>
  </si>
  <si>
    <t>Mezisoučet"výkres číslo D.1.1.21</t>
  </si>
  <si>
    <t>Součet</t>
  </si>
  <si>
    <t>31</t>
  </si>
  <si>
    <t>340271041</t>
  </si>
  <si>
    <t>Zazdívka otvorů v příčkách nebo stěnách pórobetonovými tvárnicemi plochy přes 0,025 m2 do 1 m2, objemová hmotnost 500 kg/m3, tloušťka příčky 150 mm</t>
  </si>
  <si>
    <t>-1902237884</t>
  </si>
  <si>
    <t>0,25*2,1</t>
  </si>
  <si>
    <t>Mezisoučet"výkres číslo D.1.1.17</t>
  </si>
  <si>
    <t>Mezisoučet"výkres číslo D.1.1.18</t>
  </si>
  <si>
    <t>Mezisoučet"výkres číslo D.1.1.19</t>
  </si>
  <si>
    <t>32</t>
  </si>
  <si>
    <t>340271045</t>
  </si>
  <si>
    <t>Zazdívka otvorů v příčkách nebo stěnách pórobetonovými tvárnicemi plochy přes 1 m2 do 4 m2, objemová hmotnost 500 kg/m3, tloušťka příčky 150 mm</t>
  </si>
  <si>
    <t>294610849</t>
  </si>
  <si>
    <t>1*2,1*6</t>
  </si>
  <si>
    <t>1,2*2,1*2</t>
  </si>
  <si>
    <t>Mezisoučet"výkres číslo D.1.1.16</t>
  </si>
  <si>
    <t>1,2*2,1*7</t>
  </si>
  <si>
    <t>0,95*2,1</t>
  </si>
  <si>
    <t>1*2,1</t>
  </si>
  <si>
    <t>0,65*2,1</t>
  </si>
  <si>
    <t>0,725*2,1</t>
  </si>
  <si>
    <t>1,15*2,1</t>
  </si>
  <si>
    <t>0,9*2,1*4</t>
  </si>
  <si>
    <t>1,2*2,1*4</t>
  </si>
  <si>
    <t>33</t>
  </si>
  <si>
    <t>342272205</t>
  </si>
  <si>
    <t>Příčky z pórobetonových tvárnic hladkých na tenké maltové lože objemová hmotnost do 500 kg/m3, tloušťka příčky 50 mm</t>
  </si>
  <si>
    <t>741223207</t>
  </si>
  <si>
    <t>(1,25+0,15+0,2*2+0,15+0,25+0,16*2+0,45)*3,4</t>
  </si>
  <si>
    <t>(0,9+0,15+1,7+0,15+0,2+0,25*3+0,15*3+(0,15+0,25)*2)*3,3</t>
  </si>
  <si>
    <t>(0,9+0,15+1,7+0,2+0,25*4+0,15*3+0,2*4+0,25+0,15)*3,3</t>
  </si>
  <si>
    <t>(1,7+0,9+0,15+0,25+0,2+0,25+0,15+0,3+0,25*3+0,15*3)*3,3</t>
  </si>
  <si>
    <t>34</t>
  </si>
  <si>
    <t>342272215</t>
  </si>
  <si>
    <t>Příčky z pórobetonových tvárnic hladkých na tenké maltové lože objemová hmotnost do 500 kg/m3, tloušťka příčky 75 mm</t>
  </si>
  <si>
    <t>1088141655</t>
  </si>
  <si>
    <t>(1,725+1,825)*2,5</t>
  </si>
  <si>
    <t>-0,7*2*2</t>
  </si>
  <si>
    <t>35</t>
  </si>
  <si>
    <t>342272225</t>
  </si>
  <si>
    <t>Příčky z pórobetonových tvárnic hladkých na tenké maltové lože objemová hmotnost do 500 kg/m3, tloušťka příčky 100 mm</t>
  </si>
  <si>
    <t>724817687</t>
  </si>
  <si>
    <t>(1+0,35+0,45+0,3+2,35+1,6+2,125+(0,3+0,2)*3+1+0,5+0,225+0,9+0,25*2+0,125*2+1,05+0,25*2+0,35+0,62+0,15+1,875)*3,4</t>
  </si>
  <si>
    <t>((0,25+0,35)*2+0,94+1+0,55+1,5)*3,4</t>
  </si>
  <si>
    <t>-0,7*2*3</t>
  </si>
  <si>
    <t>-1,1*2</t>
  </si>
  <si>
    <t>(0,3+0,2+(0,375+1,005)*3+0,25*7+0,6+5,25+0,3*11+0,3*2+0,1+0,15+0,45+0,2+1,25+0,59+0,55+0,4+0,2*2)*3,3</t>
  </si>
  <si>
    <t>-0,7*2</t>
  </si>
  <si>
    <t>(0,2+0,3*2+(1,19+0,2)*3+0,25*6+0,2*3+0,6+0,15+4,5+0,3+0,3*10+0,4*2+0,45+0,15+0,2+0,55+0,59+1,25)*3,3</t>
  </si>
  <si>
    <t>(0,3+0,2+0,3*2+0,2+(1,19+0,2)*3+0,25*6+0,15+0,645+4,5+6,3+0,2*2+3,59+1,375+1,1+1,15+3,05*2)*3,3</t>
  </si>
  <si>
    <t>-0,9*2</t>
  </si>
  <si>
    <t>-0,8*2</t>
  </si>
  <si>
    <t>-0,7*2*4</t>
  </si>
  <si>
    <t>(0,245+0,9*5+0,35+1+0,895+0,3+1,6+0,2+0,45+0,45+0,2*2)*2,5</t>
  </si>
  <si>
    <t>36</t>
  </si>
  <si>
    <t>342272245</t>
  </si>
  <si>
    <t>Příčky z pórobetonových tvárnic hladkých na tenké maltové lože objemová hmotnost do 500 kg/m3, tloušťka příčky 150 mm</t>
  </si>
  <si>
    <t>-1174258807</t>
  </si>
  <si>
    <t>(3,5+3,2+7,6+3,5*3+2,4*2+5,4+3+2,4+3,45+1,8+0,15+1,975+3+5,4+1,18+0,3+1,3+3,5*2+1,9+0,3+1,65+3,5+1,55)*3,4</t>
  </si>
  <si>
    <t>-0,9*2*6</t>
  </si>
  <si>
    <t>-1,1*2*4</t>
  </si>
  <si>
    <t>-0,8*2*3</t>
  </si>
  <si>
    <t>(19+2,56+3,5*4+4,15+1,79+(3+1,42+0,965+2+3+1,59+2)*3+2,55+5,55+0,1+0,75+0,15*9+3,42+2,73+3,55+3,6*3+2,7*2+3,42+5,25*6+2,55+2,73+2,7*2+3*2)*3,3</t>
  </si>
  <si>
    <t>-0,9*2*13</t>
  </si>
  <si>
    <t>-1,1*2*2</t>
  </si>
  <si>
    <t>-1,2*2*7</t>
  </si>
  <si>
    <t>(18,85+2,6+3,5*4+4,15+1,8+(3,15+1,2+1,275+2,795+1,45+1,905+2)*3+5,55+0,1+0,15*9+3,42*2+2,73+3,55+3,6*3+2,7*2+5,25*7+2,73+2,7*2+3*2)*3,3</t>
  </si>
  <si>
    <t>-0,9*2*18</t>
  </si>
  <si>
    <t>-1,2*2*8</t>
  </si>
  <si>
    <t>(18,85+2,6+3,5*4+1,8+4,15+(3,15+1,125+1,275+6,2+2)*3+2,5+5,1)*3,3</t>
  </si>
  <si>
    <t>-1,2*2*2</t>
  </si>
  <si>
    <t>-0,9*2*12</t>
  </si>
  <si>
    <t>(2,905+0,7+0,8+0,5*5+1,25+1,35*4)*2,5</t>
  </si>
  <si>
    <t>1,1*2*5</t>
  </si>
  <si>
    <t>37</t>
  </si>
  <si>
    <t>346244342</t>
  </si>
  <si>
    <t>Obezdívka pozednice z pálených cihel dl. 290 mm, na maltu ze suché směsi 5 MPa tl. 65 mm včetně izolace tl. 40 mm</t>
  </si>
  <si>
    <t>-1330686893</t>
  </si>
  <si>
    <t>(3,94+14,4+3,82)*2*0,25"výkres číslo D.1.1.21</t>
  </si>
  <si>
    <t>38</t>
  </si>
  <si>
    <t>350501501</t>
  </si>
  <si>
    <t>Osazení a obezdívka modulu závěsného WC</t>
  </si>
  <si>
    <t>-1633136197</t>
  </si>
  <si>
    <t>14+20+21+21+13+11"výkres číslo D.1.1.16-21</t>
  </si>
  <si>
    <t>Vodorovné konstrukce</t>
  </si>
  <si>
    <t>39</t>
  </si>
  <si>
    <t>411321616</t>
  </si>
  <si>
    <t>Stropy z betonu železového (bez výztuže) stropů deskových, plochých střech, desek balkonových, desek hřibových stropů včetně hlavic hřibových sloupů tř. C 30/37</t>
  </si>
  <si>
    <t>1574623354</t>
  </si>
  <si>
    <t xml:space="preserve">Poznámka k souboru cen:
1. V cenách pohledového betonu 411 35-4 a 411 35-5 jsou započteny i náklady na pečlivé hutnění zejména při líci konstrukce pro docílení neporušeného maltového povrchu bez vzhledových kazů.
</t>
  </si>
  <si>
    <t>3,6*4,1*0,2+(2,4+0,33+0,26)*(2,7+0,25+0,22)*0,2"výkres číslo D.1.1.21</t>
  </si>
  <si>
    <t>40</t>
  </si>
  <si>
    <t>411351011</t>
  </si>
  <si>
    <t>Bednění stropních konstrukcí - bez podpěrné konstrukce desek tloušťky stropní desky přes 5 do 25 cm zřízení</t>
  </si>
  <si>
    <t>-1779726726</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</si>
  <si>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</si>
  <si>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1,4*1,35+1,4*1,45+2,1*3+2,4*2,7"výkres číslo D.1.1.21</t>
  </si>
  <si>
    <t>41</t>
  </si>
  <si>
    <t>411351012</t>
  </si>
  <si>
    <t>Bednění stropních konstrukcí - bez podpěrné konstrukce desek tloušťky stropní desky přes 5 do 25 cm odstranění</t>
  </si>
  <si>
    <t>-410060234</t>
  </si>
  <si>
    <t>42</t>
  </si>
  <si>
    <t>411354313</t>
  </si>
  <si>
    <t>Podpěrná konstrukce stropů - desek, kleneb a skořepin výška podepření do 4 m tloušťka stropu přes 15 do 25 cm zřízení</t>
  </si>
  <si>
    <t>-1991638082</t>
  </si>
  <si>
    <t xml:space="preserve">Poznámka k souboru cen:
1. Podepření větších výšek než 6 m se oceňuje individuálně.
</t>
  </si>
  <si>
    <t>43</t>
  </si>
  <si>
    <t>411354314</t>
  </si>
  <si>
    <t>Podpěrná konstrukce stropů - desek, kleneb a skořepin výška podepření do 4 m tloušťka stropu přes 15 do 25 cm odstranění</t>
  </si>
  <si>
    <t>-74079913</t>
  </si>
  <si>
    <t>44</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</si>
  <si>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</si>
  <si>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</si>
  <si>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-11807708</t>
  </si>
  <si>
    <t>4,848*0,15</t>
  </si>
  <si>
    <t>45</t>
  </si>
  <si>
    <t>413941123</t>
  </si>
  <si>
    <t>Osazování ocelových válcovaných nosníků ve stropech I nebo IE nebo U nebo UE nebo L č. 14 až 22 nebo výšky do 220 mm</t>
  </si>
  <si>
    <t>55165166</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</si>
  <si>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</si>
  <si>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5,7*174*29,4*0,001</t>
  </si>
  <si>
    <t>6,7*100*22,37*0,001</t>
  </si>
  <si>
    <t>46</t>
  </si>
  <si>
    <t>13010824</t>
  </si>
  <si>
    <t>ocel profilová UPN 180 jakost 11 375</t>
  </si>
  <si>
    <t>-1687897227</t>
  </si>
  <si>
    <t>6,7*100*22,37*0,001*1,08</t>
  </si>
  <si>
    <t>47</t>
  </si>
  <si>
    <t>13010828</t>
  </si>
  <si>
    <t>ocel profilová UPN 220 jakost 11 375</t>
  </si>
  <si>
    <t>1935456112</t>
  </si>
  <si>
    <t>29,159*1,08</t>
  </si>
  <si>
    <t>48</t>
  </si>
  <si>
    <t>417238222</t>
  </si>
  <si>
    <t>Obezdívka ztužujícího věnce keramickými věncovkami včetně tepelné izolace z pěnového polystyrenu tl. 100 mm oboustranná, výška věnce přes 150 do 210 mm</t>
  </si>
  <si>
    <t>m</t>
  </si>
  <si>
    <t>-1832977413</t>
  </si>
  <si>
    <t xml:space="preserve">Poznámka k souboru cen:
1. V cenách jsou započteny náklady na navlhčení podkladu a věncovek, podmaltování a kladení věncovek na sraz včetně jejich dodání bez promaltování styčné spáry.
2. Množství jednotek se určuje v m délky obezdívky.
</t>
  </si>
  <si>
    <t>3,94+14,4"výkres číslo D.1.1.</t>
  </si>
  <si>
    <t>49</t>
  </si>
  <si>
    <t>417352311</t>
  </si>
  <si>
    <t>Ztracené bednění věnců z pórobetonových U-profilů osazených do maltového lože, objemová hmotnost do 500 kg/m3 výšky věnce do 250 mm tloušťka zdiva 300 mm</t>
  </si>
  <si>
    <t>-209089072</t>
  </si>
  <si>
    <t xml:space="preserve">Poznámka k souboru cen:
1. V cenách nejsou započteny náklady na:
a) dodání a uložení betonu; tyto se oceňují cenami souboru cen 417 32-1 . Ztužující pásy a věnce z betonu železového (bez výztuže),
b) dodání a uložení betonářské výztuže; tyto se oceňují cenami souboru cen 417 36- . . Výztuž ztužujících pásů a věnců.
2. Množství jednotek se určuje v m délky ztužujícího věnce.
</t>
  </si>
  <si>
    <t>3,82"výkres číslo D.1.1.21</t>
  </si>
  <si>
    <t>50</t>
  </si>
  <si>
    <t>417388174</t>
  </si>
  <si>
    <t>Ztužující věnce pro keramické stropní konstrukce pro vnitřní zdivo z děrovaných cihel z betonu železového včetně výztuže šířka vnitřní zdi 30 cm, stropní konstrukce tl. 25 cm</t>
  </si>
  <si>
    <t>1887112097</t>
  </si>
  <si>
    <t xml:space="preserve">Poznámka k souboru cen:
1. V cenách jsou započteny náklady na :
a) dodání a uložení betonářské výztuže,
b) dodání a uložení betonu C 16/20,
c) v cenách -8111 až -8136 a -818. jsou dále započteny i náklady na :
- dodání a osazení věncovek,
- tepelnou izolaci z pěnového polystyrenu tl. 70 mm na výšku věncovky.
2. Množství jednotek se určuje v m délky ztužujícího věnce.
</t>
  </si>
  <si>
    <t>3,94+14,4+3,82"výkres číslo D.1.1.21</t>
  </si>
  <si>
    <t>51</t>
  </si>
  <si>
    <t>451572111</t>
  </si>
  <si>
    <t>Lože pod potrubí, stoky a drobné objekty v otevřeném výkopu z kameniva drobného těženého 0 až 4 mm</t>
  </si>
  <si>
    <t>1070948186</t>
  </si>
  <si>
    <t xml:space="preserve">Poznámka k souboru cen:
1. Ceny -1111 a -1192 lze použít i pro zřízení sběrných vrstev nad drenážními trubkami.
2. V cenách -5111 a -1192 jsou započteny i náklady na prohození výkopku získaného při zemních pracích.
</t>
  </si>
  <si>
    <t>Úpravy povrchů, podlahy a osazování výplní</t>
  </si>
  <si>
    <t>52</t>
  </si>
  <si>
    <t>611131305</t>
  </si>
  <si>
    <t>Podkladní a spojovací vrstva vnitřních omítaných ploch cementový postřik nanášený strojně celoplošně schodišťových konstrukcí</t>
  </si>
  <si>
    <t>-821616379</t>
  </si>
  <si>
    <t>4*1,5*4*5"výkres číslo D.1.1.20</t>
  </si>
  <si>
    <t>53</t>
  </si>
  <si>
    <t>611321345</t>
  </si>
  <si>
    <t>Omítka vápenocementová vnitřních ploch nanášená strojně dvouvrstvá, tloušťky jádrové omítky do 10 mm a tloušťky štuku do 3 mm štuková schodišťových konstrukcí stropů, stěn, ramen nebo nosníků</t>
  </si>
  <si>
    <t>-147500352</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</si>
  <si>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</si>
  <si>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54</t>
  </si>
  <si>
    <t>611321395</t>
  </si>
  <si>
    <t>Omítka vápenocementová vnitřních ploch nanášená strojně Příplatek k cenám za každých dalších i započatých 5 mm tloušťky omítky přes 10 mm schodišťových konstrukcí</t>
  </si>
  <si>
    <t>1637860734</t>
  </si>
  <si>
    <t>55</t>
  </si>
  <si>
    <t>612131301</t>
  </si>
  <si>
    <t>Podkladní a spojovací vrstva vnitřních omítaných ploch cementový postřik nanášený strojně celoplošně stěn</t>
  </si>
  <si>
    <t>489966188</t>
  </si>
  <si>
    <t>(3,2+1)*2*3,3</t>
  </si>
  <si>
    <t>(5+1,55)*2*3,3-0,8*2</t>
  </si>
  <si>
    <t>(8,3+4,85)*2*3,3-1,6*2,1-0,8*2-2,2*2,1</t>
  </si>
  <si>
    <t>(14,425+1,75+0,3)*2*3,3-0,8*2*7-1,1*2,1-1,6*2,1</t>
  </si>
  <si>
    <t>(8,7+2,25)*2*3,3-1,1*2,1*2-0,8*2*5-0,9*2</t>
  </si>
  <si>
    <t>(3,5+2,55)*2*3,3-0,8*2*2</t>
  </si>
  <si>
    <t>(1,95+1,9)*2*3,3-0,8*2*2-0,7*2-0,6*2</t>
  </si>
  <si>
    <t>(1,5+0,8)*2*3,3-0,6*2</t>
  </si>
  <si>
    <t>(1,05+1,5)*2*3,3-0,7*2</t>
  </si>
  <si>
    <t>(3,5+2,4+0,16+0,05)*2*3,3-0,8*2</t>
  </si>
  <si>
    <t>(3,5+3,75)*2*3,3-0,8*2*2</t>
  </si>
  <si>
    <t>(2,45+1,9)*2*3,3-0,8*2-0,7*2-0,6*2</t>
  </si>
  <si>
    <t>(1,5+1,3)*2*3,3-0,7*2</t>
  </si>
  <si>
    <t>(3,5+1,8)*2*3,3-0,8*2</t>
  </si>
  <si>
    <t>(0,9+1,5)*2*3,3-0,7*2</t>
  </si>
  <si>
    <t>(2,5+1,5+0,55)*2*3,3-0,7*2-0,8*2</t>
  </si>
  <si>
    <t>(1,6+1)*2*3,3-0,7*2</t>
  </si>
  <si>
    <t>(1,2+1,6)*2*3,3-0,7*2</t>
  </si>
  <si>
    <t>(1+0,1+1,2+1,3+0,25)*2*3,3-0,7*2*2-0,8*2</t>
  </si>
  <si>
    <t>(3+1,7)*2*3,3-0,7*2-0,9*2</t>
  </si>
  <si>
    <t>(1,45+1,1)*2*3,3-0,7*2</t>
  </si>
  <si>
    <t>(5,75+3,345)*2*3,3-0,8*2*2</t>
  </si>
  <si>
    <t>(5,75+3,35)*2*3,3-0,8*2*2</t>
  </si>
  <si>
    <t>(5,75+2,85)*2*3,3-0,8*2+0,9*2</t>
  </si>
  <si>
    <t>(1,375+0,9)*2*3,3-0,7*2</t>
  </si>
  <si>
    <t>(4,75+3,35+0,1+1,5)*2*3,3-0,7*2*2-0,8*2</t>
  </si>
  <si>
    <t>(1,6+1,2)*2*3,3-0,8*2*2</t>
  </si>
  <si>
    <t>(1,5+1,2)*2*3,3-0,8*2*2</t>
  </si>
  <si>
    <t>(5,1+2,5)*2*3,3-1,2*2,5-0,8*2*3</t>
  </si>
  <si>
    <t>(25,5+9,9+6,5)*2*3,3-1,1*2,1*2-1,1*2*2-0,9*2*2-2*2-1,6*2,1-1*2,1</t>
  </si>
  <si>
    <t>(3,25+2,295)*2*3,3-0,8*2</t>
  </si>
  <si>
    <t>(2,75+2,295)*2*3,3-0,9*2</t>
  </si>
  <si>
    <t>(2,51+2,9)*2*3,3-2,51*2</t>
  </si>
  <si>
    <t>(6,15+3,72)*2*3,3-1,1*2</t>
  </si>
  <si>
    <t>(6,15+3,675)*2*3,3-1,1*2*2-2*2</t>
  </si>
  <si>
    <t>(6,15+3,45)*2*3,3-1,1*2</t>
  </si>
  <si>
    <t>(6,15+3,45)*2*3,3-0,9*2</t>
  </si>
  <si>
    <t>(6,15+3,45)*2*3,3-0,9*2-0,7*2</t>
  </si>
  <si>
    <t>(1,75+1,8)*2*3,3-0,7*2</t>
  </si>
  <si>
    <t>(3,45+2,4)*2*3,3-0,9*2</t>
  </si>
  <si>
    <t>(3,6+3,45)*2*3,3-0,9*2</t>
  </si>
  <si>
    <t>(6,15+3,45)*2*3,3-0,9*2*2</t>
  </si>
  <si>
    <t>(6,15+3,45)*2*3,3-0,9*2-1,1*2</t>
  </si>
  <si>
    <t>(2,4+2,7)*2*3,3-0,9*2</t>
  </si>
  <si>
    <t>(3,225+3,3)*2*3,3-0,9*2</t>
  </si>
  <si>
    <t>(3,675+6,15)*2*3,3-0,9*2-1,1*2</t>
  </si>
  <si>
    <t>(2,125+3,7)*2*3,3-1,1*2</t>
  </si>
  <si>
    <t>(3,45+2,3)*2*3,3-0,9*2</t>
  </si>
  <si>
    <t>(4,25+1,6)*2*3,3-0,9*2*3</t>
  </si>
  <si>
    <t>(2,54+1,75)*2*3,3-1*2</t>
  </si>
  <si>
    <t>(3+1,6)*2*3,3-0,9*2*2</t>
  </si>
  <si>
    <t>(2,3+6)*2*3,3-0,9*2*2</t>
  </si>
  <si>
    <t>(6+2,32)*2*3,3-1,1*2*2-0,9*2*2</t>
  </si>
  <si>
    <t>(16,35+2,4)*2*3,3-1,1*2,1*2-1,1*2*4-0,9*2*4</t>
  </si>
  <si>
    <t>(6,35+3,75)*2*3,3-1,1*2,1-1,1*2*0,9*2*2</t>
  </si>
  <si>
    <t>(4,1+3,5)*2*3,3-1,1*2</t>
  </si>
  <si>
    <t>(3,5+1,825)*2*3,3-0,8*2-0,9*2</t>
  </si>
  <si>
    <t>(0,9+3,5)*2*3,3-0,8*2*2</t>
  </si>
  <si>
    <t>(2,1+3,5)*2*3,3-0,9*2-0,8*2-0,7*2-1,22*2,26</t>
  </si>
  <si>
    <t>(2,35+1,8)*2*3,3-0,9*2</t>
  </si>
  <si>
    <t>(0,9+1,6)*2*3,3-0,7*2</t>
  </si>
  <si>
    <t>(1,35+1,6)*2*3,3-0,7*2*2</t>
  </si>
  <si>
    <t>(3,5+4,875)*2*3,3-1,1*2-0,9*2</t>
  </si>
  <si>
    <t>(3,2+1,675)*2*3,3-0,9*2</t>
  </si>
  <si>
    <t>(5,1+3,5)*2*3,3-1,1*2-0,9*2</t>
  </si>
  <si>
    <t>(3,2+1)*2*3,3-0,8*2</t>
  </si>
  <si>
    <t>(8,35+4,5)*2*3,3-2,2*2,1-0,8*2</t>
  </si>
  <si>
    <t>(34,2+48+0,7+5,85)*3,3-2,2*2,1-1,2*2*17-0,9*2*8-1,1*2*3-0,7*2*2</t>
  </si>
  <si>
    <t>(3+3,25)*2*3,3-1,2*2-0,9*2</t>
  </si>
  <si>
    <t>(3+1,4)*2*3,3-0,9*2</t>
  </si>
  <si>
    <t>(3+3,5)*2*3,3-0,9*2-1,2*2</t>
  </si>
  <si>
    <t>(3+3,25)*2*3,3-0,9*2</t>
  </si>
  <si>
    <t>(3+4,025)*2*3,3-1,2*2-0,9*2</t>
  </si>
  <si>
    <t>(3+1,95)*2*3,3-0,9*2</t>
  </si>
  <si>
    <t>(1,25+1,6)*2*3,3-0,7*2</t>
  </si>
  <si>
    <t>(1,25+1,3)*2*3,3-0,7*2*2</t>
  </si>
  <si>
    <t>(1,2+1,3)*2*3,3-0,7*2*2</t>
  </si>
  <si>
    <t>(3,5+1,7)*2*3,3-0,7*2-0,9*2</t>
  </si>
  <si>
    <t>(1,1+1,45)*2*3,3-0,7*2</t>
  </si>
  <si>
    <t>(3,42+5,25)*2*3,3-1,2*2-0,9*2</t>
  </si>
  <si>
    <t>(3,6+5,25)*2*3,3-1,2*2-0,9*2</t>
  </si>
  <si>
    <t>(3,55+5,25)*2*3,3-1,2*2-0,9*2</t>
  </si>
  <si>
    <t>(2,55+2,7)*2*3,3-0,9*2</t>
  </si>
  <si>
    <t>(2,55+2,73)*2*3,3-0,9*2</t>
  </si>
  <si>
    <t>(5,25+2,73+0,15+3,42)*2*3,3-1,1*2</t>
  </si>
  <si>
    <t>(3,3+2,3)*2*3,3-0,9*2</t>
  </si>
  <si>
    <t>(4,955+2,75)*2*3,3-0,9*2</t>
  </si>
  <si>
    <t>(6,15+4,095)*2*3,3-0,9*2*3</t>
  </si>
  <si>
    <t>(3,3+6,15)*2*3,3-1,1*2-0,9*2</t>
  </si>
  <si>
    <t>(4,65+6,15)*2*3,3-1,2*2-0,9*2</t>
  </si>
  <si>
    <t>(2,4+3)*2*3,3-0,9*2</t>
  </si>
  <si>
    <t>(2,025+3)*2*3,3-0,9*2</t>
  </si>
  <si>
    <t>(3,825+6,15)*2*3,3-1,2*2-0,9*2</t>
  </si>
  <si>
    <t>(3,05+2,7)*2*3,3-0,8*2</t>
  </si>
  <si>
    <t>(2,8+2,7)*2*3,3-0,9*2</t>
  </si>
  <si>
    <t>(6,025+3,5)*2*3,3-0,9*2</t>
  </si>
  <si>
    <t>(4,675+3,5)*2*3,3-1,1*2-0,7*2</t>
  </si>
  <si>
    <t>(2,15+1,79)*2*3,3-0,9*2</t>
  </si>
  <si>
    <t>(1,2+1,79)*2*3,3-0,7*2</t>
  </si>
  <si>
    <t>(4,05+3,5)*2*3,3-1,2*2-0,9*2</t>
  </si>
  <si>
    <t>(4,15+1,65)*2*3,3-0,9*2</t>
  </si>
  <si>
    <t>(1,7+2)*2*3,3-0,9*2</t>
  </si>
  <si>
    <t>(3,5+4,05)*2*3,3-1,2*2</t>
  </si>
  <si>
    <t>(4,3+4,5)*2*3,3-2,2*2,1-0,8*2</t>
  </si>
  <si>
    <t>(34,5+44,5+5,85+0,5)*2*3,3-2,2*2,1-1,6*2+1,2*2*17-0,7*2*2-0,9*2*6-1,1*2*2</t>
  </si>
  <si>
    <t>(3,25+3)*2*3,3-1,2*2-0,9*2</t>
  </si>
  <si>
    <t>(3+3,5)*2*3,3-1,2*2-0,9*2</t>
  </si>
  <si>
    <t>(3,25+3)*2*3,3-0,9*2</t>
  </si>
  <si>
    <t>(4+3)*2*3,3-1,2*2-0,9*2</t>
  </si>
  <si>
    <t>(1,95+3)*2*3,3-0,9*2</t>
  </si>
  <si>
    <t>(1,6+1,25)*2*3,3-0,7*2</t>
  </si>
  <si>
    <t>(1,3+1,25)*2*3,3-0,7*2*2</t>
  </si>
  <si>
    <t>(1,3+1,2)*2*3,3-0,7*2*2</t>
  </si>
  <si>
    <t>(1,6+1,2)*2*3,3-0,7*2</t>
  </si>
  <si>
    <t>(3,5+1,7)*2*3,3-0,9*2-0,7*2</t>
  </si>
  <si>
    <t>(5,25+3,42)*2*3,3-1,2*2-0,9*2</t>
  </si>
  <si>
    <t>(5,25+3,6)*2*3,3-1,2*2-0,9*2</t>
  </si>
  <si>
    <t>(5,25+3,55)*2*3,3-1,2*2-0,9*2</t>
  </si>
  <si>
    <t>(2,7+2,55)*2*3,3-0,9*2</t>
  </si>
  <si>
    <t>(2,73+2,55)*2*3,3-0,9*2</t>
  </si>
  <si>
    <t>(2,3+3,3)*2*3,3-0,9*2*2</t>
  </si>
  <si>
    <t>(4,095+6,15)*2*3,3-0,9*2*3</t>
  </si>
  <si>
    <t>(6,15+3,3)*2*3,3-1,1*2-0,9*2</t>
  </si>
  <si>
    <t>(3,825+6,15)*2*3,3-0,9*2-1,2*2</t>
  </si>
  <si>
    <t>(2,55+3)*2*3,3-0,9*2</t>
  </si>
  <si>
    <t>(3+2,1)*2*3,3-0,9*2</t>
  </si>
  <si>
    <t>(2,65+6,08)*2*3,3-0,9*2</t>
  </si>
  <si>
    <t>(3,2+3,5)*2*3,3-1,6*2-0,9*2</t>
  </si>
  <si>
    <t>(4,675+3,5)*2*3,3-1,1*2+0,7*2</t>
  </si>
  <si>
    <t>(1,2+1,8)*2*3,3-0,7*2</t>
  </si>
  <si>
    <t>(1,8+2,15)*2*3,3-0,9*2</t>
  </si>
  <si>
    <t>(2+1,7)*2*3,3-0,9*2</t>
  </si>
  <si>
    <t>(8,3+4,5)*2*3,3-2,2*2,1-0,8*2</t>
  </si>
  <si>
    <t>(18,3+11,3)*2*3,3-2,2*2,1-0,8*2,1*2-1,1*2,1</t>
  </si>
  <si>
    <t>(5,35+2,95)*2*3,3-1,1*2,1-0,8*2*2-0,7*2*2-1,1*2</t>
  </si>
  <si>
    <t>(3,05+1,25)*2*3,3-0,8*2</t>
  </si>
  <si>
    <t>(1,675+1,15)*2*3,3-0,7*2</t>
  </si>
  <si>
    <t>(1,675+1,1)*2*3,3-0,7*2</t>
  </si>
  <si>
    <t>(1,275+1,15)*2*3,3-0,7*2*2</t>
  </si>
  <si>
    <t>(1,275+1,1)*2*3,3-0,7*2*2</t>
  </si>
  <si>
    <t>(3,05+1,7)*2*3,3-0,9*2</t>
  </si>
  <si>
    <t>(1,125+1,45)*2*3,3-0,7*2</t>
  </si>
  <si>
    <t>(7,5+4,7+3,7)*3,3-1,1*2,1-0,9*2-1,1*2</t>
  </si>
  <si>
    <t>(1,54+3)*2*3,3-0,8*2</t>
  </si>
  <si>
    <t>(1,56+3,4)*2*3,3-0,8*2,1</t>
  </si>
  <si>
    <t>(2,1+3,4)*2*3,3-0,8*2,1</t>
  </si>
  <si>
    <t>(5,1+3,9)*2*3,3-0,9*2</t>
  </si>
  <si>
    <t>(5,1+2,65)*2*3,3-1,1*2</t>
  </si>
  <si>
    <t>(49,5+3,5+5,9)*2*3,3-4,4*2,6-0,9*2*5-1,6*2-1,1*2*2-1,2*2*8</t>
  </si>
  <si>
    <t>(3,15+2,3)*2*3,3-0,9*2*2</t>
  </si>
  <si>
    <t>(3,945+6,15)*2*3,3-0,9*2*3</t>
  </si>
  <si>
    <t>(3,45+6,15)*2*3,3-0,9*2-1,1*2</t>
  </si>
  <si>
    <t>(2,1+3)*2*3,3-0,9*2</t>
  </si>
  <si>
    <t>(2,65+6,15)*2*3,3-0,9*2</t>
  </si>
  <si>
    <t>(3,5+3,2)*2*3,3-1,6*2-0,9*2</t>
  </si>
  <si>
    <t>(4,675+3,5)*2*3,3-1,1*2-0,9*2</t>
  </si>
  <si>
    <t>(2,15+1,8)*2*3,3-0,9*2</t>
  </si>
  <si>
    <t>(1,8+1,2)*2*3,3-0,9*2</t>
  </si>
  <si>
    <t>(12,9+7,9)*2*2,5-1,1*2*2-0,7*2</t>
  </si>
  <si>
    <t>11,6*2,5-1,1*2</t>
  </si>
  <si>
    <t>(3,5+3,5)*2*2,5-0,9*2</t>
  </si>
  <si>
    <t>(6,2+0,8+13,3+4,3+6)*2*2,5-1,1*2*6-0,7*2</t>
  </si>
  <si>
    <t>(1,475+3,2)*2*2,5</t>
  </si>
  <si>
    <t>(7,025+1,3)*2*2,5-1,14*2*2-0,8*2*4</t>
  </si>
  <si>
    <t>(17,6+2,25+0,95*2)*2*2,5-1,14*2-1,1*2*6-0,8*2-0,9*2*3-0,7*2</t>
  </si>
  <si>
    <t>(5,72+6,7)*2*2,5-0,7*2</t>
  </si>
  <si>
    <t>(4,3+6,7)*2*2,5-1,1*2</t>
  </si>
  <si>
    <t>(3,42+6,7)*2*2,5-1,1*2</t>
  </si>
  <si>
    <t>(3,37+5,85)*2*2,5-1,1*2</t>
  </si>
  <si>
    <t>(3,4+5,85)*2*2,5-1,1*2</t>
  </si>
  <si>
    <t>(1,725+0,9)*2*2,5-0,7*2</t>
  </si>
  <si>
    <t>(1,825+0,9)*2*2,5-0,7*2</t>
  </si>
  <si>
    <t>(1,725+0,875)*2*2,5-0,7*2*2</t>
  </si>
  <si>
    <t>(1,825+0,875)*2*2,5-0,7*2*2</t>
  </si>
  <si>
    <t>(3,4+5,85)*2*2,5-0,8*2</t>
  </si>
  <si>
    <t>(3,37+5,85)*2*2,5-0,8*2</t>
  </si>
  <si>
    <t>(3,34+4,9)*2*2,5-1,1*2-0,7*2</t>
  </si>
  <si>
    <t>(3,22+4,9)*2*2,5-1,1*2-0,7*2</t>
  </si>
  <si>
    <t>(1,825+1,64)*2*2,5-0,7*2</t>
  </si>
  <si>
    <t>(1,825+1,85)*2*2,5-0,7*2</t>
  </si>
  <si>
    <t>(1,895+1,85)*2*2,5-0,7*2</t>
  </si>
  <si>
    <t>(2,905+5,84)*2*2,5-0,8*2</t>
  </si>
  <si>
    <t>(3,79+2,94)*2*2,5-2,36*1,15-0,8*2-1,1*2</t>
  </si>
  <si>
    <t>(5,15+3,34)*2*2,5-2,36*1,15-0,9*2</t>
  </si>
  <si>
    <t>(5,15+3,4)*2*2,5-2,36*1,15-0,9*2</t>
  </si>
  <si>
    <t>(5,15+6,97)*2*2,5-2,36*1,15-0,8*2</t>
  </si>
  <si>
    <t>(1,45+1,1)*2*2,5-0,8*2</t>
  </si>
  <si>
    <t>(0,9+1,6)*2*2,5-0,7*2</t>
  </si>
  <si>
    <t>(0,9+1,6)*2*2,5-0,7*2*2</t>
  </si>
  <si>
    <t>(5,15+3,37)*2*2,5-0,8*2*2</t>
  </si>
  <si>
    <t>(2+1,8)*2*2,5-0,8*2</t>
  </si>
  <si>
    <t>(3,825+5,15)*2*2,5-0,8*2*2</t>
  </si>
  <si>
    <t>(1,79+2,21)*2*2,5-0,8*2</t>
  </si>
  <si>
    <t>(2,36+1,15*2)*0,25*5</t>
  </si>
  <si>
    <t>(0,9+1,65*2)*0,45*5</t>
  </si>
  <si>
    <t>(1,22+2,26*2)*0,45</t>
  </si>
  <si>
    <t>Mezisoučet"výkres číslo D.1.1.16-21</t>
  </si>
  <si>
    <t>56</t>
  </si>
  <si>
    <t>612321321</t>
  </si>
  <si>
    <t>Omítka vápenocementová vnitřních ploch nanášená strojně jednovrstvá, tloušťky do 10 mm hladká svislých konstrukcí stěn</t>
  </si>
  <si>
    <t>1870555134</t>
  </si>
  <si>
    <t>(1,95+1,9)*2*2,1</t>
  </si>
  <si>
    <t>-0,8*2*2</t>
  </si>
  <si>
    <t>-0,6*2</t>
  </si>
  <si>
    <t>(1,05+1,5)*2*2,1</t>
  </si>
  <si>
    <t>(0,8+1,5)*2*2,1</t>
  </si>
  <si>
    <t>(0,6+2,5)*1,5</t>
  </si>
  <si>
    <t>(2,45+1,9)*2*2,1</t>
  </si>
  <si>
    <t>(1,3+1,5)*2*2,1</t>
  </si>
  <si>
    <t>(0,9+1,5)*2*2,1</t>
  </si>
  <si>
    <t>(2,5+0,55+1,5)*2*2,1</t>
  </si>
  <si>
    <t>(1+1,6)*2*2,1</t>
  </si>
  <si>
    <t>(1,2+1,6)*2*2,1</t>
  </si>
  <si>
    <t>(1+0,1+1,2+1,55)*2*2,1</t>
  </si>
  <si>
    <t>(3+1,57+0,13)*2*2,1</t>
  </si>
  <si>
    <t>(1,5+0,1+1,75+0,3+4,75+1,5+0,1)*2*2,1</t>
  </si>
  <si>
    <t>(0,9+1,375)*2*2,1*2</t>
  </si>
  <si>
    <t>(0,8+1,5)*2*2,1*3</t>
  </si>
  <si>
    <t>-0,6*2*3</t>
  </si>
  <si>
    <t>(0,6+1)*2,1</t>
  </si>
  <si>
    <t>(2,5+0,75+2,295)*2*2,1</t>
  </si>
  <si>
    <t>(3+0,6*2)*1,5</t>
  </si>
  <si>
    <t>(1,65+0,6)*1,5</t>
  </si>
  <si>
    <t>(1,75+1,8)*2*2,1</t>
  </si>
  <si>
    <t>(1+0,6)*1,5</t>
  </si>
  <si>
    <t>(1,8+1,95+0,6+0,5*2)*0,9</t>
  </si>
  <si>
    <t>-0,8*2,1</t>
  </si>
  <si>
    <t>(3,225+2,7)*2*2,1</t>
  </si>
  <si>
    <t>(3,225+1,65*2)*2*2,1</t>
  </si>
  <si>
    <t>(1,8*2+0,9)*2,1</t>
  </si>
  <si>
    <t>(2,35+1,8)*2*2,1</t>
  </si>
  <si>
    <t>(0,9+1,6)*2*2,1</t>
  </si>
  <si>
    <t>(1,35+1,6)*2*2,1</t>
  </si>
  <si>
    <t>(1,675+3,2)*2*2,1</t>
  </si>
  <si>
    <t>(3,2+1,675)*2*2,1</t>
  </si>
  <si>
    <t>(3+1,4)*2*2,1-0,9*2</t>
  </si>
  <si>
    <t>(3+1,95)*2*2,1-0,9*2</t>
  </si>
  <si>
    <t>(1,25+1,6)*2*2,1-0,7*2</t>
  </si>
  <si>
    <t>(1,25+1,3)*2*2,1-0,7*2*2</t>
  </si>
  <si>
    <t>(1,2+1,3)*2*2,1-0,7*2*2</t>
  </si>
  <si>
    <t>(3,5+1,7)*2*2,1-0,9*2</t>
  </si>
  <si>
    <t>(2,7+2,55)*2*2,1-0,9*2</t>
  </si>
  <si>
    <t>(2,73+2,55)*2*2,1-0,9*2</t>
  </si>
  <si>
    <t>(0,6*2+2,7)*0,6</t>
  </si>
  <si>
    <t>(0,6+2,66+0,97+0,33)*0,6</t>
  </si>
  <si>
    <t>(0,6+2)*0,6</t>
  </si>
  <si>
    <t>(1+0,8+0,3+0,6)*0,6</t>
  </si>
  <si>
    <t>(2,4+3+1,915+2+1,25)*2,1-0,9*2</t>
  </si>
  <si>
    <t>(2,025+3+1,85+1,2+0,375+1,8)*2,1-0,9*2</t>
  </si>
  <si>
    <t>1*1,5+(1,6+0,6)*0,6</t>
  </si>
  <si>
    <t>(3,5+4,675+0,3)*2*2,1-0,7*2</t>
  </si>
  <si>
    <t>(1,79+2,15)*2*2,1-0,9*2</t>
  </si>
  <si>
    <t>(1,79+1,2)*2*2,1-0,7*2</t>
  </si>
  <si>
    <t>(4,15+1,65)*2*2,1-0,9*2</t>
  </si>
  <si>
    <t>(1,7+2)*2*2,1-0,9*2</t>
  </si>
  <si>
    <t>(1,2+1,6)*2*2,1-0,7*2</t>
  </si>
  <si>
    <t>(1,7+3,5)*2*2,1-0,7*2-0,9*2</t>
  </si>
  <si>
    <t>(2,7+0,6*2)*0,6</t>
  </si>
  <si>
    <t>(2+0,6)*0,6</t>
  </si>
  <si>
    <t>(0,8+0,3+0,6+1)*2,1</t>
  </si>
  <si>
    <t>(2,55+3+2+1,25+1,9)*2,1-0,9*2</t>
  </si>
  <si>
    <t>(2,1+3+1,9+1,2+0,375+1,8)*2,1-0,9*2</t>
  </si>
  <si>
    <t>(0,6+1,6)*0,6+1*1,5</t>
  </si>
  <si>
    <t>(4,675+3,5)*2*2,1-1,1*2</t>
  </si>
  <si>
    <t>(1,8+2,15)*2*2,1-0,9*2</t>
  </si>
  <si>
    <t>(1,2+1,8)*2*2,1-0,7*2</t>
  </si>
  <si>
    <t>(2+1,7)*2*2,1-0,9*2</t>
  </si>
  <si>
    <t>(1,675+1,15)*2*2,1-0,7*2</t>
  </si>
  <si>
    <t>(1,675+1,1)*2*2,1-0,7*2</t>
  </si>
  <si>
    <t>(1,275+1,15)*2*2,1-0,7*2*2</t>
  </si>
  <si>
    <t>(1,275+1,1)*2*2,1-0,7*2*2</t>
  </si>
  <si>
    <t>(3,05+1,7)*2*2,1-0,9*2-0,7*2</t>
  </si>
  <si>
    <t>(0,6*2+1,54*2+3+1,56+0,6+2,25+1,8+0,6*2)*0,9</t>
  </si>
  <si>
    <t>(5,1+3,3)*2*2,1-1,1*2</t>
  </si>
  <si>
    <t>1,8*0,6+(1+0,6)*1,5</t>
  </si>
  <si>
    <t>(0,97+0,33)*1,5</t>
  </si>
  <si>
    <t>(2,66+0,6)*0,6</t>
  </si>
  <si>
    <t>(0,8+0,15+1+0,6)*2,1</t>
  </si>
  <si>
    <t>(1,925+0,6)*0,6</t>
  </si>
  <si>
    <t>(0,875+1,725)*2*2,1-0,7*2*2</t>
  </si>
  <si>
    <t>(0,9+1,725)*2*2,1-0,7*2</t>
  </si>
  <si>
    <t>(2,15+0,6)*0,6+1*1,5</t>
  </si>
  <si>
    <t>(0,6+2,025)*0,6</t>
  </si>
  <si>
    <t>(1,825+1,85)*2*2,1-0,7*2</t>
  </si>
  <si>
    <t>(1,895+1,85)*2*2,1-0,7*2</t>
  </si>
  <si>
    <t>(2,21+1,79)*2*2,1-0,8*2</t>
  </si>
  <si>
    <t>(2,19+0,6)*0,6</t>
  </si>
  <si>
    <t>(2,13+0,6)*0,6</t>
  </si>
  <si>
    <t>(1,8+1,85)*2*2,1-0,8*2</t>
  </si>
  <si>
    <t>(0,9+1,6)*2*2,1-0,7*2*2</t>
  </si>
  <si>
    <t>(0,9+1,6)*2*2,1-0,7*2</t>
  </si>
  <si>
    <t>(1,05+4,45)*2*2,1-0,8*2</t>
  </si>
  <si>
    <t>57</t>
  </si>
  <si>
    <t>612321341</t>
  </si>
  <si>
    <t>Omítka vápenocementová vnitřních ploch nanášená strojně dvouvrstvá, tloušťky jádrové omítky do 10 mm a tloušťky štuku do 3 mm štuková svislých konstrukcí stěn</t>
  </si>
  <si>
    <t>2120905084</t>
  </si>
  <si>
    <t>-2437,709"odpočet hladkých</t>
  </si>
  <si>
    <t>Mezisoučet</t>
  </si>
  <si>
    <t>58</t>
  </si>
  <si>
    <t>612321391</t>
  </si>
  <si>
    <t>Omítka vápenocementová vnitřních ploch nanášená strojně Příplatek k cenám za každých dalších i započatých 5 mm tloušťky omítky přes 10 mm stěn</t>
  </si>
  <si>
    <t>-1028664565</t>
  </si>
  <si>
    <t>59</t>
  </si>
  <si>
    <t>612325302</t>
  </si>
  <si>
    <t>Vápenocementová omítka ostění nebo nadpraží štuková</t>
  </si>
  <si>
    <t>776871550</t>
  </si>
  <si>
    <t xml:space="preserve">Poznámka k souboru cen:
1. Ceny lze použít jen pro ocenění samostatně upravovaného ostění a nadpraží ( např. při dodatečné výměně oken nebo zárubní ) v šířce do 300 mm okolo upravovaného otvoru.
</t>
  </si>
  <si>
    <t>60</t>
  </si>
  <si>
    <t>613131301</t>
  </si>
  <si>
    <t>Podkladní a spojovací vrstva vnitřních omítaných ploch cementový postřik nanášený strojně celoplošně pilířů nebo sloupů</t>
  </si>
  <si>
    <t>-832481545</t>
  </si>
  <si>
    <t>(0,6+0,5)*2*3,3</t>
  </si>
  <si>
    <t>(1,2+0,6)*2*3,3*4</t>
  </si>
  <si>
    <t>61</t>
  </si>
  <si>
    <t>613321341</t>
  </si>
  <si>
    <t>Omítka vápenocementová vnitřních ploch nanášená strojně dvouvrstvá, tloušťky jádrové omítky do 10 mm a tloušťky štuku do 3 mm štuková svislých konstrukcí pilířů nebo sloupů</t>
  </si>
  <si>
    <t>-134074565</t>
  </si>
  <si>
    <t>62</t>
  </si>
  <si>
    <t>613321391</t>
  </si>
  <si>
    <t>Omítka vápenocementová vnitřních ploch nanášená strojně Příplatek k cenám za každých dalších i započatých 5 mm tloušťky omítky přes 10 mm pilířů nebo sloupů</t>
  </si>
  <si>
    <t>517593251</t>
  </si>
  <si>
    <t>63</t>
  </si>
  <si>
    <t>615142012</t>
  </si>
  <si>
    <t>Potažení vnitřních ploch pletivem v ploše nebo pruzích, na plném podkladu rabicovým provizorním přichycením nosníků</t>
  </si>
  <si>
    <t>1473300436</t>
  </si>
  <si>
    <t xml:space="preserve">Poznámka k souboru cen:
1. V cenách -2001 jsou započteny i náklady na tmel.
</t>
  </si>
  <si>
    <t>9*1,6+12*1,3+1,5+35*1,7+2*1,4+2*1,2+1,1+2*2,95+1,5+1,2+1,7+2,6"výkres číslo D.1.1.38</t>
  </si>
  <si>
    <t>64</t>
  </si>
  <si>
    <t>617131101</t>
  </si>
  <si>
    <t>Podkladní a spojovací vrstva vnitřních omítaných ploch cementový postřik nanášený ručně celoplošně světlíků nebo výtahových šachet</t>
  </si>
  <si>
    <t>1188887503</t>
  </si>
  <si>
    <t>(2,1+3)*2*19,5</t>
  </si>
  <si>
    <t>(2,1+3)*2*(21,775+1,5)</t>
  </si>
  <si>
    <t>(1,4+1,45)*2*(21,775+1,5)</t>
  </si>
  <si>
    <t>(2,4+2,7)*2*(21,775+1,5)</t>
  </si>
  <si>
    <t>Součet2"výkres číslo D.1.1.20</t>
  </si>
  <si>
    <t>65</t>
  </si>
  <si>
    <t>617331121</t>
  </si>
  <si>
    <t>Omítka cementová vnitřních ploch nanášená ručně jednovrstvá, tloušťky do 10 mm hladká uzavřených nebo omezených prostor světlíků nebo výtahových šachet</t>
  </si>
  <si>
    <t>21007063</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</si>
  <si>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</si>
  <si>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66</t>
  </si>
  <si>
    <t>617331191</t>
  </si>
  <si>
    <t>Omítka cementová vnitřních ploch nanášená ručně Příplatek k cenám za každých dalších i započatých 5 mm tloušťky omítky přes 10 mm světlíků nebo výtahových šachet</t>
  </si>
  <si>
    <t>1843903008</t>
  </si>
  <si>
    <t>67</t>
  </si>
  <si>
    <t>619991011</t>
  </si>
  <si>
    <t>Zakrytí vnitřních ploch před znečištěním včetně pozdějšího odkrytí konstrukcí a prvků obalením fólií a přelepením páskou</t>
  </si>
  <si>
    <t>-1770955251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</si>
  <si>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</si>
  <si>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2,2*2*(16+4+8+50+20+10+10+10+10+8)</t>
  </si>
  <si>
    <t>1,1*2*(16+4+2+2+2+2+1)</t>
  </si>
  <si>
    <t>0,7*1,6*(23+24)</t>
  </si>
  <si>
    <t>2,2*1,2*(3+9)</t>
  </si>
  <si>
    <t>2,2*0,9*3</t>
  </si>
  <si>
    <t>0,9*0,9*9</t>
  </si>
  <si>
    <t>2,2*2,8*3</t>
  </si>
  <si>
    <t>1,2*2,8*3</t>
  </si>
  <si>
    <t>2*2,1*2</t>
  </si>
  <si>
    <t>200*6</t>
  </si>
  <si>
    <t>Součet"výkres číslo D.1.1.16-21</t>
  </si>
  <si>
    <t>68</t>
  </si>
  <si>
    <t>619995001</t>
  </si>
  <si>
    <t>Začištění omítek (s dodáním hmot) kolem oken, dveří, podlah, obkladů apod.</t>
  </si>
  <si>
    <t>1705961033</t>
  </si>
  <si>
    <t xml:space="preserve">Poznámka k souboru cen:
1. Cenu -5001 lze použít pouze v případě provádění opravy nebo osazování nových oken, dveří, obkladů, podlah apod.; nelze ji použít v případech provádění opravy omítek nebo nové omítky v celé ploše.
</t>
  </si>
  <si>
    <t>(2,2+2)*2*(16+4+8+50+20+10+10+10+10+8)</t>
  </si>
  <si>
    <t>(1,1+2)*2*(16+4+2+2+2+2+1)</t>
  </si>
  <si>
    <t>(0,7+1,6)*2*(23+24)</t>
  </si>
  <si>
    <t>(2,2+1,2)*2*(3+9)</t>
  </si>
  <si>
    <t>(2,2+0,9)*2*3</t>
  </si>
  <si>
    <t>0,9*4*9</t>
  </si>
  <si>
    <t>(2,2+2,8*2)*3</t>
  </si>
  <si>
    <t>(1,2+2,8*2)*3</t>
  </si>
  <si>
    <t>(2+2,1*2)*2</t>
  </si>
  <si>
    <t>69</t>
  </si>
  <si>
    <t>621142001</t>
  </si>
  <si>
    <t>Potažení vnějších ploch pletivem v ploše nebo pruzích, na plném podkladu sklovláknitým vtlačením do tmelu podhledů</t>
  </si>
  <si>
    <t>-1503832306</t>
  </si>
  <si>
    <t>4,1*1+4,15*0,8+5,2*0,6+13,5*1+13,5*0,8+0,8*0,5+3,4*0,8"výkres číslo D.1.1.22</t>
  </si>
  <si>
    <t>70</t>
  </si>
  <si>
    <t>621531021</t>
  </si>
  <si>
    <t>Omítka tenkovrstvá silikonová vnějších ploch probarvená, včetně penetrace podkladu zrnitá, tloušťky 2,0 mm podhledů</t>
  </si>
  <si>
    <t>1141153219</t>
  </si>
  <si>
    <t>71</t>
  </si>
  <si>
    <t>622221131</t>
  </si>
  <si>
    <t>Montáž kontaktního zateplení z desek z minerální vlny s kolmou orientací vláken na vnější stěny, tloušťky desek přes 120 do 160 mm</t>
  </si>
  <si>
    <t>-1639749489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</si>
  <si>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</si>
  <si>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14,4*2,5-2,36*1,15*5</t>
  </si>
  <si>
    <t>3,94*2,5</t>
  </si>
  <si>
    <t>(3,32+3,14)*3,9</t>
  </si>
  <si>
    <t>(3,32+3,14)*2</t>
  </si>
  <si>
    <t>3,8*4</t>
  </si>
  <si>
    <t>3,8*1,5</t>
  </si>
  <si>
    <t>(4+1,5)*0,5*4,4*2</t>
  </si>
  <si>
    <t>3,3*2</t>
  </si>
  <si>
    <t>4*1,5</t>
  </si>
  <si>
    <t>72</t>
  </si>
  <si>
    <t>63151533</t>
  </si>
  <si>
    <t>deska tepelně izolační minerální kontaktních fasád kolmé vlákno λ=0,040-0,042 tl 160mm</t>
  </si>
  <si>
    <t>1622852567</t>
  </si>
  <si>
    <t>138,094*1,02</t>
  </si>
  <si>
    <t>140,856*1,02 'Přepočtené koeficientem množství</t>
  </si>
  <si>
    <t>73</t>
  </si>
  <si>
    <t>622222001</t>
  </si>
  <si>
    <t>Montáž kontaktního zateplení vnějšího ostění, nadpraží nebo parapetu z desek z minerální vlny s podélnou nebo kolmou orientací vláken hloubky špalet do 200 mm, tloušťky desek do 40 mm</t>
  </si>
  <si>
    <t>2134809122</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</si>
  <si>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</si>
  <si>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(2,36+1,15)*2*5"výkres číslo D.1.1.21</t>
  </si>
  <si>
    <t>74</t>
  </si>
  <si>
    <t>63151505</t>
  </si>
  <si>
    <t>deska tepelně izolační minerální kontaktních fasád kolmé vlákno λ=0,040-0,042 tl 20mm</t>
  </si>
  <si>
    <t>-1452369621</t>
  </si>
  <si>
    <t>35,100*0,2</t>
  </si>
  <si>
    <t>7,02*1,1 'Přepočtené koeficientem množství</t>
  </si>
  <si>
    <t>75</t>
  </si>
  <si>
    <t>622252002</t>
  </si>
  <si>
    <t>Montáž lišt kontaktního zateplení ostatních stěnových, dilatačních apod. lepených do tmelu</t>
  </si>
  <si>
    <t>-199960419</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</si>
  <si>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</si>
  <si>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2,36*5"parapetní</t>
  </si>
  <si>
    <t>2,36*5"nadpraží</t>
  </si>
  <si>
    <t>(2,36+1,15*2)*5"APU</t>
  </si>
  <si>
    <t>4*2+1,5*2+1,5+4*2+1,5*2+(2,36+1,15*2)*5+20+4,1+4,15+5,2+13,5*2+3,4*2"rohové</t>
  </si>
  <si>
    <t>76</t>
  </si>
  <si>
    <t>59051476</t>
  </si>
  <si>
    <t>profil okenní začišťovací se sklovláknitou armovací tkaninou 9 mm/2,4 m</t>
  </si>
  <si>
    <t>-1768569161</t>
  </si>
  <si>
    <t>23,3*1,05 'Přepočtené koeficientem množství</t>
  </si>
  <si>
    <t>77</t>
  </si>
  <si>
    <t>59051510</t>
  </si>
  <si>
    <t>profil okenní s nepřiznanou podomítkovou okapnicí PVC 2,0 m</t>
  </si>
  <si>
    <t>823491126</t>
  </si>
  <si>
    <t>11,8*1,05 'Přepočtené koeficientem množství</t>
  </si>
  <si>
    <t>78</t>
  </si>
  <si>
    <t>59051512</t>
  </si>
  <si>
    <t>profil parapetní se sklovláknitou armovací tkaninou PVC 2 m</t>
  </si>
  <si>
    <t>1670142637</t>
  </si>
  <si>
    <t>79</t>
  </si>
  <si>
    <t>59051486</t>
  </si>
  <si>
    <t>lišta rohová PVC 10/15cm s tkaninou</t>
  </si>
  <si>
    <t>1550498505</t>
  </si>
  <si>
    <t>114,05*1,05 'Přepočtené koeficientem množství</t>
  </si>
  <si>
    <t>80</t>
  </si>
  <si>
    <t>622531021</t>
  </si>
  <si>
    <t>Omítka tenkovrstvá silikonová vnějších ploch probarvená, včetně penetrace podkladu zrnitá, tloušťky 2,0 mm stěn</t>
  </si>
  <si>
    <t>-300881064</t>
  </si>
  <si>
    <t>138,094+(2,36+1,15*2)*0,2*5"výkres číslo D.1.1.21</t>
  </si>
  <si>
    <t>81</t>
  </si>
  <si>
    <t>629991011</t>
  </si>
  <si>
    <t>Zakrytí vnějších ploch před znečištěním včetně pozdějšího odkrytí výplní otvorů a svislých ploch fólií přilepenou lepící páskou</t>
  </si>
  <si>
    <t>-1398556785</t>
  </si>
  <si>
    <t xml:space="preserve">Poznámka k souboru cen:
1. V ceně -1012 nejsou započteny náklady na dodávku a montáž začišťovací lišty; tyto se oceňují cenou 622 14-3004 této části katalogu a materiálem ve specifikaci.
</t>
  </si>
  <si>
    <t>2,36*1,15*5"výkres číslo D.1.1.21</t>
  </si>
  <si>
    <t>82</t>
  </si>
  <si>
    <t>631311115</t>
  </si>
  <si>
    <t>Mazanina z betonu prostého bez zvýšených nároků na prostředí tl. přes 50 do 80 mm tř. C 20/25</t>
  </si>
  <si>
    <t>-1487708875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</si>
  <si>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</si>
  <si>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(3,6*4,4+3,6*3,3)*0,05"výkres číslo D.1.1.21</t>
  </si>
  <si>
    <t>83</t>
  </si>
  <si>
    <t>1045339842</t>
  </si>
  <si>
    <t>(0,9*1,4+8,7+10,27)*0,1</t>
  </si>
  <si>
    <t>(6,88*4+6,96+16,36+7,35*3+6,2*3)*0,1</t>
  </si>
  <si>
    <t>(6,88*4+6,96*2+16,36+7,35*3+6,33*3)*0,1</t>
  </si>
  <si>
    <t>(16,65+16,36+7,35*3+6,33*3)*0,1</t>
  </si>
  <si>
    <t>84</t>
  </si>
  <si>
    <t>631312141</t>
  </si>
  <si>
    <t>Doplnění dosavadních mazanin prostým betonem s dodáním hmot, bez potěru, plochy jednotlivě rýh v dosavadních mazaninách</t>
  </si>
  <si>
    <t>1009786507</t>
  </si>
  <si>
    <t>52*2*0,6*0,15"v podkladní i vrchní mazanině</t>
  </si>
  <si>
    <t>85</t>
  </si>
  <si>
    <t>631319011</t>
  </si>
  <si>
    <t>Příplatek k cenám mazanin za úpravu povrchu mazaniny přehlazením, mazanina tl. přes 50 do 80 mm</t>
  </si>
  <si>
    <t>-1663573794</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</si>
  <si>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</si>
  <si>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86</t>
  </si>
  <si>
    <t>631319195</t>
  </si>
  <si>
    <t>Příplatek k cenám mazanin za malou plochu do 5 m2 jednotlivě mazanina tl. přes 50 do 80 mm</t>
  </si>
  <si>
    <t>1776225759</t>
  </si>
  <si>
    <t>87</t>
  </si>
  <si>
    <t>631362021</t>
  </si>
  <si>
    <t>Výztuž mazanin ze svařovaných sítí z drátů typu KARI</t>
  </si>
  <si>
    <t>565037502</t>
  </si>
  <si>
    <t xml:space="preserve">52*0,6*4,44*1,25*2"výkres číslo </t>
  </si>
  <si>
    <t>88</t>
  </si>
  <si>
    <t>632451024</t>
  </si>
  <si>
    <t>Potěr cementový vyrovnávací z malty (MC-15) v pásu o průměrné (střední) tl. přes 40 do 50 mm</t>
  </si>
  <si>
    <t>1926185081</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</si>
  <si>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</si>
  <si>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0,9*0,6*5+2,36*0,4*5"výkres číslo D.1.1.38 parapety</t>
  </si>
  <si>
    <t>89</t>
  </si>
  <si>
    <t>650501501</t>
  </si>
  <si>
    <t>Začištění fasády po zřízení nových otvorů, úprava ostění</t>
  </si>
  <si>
    <t>-1174594430</t>
  </si>
  <si>
    <t>(0,9+1,65)*2*5"výkres číslo D.1.1.2-6</t>
  </si>
  <si>
    <t>1,22+2,26*2"výkres číslo D.1.1.16</t>
  </si>
  <si>
    <t>Ostatní konstrukce a práce, bourání</t>
  </si>
  <si>
    <t>90</t>
  </si>
  <si>
    <t>941221112</t>
  </si>
  <si>
    <t>Montáž lešení řadového rámového těžkého pracovního s podlahami s provozním zatížením tř. 4 do 300 kg/m2 šířky tř. SW09 přes 0,9 do 1,2 m, výšky přes 10 do 25 m</t>
  </si>
  <si>
    <t>1071912718</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</si>
  <si>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</si>
  <si>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(10+18+2)*21,7+5*4+(4+6)*21,7+5*4"výkres číslo D.1.1.21</t>
  </si>
  <si>
    <t>91</t>
  </si>
  <si>
    <t>941221211</t>
  </si>
  <si>
    <t>Montáž lešení řadového rámového těžkého pracovního s podlahami s provozním zatížením tř. 4 do 300 kg/m2 Příplatek za první a každý další den použití lešení k ceně -1111 nebo -1112</t>
  </si>
  <si>
    <t>-1739587501</t>
  </si>
  <si>
    <t>908,000*90"výkres číslo D.1.1.21</t>
  </si>
  <si>
    <t>92</t>
  </si>
  <si>
    <t>941221812</t>
  </si>
  <si>
    <t>Demontáž lešení řadového rámového těžkého pracovního s provozním zatížením tř. 4 do 300 kg/m2 šířky tř. SW09 přes 0,9 do 1,2 m, výšky přes 10 do 25 m</t>
  </si>
  <si>
    <t>-373104871</t>
  </si>
  <si>
    <t xml:space="preserve">Poznámka k souboru cen:
1. Demontáž lešení řadového rámového těžkého výšky přes 40 m se oceňuje individuálně.
</t>
  </si>
  <si>
    <t>93</t>
  </si>
  <si>
    <t>944511111</t>
  </si>
  <si>
    <t>Montáž ochranné sítě zavěšené na konstrukci lešení z textilie z umělých vláken</t>
  </si>
  <si>
    <t>-826817963</t>
  </si>
  <si>
    <t xml:space="preserve">Poznámka k souboru cen:
1. V cenách nejsou započteny náklady na lešení potřebné pro zavěšení sítí; toto lešení se oceňuje příslušnými cenami lešení.
</t>
  </si>
  <si>
    <t>94</t>
  </si>
  <si>
    <t>944511211</t>
  </si>
  <si>
    <t>Montáž ochranné sítě Příplatek za první a každý další den použití sítě k ceně -1111</t>
  </si>
  <si>
    <t>875517831</t>
  </si>
  <si>
    <t>95</t>
  </si>
  <si>
    <t>944511811</t>
  </si>
  <si>
    <t>Demontáž ochranné sítě zavěšené na konstrukci lešení z textilie z umělých vláken</t>
  </si>
  <si>
    <t>1317823291</t>
  </si>
  <si>
    <t>96</t>
  </si>
  <si>
    <t>949101111</t>
  </si>
  <si>
    <t>Lešení pomocné pracovní pro objekty pozemních staveb pro zatížení do 150 kg/m2, o výšce lešeňové podlahy do 1,9 m</t>
  </si>
  <si>
    <t>2145486598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</si>
  <si>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</si>
  <si>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3,2+6,3+28,3+8,9+4,95+3,2+8,4+8,24+13,1+7,72+6,73+5,25+7,12+4,86+1,63+18,67+18,63+18,55*4+25,24+23+16,38+20,97+1,8+1,82+8,46+5,8+1,89+6,75+6,31</t>
  </si>
  <si>
    <t>7,2+14,58+52,17+22,15+21,78+20,67*2+27+3,15+16,84+13,97+7,7+3,76+3,15+6,39+11,88+20,68+8,28+4,23+16,67+5,36+5,36+17,85+20,67+8,7+10,27+21,42</t>
  </si>
  <si>
    <t>39,24+25,7+7,6+5,4+7,27+6,13+4,47+4,42+6,48+7,82+17,28+13,87</t>
  </si>
  <si>
    <t>3,2+28,3+9,75+4,2+10,5+4,2+9,75+12,08+5,32+5,32*2+5,63+5,32+71,76+17,5+6,88+18,41+6,88+18,41+6,88+18,41+6,88+18,18+6,96+24,65+18,08+6,78+12,75</t>
  </si>
  <si>
    <t>24,44+20,07+107,72+26,15+7,35+21,88+6,2+21,88+6,2+26,15+7,35+26,15+7,35+21,94+6,2+14,17+3,4+6,85+14,17+3,4+3,87+16,36+2,16+21,09+29,74+7,14+9,26</t>
  </si>
  <si>
    <t>3,2+28,3+9,75+4,2+10,5+4,2+9,75+12,08+5,32*3+5,63+5,32+71,76+17,5+6,88+18,41+6,88+18,41+6,88+18,41+6,88+18,18+6,96+17,37+6,96+53,18+6,78+12,75</t>
  </si>
  <si>
    <t>24,44+20,07+75,48+26,42+7,35+22,11+6,33+22,11+6,33+26,42+7,35+26,42+7,35+22,15+6,33+14,17+3,4+6,85+14,17+3,4+3,87+16,36+2,16+21,09+29,74+15,82</t>
  </si>
  <si>
    <t>9,26</t>
  </si>
  <si>
    <t>3,2+17,16+13,72+158,84+10,38+9,01+9,52+6,7+6,12+5,3+4,62+15,69+16,65+3,75+3,5+3,36+4,93+5,32+18,94+26,21+13,2+108,72+6,78+12,75+23,78+20,96+26,42</t>
  </si>
  <si>
    <t>7,35+22,11+6,33+22,11+6,33+26,42+7,35+26,42+7,35+22,15+6,33+14,17+3,4+6,85+14,17+3,4+3,87+16,36+2,16+21,09+11,92+17,28+9,26+15,82</t>
  </si>
  <si>
    <t>107,3+34,68+55,58+4,65+21,75+22,78+21,31+15,1+15,58+19,52+15,1+15,54+15,54+3,38+14,41+3,38+13,09+3,29+35,25+13,91+3,04+1,52+15,07+17,2</t>
  </si>
  <si>
    <t>13,75+3,36+14,02+3,36+14,04+3,36+13,75+3,36+13,38+3,26+29,89+9,52+16,99+10,98+12,24</t>
  </si>
  <si>
    <t>97</t>
  </si>
  <si>
    <t>949211131</t>
  </si>
  <si>
    <t>Montáž lešeňové podlahy pro trubková lešení z fošen, prken nebo dřevěných sbíjených lešeňových dílců ve světlíku nebo šachtě o půdorysné ploše do 6 m2 s příčníky nebo podélníky</t>
  </si>
  <si>
    <t>-1629782978</t>
  </si>
  <si>
    <t xml:space="preserve">Poznámka k souboru cen:
1. V cenách nejsou započteny náklady na vysekání otvorů ve zdivu, světlíku nebo šachtě; tyto stavební práce se oceňují příslušnými cenami katalogu 801-3 Budovy a haly - bourání konstrukcí.
2. Ceny -1111 až -1122 lze použít i pro montáž lešeňové podlahy ve světlíku nebo šachtě o půdorysné ploše přes 6 m2.
3. Množství měrných jednotek se určuje v m2 půdorysné plochy pracovní podlahy.
4. Montáž lešeňové podlahy ve výšce přes 25 m se oceňuje individuálně.
</t>
  </si>
  <si>
    <t>5,55*10+6,3*12+6,5*12+2,03*12"výkres číslo D.1.1.20</t>
  </si>
  <si>
    <t>98</t>
  </si>
  <si>
    <t>949211231</t>
  </si>
  <si>
    <t>Montáž lešeňové podlahy pro trubková lešení Příplatek za první a každý další den použití lešení k ceně -1131 nebo -1132</t>
  </si>
  <si>
    <t>830287210</t>
  </si>
  <si>
    <t>233,460*90</t>
  </si>
  <si>
    <t>99</t>
  </si>
  <si>
    <t>949211831</t>
  </si>
  <si>
    <t>Demontáž lešeňové podlahy pro trubková lešení z fošen, prken nebo dřevěných sbíjených lešeňových dílců ve světlíku nebo šachtě o půdorysné ploše do 6 m2 s příčníky nebo podélníky</t>
  </si>
  <si>
    <t>1160625764</t>
  </si>
  <si>
    <t xml:space="preserve">Poznámka k souboru cen:
1. Ceny -1811 až -1822 lze použít i pro demontáž lešeňové podlahy ve světlíku nebo šachtě o půdorysné ploše přes 6 m2.
2. Demontáž lešeňové podlahy ve výšce přes 25 m se oceňuje individuálně.
</t>
  </si>
  <si>
    <t>100</t>
  </si>
  <si>
    <t>949311113</t>
  </si>
  <si>
    <t>Montáž lešení trubkového do šachet (výtahových, potrubních) o půdorysné ploše do 6 m2, výšky přes 20 do 30 m</t>
  </si>
  <si>
    <t>5618939</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</si>
  <si>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</si>
  <si>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18+1,5"výkres číslo D.1.1.20</t>
  </si>
  <si>
    <t>(21,775+1,5)*3"výkres číslo D.1.1.20</t>
  </si>
  <si>
    <t>101</t>
  </si>
  <si>
    <t>949311211</t>
  </si>
  <si>
    <t>Montáž lešení trubkového do šachet (výtahových, potrubních) Příplatek za první a každý další den použití lešení k ceně -1111, -1112 nebo -1113</t>
  </si>
  <si>
    <t>1533958988</t>
  </si>
  <si>
    <t>89,325*90</t>
  </si>
  <si>
    <t>102</t>
  </si>
  <si>
    <t>949311813</t>
  </si>
  <si>
    <t>Demontáž lešení trubkového do šachet (výtahových, potrubních) o půdorysné ploše do 6 m2, výšky přes 20 do 30 m</t>
  </si>
  <si>
    <t>1078691498</t>
  </si>
  <si>
    <t xml:space="preserve">Poznámka k souboru cen:
1. Demontáž lešení trubkového do šachet výšky přes 50 m se oceňuje individuálně.
</t>
  </si>
  <si>
    <t>103</t>
  </si>
  <si>
    <t>952901111</t>
  </si>
  <si>
    <t>Vyčištění budov nebo objektů před předáním do užívání budov bytové nebo občanské výstavby, světlé výšky podlaží do 4 m</t>
  </si>
  <si>
    <t>2067477698</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</si>
  <si>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</si>
  <si>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286,6+107,3+34,68+55,58+4,65+21,75+22,78+21,31+15,1+15,58+19,52+15,1+15,54+15,54+3,38+14,41+3,38+13,09+3,29+35,25+13,91+3,04+1,52+15,07+17,2</t>
  </si>
  <si>
    <t>104</t>
  </si>
  <si>
    <t>953942225</t>
  </si>
  <si>
    <t>Osazování drobných kovových předmětů se zalitím maltou cementovou, do vysekaných kapes nebo připravených otvorů Osazování ručních hasících přístrojů bez jejich dodání</t>
  </si>
  <si>
    <t>1654802223</t>
  </si>
  <si>
    <t>105</t>
  </si>
  <si>
    <t>44932113</t>
  </si>
  <si>
    <t>přístroj hasicí ruční vodní W10-Hi</t>
  </si>
  <si>
    <t>-556404009</t>
  </si>
  <si>
    <t>106</t>
  </si>
  <si>
    <t>44932114</t>
  </si>
  <si>
    <t>přístroj hasicí ruční práškový PG 6</t>
  </si>
  <si>
    <t>504121002</t>
  </si>
  <si>
    <t>107</t>
  </si>
  <si>
    <t>953942226</t>
  </si>
  <si>
    <t>Osazování drobných kovových předmětů se zalitím maltou cementovou, do vysekaných kapes nebo připravených otvorů Osazování bezpečnostních tabulek a tabulek PBŘ bez jejich dodání</t>
  </si>
  <si>
    <t>1358312902</t>
  </si>
  <si>
    <t>15*6"výkres číslo D.1.1.</t>
  </si>
  <si>
    <t>108</t>
  </si>
  <si>
    <t>73534511</t>
  </si>
  <si>
    <t>tabulka bezpečnostní s tiskem 2 barvy A4 210x297mm samolepící</t>
  </si>
  <si>
    <t>-8535359</t>
  </si>
  <si>
    <t>109</t>
  </si>
  <si>
    <t>953961114</t>
  </si>
  <si>
    <t>Kotvy chemické s vyvrtáním otvoru do betonu, železobetonu nebo tvrdého kamene tmel, velikost M 16, hloubka 125 mm</t>
  </si>
  <si>
    <t>978355838</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</si>
  <si>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</si>
  <si>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11+6+5"výkres číslo D.1.1.22</t>
  </si>
  <si>
    <t>110</t>
  </si>
  <si>
    <t>953965133</t>
  </si>
  <si>
    <t>Kotvy chemické s vyvrtáním otvoru kotevní šrouby pro chemické kotvy, velikost M 16, délka 300 mm</t>
  </si>
  <si>
    <t>1390665476</t>
  </si>
  <si>
    <t>22"výkres číslo D.1.1.22</t>
  </si>
  <si>
    <t>111</t>
  </si>
  <si>
    <t>31111008</t>
  </si>
  <si>
    <t>matice přesná šestihranná Pz DIN 934-8 M16</t>
  </si>
  <si>
    <t>100 kus</t>
  </si>
  <si>
    <t>-595127744</t>
  </si>
  <si>
    <t>22*0,01 'Přepočtené koeficientem množství</t>
  </si>
  <si>
    <t>112</t>
  </si>
  <si>
    <t>31121005</t>
  </si>
  <si>
    <t>podložka pod dřevěnou konstrukci DIN 440 D 16mm</t>
  </si>
  <si>
    <t>-309968492</t>
  </si>
  <si>
    <t>113</t>
  </si>
  <si>
    <t>962031132</t>
  </si>
  <si>
    <t>Bourání příček z cihel, tvárnic nebo příčkovek z cihel pálených, plných nebo dutých na maltu vápennou nebo vápenocementovou, tl. do 100 mm</t>
  </si>
  <si>
    <t>1558302632</t>
  </si>
  <si>
    <t>(2,125+1,495+1,95*2+1,9+1,75+1,3+3,5+0,8+1,1*2)*3,4</t>
  </si>
  <si>
    <t>Mezisoučet"výkres číslo D.1.1.2</t>
  </si>
  <si>
    <t>(3,5*2+1*2+2,338+0,1+1,7+2,6+1*2+3,5+0,9*2+3,5*2+3+0,6+0,8*2+0,9+0,85+4,12+0,8+1,15*2+1,25*2+1,25*3+1,25+3,3+1,65*2+3,6+1,25*2+1*2+0,7*2)*3,3</t>
  </si>
  <si>
    <t>(1,25*4+1,15*2+3*3)*3,3</t>
  </si>
  <si>
    <t>Mezisoučet"výkres číslo D.1.1.3</t>
  </si>
  <si>
    <t>(1,8*7+1,3*8+1,8*7+2,4+3+3,5*2+1,8+0,9*2+3,5*3+1,35*4+1,2*2+1,35+1,15+0,65*2+3,3+1,65*2+3,6+1,7*4+1,35*4+0,65*4+3*3)*3,3</t>
  </si>
  <si>
    <t>Mezisoučet"výkres číslo D.1.1.4</t>
  </si>
  <si>
    <t>Mezisoučet"výkres číslo D.1.1.5</t>
  </si>
  <si>
    <t>(0,8*2+0,25+1,8*7+1,9*7+1,2*8+3,5+1,8*2+3,5*4+0,9*2+1,4+3+4,4+3,84+0,9*2+0,85*2+0,6+3,9+1,8+1,83+0,725*2+0,5+3+1,54+1,9+1,28+1,2+3,05+1)*3,3</t>
  </si>
  <si>
    <t>Mezisoučet"výkres číslo D.1.1.6</t>
  </si>
  <si>
    <t>(1,8*6+1,95+1,498)*2,6</t>
  </si>
  <si>
    <t>Mezisoučet"výkres číslo D.1.1.7</t>
  </si>
  <si>
    <t>114</t>
  </si>
  <si>
    <t>962031133</t>
  </si>
  <si>
    <t>Bourání příček z cihel, tvárnic nebo příčkovek z cihel pálených, plných nebo dutých na maltu vápennou nebo vápenocementovou, tl. do 150 mm</t>
  </si>
  <si>
    <t>-128777738</t>
  </si>
  <si>
    <t>(1+5,4+3,5+2+4,15+3,65*2+0,65+2,755)*3,4</t>
  </si>
  <si>
    <t>(18,85+2,56+3,5+3,5*2+5,4+0,6*2+5,4*2+2,7+0,6*2+5,4+0,6*2+1,189+5,4+0,6*2+5,4+1+21,17+4,25+1,3+4,25+5,6*2+4,5)*3,3</t>
  </si>
  <si>
    <t>(0,15+4,25*3+5,55*3+18,85+2,605+3,5*2+2+0,7+0,5+0,4+0,7+0,85+5,6+4,2+1,35+5,*3+4,2+27)*3,3</t>
  </si>
  <si>
    <t>(5,55*3+4,25*2+1,5+0,75+18,85+2,605+3,5*2+1,32)*3,3</t>
  </si>
  <si>
    <t>(1,165+0,4+3,585+3,38+1,9)*2,6</t>
  </si>
  <si>
    <t>115</t>
  </si>
  <si>
    <t>962032231</t>
  </si>
  <si>
    <t>Bourání zdiva nadzákladového z cihel nebo tvárnic z cihel pálených nebo vápenopískových, na maltu vápennou nebo vápenocementovou, objemu přes 1 m3</t>
  </si>
  <si>
    <t>-1163959912</t>
  </si>
  <si>
    <t xml:space="preserve">Poznámka k souboru cen:
1. Bourání pilířů o průřezu přes 0,36 m2 se oceňuje příslušnými cenami -2230, -2231, -2240, -2241,-2253 a -2254 jako bourání zdiva nadzákladového cihelného.
</t>
  </si>
  <si>
    <t>(2,82+3,72)*3,4*0,19</t>
  </si>
  <si>
    <t>5,2*3,3*0,17</t>
  </si>
  <si>
    <t>5,2*3,3*0,3</t>
  </si>
  <si>
    <t>3,4*3,3*0,3</t>
  </si>
  <si>
    <t>1,3*2,6*0,36</t>
  </si>
  <si>
    <t>1,3*2,6*0,19</t>
  </si>
  <si>
    <t>(1,9+4,34+1,95)*2,6*0,3</t>
  </si>
  <si>
    <t>3,37*2,6*0,2</t>
  </si>
  <si>
    <t>14,125*1*0,5</t>
  </si>
  <si>
    <t>116</t>
  </si>
  <si>
    <t>965043331</t>
  </si>
  <si>
    <t>Bourání mazanin betonových s potěrem nebo teracem tl. do 100 mm, plochy do 4 m2</t>
  </si>
  <si>
    <t>1909706886</t>
  </si>
  <si>
    <t>0,9*1,4"výkres číslo D.1.1.16</t>
  </si>
  <si>
    <t>117</t>
  </si>
  <si>
    <t>965043341</t>
  </si>
  <si>
    <t>Bourání mazanin betonových s potěrem nebo teracem tl. do 100 mm, plochy přes 4 m2</t>
  </si>
  <si>
    <t>1400539376</t>
  </si>
  <si>
    <t>(8,7+10,27)*0,1</t>
  </si>
  <si>
    <t>118</t>
  </si>
  <si>
    <t>967031132</t>
  </si>
  <si>
    <t>Přisekání (špicování) plošné nebo rovných ostění zdiva z cihel pálených rovných ostění, bez odstupu, po hrubém vybourání otvorů, na maltu vápennou nebo vápenocementovou</t>
  </si>
  <si>
    <t>-733555845</t>
  </si>
  <si>
    <t>0,15*2,04*2*6</t>
  </si>
  <si>
    <t>0,15*2,04*2*2</t>
  </si>
  <si>
    <t>0,15*2,04*2</t>
  </si>
  <si>
    <t>0,1*1,97*2</t>
  </si>
  <si>
    <t>0,6*2,17*2</t>
  </si>
  <si>
    <t>0,15*2,04*2*4</t>
  </si>
  <si>
    <t>0,15*3,4*2</t>
  </si>
  <si>
    <t>0,15*2,04*2*5</t>
  </si>
  <si>
    <t>0,7*1,65*2</t>
  </si>
  <si>
    <t>0,7*2,1*2</t>
  </si>
  <si>
    <t>0,15*2,04*2*3</t>
  </si>
  <si>
    <t>119</t>
  </si>
  <si>
    <t>968072455</t>
  </si>
  <si>
    <t>Vybourání kovových rámů oken s křídly, dveřních zárubní, vrat, stěn, ostění nebo obkladů dveřních zárubní, plochy do 2 m2</t>
  </si>
  <si>
    <t>-1701973166</t>
  </si>
  <si>
    <t xml:space="preserve">Poznámka k souboru cen:
1. V cenách -2244 až -2559 jsou započteny i náklady na vyvěšení křídel.
2. Cenou -2641 se oceňuje i vybourání nosné ocelové konstrukce pro sádrokartonové příčky.
</t>
  </si>
  <si>
    <t>0,7*2*12</t>
  </si>
  <si>
    <t>0,8*2*28</t>
  </si>
  <si>
    <t>0,9*2*16</t>
  </si>
  <si>
    <t>0,9*2*19</t>
  </si>
  <si>
    <t>0,8*2*5</t>
  </si>
  <si>
    <t>0,7*2*9</t>
  </si>
  <si>
    <t>0,9*2*22</t>
  </si>
  <si>
    <t>0,8*2*11</t>
  </si>
  <si>
    <t>0,7*2*7</t>
  </si>
  <si>
    <t>0,9*2*10</t>
  </si>
  <si>
    <t>0,8*2*17</t>
  </si>
  <si>
    <t>0,7*2*5</t>
  </si>
  <si>
    <t>0,9*2*6</t>
  </si>
  <si>
    <t>0,8*2*23</t>
  </si>
  <si>
    <t>120</t>
  </si>
  <si>
    <t>968072456</t>
  </si>
  <si>
    <t>Vybourání kovových rámů oken s křídly, dveřních zárubní, vrat, stěn, ostění nebo obkladů dveřních zárubní, plochy přes 2 m2</t>
  </si>
  <si>
    <t>1763254866</t>
  </si>
  <si>
    <t>1,1*2*9</t>
  </si>
  <si>
    <t>2,2*2,1</t>
  </si>
  <si>
    <t>1,6*2,1*2</t>
  </si>
  <si>
    <t>1,1*2*25</t>
  </si>
  <si>
    <t>1,6*2,1</t>
  </si>
  <si>
    <t>1,1*2*23</t>
  </si>
  <si>
    <t>2,2*2,4</t>
  </si>
  <si>
    <t>1,1*2*24</t>
  </si>
  <si>
    <t>1,4*2,1*2</t>
  </si>
  <si>
    <t>1,1*2*4</t>
  </si>
  <si>
    <t>121</t>
  </si>
  <si>
    <t>968072641</t>
  </si>
  <si>
    <t>Vybourání kovových rámů oken s křídly, dveřních zárubní, vrat, stěn, ostění nebo obkladů stěn jakýchkoliv, kromě výkladních jakékoliv plochy</t>
  </si>
  <si>
    <t>989649232</t>
  </si>
  <si>
    <t>3*2,75*2</t>
  </si>
  <si>
    <t>(3,9+3+0,925*2+1,618+0,868*2+3,1+2,6+2,2+4,5+3,4)*2,75</t>
  </si>
  <si>
    <t>122</t>
  </si>
  <si>
    <t>968082018</t>
  </si>
  <si>
    <t>Vybourání plastových rámů oken s křídly, dveřních zárubní, vrat rámu oken s křídly, plochy přes 4 m2</t>
  </si>
  <si>
    <t>-1478888753</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</si>
  <si>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</si>
  <si>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2,4*2,1"výkres číslo D.1.1.14</t>
  </si>
  <si>
    <t>123</t>
  </si>
  <si>
    <t>971033531</t>
  </si>
  <si>
    <t>Vybourání otvorů ve zdivu základovém nebo nadzákladovém z cihel, tvárnic, příčkovek z cihel pálených na maltu vápennou nebo vápenocementovou plochy do 1 m2, tl. do 150 mm</t>
  </si>
  <si>
    <t>1542979482</t>
  </si>
  <si>
    <t>0,15*3,4</t>
  </si>
  <si>
    <t>124</t>
  </si>
  <si>
    <t>971033621</t>
  </si>
  <si>
    <t>Vybourání otvorů ve zdivu základovém nebo nadzákladovém z cihel, tvárnic, příčkovek z cihel pálených na maltu vápennou nebo vápenocementovou plochy do 4 m2, tl. do 100 mm</t>
  </si>
  <si>
    <t>464283312</t>
  </si>
  <si>
    <t>0,9*1,97</t>
  </si>
  <si>
    <t>0,9*1,97*2</t>
  </si>
  <si>
    <t>125</t>
  </si>
  <si>
    <t>971033631</t>
  </si>
  <si>
    <t>Vybourání otvorů ve zdivu základovém nebo nadzákladovém z cihel, tvárnic, příčkovek z cihel pálených na maltu vápennou nebo vápenocementovou plochy do 4 m2, tl. do 150 mm</t>
  </si>
  <si>
    <t>807642150</t>
  </si>
  <si>
    <t>1,2*2,04*6</t>
  </si>
  <si>
    <t>1*2,04*2</t>
  </si>
  <si>
    <t>2,1*2,04</t>
  </si>
  <si>
    <t>0,9*2,04</t>
  </si>
  <si>
    <t>1,35*2,04*2</t>
  </si>
  <si>
    <t>1,3*2,04*4</t>
  </si>
  <si>
    <t>2,25*2,04</t>
  </si>
  <si>
    <t>1,95*2,04</t>
  </si>
  <si>
    <t>1,4*2,04</t>
  </si>
  <si>
    <t>1,25*2,04</t>
  </si>
  <si>
    <t>1,3*2,04*5</t>
  </si>
  <si>
    <t>2,025*2,04</t>
  </si>
  <si>
    <t>1,2*2,04</t>
  </si>
  <si>
    <t>1,3*2,04*6</t>
  </si>
  <si>
    <t>1*2,04</t>
  </si>
  <si>
    <t>1,8*2,04</t>
  </si>
  <si>
    <t>0,8*2,04*2</t>
  </si>
  <si>
    <t>1,2*2,04*3</t>
  </si>
  <si>
    <t>1,01*2,04</t>
  </si>
  <si>
    <t>126</t>
  </si>
  <si>
    <t>971033651</t>
  </si>
  <si>
    <t>Vybourání otvorů ve zdivu základovém nebo nadzákladovém z cihel, tvárnic, příčkovek z cihel pálených na maltu vápennou nebo vápenocementovou plochy do 4 m2, tl. do 600 mm</t>
  </si>
  <si>
    <t>134418090</t>
  </si>
  <si>
    <t>1,05*2,17*0,6</t>
  </si>
  <si>
    <t>127</t>
  </si>
  <si>
    <t>971033681</t>
  </si>
  <si>
    <t>Vybourání otvorů ve zdivu základovém nebo nadzákladovém z cihel, tvárnic, příčkovek z cihel pálených na maltu vápennou nebo vápenocementovou plochy do 4 m2, tl. do 900 mm</t>
  </si>
  <si>
    <t>-1055896270</t>
  </si>
  <si>
    <t>0,9*1,65*0,7</t>
  </si>
  <si>
    <t>2,4*2,1*0,7</t>
  </si>
  <si>
    <t>128</t>
  </si>
  <si>
    <t>973031842</t>
  </si>
  <si>
    <t>Vysekání výklenků nebo kapes ve zdivu z cihel na maltu cementovou kapes pro zavázání nových příček, tl. do 100 mm</t>
  </si>
  <si>
    <t>1809914100</t>
  </si>
  <si>
    <t>38*3,4</t>
  </si>
  <si>
    <t>3,3*40</t>
  </si>
  <si>
    <t>3,3*31</t>
  </si>
  <si>
    <t>2,5*20</t>
  </si>
  <si>
    <t>129</t>
  </si>
  <si>
    <t>973031843</t>
  </si>
  <si>
    <t>Vysekání výklenků nebo kapes ve zdivu z cihel na maltu cementovou kapes pro zavázání nových příček, tl. do 150 mm</t>
  </si>
  <si>
    <t>-1519068858</t>
  </si>
  <si>
    <t>54*3,4</t>
  </si>
  <si>
    <t>63*3,3</t>
  </si>
  <si>
    <t>64*3,3</t>
  </si>
  <si>
    <t>41*3,3</t>
  </si>
  <si>
    <t>18*2,5</t>
  </si>
  <si>
    <t>130</t>
  </si>
  <si>
    <t>974031664</t>
  </si>
  <si>
    <t>Vysekání rýh ve zdivu cihelném na maltu vápennou nebo vápenocementovou pro vtahování nosníků do zdí, před vybouráním otvoru do hl. 150 mm, při v. nosníku do 150 mm</t>
  </si>
  <si>
    <t>-1180808771</t>
  </si>
  <si>
    <t>1,6*13+1,3*12+1,5+1,7*35+1,4*2+1,2*2+1,1+2,6"výkres číslo D.1.1.38</t>
  </si>
  <si>
    <t>131</t>
  </si>
  <si>
    <t>974042567</t>
  </si>
  <si>
    <t>Vysekání rýh v betonové nebo jiné monolitické dlažbě s betonovým podkladem do hl. 150 mm a šířky do 300 mm</t>
  </si>
  <si>
    <t>598190340</t>
  </si>
  <si>
    <t>52*2"v podkladní i vrchní mazanině</t>
  </si>
  <si>
    <t>132</t>
  </si>
  <si>
    <t>974042569</t>
  </si>
  <si>
    <t>Vysekání rýh v betonové nebo jiné monolitické dlažbě s betonovým podkladem do hl. 150 mm a šířky Příplatek k ceně -2567 za každých dalších 100 mm šířky, rýhy hl. do 150 mm</t>
  </si>
  <si>
    <t>1642577143</t>
  </si>
  <si>
    <t>104,000*3</t>
  </si>
  <si>
    <t>133</t>
  </si>
  <si>
    <t>978013191</t>
  </si>
  <si>
    <t>Otlučení vápenných nebo vápenocementových omítek vnitřních ploch stěn s vyškrabáním spar, s očištěním zdiva, v rozsahu přes 50 do 100 %</t>
  </si>
  <si>
    <t>1907459655</t>
  </si>
  <si>
    <t xml:space="preserve">Poznámka k souboru cen:
1. Položky lze použít i pro ocenění otlučení sádrových, hliněných apod. vnitřních omítek.
</t>
  </si>
  <si>
    <t>(3+2,5)*2*19,5</t>
  </si>
  <si>
    <t>(8,3+3,4)*2*3,3</t>
  </si>
  <si>
    <t>(3,5+2,5)*2*3,3</t>
  </si>
  <si>
    <t>(1,9+1,9)*2*3,3</t>
  </si>
  <si>
    <t>(1,5+1)*2*3,3</t>
  </si>
  <si>
    <t>(1,5+0,8)*2*3,3</t>
  </si>
  <si>
    <t>(3,5+2,4)*2*3,3</t>
  </si>
  <si>
    <t>(3,5+3,7)*2*3,3</t>
  </si>
  <si>
    <t>(8,4+3,5)*2*3,3</t>
  </si>
  <si>
    <t>(1,5+1,3)*2*3,3</t>
  </si>
  <si>
    <t>(0,8+1,5)*2*3,3</t>
  </si>
  <si>
    <t>(1,6+1,2)*2*3,3</t>
  </si>
  <si>
    <t>(3+1,7)*2*3,3</t>
  </si>
  <si>
    <t>(1,1+1,45)*2*3,3</t>
  </si>
  <si>
    <t>(1,4+1,45)*2*19,5</t>
  </si>
  <si>
    <t>(27,1+2,2)*2*3,3</t>
  </si>
  <si>
    <t>(5,7+3,2)*2*3,3</t>
  </si>
  <si>
    <t>(5,7+3,3)*2*3,3</t>
  </si>
  <si>
    <t>(5,7+2,8)*2*3,3</t>
  </si>
  <si>
    <t>(0,9+1,3)*2*3,3*4</t>
  </si>
  <si>
    <t>(4,7+3,3)*2*3,3*2</t>
  </si>
  <si>
    <t>(0,8+1,5)*2*3,3*8</t>
  </si>
  <si>
    <t>(5,7+3,6)*2*3,3</t>
  </si>
  <si>
    <t>(1,5+1,2)*2*3,3</t>
  </si>
  <si>
    <t>(5+3,3)*2*3,3</t>
  </si>
  <si>
    <t>(47,5+3,6+3,6+6,3+3,65+6,3+6,3)*2*3,3</t>
  </si>
  <si>
    <t>(4,1+3,5)*2*3,3</t>
  </si>
  <si>
    <t>(4,8+3,5)*2*3,3</t>
  </si>
  <si>
    <t>(3,2+2,3)*2*3,3</t>
  </si>
  <si>
    <t>(2,7+2,3)*2*3,3</t>
  </si>
  <si>
    <t>(2,5+2,4)*2*3,3</t>
  </si>
  <si>
    <t>(2,6+2,1)*2*19,5</t>
  </si>
  <si>
    <t>(7,5+6,1)*2*3,3</t>
  </si>
  <si>
    <t>(3,45+6,1)*2*3,3</t>
  </si>
  <si>
    <t>(6,1+3,4)*2*3,3</t>
  </si>
  <si>
    <t>(3,4+6,1)*2*3,3</t>
  </si>
  <si>
    <t>(4,2+1,2)*2*3,3</t>
  </si>
  <si>
    <t>(2,6+1,75)*2*3,3</t>
  </si>
  <si>
    <t>(2,6+1,55)*2*3,3</t>
  </si>
  <si>
    <t>(2,6+2,3)*2*3,3</t>
  </si>
  <si>
    <t>(5,9+2,45)*2*3,3</t>
  </si>
  <si>
    <t>(2,4+2,7)*2*19,5</t>
  </si>
  <si>
    <t>(3,4+8,25)*2*3,3</t>
  </si>
  <si>
    <t>(47,5+0,8+34,2+5,8+4,2*2+3,5*2+2,3)*2*3,3</t>
  </si>
  <si>
    <t>(3+3,2)*2*3,3</t>
  </si>
  <si>
    <t>(3+1,4)*2*3,3</t>
  </si>
  <si>
    <t>(3+4,7)*2*3,3</t>
  </si>
  <si>
    <t>(3+3,55)*2*3,3</t>
  </si>
  <si>
    <t>(3+6)*2*3,3</t>
  </si>
  <si>
    <t>(3+1,2)*2*3,3</t>
  </si>
  <si>
    <t>(1,3+1,2)*2*3,3</t>
  </si>
  <si>
    <t>(3,5+1,7)*2*3,3</t>
  </si>
  <si>
    <t>(1,1+1,5)*2*3,3</t>
  </si>
  <si>
    <t>(2,3+3,1)*2*3,3</t>
  </si>
  <si>
    <t>(4,9+2,7)*2*3,3</t>
  </si>
  <si>
    <t>(10,6+6,1)*2*3,3</t>
  </si>
  <si>
    <t>(21,3+6,1+0,75*2)*2*3,3</t>
  </si>
  <si>
    <t>(2,9+2,65)*2*3,3</t>
  </si>
  <si>
    <t>(3+2,65)*2*3,3</t>
  </si>
  <si>
    <t>(6+2,65)*2*3,3</t>
  </si>
  <si>
    <t>(18,15+11,2+1,2*4+0,6*4)*2*3,3</t>
  </si>
  <si>
    <t>(1,8+3,3)*2*3,3</t>
  </si>
  <si>
    <t>(3,3+1,6)*2*3,3</t>
  </si>
  <si>
    <t>(1,5+2,9)*2*3,3</t>
  </si>
  <si>
    <t>(3+5,4+1,65)*2*3,3</t>
  </si>
  <si>
    <t>(1,4+1,1)*2*3,3</t>
  </si>
  <si>
    <t>(16+47,5+0,9+3,6+2,3+3,6*2+5,8+5,6+5,9+5,2+1,3+1,7+0,6)*2*3,3</t>
  </si>
  <si>
    <t>(2,4+3,1)*2*3,3</t>
  </si>
  <si>
    <t>(6,1+3,9)*2*3,3</t>
  </si>
  <si>
    <t>(6,1+3,45)*2*3,3</t>
  </si>
  <si>
    <t>(6,1+10,55)*2*3,3</t>
  </si>
  <si>
    <t>(6,1+10,6)*2*3,3</t>
  </si>
  <si>
    <t>(6+2,6)*2*3,3</t>
  </si>
  <si>
    <t>(14,3+10,8+1,+0,6)*2*2,4</t>
  </si>
  <si>
    <t>(6,6+5,7)*2*2,4</t>
  </si>
  <si>
    <t>(38,4+6,7+0,7)*2*2,4</t>
  </si>
  <si>
    <t>(4,26+6,3)*2*2,4</t>
  </si>
  <si>
    <t>(3,51+6,3)*2*2,4</t>
  </si>
  <si>
    <t>(3,26+5,6)*2*2,4</t>
  </si>
  <si>
    <t>(1,8+1,7)*2*2,4</t>
  </si>
  <si>
    <t>(5,6+3,38)*2*2,4</t>
  </si>
  <si>
    <t>(5,6+3,37)*2*2,4</t>
  </si>
  <si>
    <t>(1,8+1,82)*2*2,4</t>
  </si>
  <si>
    <t>1,8*4*2,4</t>
  </si>
  <si>
    <t>(5,6+3,4)*2*2,4</t>
  </si>
  <si>
    <t>(1,8+1,8)*2*2,4</t>
  </si>
  <si>
    <t>(5,6+3,39)*2*2,4</t>
  </si>
  <si>
    <t>(5,6+3,35)*2*2,4</t>
  </si>
  <si>
    <t>(5,6+3,24)*2*2,4</t>
  </si>
  <si>
    <t>12,8*2,4</t>
  </si>
  <si>
    <t>(5,8+1,5)*2*2,4</t>
  </si>
  <si>
    <t>(5,8+3,5+4,5+2,2)*2,4</t>
  </si>
  <si>
    <t>(5+3,8)*2*2,4</t>
  </si>
  <si>
    <t>(1,8+2,2)*2*2,4</t>
  </si>
  <si>
    <t>(5+3,4)*2*2,4</t>
  </si>
  <si>
    <t>(5+7+1,4+0,5)*2*2,4</t>
  </si>
  <si>
    <t>(4,7*6+14,125+1,4*2+1*2)*2,4</t>
  </si>
  <si>
    <t>134</t>
  </si>
  <si>
    <t>985501501</t>
  </si>
  <si>
    <t>Vybourání otvoru ve stropní konstrukci včetně začištění, odvozu a likvidaci suti</t>
  </si>
  <si>
    <t>-1684806744</t>
  </si>
  <si>
    <t>1,6*3,4+3,2*3"výkres číslo D.1.1.21</t>
  </si>
  <si>
    <t>997</t>
  </si>
  <si>
    <t>Přesun sutě</t>
  </si>
  <si>
    <t>135</t>
  </si>
  <si>
    <t>997013157</t>
  </si>
  <si>
    <t>Vnitrostaveništní doprava suti a vybouraných hmot vodorovně do 50 m svisle s omezením mechanizace pro budovy a haly výšky přes 21 do 24 m</t>
  </si>
  <si>
    <t>1456092697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</si>
  <si>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</si>
  <si>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136</t>
  </si>
  <si>
    <t>997013509</t>
  </si>
  <si>
    <t>Odvoz suti a vybouraných hmot na skládku nebo meziskládku se složením, na vzdálenost Příplatek k ceně za každý další i započatý 1 km přes 1 km</t>
  </si>
  <si>
    <t>-895737585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</si>
  <si>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</si>
  <si>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1991,6*16 'Přepočtené koeficientem množství</t>
  </si>
  <si>
    <t>137</t>
  </si>
  <si>
    <t>997013511</t>
  </si>
  <si>
    <t>Odvoz suti a vybouraných hmot z meziskládky na skládku s naložením a se složením, na vzdálenost do 1 km</t>
  </si>
  <si>
    <t>1000570914</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</si>
  <si>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</si>
  <si>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138</t>
  </si>
  <si>
    <t>997013801</t>
  </si>
  <si>
    <t>Poplatek za uložení stavebního odpadu na skládce (skládkovné) z prostého betonu zatříděného do Katalogu odpadů pod kódem 170 101</t>
  </si>
  <si>
    <t>1794943709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</si>
  <si>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</si>
  <si>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2,772+84,082+232,458+274,152</t>
  </si>
  <si>
    <t>139</t>
  </si>
  <si>
    <t>997013802</t>
  </si>
  <si>
    <t>Poplatek za uložení stavebního odpadu na skládce (skládkovné) z armovaného betonu zatříděného do Katalogu odpadů pod kódem 170 101</t>
  </si>
  <si>
    <t>526229459</t>
  </si>
  <si>
    <t>10,296*2</t>
  </si>
  <si>
    <t>140</t>
  </si>
  <si>
    <t>997013803</t>
  </si>
  <si>
    <t>Poplatek za uložení stavebního odpadu na skládce (skládkovné) cihelného zatříděného do Katalogu odpadů pod kódem 170 102</t>
  </si>
  <si>
    <t>-758179213</t>
  </si>
  <si>
    <t>185,787+391,58+77,425+2,418+0,138+1,915+37,515+2,461+10,094+5,42+11,93+4,465+556,9355+11,428</t>
  </si>
  <si>
    <t>141</t>
  </si>
  <si>
    <t>997013811</t>
  </si>
  <si>
    <t>Poplatek za uložení stavebního odpadu na skládce (skládkovné) dřevěného zatříděného do Katalogu odpadů pod kódem 170 201</t>
  </si>
  <si>
    <t>1583005991</t>
  </si>
  <si>
    <t>142</t>
  </si>
  <si>
    <t>997013812</t>
  </si>
  <si>
    <t>Poplatek za uložení stavebního odpadu na skládce (skládkovné) z materiálů na bázi sádry zatříděného do Katalogu odpadů pod kódem 170 802</t>
  </si>
  <si>
    <t>1676607784</t>
  </si>
  <si>
    <t>143</t>
  </si>
  <si>
    <t>997013813</t>
  </si>
  <si>
    <t>Poplatek za uložení stavebního odpadu na skládce (skládkovné) z plastických hmot zatříděného do Katalogu odpadů pod kódem 170 203</t>
  </si>
  <si>
    <t>-1115517786</t>
  </si>
  <si>
    <t>144</t>
  </si>
  <si>
    <t>997013814</t>
  </si>
  <si>
    <t>Poplatek za uložení stavebního odpadu na skládce (skládkovné) z izolačních materiálů zatříděného do Katalogu odpadů pod kódem 170 604</t>
  </si>
  <si>
    <t>642497697</t>
  </si>
  <si>
    <t>0,14+0,053</t>
  </si>
  <si>
    <t>145</t>
  </si>
  <si>
    <t>997013831</t>
  </si>
  <si>
    <t>Poplatek za uložení stavebního odpadu na skládce (skládkovné) směsného stavebního a demoličního zatříděného do Katalogu odpadů pod kódem 170 904</t>
  </si>
  <si>
    <t>1617453883</t>
  </si>
  <si>
    <t>1991,6-1940,348</t>
  </si>
  <si>
    <t>998</t>
  </si>
  <si>
    <t>Přesun hmot</t>
  </si>
  <si>
    <t>146</t>
  </si>
  <si>
    <t>998017003</t>
  </si>
  <si>
    <t>Přesun hmot pro budovy občanské výstavby, bydlení, výrobu a služby s omezením mechanizace vodorovná dopravní vzdálenost do 100 m pro budovy s jakoukoliv nosnou konstrukcí výšky přes 12 do 24 m</t>
  </si>
  <si>
    <t>1141544984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</si>
  <si>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</si>
  <si>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</si>
  <si>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</si>
  <si>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</si>
  <si>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</si>
  <si>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147</t>
  </si>
  <si>
    <t>711111001</t>
  </si>
  <si>
    <t>Provedení izolace proti zemní vlhkosti natěradly a tmely za studena na ploše vodorovné V nátěrem penetračním</t>
  </si>
  <si>
    <t>-1282964508</t>
  </si>
  <si>
    <t xml:space="preserve">Poznámka k souboru cen:
1. Izolace plochy jednotlivě do 10 m2 se oceňují skladebně cenou příslušné izolace a cenou 711 19-9095 Příplatek za plochu do 10 m2.
</t>
  </si>
  <si>
    <t>52*0,6"oprava podlahy - rýhy pro instalace</t>
  </si>
  <si>
    <t>148</t>
  </si>
  <si>
    <t>11163150</t>
  </si>
  <si>
    <t>lak penetrační asfaltový</t>
  </si>
  <si>
    <t>-1187179830</t>
  </si>
  <si>
    <t>31,2*0,0003 'Přepočtené koeficientem množství</t>
  </si>
  <si>
    <t>149</t>
  </si>
  <si>
    <t>711141559</t>
  </si>
  <si>
    <t>Provedení izolace proti zemní vlhkosti pásy přitavením NAIP na ploše vodorovné V</t>
  </si>
  <si>
    <t>-1590104971</t>
  </si>
  <si>
    <t xml:space="preserve">Poznámka k souboru cen:
1. Izolace plochy jednotlivě do 10 m2 se oceňují skladebně cenou příslušné izolace a cenou 711 19-9097 Příplatek za plochu do 10 m2.
</t>
  </si>
  <si>
    <t>150</t>
  </si>
  <si>
    <t>62855001</t>
  </si>
  <si>
    <t>pás asfaltový natavitelný modifikovaný SBS tl 4,0mm s vložkou z polyesterové rohože a spalitelnou PE fólií nebo jemnozrnný minerálním posypem na horním povrchu</t>
  </si>
  <si>
    <t>-367613661</t>
  </si>
  <si>
    <t>31,2*1,15 'Přepočtené koeficientem množství</t>
  </si>
  <si>
    <t>151</t>
  </si>
  <si>
    <t>711193121</t>
  </si>
  <si>
    <t>Izolace proti zemní vlhkosti ostatní těsnicí hmotou dvousložkovou na bázi cementu na ploše vodorovné V</t>
  </si>
  <si>
    <t>895239714</t>
  </si>
  <si>
    <t>8,9+4,95+3,2+8,4+13,1+7,72+5,25+7,12+4,86+18,55+18,55+18,55+6,75+3,15+3,76+3,15+4,23+5,36+5,36+8,7+10,27</t>
  </si>
  <si>
    <t>4,2+4,2+5,32+5,32+5,32+5,63+6,88+6,88+6,88+6,88+6,96+7,35+6,2+6,2+7,35+7,35+6,2+3,4+6,85+3,4+16,36+2,16</t>
  </si>
  <si>
    <t>4,2+4,2+5,32*3+5,63+6,88*4+6,96+6,96+7,35+6,33+6,33+7,35+7,35+6,33+3,4+6,85+3,4+3,87+16,36+2,16</t>
  </si>
  <si>
    <t>16,65+3,5+3,36+4,93+7,35+6,33+6,33+7,35+7,35+3,4+6,85+3,4+3,87+16,36+2,16</t>
  </si>
  <si>
    <t>15,1+15,1+3,38+3,38+3,29+3,36+3,36+3,36+3,04+1,52+3,36+3,26</t>
  </si>
  <si>
    <t>152</t>
  </si>
  <si>
    <t>711193131</t>
  </si>
  <si>
    <t>Izolace proti zemní vlhkosti ostatní těsnicí hmotou dvousložkovou na bázi cementu na ploše svislé S</t>
  </si>
  <si>
    <t>610690023</t>
  </si>
  <si>
    <t>(3,5+2,55)*2*0,5</t>
  </si>
  <si>
    <t>(1,95+1,9)*2*2</t>
  </si>
  <si>
    <t>(1,05+1,5)*2*2</t>
  </si>
  <si>
    <t>(0,8+1,5)*2*2</t>
  </si>
  <si>
    <t>(3,75+3,5)*2*0,5</t>
  </si>
  <si>
    <t>(2,45+1,9)*2*2</t>
  </si>
  <si>
    <t>(1,3+1,5)*2*2</t>
  </si>
  <si>
    <t>(1,5+0,8)*2*2</t>
  </si>
  <si>
    <t>(0,9+1,5)*2*2</t>
  </si>
  <si>
    <t>(2,5+0,55+1,5)*2*2</t>
  </si>
  <si>
    <t>(1,6+1)*2*2</t>
  </si>
  <si>
    <t>(1,3+1+0,1+1,2)*2*2</t>
  </si>
  <si>
    <t>(1,6+1,2)*2*2</t>
  </si>
  <si>
    <t>(3+1,7)*2*2</t>
  </si>
  <si>
    <t>(5,75+3,35)*2*0,5</t>
  </si>
  <si>
    <t>(4,75+3,35+0,3)*2*2</t>
  </si>
  <si>
    <t>(0,9+1,375)*2*2*2</t>
  </si>
  <si>
    <t>(0,8+1,5)*2*2*3</t>
  </si>
  <si>
    <t>1,6*2*2</t>
  </si>
  <si>
    <t>(3,25+2,295)*2*0,5</t>
  </si>
  <si>
    <t>(1,75+1,8)*2*2</t>
  </si>
  <si>
    <t>(1,35+1,6)*2*2</t>
  </si>
  <si>
    <t>(1,6+0,9)*2*0,5</t>
  </si>
  <si>
    <t>(3,5+0,9)*2*2</t>
  </si>
  <si>
    <t>(2,35+1,8)*2*2</t>
  </si>
  <si>
    <t>(3,2+1,675)*2*2</t>
  </si>
  <si>
    <t>(3,225+2,7)*2*2</t>
  </si>
  <si>
    <t>(3,225+1,65+1,65)*2*2</t>
  </si>
  <si>
    <t>(3+1,4)*2*2</t>
  </si>
  <si>
    <t>(3+1,95)*2*2</t>
  </si>
  <si>
    <t>(1,25+1,6)*2*2</t>
  </si>
  <si>
    <t>(1,2+1,6)*2*2</t>
  </si>
  <si>
    <t>(1,3+1,25)*2*2</t>
  </si>
  <si>
    <t>(1,3+1,2)*2*2</t>
  </si>
  <si>
    <t>(3,5+1,7)*2*2</t>
  </si>
  <si>
    <t>(2,7+2,55)*2*2</t>
  </si>
  <si>
    <t>(2,73+2,55)*2*2</t>
  </si>
  <si>
    <t>(2,4+3)*2*2</t>
  </si>
  <si>
    <t>(3+2,025)*2*2</t>
  </si>
  <si>
    <t>(4,675+3,5)*2*2</t>
  </si>
  <si>
    <t>(1,2+1,79)*2*2</t>
  </si>
  <si>
    <t>(1,79+2,15)*2*2</t>
  </si>
  <si>
    <t>(1,7+2)*2*2</t>
  </si>
  <si>
    <t>(4,15+1,65)*2*0,5</t>
  </si>
  <si>
    <t>(3,5+1,4)*2*2</t>
  </si>
  <si>
    <t>(3,5+1,95)*2*2</t>
  </si>
  <si>
    <t>(1,6+1,25)*2*2</t>
  </si>
  <si>
    <t>(1,6+1,3)*2*2</t>
  </si>
  <si>
    <t>(1,2+1,3)*2*2</t>
  </si>
  <si>
    <t>(1,7+3,5)*2*2</t>
  </si>
  <si>
    <t>(2,55+2,7)*2*2</t>
  </si>
  <si>
    <t>(2,55+2,73)*2*2</t>
  </si>
  <si>
    <t>(2,55+3,15)*2*2</t>
  </si>
  <si>
    <t>(2,1+3)*2*2</t>
  </si>
  <si>
    <t>(1,8+2,15)*2*2</t>
  </si>
  <si>
    <t>(1,2+1,8)*2*2</t>
  </si>
  <si>
    <t>(4,15+1,85)*2*0,5</t>
  </si>
  <si>
    <t>(2+1,7)*2*2</t>
  </si>
  <si>
    <t>(5,1+3,3)*2*2</t>
  </si>
  <si>
    <t>(1,675+1,15)*2*2</t>
  </si>
  <si>
    <t>(1,275+1,15)*2*2</t>
  </si>
  <si>
    <t>(1,675+1,1)*2*2</t>
  </si>
  <si>
    <t>(1,275+1,1)*2*2</t>
  </si>
  <si>
    <t>(3,05+1,7)*2*2</t>
  </si>
  <si>
    <t>(4,675+3,5+0,3)*2*2</t>
  </si>
  <si>
    <t>(2,15+1,8)*2*2</t>
  </si>
  <si>
    <t>(1,8+1,2)*2*2</t>
  </si>
  <si>
    <t>(1,725+0,9)*2*2</t>
  </si>
  <si>
    <t>(1,725+0,875)*2*2</t>
  </si>
  <si>
    <t>(1,825+1,64)*2*2</t>
  </si>
  <si>
    <t>(1,79+2,21)*2*2</t>
  </si>
  <si>
    <t>(1,8+1,85)*2*2</t>
  </si>
  <si>
    <t>(0,9+1,6)*2*2</t>
  </si>
  <si>
    <t>(1,5+1,1)*2*1</t>
  </si>
  <si>
    <t>153</t>
  </si>
  <si>
    <t>711199095</t>
  </si>
  <si>
    <t>Příplatek k cenám provedení izolace proti zemní vlhkosti za plochu do 10 m2 natěradly za studena nebo za horka</t>
  </si>
  <si>
    <t>75946819</t>
  </si>
  <si>
    <t xml:space="preserve">Poznámka k souboru cen:
1. Cenami lze oceňovat jen tehdy, nepřesáhne-li součet souvislé plochy vodorovné a svislé izolační vrstvy 10 m2.
</t>
  </si>
  <si>
    <t>154</t>
  </si>
  <si>
    <t>711199097</t>
  </si>
  <si>
    <t>Příplatek k cenám provedení izolace proti zemní vlhkosti za plochu do 10 m2 pásy přitavením NAIP nebo termoplasty</t>
  </si>
  <si>
    <t>-261667020</t>
  </si>
  <si>
    <t>155</t>
  </si>
  <si>
    <t>998711103</t>
  </si>
  <si>
    <t>Přesun hmot pro izolace proti vodě, vlhkosti a plynům stanovený z hmotnosti přesunovaného materiálu vodorovná dopravní vzdálenost do 50 m v objektech výšky přes 12 do 60 m</t>
  </si>
  <si>
    <t>-322143895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</si>
  <si>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</si>
  <si>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</si>
  <si>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</si>
  <si>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156</t>
  </si>
  <si>
    <t>712300833</t>
  </si>
  <si>
    <t>Odstranění ze střech plochých do 10° krytiny povlakové třívrstvé</t>
  </si>
  <si>
    <t>-223458828</t>
  </si>
  <si>
    <t>2,74*3,64"výkres číslo D.1.1.9</t>
  </si>
  <si>
    <t>157</t>
  </si>
  <si>
    <t>712311101</t>
  </si>
  <si>
    <t>Provedení povlakové krytiny střech plochých do 10° natěradly a tmely za studena nátěrem lakem penetračním nebo asfaltovým</t>
  </si>
  <si>
    <t>449960835</t>
  </si>
  <si>
    <t xml:space="preserve">Poznámka k souboru cen:
1. Povlakové krytiny střech jednotlivě do 10 m2 se oceňují skladebně cenou příslušné izolace a cenou 712 39-9095 Příplatek za plochu do 10 m2.
</t>
  </si>
  <si>
    <t>3,6*4,4+3,6*3,3"výkres číslo D.1.1.21</t>
  </si>
  <si>
    <t>158</t>
  </si>
  <si>
    <t>-232767597</t>
  </si>
  <si>
    <t>27,72*0,0003 'Přepočtené koeficientem množství</t>
  </si>
  <si>
    <t>159</t>
  </si>
  <si>
    <t>712341559</t>
  </si>
  <si>
    <t>Provedení povlakové krytiny střech plochých do 10° pásy přitavením NAIP v plné ploše</t>
  </si>
  <si>
    <t>-52941139</t>
  </si>
  <si>
    <t xml:space="preserve">Poznámka k souboru cen:
1. Povlakové krytiny střech jednotlivě do 10 m2 se oceňují skladebně cenou příslušné izolace a cenou 712 39-9097 Příplatek za plochu do 10 m2.
</t>
  </si>
  <si>
    <t>160</t>
  </si>
  <si>
    <t>115695483</t>
  </si>
  <si>
    <t>27,72*1,15 'Přepočtené koeficientem množství</t>
  </si>
  <si>
    <t>161</t>
  </si>
  <si>
    <t>712363357</t>
  </si>
  <si>
    <t>Povlakové krytiny střech plochých do 10° z tvarovaných poplastovaných lišt pro mPVC okapnice rš 250 mm</t>
  </si>
  <si>
    <t>-1303155368</t>
  </si>
  <si>
    <t xml:space="preserve">Poznámka k souboru cen:
1. Položka -3344 se použije v případě, pokud položky -3311 až -3333 mají větší rozvinutou šířku.
2. V ceně -3344 nejsou započteny náklady na vytvoření ohybu. Tyto se oceňují příplatkem -3345 tohoto souboru cen.
</t>
  </si>
  <si>
    <t>(3,6+4,4+3,6+3,3)*2"výkres číslo D.1.1.21</t>
  </si>
  <si>
    <t>162</t>
  </si>
  <si>
    <t>712363622</t>
  </si>
  <si>
    <t>Provedení povlakové krytiny střech plochých do 10° s mechanicky kotvenou izolací včetně položení fólie a horkovzdušného svaření tl. tepelné izolace přes 240 mm budovy výšky přes 18 m, kotvené do betonu nebo pórobetonu okraj</t>
  </si>
  <si>
    <t>1248111706</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</si>
  <si>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</si>
  <si>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163</t>
  </si>
  <si>
    <t>28322000</t>
  </si>
  <si>
    <t>fólie hydroizolační střešní mPVC mechanicky kotvená tl 2,0mm šedá</t>
  </si>
  <si>
    <t>-701468548</t>
  </si>
  <si>
    <t>164</t>
  </si>
  <si>
    <t>712391171</t>
  </si>
  <si>
    <t>Provedení povlakové krytiny střech plochých do 10° -ostatní práce provedení vrstvy textilní podkladní</t>
  </si>
  <si>
    <t>1038850263</t>
  </si>
  <si>
    <t xml:space="preserve">Poznámka k souboru cen:
1. Cenami -9095 až -9097 lze oceňovat jen tehdy, nepřesáhne-li součet plochy vodorovné a svislé izolační vrstvy 10 m2.
2. Cenou -9095 až -9097 nelze oceňovat opravy a údržbu povlakové krytiny.
</t>
  </si>
  <si>
    <t>165</t>
  </si>
  <si>
    <t>69311172</t>
  </si>
  <si>
    <t>geotextilie PP s ÚV stabilizací 300g/m2</t>
  </si>
  <si>
    <t>-1501424290</t>
  </si>
  <si>
    <t>166</t>
  </si>
  <si>
    <t>712399095</t>
  </si>
  <si>
    <t>Provedení povlakové krytiny střech plochých do 10° -ostatní práce Příplatek k cenám za plochu do 10 m2 natěradly za studena nebo za horka</t>
  </si>
  <si>
    <t>-901262827</t>
  </si>
  <si>
    <t>167</t>
  </si>
  <si>
    <t>712399097</t>
  </si>
  <si>
    <t>Provedení povlakové krytiny střech plochých do 10° -ostatní práce Příplatek k cenám za plochu do 10 m2 NAIP, foliemi nebo termoplasty</t>
  </si>
  <si>
    <t>1275739323</t>
  </si>
  <si>
    <t>27,720*3</t>
  </si>
  <si>
    <t>168</t>
  </si>
  <si>
    <t>712501501</t>
  </si>
  <si>
    <t>Oprava úprava spádového klínu krytiny za výtahovou šachtou V2</t>
  </si>
  <si>
    <t>2029206463</t>
  </si>
  <si>
    <t>1,000"výkres číslo D.1.1.23</t>
  </si>
  <si>
    <t>169</t>
  </si>
  <si>
    <t>998712103</t>
  </si>
  <si>
    <t>Přesun hmot pro povlakové krytiny stanovený z hmotnosti přesunovaného materiálu vodorovná dopravní vzdálenost do 50 m v objektech výšky přes 12 do 24 m</t>
  </si>
  <si>
    <t>232587414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</si>
  <si>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</si>
  <si>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</si>
  <si>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</si>
  <si>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170</t>
  </si>
  <si>
    <t>713121111</t>
  </si>
  <si>
    <t>Montáž tepelné izolace podlah rohožemi, pásy, deskami, dílci, bloky (izolační materiál ve specifikaci) kladenými volně jednovrstvá</t>
  </si>
  <si>
    <t>2021197480</t>
  </si>
  <si>
    <t xml:space="preserve">Poznámka k souboru cen:
1. Množství tepelné izolace podlah okrajovými pásky k ceně -1211 se určuje v m projektované délky obložení (bez přesahů) na obvodu podlahy.
</t>
  </si>
  <si>
    <t>0,9*1,4+8,7+10,27</t>
  </si>
  <si>
    <t>6,88*4+6,96+16,36+7,35*3+6,2*3</t>
  </si>
  <si>
    <t>6,88*4+6,96*2+16,36+7,35*3+6,33*3</t>
  </si>
  <si>
    <t>16,65+16,36+7,35*3+6,33*3</t>
  </si>
  <si>
    <t>171</t>
  </si>
  <si>
    <t>63141430</t>
  </si>
  <si>
    <t>deska tepelně izolační minerální plovoucích podlah λ=0,033-0,035 tl 20mm</t>
  </si>
  <si>
    <t>478261584</t>
  </si>
  <si>
    <t>383,45*1,02 'Přepočtené koeficientem množství</t>
  </si>
  <si>
    <t>172</t>
  </si>
  <si>
    <t>713140863</t>
  </si>
  <si>
    <t>Odstranění tepelné izolace běžných stavebních konstrukcí z rohoží, pásů, dílců, desek, bloků střech plochých nadstřešních izolací připevněných lepením z polystyrenu, tloušťky izolace přes 100 mm</t>
  </si>
  <si>
    <t>1154851726</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</si>
  <si>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</si>
  <si>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173</t>
  </si>
  <si>
    <t>713141151</t>
  </si>
  <si>
    <t>Montáž tepelné izolace střech plochých rohožemi, pásy, deskami, dílci, bloky (izolační materiál ve specifikaci) kladenými volně jednovrstvá</t>
  </si>
  <si>
    <t>1170921248</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</si>
  <si>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</si>
  <si>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174</t>
  </si>
  <si>
    <t>28372309</t>
  </si>
  <si>
    <t>deska EPS 100 pro trvalé zatížení v tlaku (max. 2000 kg/m2) tl 100mm</t>
  </si>
  <si>
    <t>1310440535</t>
  </si>
  <si>
    <t>27,72*1,02 'Přepočtené koeficientem množství</t>
  </si>
  <si>
    <t>175</t>
  </si>
  <si>
    <t>-347316949</t>
  </si>
  <si>
    <t>176</t>
  </si>
  <si>
    <t>28372319</t>
  </si>
  <si>
    <t>deska EPS 100 pro trvalé zatížení v tlaku (max. 2000 kg/m2) tl 160mm</t>
  </si>
  <si>
    <t>702369734</t>
  </si>
  <si>
    <t>177</t>
  </si>
  <si>
    <t>713141261</t>
  </si>
  <si>
    <t>Montáž tepelné izolace střech plochých mechanické přikotvení šrouby včetně dodávky šroubů, bez položení tepelné izolace tl. izolace přes 240 mm do betonu nebo pórobetonu</t>
  </si>
  <si>
    <t>-720926276</t>
  </si>
  <si>
    <t>178</t>
  </si>
  <si>
    <t>713151111</t>
  </si>
  <si>
    <t>Montáž tepelné izolace střech šikmých rohožemi, pásy, deskami (izolační materiál ve specifikaci) kladenými volně mezi krokve</t>
  </si>
  <si>
    <t>-1560151808</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</si>
  <si>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</si>
  <si>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(3,465+4,474)*0,5*4,4</t>
  </si>
  <si>
    <t>14,721*6,4</t>
  </si>
  <si>
    <t>4,14*5,3</t>
  </si>
  <si>
    <t>Součet"výkres číslo D.1.1.23</t>
  </si>
  <si>
    <t>179</t>
  </si>
  <si>
    <t>63152192</t>
  </si>
  <si>
    <t>pás tepelně izolační suchá výstavba λ=0,042 tl 180mm</t>
  </si>
  <si>
    <t>1800042045</t>
  </si>
  <si>
    <t>133,622*1,02 'Přepočtené koeficientem množství</t>
  </si>
  <si>
    <t>180</t>
  </si>
  <si>
    <t>713151121</t>
  </si>
  <si>
    <t>Montáž tepelné izolace střech šikmých rohožemi, pásy, deskami (izolační materiál ve specifikaci) kladenými volně pod krokve</t>
  </si>
  <si>
    <t>-1892211518</t>
  </si>
  <si>
    <t>133,622*2"dvě vrstvy nad krokve + pod krokve do roštů</t>
  </si>
  <si>
    <t>181</t>
  </si>
  <si>
    <t>63152180</t>
  </si>
  <si>
    <t>pás tepelně izolační suchá výstavba λ=0,042 tl 60mm</t>
  </si>
  <si>
    <t>-863264558</t>
  </si>
  <si>
    <t>267,244*1,02 'Přepočtené koeficientem množství</t>
  </si>
  <si>
    <t>182</t>
  </si>
  <si>
    <t>713191411</t>
  </si>
  <si>
    <t>Montáž tepelné izolace stavebních konstrukcí - doplňky a konstrukční součásti střech šikmých provedení podkladového roštu pod krokve</t>
  </si>
  <si>
    <t>139406568</t>
  </si>
  <si>
    <t>133,622/0,5*2"dva rošty pod krokve a nad krokve</t>
  </si>
  <si>
    <t>183</t>
  </si>
  <si>
    <t>60514114</t>
  </si>
  <si>
    <t>řezivo jehličnaté lať impregnovaná dl 4 m</t>
  </si>
  <si>
    <t>23207513</t>
  </si>
  <si>
    <t>534,488*0,06*0,04</t>
  </si>
  <si>
    <t>184</t>
  </si>
  <si>
    <t>998713103</t>
  </si>
  <si>
    <t>Přesun hmot pro izolace tepelné stanovený z hmotnosti přesunovaného materiálu vodorovná dopravní vzdálenost do 50 m v objektech výšky přes 12 m do 24 m</t>
  </si>
  <si>
    <t>-983695040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</si>
  <si>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</si>
  <si>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714</t>
  </si>
  <si>
    <t>Akustická a protiotřesová opatření</t>
  </si>
  <si>
    <t>185</t>
  </si>
  <si>
    <t>714201501</t>
  </si>
  <si>
    <t>Dodávka a montáž antivibrační izolace na střeše - pružné čtverce na bázi PUR tl.1,2cm</t>
  </si>
  <si>
    <t>1167757865</t>
  </si>
  <si>
    <t>727</t>
  </si>
  <si>
    <t>Zdravotechnika - požární ochrana</t>
  </si>
  <si>
    <t>186</t>
  </si>
  <si>
    <t>727121139</t>
  </si>
  <si>
    <t>Protipožární manžeta dělící konstrukce požární odolnost EI 120</t>
  </si>
  <si>
    <t>1061282963</t>
  </si>
  <si>
    <t>187</t>
  </si>
  <si>
    <t>727501501</t>
  </si>
  <si>
    <t>Požární ucpávky VZT</t>
  </si>
  <si>
    <t>361975975</t>
  </si>
  <si>
    <t>762</t>
  </si>
  <si>
    <t>Konstrukce tesařské</t>
  </si>
  <si>
    <t>188</t>
  </si>
  <si>
    <t>762331921</t>
  </si>
  <si>
    <t>Vázané konstrukce krovů vyřezání části střešní vazby průřezové plochy řeziva přes 120 do 224 cm2, délky vyřezané části krovového prvku do 3 m</t>
  </si>
  <si>
    <t>-1151425663</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</si>
  <si>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</si>
  <si>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1,6*2+3*2+3+3*3"krokve</t>
  </si>
  <si>
    <t>Součet"výkres číslo D.1.1.8</t>
  </si>
  <si>
    <t>189</t>
  </si>
  <si>
    <t>762331922</t>
  </si>
  <si>
    <t>Vázané konstrukce krovů vyřezání části střešní vazby průřezové plochy řeziva přes 120 do 224 cm2, délky vyřezané části krovového prvku přes 3 do 5 m</t>
  </si>
  <si>
    <t>-1613352685</t>
  </si>
  <si>
    <t>4+4+4,6+4+5"krokve</t>
  </si>
  <si>
    <t>3,9*2"kleštiny</t>
  </si>
  <si>
    <t>3,8"pozednice</t>
  </si>
  <si>
    <t>190</t>
  </si>
  <si>
    <t>762331923</t>
  </si>
  <si>
    <t>Vázané konstrukce krovů vyřezání části střešní vazby průřezové plochy řeziva přes 120 do 224 cm2, délky vyřezané části krovového prvku přes 5 do 8 m</t>
  </si>
  <si>
    <t>-952274225</t>
  </si>
  <si>
    <t>5,5*16+7"krokve</t>
  </si>
  <si>
    <t>6,2*2"kleštiny</t>
  </si>
  <si>
    <t>7+17"pozednice</t>
  </si>
  <si>
    <t>191</t>
  </si>
  <si>
    <t>762331932</t>
  </si>
  <si>
    <t>Vázané konstrukce krovů vyřezání části střešní vazby průřezové plochy řeziva přes 224 do 288 cm2, délky vyřezané části krovového prvku přes 3 do 5 m</t>
  </si>
  <si>
    <t>-1673406707</t>
  </si>
  <si>
    <t>4*4"vzpěra</t>
  </si>
  <si>
    <t>192</t>
  </si>
  <si>
    <t>762332921</t>
  </si>
  <si>
    <t>Vázané konstrukce krovů doplnění části střešní vazby z hranolů, nebo hranolků (materiál v ceně), průřezové plochy do 120 cm2</t>
  </si>
  <si>
    <t>-1931870783</t>
  </si>
  <si>
    <t>14+4,5"vaznice 10/10</t>
  </si>
  <si>
    <t>193</t>
  </si>
  <si>
    <t>762332922</t>
  </si>
  <si>
    <t>Vázané konstrukce krovů doplnění části střešní vazby z hranolů, nebo hranolků (materiál v ceně), průřezové plochy přes 120 do 224 cm2</t>
  </si>
  <si>
    <t>-1802437483</t>
  </si>
  <si>
    <t>5*6+6,5*16+4,5*5"krokve 10/18</t>
  </si>
  <si>
    <t>2+0,9*16+0,9*5"krokve 10/16</t>
  </si>
  <si>
    <t>14+4,5"pozednice 16/12</t>
  </si>
  <si>
    <t>Součet"výkres číslo D.1.1.22</t>
  </si>
  <si>
    <t>194</t>
  </si>
  <si>
    <t>762332923</t>
  </si>
  <si>
    <t>Vázané konstrukce krovů doplnění části střešní vazby z hranolů, nebo hranolků (materiál v ceně), průřezové plochy přes 224 do 288 cm2</t>
  </si>
  <si>
    <t>326717660</t>
  </si>
  <si>
    <t>2"sloupek 15/15</t>
  </si>
  <si>
    <t>4,1"pozednice 16/18</t>
  </si>
  <si>
    <t>195</t>
  </si>
  <si>
    <t>762341026</t>
  </si>
  <si>
    <t>Bednění a laťování bednění střech rovných sklonu do 60° s vyřezáním otvorů z dřevoštěpkových desek OSB šroubovaných na krokve na pero a drážku, tloušťky desky 22 mm</t>
  </si>
  <si>
    <t>2060627105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</si>
  <si>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</si>
  <si>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196</t>
  </si>
  <si>
    <t>762341680</t>
  </si>
  <si>
    <t>Bednění a laťování montáž bednění štítových okapových říms, krajnic, závětrných prken a žaluzií ve spádu nebo rovnoběžně s okapem z desek cementotřískových nebo cementových na sraz</t>
  </si>
  <si>
    <t>-1259578433</t>
  </si>
  <si>
    <t>197</t>
  </si>
  <si>
    <t>59590739</t>
  </si>
  <si>
    <t>deska cementotřísková bez povrchové úpravy tl 16mm</t>
  </si>
  <si>
    <t>-2003400566</t>
  </si>
  <si>
    <t>37,96*1,1 'Přepočtené koeficientem množství</t>
  </si>
  <si>
    <t>198</t>
  </si>
  <si>
    <t>762341914</t>
  </si>
  <si>
    <t>Bednění a laťování střech vyřezání jednotlivých otvorů bez rozebrání krytiny v laťování průřezové plochy latí do 25 cm2, otvoru plochy jednotlivě přes 4 m2</t>
  </si>
  <si>
    <t>-925578711</t>
  </si>
  <si>
    <t xml:space="preserve">Poznámka k souboru cen:
1. U položek vyřezání otvorů v bednění -1931 až -1963 se množství měrných jednotek určuje v m součtem délek jednotlivých řezů.
</t>
  </si>
  <si>
    <t>(18,5+13)*0,5*8,2</t>
  </si>
  <si>
    <t>10*8,2*0,5</t>
  </si>
  <si>
    <t>11*7,6</t>
  </si>
  <si>
    <t>Součet"výkres číslo D.1.1.9</t>
  </si>
  <si>
    <t>199</t>
  </si>
  <si>
    <t>762342441</t>
  </si>
  <si>
    <t>Bednění a laťování montáž lišt trojúhelníkových nebo kontralatí</t>
  </si>
  <si>
    <t>-109828323</t>
  </si>
  <si>
    <t>-(3,405+14,721+12,5)*0,5*8,2</t>
  </si>
  <si>
    <t>-(4,14+3,67+1,785)*0,5*6,4</t>
  </si>
  <si>
    <t>-7,6*5,5</t>
  </si>
  <si>
    <t>200</t>
  </si>
  <si>
    <t>1326984714</t>
  </si>
  <si>
    <t>189,301*0,06*0,04*1,25</t>
  </si>
  <si>
    <t>201</t>
  </si>
  <si>
    <t>762342813</t>
  </si>
  <si>
    <t>Demontáž bednění a laťování laťování střech sklonu do 60° se všemi nadstřešními konstrukcemi, z latí průřezové plochy do 25 cm2 při osové vzdálenosti přes 0,50 m</t>
  </si>
  <si>
    <t>1953332422</t>
  </si>
  <si>
    <t>202</t>
  </si>
  <si>
    <t>762342914</t>
  </si>
  <si>
    <t>Bednění a laťování střech zalaťování otvorů latěmi tl. do 32/50 mm (materiál ve specifikaci) na vzdálenost do 0,22 m, otvoru plochy jednotlivě přes 4 do 8 m2</t>
  </si>
  <si>
    <t>-1454984060</t>
  </si>
  <si>
    <t>203</t>
  </si>
  <si>
    <t>1931290282</t>
  </si>
  <si>
    <t>55,679/0,15*0,06*0,04*1,25"výkres číslo D.1.1.23</t>
  </si>
  <si>
    <t>204</t>
  </si>
  <si>
    <t>762395000</t>
  </si>
  <si>
    <t>Spojovací prostředky krovů, bednění a laťování, nadstřešních konstrukcí svory, prkna, hřebíky, pásová ocel, vruty</t>
  </si>
  <si>
    <t>1481638660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</si>
  <si>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</si>
  <si>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(14+4,5)*0,1*0,1"vaznice 10/10</t>
  </si>
  <si>
    <t>2*0,15*0,15"sloupek 15/15</t>
  </si>
  <si>
    <t>4,1*0,16*0,18"pozednice 16/18</t>
  </si>
  <si>
    <t>(5*6+6,5*16+4,5*5)*0,1*0,18"krokve 10/18</t>
  </si>
  <si>
    <t>(2+0,9*16+0,9*5)*0,1*0,16"krokve 10/16</t>
  </si>
  <si>
    <t>(14+4,5)*0,16*0,12"pozednice 16/12</t>
  </si>
  <si>
    <t>133,622*0,022+37,96*0,016+0,568+1,114"položky dílu 762</t>
  </si>
  <si>
    <t>205</t>
  </si>
  <si>
    <t>762805050</t>
  </si>
  <si>
    <t>Boční sendvičová stěna vikýře - oplechování, konstrukce, OSB, minerální vata, parozábrana, SDK</t>
  </si>
  <si>
    <t>1645109403</t>
  </si>
  <si>
    <t>206</t>
  </si>
  <si>
    <t>998762103</t>
  </si>
  <si>
    <t>Přesun hmot pro konstrukce tesařské stanovený z hmotnosti přesunovaného materiálu vodorovná dopravní vzdálenost do 50 m v objektech výšky přes 12 do 24 m</t>
  </si>
  <si>
    <t>883363208</t>
  </si>
  <si>
    <t>763</t>
  </si>
  <si>
    <t>Konstrukce suché výstavby</t>
  </si>
  <si>
    <t>207</t>
  </si>
  <si>
    <t>763111417</t>
  </si>
  <si>
    <t>Příčka ze sádrokartonových desek s nosnou konstrukcí z jednoduchých ocelových profilů UW, CW dvojitě opláštěná deskami standardními A tl. 2 x 12,5 mm, EI 60, příčka tl. 150 mm, profil 100 TI tl. 100 mm, Rw 55 dB</t>
  </si>
  <si>
    <t>-1086032229</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</si>
  <si>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</si>
  <si>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0,826*0,8*3</t>
  </si>
  <si>
    <t>0,9*0,8*3</t>
  </si>
  <si>
    <t>0,9*3*0,8+(2,05+1)*(3,3-2,75)</t>
  </si>
  <si>
    <t>208</t>
  </si>
  <si>
    <t>763111427</t>
  </si>
  <si>
    <t>Příčka ze sádrokartonových desek s nosnou konstrukcí z jednoduchých ocelových profilů UW, CW dvojitě opláštěná deskami protipožárními DF tl. 2 x 12,5 mm, EI 90, příčka tl. 150 mm, profil 100 TI tl. 80 mm, Rw 55 dB</t>
  </si>
  <si>
    <t>749668062</t>
  </si>
  <si>
    <t>2,4*(3,4-2,1)</t>
  </si>
  <si>
    <t>(1,975+1)*(3,3-2,75)</t>
  </si>
  <si>
    <t>(2,05+1,1)*(3,3-2,75)</t>
  </si>
  <si>
    <t>3,2*(3,3-2,6)</t>
  </si>
  <si>
    <t>4,4*(3,3-2,6)</t>
  </si>
  <si>
    <t>2,345*(3,3-2,6)</t>
  </si>
  <si>
    <t>209</t>
  </si>
  <si>
    <t>763111717</t>
  </si>
  <si>
    <t>Příčka ze sádrokartonových desek ostatní konstrukce a práce na příčkách ze sádrokartonových desek základní penetrační nátěr</t>
  </si>
  <si>
    <t>-73000127</t>
  </si>
  <si>
    <t>25,324*2+3+3+3"položky dílu 763</t>
  </si>
  <si>
    <t>210</t>
  </si>
  <si>
    <t>763111751</t>
  </si>
  <si>
    <t>Příčka ze sádrokartonových desek Příplatek k cenám za plochu do 6 m2 jednotlivě</t>
  </si>
  <si>
    <t>-110377704</t>
  </si>
  <si>
    <t>10,14+15,184"položky dílu 763</t>
  </si>
  <si>
    <t>211</t>
  </si>
  <si>
    <t>763131432</t>
  </si>
  <si>
    <t>Podhled ze sádrokartonových desek dvouvrstvá zavěšená spodní konstrukce z ocelových profilů CD, UD jednoduše opláštěná deskou protipožární DF, tl. 15 mm, bez TI</t>
  </si>
  <si>
    <t>-1289090463</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</si>
  <si>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</si>
  <si>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107,3+34,68+55,58+15,1+15,1+35,25+13,91+3,04+1,52+15,07+17,2+29,89+9,52+16,99+10,98+12,24-34,76"výkres číslo D.1.1.21</t>
  </si>
  <si>
    <t>212</t>
  </si>
  <si>
    <t>763131471</t>
  </si>
  <si>
    <t>Podhled ze sádrokartonových desek dvouvrstvá zavěšená spodní konstrukce z ocelových profilů CD, UD jednoduše opláštěná deskou impregnovanou protipožární H2DF, tl. 12,5 mm, bez TI</t>
  </si>
  <si>
    <t>-907984984</t>
  </si>
  <si>
    <t>15,1+15,1+3,04+1,52"výkres číslo D.1.1.21</t>
  </si>
  <si>
    <t>213</t>
  </si>
  <si>
    <t>763131714</t>
  </si>
  <si>
    <t>Podhled ze sádrokartonových desek ostatní práce a konstrukce na podhledech ze sádrokartonových desek základní penetrační nátěr</t>
  </si>
  <si>
    <t>-510343720</t>
  </si>
  <si>
    <t>107,3+34,68+55,58+15,1+15,1+35,25+13,91+3,04+1,52+15,07+17,2+29,89+9,52+16,99+10,98+12,24"výkres číslo D.1.1.21</t>
  </si>
  <si>
    <t>6,6"položka dílu 762</t>
  </si>
  <si>
    <t>214</t>
  </si>
  <si>
    <t>763131751</t>
  </si>
  <si>
    <t>Podhled ze sádrokartonových desek ostatní práce a konstrukce na podhledech ze sádrokartonových desek montáž parotěsné zábrany</t>
  </si>
  <si>
    <t>-382228415</t>
  </si>
  <si>
    <t>215</t>
  </si>
  <si>
    <t>28329282</t>
  </si>
  <si>
    <t>fólie PE vyztužená Al vrstvou pro parotěsnou vrstvu 170g/m2</t>
  </si>
  <si>
    <t>1088257875</t>
  </si>
  <si>
    <t>393,37*1,1 'Přepočtené koeficientem množství</t>
  </si>
  <si>
    <t>216</t>
  </si>
  <si>
    <t>28329297</t>
  </si>
  <si>
    <t>páska spojovací oboustranně lepící parotěsných folií</t>
  </si>
  <si>
    <t>465106111</t>
  </si>
  <si>
    <t>217</t>
  </si>
  <si>
    <t>28329304</t>
  </si>
  <si>
    <t>páska těsnící jednostranně lepící parotěsných folií 3x30 mm</t>
  </si>
  <si>
    <t>-728882908</t>
  </si>
  <si>
    <t>400*1,1 'Přepočtené koeficientem množství</t>
  </si>
  <si>
    <t>218</t>
  </si>
  <si>
    <t>763131761</t>
  </si>
  <si>
    <t>Podhled ze sádrokartonových desek Příplatek k cenám za plochu do 3 m2 jednotlivě</t>
  </si>
  <si>
    <t>-922283928</t>
  </si>
  <si>
    <t>1,52"výkres číslo D.1.1.21</t>
  </si>
  <si>
    <t>219</t>
  </si>
  <si>
    <t>763131821</t>
  </si>
  <si>
    <t>Demontáž podhledu nebo samostatného požárního předělu ze sádrokartonových desek s nosnou konstrukcí dvouvrstvou z ocelových profilů, opláštění jednoduché</t>
  </si>
  <si>
    <t>1060640361</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</si>
  <si>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</si>
  <si>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220</t>
  </si>
  <si>
    <t>763164561</t>
  </si>
  <si>
    <t>Obklad ze sádrokartonových desek konstrukcí kovových včetně ochranných úhelníků ve tvaru L rozvinuté šíře přes 0,8 m, opláštěný deskou impregnovanou H2, tl. 12,5 mm</t>
  </si>
  <si>
    <t>746216503</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</si>
  <si>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</si>
  <si>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3"výkres číslo D.1.1.17</t>
  </si>
  <si>
    <t>3"výkres číslo D.1.1.18</t>
  </si>
  <si>
    <t>3"výkres číslo D.1.1.19</t>
  </si>
  <si>
    <t>221</t>
  </si>
  <si>
    <t>763431802</t>
  </si>
  <si>
    <t>Demontáž podhledu minerálního na zavěšeném na roštu polozapuštěném</t>
  </si>
  <si>
    <t>1362228715</t>
  </si>
  <si>
    <t xml:space="preserve">Poznámka k souboru cen:
1. V cenách demontáže podhledu -1801 až -1821 jsou započteny náklady na kompletní demontáž podhledu, tj. nosné konstrukce i panelů.
</t>
  </si>
  <si>
    <t>3,2+8,9+4,95+3,2+8,4+8,24+13,1+7,72+6,73+5,25+7,12+4,86+1,63+18,67+18,63+18,55*4+25,24+23+16,38+20,97+1,8+1,82+8,46+6,75+6,31</t>
  </si>
  <si>
    <t>39,24+25,7+7,6+7,27</t>
  </si>
  <si>
    <t>3,2+9,75+4,2+10,5+4,2+9,75+12,08+5,32+5,32*2+5,63+5,32+71,76+17,5+6,88+18,41+6,88+18,41+6,88+18,41+6,88+18,18+6,96+24,65+18,08+6,78+12,75</t>
  </si>
  <si>
    <t>24,44+20,07+107,72+26,15+7,35+21,88+6,2+21,88+6,2+26,15+7,35+26,15+7,35+21,94+6,2+14,17+3,4+6,85+14,17+3,4+3,87+16,36+2,16+21,09+7,14+9,26</t>
  </si>
  <si>
    <t>3,2+9,75+4,2+10,5+4,2+9,75+12,08+5,32*3+5,63+5,32+71,76+17,5+6,88+18,41+6,88+18,41+6,88+18,41+6,88+18,18+6,96+17,37+6,96+53,18+6,78+12,75</t>
  </si>
  <si>
    <t>24,44+20,07+75,48+26,42+7,35+22,11+6,33+22,11+6,33+26,42+7,35+26,42+7,35+22,15+6,33+14,17+3,4+6,85+14,17+3,4+3,87+16,36+2,16+21,09+15,82</t>
  </si>
  <si>
    <t>3,2+13,72+15,69+16,65+3,75+3,5+3,36+4,93+5,32+18,94+26,21+13,2+108,72+6,78+12,75+23,78+20,96+26,42</t>
  </si>
  <si>
    <t>7,35+22,11+6,33+22,11+6,33+26,42+7,35+26,42+7,35+22,15+6,33+14,17+3,4+6,85+14,17+3,4+3,87+16,36+2,16+21,09+11,92+9,26+15,82</t>
  </si>
  <si>
    <t>222</t>
  </si>
  <si>
    <t>763501501</t>
  </si>
  <si>
    <t>Dodávka a montáž kazetového podhledu do vlhka</t>
  </si>
  <si>
    <t>-1678092698</t>
  </si>
  <si>
    <t>4,95+3,2+7,72+5,25+7,12+4,86+18,63+18,55+6,75+3,15+3,76+3,15+5,36+5,36+8,7+10,27</t>
  </si>
  <si>
    <t>4,2+4,2+5,32*4+6,88*4+6,96+7,35+6,2*2+7,35*2+3,2+3,4+6,85+3,4+16,36+2,16</t>
  </si>
  <si>
    <t>4,2+4,2+5,32*4+6,88*4+6,96*2+7,35+6,33*2+7,35*2+6,33+3,4+6,85+3,4+3,87+16,36+2,16</t>
  </si>
  <si>
    <t>16,65+3,5+3,36+4,93+7,35*3+6,33*3+3,4+6,85+3,4+16,36+2,16</t>
  </si>
  <si>
    <t>223</t>
  </si>
  <si>
    <t>763501502</t>
  </si>
  <si>
    <t>Dodávka a montáž kazetového podhledu ozn.2</t>
  </si>
  <si>
    <t>586050841</t>
  </si>
  <si>
    <t>1,63+7,27</t>
  </si>
  <si>
    <t>5,32</t>
  </si>
  <si>
    <t>224</t>
  </si>
  <si>
    <t>763501503</t>
  </si>
  <si>
    <t xml:space="preserve">Dodávka a montáž kazetového podhledu </t>
  </si>
  <si>
    <t>-1451285363</t>
  </si>
  <si>
    <t>-648,81"odpočet podhledu do vlhka</t>
  </si>
  <si>
    <t>-30,18"odpočet podhledu 2</t>
  </si>
  <si>
    <t>225</t>
  </si>
  <si>
    <t>763501504</t>
  </si>
  <si>
    <t xml:space="preserve">Dodávka a montáž větracích mřížek 100x100mm kazetového podhledu </t>
  </si>
  <si>
    <t>1671561026</t>
  </si>
  <si>
    <t>Mezisoučet"výkres číslo D.1.1.16-20</t>
  </si>
  <si>
    <t>226</t>
  </si>
  <si>
    <t>763501505</t>
  </si>
  <si>
    <t>Dodávka a montáž protipožárního obkladu vedení medic.plynů v podhledech</t>
  </si>
  <si>
    <t>306067543</t>
  </si>
  <si>
    <t>227</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</si>
  <si>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</si>
  <si>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</si>
  <si>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-1909421444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</si>
  <si>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</si>
  <si>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</si>
  <si>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</si>
  <si>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228</t>
  </si>
  <si>
    <t>764001001</t>
  </si>
  <si>
    <t>K2 - krycí plech žaluzie barvený pozink plech rš 510mm, délka 740mm</t>
  </si>
  <si>
    <t>-283292737</t>
  </si>
  <si>
    <t>5"výkres číslo D.1.1.38</t>
  </si>
  <si>
    <t>229</t>
  </si>
  <si>
    <t>764001002</t>
  </si>
  <si>
    <t>K6 - zábrana přelití žlabu barvený pozink plech rš 510mm, délka 740mm</t>
  </si>
  <si>
    <t>-420325654</t>
  </si>
  <si>
    <t>4"výkres číslo D.1.1.38</t>
  </si>
  <si>
    <t>230</t>
  </si>
  <si>
    <t>764001003</t>
  </si>
  <si>
    <t>K7 - okapnice poplastovaný plech rš 250mm</t>
  </si>
  <si>
    <t>539067990</t>
  </si>
  <si>
    <t>30"výkres číslo D.1.1.38</t>
  </si>
  <si>
    <t>231</t>
  </si>
  <si>
    <t>764001004</t>
  </si>
  <si>
    <t>K8 - boční lemování poplastovaný plech rš 330mm</t>
  </si>
  <si>
    <t>1411787821</t>
  </si>
  <si>
    <t>232</t>
  </si>
  <si>
    <t>764001005</t>
  </si>
  <si>
    <t>K9 - přední lemování poplastovaný plech rš 330mm</t>
  </si>
  <si>
    <t>-459494507</t>
  </si>
  <si>
    <t>1"výkres číslo D.1.1.38</t>
  </si>
  <si>
    <t>233</t>
  </si>
  <si>
    <t>764001891</t>
  </si>
  <si>
    <t>Demontáž klempířských konstrukcí oplechování úžlabí do suti</t>
  </si>
  <si>
    <t>-654148812</t>
  </si>
  <si>
    <t>9"výkres číslo D.1.1.9</t>
  </si>
  <si>
    <t>234</t>
  </si>
  <si>
    <t>764001911</t>
  </si>
  <si>
    <t>Napojení na stávající klempířské konstrukce délky spoje přes 0,5 m</t>
  </si>
  <si>
    <t>-1871359181</t>
  </si>
  <si>
    <t>6,6"výkres číslo D.1.1.23</t>
  </si>
  <si>
    <t>235</t>
  </si>
  <si>
    <t>764002801</t>
  </si>
  <si>
    <t>Demontáž klempířských konstrukcí závětrné lišty do suti</t>
  </si>
  <si>
    <t>1006903115</t>
  </si>
  <si>
    <t>6,5+3"výkres číslo D.1.1.9</t>
  </si>
  <si>
    <t>236</t>
  </si>
  <si>
    <t>764002811</t>
  </si>
  <si>
    <t>Demontáž klempířských konstrukcí okapového plechu do suti, v krytině povlakové</t>
  </si>
  <si>
    <t>616372182</t>
  </si>
  <si>
    <t>2,74*2+3,64"výkres číslo D.1.1.9</t>
  </si>
  <si>
    <t>237</t>
  </si>
  <si>
    <t>764002851</t>
  </si>
  <si>
    <t>Demontáž klempířských konstrukcí oplechování parapetů do suti</t>
  </si>
  <si>
    <t>-1758258463</t>
  </si>
  <si>
    <t>2,5"výkres číslo D.1.1.14</t>
  </si>
  <si>
    <t>238</t>
  </si>
  <si>
    <t>764002871</t>
  </si>
  <si>
    <t>Demontáž klempířských konstrukcí lemování zdí do suti</t>
  </si>
  <si>
    <t>464918938</t>
  </si>
  <si>
    <t>3,7*2+3,64+7"výkres číslo D.1.1.9</t>
  </si>
  <si>
    <t>239</t>
  </si>
  <si>
    <t>764004801</t>
  </si>
  <si>
    <t>Demontáž klempířských konstrukcí žlabu podokapního do suti</t>
  </si>
  <si>
    <t>-779234791</t>
  </si>
  <si>
    <t>2,7+19+8,5"výkres číslo D.1.1.9</t>
  </si>
  <si>
    <t>240</t>
  </si>
  <si>
    <t>764011621</t>
  </si>
  <si>
    <t>Dilatační lišta z pozinkovaného plechu s povrchovou úpravou připojovací, včetně tmelení rš 100 mm</t>
  </si>
  <si>
    <t>1137800099</t>
  </si>
  <si>
    <t>6+5,8+4,5+4*2+6,8+14+4,5"výkres číslo D.1.1.23</t>
  </si>
  <si>
    <t>241</t>
  </si>
  <si>
    <t>764111641</t>
  </si>
  <si>
    <t>Krytina ze svitků nebo z taškových tabulí z pozinkovaného plechu s povrchovou úpravou s úpravou u okapů, prostupů a výčnělků střechy rovné drážkováním ze svitků do rš 670 mm, sklon střechy do 30°</t>
  </si>
  <si>
    <t>-1917908061</t>
  </si>
  <si>
    <t>(3,465+4,474)*0,5*5</t>
  </si>
  <si>
    <t>14,721*7</t>
  </si>
  <si>
    <t>4,14*5,6</t>
  </si>
  <si>
    <t>242</t>
  </si>
  <si>
    <t>764111691</t>
  </si>
  <si>
    <t>Krytina ze svitků nebo z taškových tabulí z pozinkovaného plechu s povrchovou úpravou s úpravou u okapů, prostupů a výčnělků Příplatek k cenám za těsnění drážek ve sklonu do 10°</t>
  </si>
  <si>
    <t>-1683841140</t>
  </si>
  <si>
    <t>243</t>
  </si>
  <si>
    <t>764211674</t>
  </si>
  <si>
    <t>Oplechování střešních prvků z pozinkovaného plechu s povrchovou úpravou nároží nevětraného s použitím nárožního plechu rš 330 mm</t>
  </si>
  <si>
    <t>-317584130</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</si>
  <si>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</si>
  <si>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3,5"výkres číslo D.1.1.23</t>
  </si>
  <si>
    <t>244</t>
  </si>
  <si>
    <t>764212607</t>
  </si>
  <si>
    <t>Oplechování střešních prvků z pozinkovaného plechu s povrchovou úpravou úžlabí rš 670 mm</t>
  </si>
  <si>
    <t>-944722305</t>
  </si>
  <si>
    <t>245</t>
  </si>
  <si>
    <t>764212633</t>
  </si>
  <si>
    <t>Oplechování střešních prvků z pozinkovaného plechu s povrchovou úpravou štítu závětrnou lištou rš 250 mm</t>
  </si>
  <si>
    <t>-449018464</t>
  </si>
  <si>
    <t>2"výkres číslo D.1.1.23</t>
  </si>
  <si>
    <t>246</t>
  </si>
  <si>
    <t>764212635</t>
  </si>
  <si>
    <t>Oplechování střešních prvků z pozinkovaného plechu s povrchovou úpravou štítu závětrnou lištou rš 400 mm</t>
  </si>
  <si>
    <t>1606680407</t>
  </si>
  <si>
    <t>1"výkres číslo D.1.1.23</t>
  </si>
  <si>
    <t>247</t>
  </si>
  <si>
    <t>764212662</t>
  </si>
  <si>
    <t>Oplechování střešních prvků z pozinkovaného plechu s povrchovou úpravou okapu okapovým plechem střechy rovné rš 200 mm</t>
  </si>
  <si>
    <t>-1355795079</t>
  </si>
  <si>
    <t>3,465+14,721+4,14+14+4,5"výkres číslo D.1.1.23</t>
  </si>
  <si>
    <t>248</t>
  </si>
  <si>
    <t>764212664</t>
  </si>
  <si>
    <t>Oplechování střešních prvků z pozinkovaného plechu s povrchovou úpravou okapu okapovým plechem střechy rovné rš 330 mm</t>
  </si>
  <si>
    <t>606987514</t>
  </si>
  <si>
    <t>3,465+14,721+4,14"výkres číslo D.1.1.23</t>
  </si>
  <si>
    <t>249</t>
  </si>
  <si>
    <t>764216643</t>
  </si>
  <si>
    <t>Oplechování parapetů z pozinkovaného plechu s povrchovou úpravou rovných celoplošně lepené, bez rohů rš 250 mm</t>
  </si>
  <si>
    <t>-530917704</t>
  </si>
  <si>
    <t>0,84*5+2,2*5"výkres číslo D.1.1.38</t>
  </si>
  <si>
    <t>250</t>
  </si>
  <si>
    <t>764216665</t>
  </si>
  <si>
    <t>Oplechování parapetů z pozinkovaného plechu s povrchovou úpravou rovných celoplošně lepené, bez rohů Příplatek k cenám za zvýšenou pracnost při provedení rohu nebo koutu do rš 400 mm</t>
  </si>
  <si>
    <t>1027356167</t>
  </si>
  <si>
    <t>2*5+2*5"výkres číslo D.1.1.38</t>
  </si>
  <si>
    <t>251</t>
  </si>
  <si>
    <t>764311605</t>
  </si>
  <si>
    <t>Lemování zdí z pozinkovaného plechu s povrchovou úpravou boční nebo horní rovné, střech s krytinou prejzovou nebo vlnitou rš 400 mm</t>
  </si>
  <si>
    <t>1254333084</t>
  </si>
  <si>
    <t>6+5,8+4,5+4*2+6,8"výkres číslo D.1.1.23</t>
  </si>
  <si>
    <t>252</t>
  </si>
  <si>
    <t>764312616</t>
  </si>
  <si>
    <t>Lemování zdí z pozinkovaného plechu s povrchovou úpravou spodní s formováním do tvaru krytiny rovných, střech s krytinou skládanou mimo prejzovou rš 500 mm</t>
  </si>
  <si>
    <t>1207477116</t>
  </si>
  <si>
    <t>14+4,5"výkres číslo D.1.1.22</t>
  </si>
  <si>
    <t>253</t>
  </si>
  <si>
    <t>764316623</t>
  </si>
  <si>
    <t>Lemování ventilačních nástavců z pozinkovaného plechu s povrchovou úpravou výšky do 1000 mm, se stříškou střech s krytinou skládanou mimo prejzovou nebo z plechu, průměru přes 100 do 150 mm</t>
  </si>
  <si>
    <t>172815088</t>
  </si>
  <si>
    <t>3"výkres číslo D.1.1.23</t>
  </si>
  <si>
    <t>254</t>
  </si>
  <si>
    <t>764511602</t>
  </si>
  <si>
    <t>Žlab podokapní z pozinkovaného plechu s povrchovou úpravou včetně háků a čel půlkruhový rš 330 mm</t>
  </si>
  <si>
    <t>-1910572708</t>
  </si>
  <si>
    <t>43,2"výkres číslo D.1.1.38</t>
  </si>
  <si>
    <t>255</t>
  </si>
  <si>
    <t>764511622</t>
  </si>
  <si>
    <t>Žlab podokapní z pozinkovaného plechu s povrchovou úpravou včetně háků a čel roh nebo kout, žlabu půlkruhového rš 330 mm</t>
  </si>
  <si>
    <t>1571115865</t>
  </si>
  <si>
    <t>256</t>
  </si>
  <si>
    <t>764511642</t>
  </si>
  <si>
    <t>Žlab podokapní z pozinkovaného plechu s povrchovou úpravou včetně háků a čel kotlík oválný (trychtýřový), rš žlabu/průměr svodu 330/100 mm</t>
  </si>
  <si>
    <t>626997764</t>
  </si>
  <si>
    <t>257</t>
  </si>
  <si>
    <t>764518622</t>
  </si>
  <si>
    <t>Svod z pozinkovaného plechu s upraveným povrchem včetně objímek, kolen a odskoků kruhový, průměru 100 mm</t>
  </si>
  <si>
    <t>318536686</t>
  </si>
  <si>
    <t>8,5"výkres číslo D.1.1.38</t>
  </si>
  <si>
    <t>258</t>
  </si>
  <si>
    <t>998764103</t>
  </si>
  <si>
    <t>Přesun hmot pro konstrukce klempířské stanovený z hmotnosti přesunovaného materiálu vodorovná dopravní vzdálenost do 50 m v objektech výšky přes 12 do 24 m</t>
  </si>
  <si>
    <t>-370411024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</si>
  <si>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</si>
  <si>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</si>
  <si>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</si>
  <si>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259</t>
  </si>
  <si>
    <t>765111102</t>
  </si>
  <si>
    <t>Montáž krytiny keramické sklonu do 30° hladké (bobrovky) přes 32 do 40 ks/m2 na sucho šupinové krytí</t>
  </si>
  <si>
    <t>1918107882</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</si>
  <si>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</si>
  <si>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260</t>
  </si>
  <si>
    <t>765111201</t>
  </si>
  <si>
    <t>Montáž krytiny keramické okapové hrany s okapním větracím pásem</t>
  </si>
  <si>
    <t>-1118082130</t>
  </si>
  <si>
    <t>5+4,474+13,444+1,785+14+4,5"výkres číslo D.1.1.23</t>
  </si>
  <si>
    <t>4,14+14,721+3,465"výkres číslo D.1.1.23</t>
  </si>
  <si>
    <t>261</t>
  </si>
  <si>
    <t>59660022</t>
  </si>
  <si>
    <t>pás ochranný větrací okapní plastový š 100mm</t>
  </si>
  <si>
    <t>641940984</t>
  </si>
  <si>
    <t>262</t>
  </si>
  <si>
    <t>765111305</t>
  </si>
  <si>
    <t>Montáž krytiny keramické úžlabí průběžného plechového na sucho – s těsnícími pásy</t>
  </si>
  <si>
    <t>-154388</t>
  </si>
  <si>
    <t>6"výkres číslo D.1.1.23</t>
  </si>
  <si>
    <t>263</t>
  </si>
  <si>
    <t>59660012</t>
  </si>
  <si>
    <t>pás těsnící úžlabí klínový-samolepící v barvě 1000x50mm</t>
  </si>
  <si>
    <t>2065367012</t>
  </si>
  <si>
    <t>264</t>
  </si>
  <si>
    <t>765111803</t>
  </si>
  <si>
    <t>Demontáž krytiny keramické drážkové, sklonu do 30° na sucho k dalšímu použití</t>
  </si>
  <si>
    <t>-254213978</t>
  </si>
  <si>
    <t>265</t>
  </si>
  <si>
    <t>765111863</t>
  </si>
  <si>
    <t>Demontáž krytiny keramické hřebenů a nároží, sklonu do 30° z hřebenáčů na sucho k dalšímu použití</t>
  </si>
  <si>
    <t>-1427259511</t>
  </si>
  <si>
    <t>266</t>
  </si>
  <si>
    <t>765115012</t>
  </si>
  <si>
    <t>Montáž střešních doplňků krytiny keramické speciálních tašek větracích, protisněhových, prostupových, ukončovacích drážkových na sucho maloformátových</t>
  </si>
  <si>
    <t>87709917</t>
  </si>
  <si>
    <t>11"výkres číslo D.1.1.23</t>
  </si>
  <si>
    <t>267</t>
  </si>
  <si>
    <t>765115202</t>
  </si>
  <si>
    <t>Montáž střešních doplňků krytiny keramické nástavce pro odvětrání kanalizace</t>
  </si>
  <si>
    <t>953283029</t>
  </si>
  <si>
    <t>268</t>
  </si>
  <si>
    <t>59660255</t>
  </si>
  <si>
    <t>nástavec odvětrání kovový D 125mm</t>
  </si>
  <si>
    <t>-364732485</t>
  </si>
  <si>
    <t>269</t>
  </si>
  <si>
    <t>59660252</t>
  </si>
  <si>
    <t>taška prostupová bobrovka-kovová</t>
  </si>
  <si>
    <t>-172708415</t>
  </si>
  <si>
    <t>270</t>
  </si>
  <si>
    <t>59660256</t>
  </si>
  <si>
    <t>flexi hadice D 125mm</t>
  </si>
  <si>
    <t>2102480496</t>
  </si>
  <si>
    <t>271</t>
  </si>
  <si>
    <t>765191001</t>
  </si>
  <si>
    <t>Montáž pojistné hydroizolační fólie kladené ve sklonu do 20° lepením (vodotěsné podstřeší) na bednění nebo tepelnou izolaci</t>
  </si>
  <si>
    <t>1291850183</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</si>
  <si>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</si>
  <si>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272</t>
  </si>
  <si>
    <t>28329036</t>
  </si>
  <si>
    <t>fólie kontaktní difuzně propustná pro doplňkovou hydroizolační vrstvu, třívrstvá mikroporézní PP 150g/m2 s integrovanou samolepící páskou</t>
  </si>
  <si>
    <t>-387422514</t>
  </si>
  <si>
    <t>133,622*1,2</t>
  </si>
  <si>
    <t>273</t>
  </si>
  <si>
    <t>-276059925</t>
  </si>
  <si>
    <t>274</t>
  </si>
  <si>
    <t>28329044</t>
  </si>
  <si>
    <t>fólie kontaktní difuzně propustná pro doplňkovou hydroizolační vrstvu, třívrstvá mikroporézní PP 150g/m2</t>
  </si>
  <si>
    <t>777799945</t>
  </si>
  <si>
    <t>275</t>
  </si>
  <si>
    <t>765191011</t>
  </si>
  <si>
    <t>Montáž pojistné hydroizolační fólie kladené ve sklonu přes 20° volně na krokve</t>
  </si>
  <si>
    <t>-1285600197</t>
  </si>
  <si>
    <t>276</t>
  </si>
  <si>
    <t>543818565</t>
  </si>
  <si>
    <t>55,679*1,2</t>
  </si>
  <si>
    <t>277</t>
  </si>
  <si>
    <t>765191901</t>
  </si>
  <si>
    <t>Demontáž pojistné hydroizolační fólie kladené ve sklonu do 30°</t>
  </si>
  <si>
    <t>830916073</t>
  </si>
  <si>
    <t>278</t>
  </si>
  <si>
    <t>765192001</t>
  </si>
  <si>
    <t>Nouzové zakrytí střechy plachtou</t>
  </si>
  <si>
    <t>-910425261</t>
  </si>
  <si>
    <t xml:space="preserve">Poznámka k souboru cen:
1. Cenu lze použít pro přechodné zakrytí střechy nebo krovu.
2. V ceně 765 19-2001 jsou započteny náklady i na:
a) montáž a demontáž plachty,
b) opotřebení plachty.
</t>
  </si>
  <si>
    <t>300"výkres číslo D.1.1.9</t>
  </si>
  <si>
    <t>279</t>
  </si>
  <si>
    <t>998765103</t>
  </si>
  <si>
    <t>Přesun hmot pro krytiny skládané stanovený z hmotnosti přesunovaného materiálu vodorovná dopravní vzdálenost do 50 m na objektech výšky přes 12 do 24 m</t>
  </si>
  <si>
    <t>302212742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</si>
  <si>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</si>
  <si>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</si>
  <si>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</si>
  <si>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280</t>
  </si>
  <si>
    <t>766001001</t>
  </si>
  <si>
    <t>D1 - dodávka a montáž vnějších plastových dveří 90 x 210cm včetně kování, zárubně atd. /dle tab.dveří/</t>
  </si>
  <si>
    <t>889257019</t>
  </si>
  <si>
    <t>281</t>
  </si>
  <si>
    <t>766001002</t>
  </si>
  <si>
    <t>D2 - dodávka a montáž vnítřních dveří 110 x 197cm včetně kování, zárubně atd. /dle tab.dveří/</t>
  </si>
  <si>
    <t>463596098</t>
  </si>
  <si>
    <t>3+1"výkres číslo D.1.1.38</t>
  </si>
  <si>
    <t>282</t>
  </si>
  <si>
    <t>766001003</t>
  </si>
  <si>
    <t>D3 - dodávka a montáž vnítřních dveří 90 x 197cm včetně kování, zárubně atd. /dle tab.dveří/</t>
  </si>
  <si>
    <t>1771436093</t>
  </si>
  <si>
    <t>15+28"výkres číslo D.1.1.38</t>
  </si>
  <si>
    <t>283</t>
  </si>
  <si>
    <t>766001004</t>
  </si>
  <si>
    <t>D4 - dodávka a montáž vnítřních dveří posuvných 90 x 197cm včetně kování, zárubně atd. /dle tab.dveří/</t>
  </si>
  <si>
    <t>347708022</t>
  </si>
  <si>
    <t>9+10"výkres číslo D.1.1.38</t>
  </si>
  <si>
    <t>284</t>
  </si>
  <si>
    <t>766001005</t>
  </si>
  <si>
    <t>D5 - dodávka a montáž vnítřních dveří 90 x 197cm včetně kování, zárubně atd. /dle tab.dveří/</t>
  </si>
  <si>
    <t>-666394270</t>
  </si>
  <si>
    <t>1+10"výkres číslo D.1.1.38</t>
  </si>
  <si>
    <t>285</t>
  </si>
  <si>
    <t>766001006</t>
  </si>
  <si>
    <t>D6 - dodávka a montáž vnítřních dveří 90 x 197cm včetně kování, zárubně atd. /dle tab.dveří/</t>
  </si>
  <si>
    <t>-485696497</t>
  </si>
  <si>
    <t>286</t>
  </si>
  <si>
    <t>766001007</t>
  </si>
  <si>
    <t>D7 - dodávka a montáž vnítřních dveří 90 x 197cm včetně kování, zárubně atd. /dle tab.dveří/</t>
  </si>
  <si>
    <t>-1739467003</t>
  </si>
  <si>
    <t>10+9"výkres číslo D.1.1.38</t>
  </si>
  <si>
    <t>287</t>
  </si>
  <si>
    <t>766001008</t>
  </si>
  <si>
    <t>D8 - dodávka a montáž vnítřních dveří 70 x 197cm včetně kování, zárubně atd. /dle tab.dveří/</t>
  </si>
  <si>
    <t>-302230336</t>
  </si>
  <si>
    <t>4+4"výkres číslo D.1.1.38</t>
  </si>
  <si>
    <t>288</t>
  </si>
  <si>
    <t>766001009</t>
  </si>
  <si>
    <t>D9 - dodávka a montáž vnítřních dveří 90 x 197cm včetně kování, zárubně atd. /dle tab.dveří/</t>
  </si>
  <si>
    <t>-699912304</t>
  </si>
  <si>
    <t>1+1"výkres číslo D.1.1.38</t>
  </si>
  <si>
    <t>289</t>
  </si>
  <si>
    <t>766001010</t>
  </si>
  <si>
    <t>D10 - dodávka a montáž vnítřních dveří 110 x 197cm včetně kování, zárubně atd. /dle tab.dveří/</t>
  </si>
  <si>
    <t>-1127276658</t>
  </si>
  <si>
    <t>2+1"výkres číslo D.1.1.38</t>
  </si>
  <si>
    <t>290</t>
  </si>
  <si>
    <t>766001011</t>
  </si>
  <si>
    <t>D11 - dodávka a montáž vnítřních dveří 90 x 197cm včetně kování, zárubně atd. /dle tab.dveří/</t>
  </si>
  <si>
    <t>1777662568</t>
  </si>
  <si>
    <t>291</t>
  </si>
  <si>
    <t>766001012</t>
  </si>
  <si>
    <t>D12 - dodávka a montáž vnítřních dveří 70 x 197cm včetně kování, zárubně atd. /dle tab.dveří/</t>
  </si>
  <si>
    <t>1781930415</t>
  </si>
  <si>
    <t>8+4"výkres číslo D.1.1.38</t>
  </si>
  <si>
    <t>292</t>
  </si>
  <si>
    <t>766001013</t>
  </si>
  <si>
    <t>D13 - dodávka a montáž vnítřních dveří 70 x 197cm včetně kování, zárubně atd. /dle tab.dveří/</t>
  </si>
  <si>
    <t>1662182865</t>
  </si>
  <si>
    <t>5+8"výkres číslo D.1.1.38</t>
  </si>
  <si>
    <t>293</t>
  </si>
  <si>
    <t>766001014</t>
  </si>
  <si>
    <t>D14 - dodávka a montáž vnítřních dveří 90 x 197cm včetně kování, zárubně atd. /dle tab.dveří/</t>
  </si>
  <si>
    <t>-806676987</t>
  </si>
  <si>
    <t>6+3"výkres číslo D.1.1.38</t>
  </si>
  <si>
    <t>294</t>
  </si>
  <si>
    <t>766001015</t>
  </si>
  <si>
    <t>D15 - dodávka a montáž vnítřních dveří 80 x 197cm včetně kování, zárubně atd. /dle tab.dveří/</t>
  </si>
  <si>
    <t>1586530408</t>
  </si>
  <si>
    <t>295</t>
  </si>
  <si>
    <t>766001016</t>
  </si>
  <si>
    <t>D16 - dodávka a montáž vnítřních dveří 80 x 197cm včetně kování, zárubně atd. /dle tab.dveří/</t>
  </si>
  <si>
    <t>-1527707392</t>
  </si>
  <si>
    <t>296</t>
  </si>
  <si>
    <t>766001017</t>
  </si>
  <si>
    <t>D17 - dodávka a montáž vnítřních dveří 80 x 197cm včetně kování, zárubně atd. /dle tab.dveří/</t>
  </si>
  <si>
    <t>-1925284294</t>
  </si>
  <si>
    <t>297</t>
  </si>
  <si>
    <t>766001018</t>
  </si>
  <si>
    <t>D18 - dodávka a montáž vnítřních dveří 80 x 197cm včetně kování, zárubně atd. /dle tab.dveří/</t>
  </si>
  <si>
    <t>-626352813</t>
  </si>
  <si>
    <t>298</t>
  </si>
  <si>
    <t>766001019</t>
  </si>
  <si>
    <t>D19 - dodávka a montáž vnítřních dveří 90 x 197cm včetně kování, zárubně atd. /dle tab.dveří/</t>
  </si>
  <si>
    <t>-704329019</t>
  </si>
  <si>
    <t>299</t>
  </si>
  <si>
    <t>766001020</t>
  </si>
  <si>
    <t>D20 - dodávka a montáž vnítřních dveří 80 x 197cm včetně kování, zárubně atd. /dle tab.dveří/</t>
  </si>
  <si>
    <t>120130453</t>
  </si>
  <si>
    <t>5+2"výkres číslo D.1.1.38</t>
  </si>
  <si>
    <t>300</t>
  </si>
  <si>
    <t>766001021</t>
  </si>
  <si>
    <t>D21 - dodávka a montáž vnítřních dveří 80 x 197cm včetně kování, zárubně atd. /dle tab.dveří/</t>
  </si>
  <si>
    <t>-660303996</t>
  </si>
  <si>
    <t>3+5"výkres číslo D.1.1.38</t>
  </si>
  <si>
    <t>301</t>
  </si>
  <si>
    <t>766001022</t>
  </si>
  <si>
    <t>D22 - dodávka a montáž vnítřních dveří 80 x 197cm včetně kování, zárubně atd. /dle tab.dveří/</t>
  </si>
  <si>
    <t>757410188</t>
  </si>
  <si>
    <t>2+4"výkres číslo D.1.1.38</t>
  </si>
  <si>
    <t>302</t>
  </si>
  <si>
    <t>766001023</t>
  </si>
  <si>
    <t>D23 - dodávka a montáž vnítřních dveří 80 x 197cm včetně kování, zárubně atd. /dle tab.dveří/</t>
  </si>
  <si>
    <t>1718558548</t>
  </si>
  <si>
    <t>303</t>
  </si>
  <si>
    <t>766001024</t>
  </si>
  <si>
    <t>D24 - dodávka a montáž vnítřních dveří 80 x 197cm včetně kování, zárubně atd. /dle tab.dveří/</t>
  </si>
  <si>
    <t>-936065363</t>
  </si>
  <si>
    <t>2+2"výkres číslo D.1.1.38</t>
  </si>
  <si>
    <t>304</t>
  </si>
  <si>
    <t>766001025</t>
  </si>
  <si>
    <t>D25 - dodávka a montáž vnítřních dveří 90 x 197cm včetně kování, zárubně atd. /dle tab.dveří/</t>
  </si>
  <si>
    <t>-52992536</t>
  </si>
  <si>
    <t>305</t>
  </si>
  <si>
    <t>766001026</t>
  </si>
  <si>
    <t>D26 - dodávka a montáž vnítřních dveří 120 x 197cm včetně kování, zárubně atd. /dle tab.dveří/</t>
  </si>
  <si>
    <t>1601664629</t>
  </si>
  <si>
    <t>29+29"výkres číslo D.1.1.38</t>
  </si>
  <si>
    <t>306</t>
  </si>
  <si>
    <t>766001027</t>
  </si>
  <si>
    <t>D27 - dodávka a montáž vnítřních dveří 110 x 197cm včetně kování, zárubně atd. /dle tab.dveří/</t>
  </si>
  <si>
    <t>1534612963</t>
  </si>
  <si>
    <t>307</t>
  </si>
  <si>
    <t>766001028</t>
  </si>
  <si>
    <t>D28 - dodávka a montáž vnítřních dveří 70 x 197cm včetně kování, zárubně atd. /dle tab.dveří/</t>
  </si>
  <si>
    <t>-2132798542</t>
  </si>
  <si>
    <t>308</t>
  </si>
  <si>
    <t>766001029</t>
  </si>
  <si>
    <t>D29 - dodávka a montáž vnítřních dveří 110 x 197cm včetně kování, zárubně atd. /dle tab.dveří/</t>
  </si>
  <si>
    <t>1786954425</t>
  </si>
  <si>
    <t>7+3"výkres číslo D.1.1.38</t>
  </si>
  <si>
    <t>309</t>
  </si>
  <si>
    <t>766001030</t>
  </si>
  <si>
    <t>D30 - dodávka a montáž vnítřních dveří 70 x 197cm včetně kování, zárubně atd. /dle tab.dveří/ - EW-C-30 DP3</t>
  </si>
  <si>
    <t>-411668924</t>
  </si>
  <si>
    <t>310</t>
  </si>
  <si>
    <t>766001031</t>
  </si>
  <si>
    <t>D31 - dodávka a montáž vnítřních dveří posuvných 70 x 197cm včetně kování, zárubně atd. /dle tab.dveří/</t>
  </si>
  <si>
    <t>1826316482</t>
  </si>
  <si>
    <t>311</t>
  </si>
  <si>
    <t>766001032</t>
  </si>
  <si>
    <t>D32 - dodávka a montáž vnítřních dveří posuvných 70 x 197cm včetně kování, zárubně atd. /dle tab.dveří/</t>
  </si>
  <si>
    <t>2117129451</t>
  </si>
  <si>
    <t>3+2"výkres číslo D.1.1.38</t>
  </si>
  <si>
    <t>312</t>
  </si>
  <si>
    <t>766001033</t>
  </si>
  <si>
    <t>D33 - dodávka a montáž vnítřních dveří 80 x 197cm včetně kování, zárubně atd. /dle tab.dveří/</t>
  </si>
  <si>
    <t>-629876481</t>
  </si>
  <si>
    <t>313</t>
  </si>
  <si>
    <t>766001034</t>
  </si>
  <si>
    <t>D34 - dodávka a montáž vnítřních hliníkových dveří 114 x 200cm včetně kování, zárubně atd. /dle tab.dveří/</t>
  </si>
  <si>
    <t>-1886815578</t>
  </si>
  <si>
    <t>314</t>
  </si>
  <si>
    <t>766001035</t>
  </si>
  <si>
    <t>D35 - dodávka a montáž vnítřních hliníkových dveří 114 x 210cm včetně kování, zárubně atd. /dle tab.dveří/</t>
  </si>
  <si>
    <t>-478037269</t>
  </si>
  <si>
    <t>315</t>
  </si>
  <si>
    <t>766001036</t>
  </si>
  <si>
    <t>D36 - dodávka a montáž vnítřních hliníkových dveří 114 x 210cm včetně kování, zárubně atd. /dle tab.dveří/ - EI-Sm-C-30 DP3</t>
  </si>
  <si>
    <t>4973247</t>
  </si>
  <si>
    <t>316</t>
  </si>
  <si>
    <t>766001037</t>
  </si>
  <si>
    <t>D37 - dodávka a montáž vnítřních dvoukřídlých dveří 200 x 197cm včetně kování, zárubně atd. /dle tab.dveří/ - EI-Sm-C-30 DP3</t>
  </si>
  <si>
    <t>-2131633173</t>
  </si>
  <si>
    <t>317</t>
  </si>
  <si>
    <t>766001038</t>
  </si>
  <si>
    <t>D38 - dodávka a montáž vnítřních dveří 80 x 197cm včetně kování, zárubně atd. /dle tab.dveří/ - EI-Sm-C-30 DP3</t>
  </si>
  <si>
    <t>-1020625141</t>
  </si>
  <si>
    <t>318</t>
  </si>
  <si>
    <t>766001039</t>
  </si>
  <si>
    <t>D39 - dodávka a montáž vnítřních dveří 110 x 197cm včetně kování, zárubně atd. /dle tab.dveří/ - EI-Sm-C-30 DP3</t>
  </si>
  <si>
    <t>152145430</t>
  </si>
  <si>
    <t>319</t>
  </si>
  <si>
    <t>766001040</t>
  </si>
  <si>
    <t>D40 - dodávka a montáž vnítřních hliníkových dveří 110 x 197cm včetně kování, zárubně atd. /dle tab.dveří/ - EI-Sm-C-30 DP3</t>
  </si>
  <si>
    <t>-1185722936</t>
  </si>
  <si>
    <t>320</t>
  </si>
  <si>
    <t>766001041</t>
  </si>
  <si>
    <t>D41 - dodávka a montáž vnítřních dveří 80 x 197cm včetně kování, zárubně atd. /dle tab.dveří/ - EI-Sm-C-30 DP3</t>
  </si>
  <si>
    <t>-137826906</t>
  </si>
  <si>
    <t>321</t>
  </si>
  <si>
    <t>766001042</t>
  </si>
  <si>
    <t>D42 - dodávka a montáž vnítřních dveří 70 x 197cm včetně kování, zárubně atd. /dle tab.dveří/ - EW-C-30 DP3</t>
  </si>
  <si>
    <t>1478792060</t>
  </si>
  <si>
    <t>322</t>
  </si>
  <si>
    <t>766001043</t>
  </si>
  <si>
    <t xml:space="preserve">D43 - dodávka a montáž vnítřních hliníkových dveří 110 x 197cm včetně kování, zárubně atd. /dle tab.dveří/ </t>
  </si>
  <si>
    <t>-519176526</t>
  </si>
  <si>
    <t>323</t>
  </si>
  <si>
    <t>766001044</t>
  </si>
  <si>
    <t>D44 - dodávka a montáž vnítřních hliníkových dvoukřídlých dveří 160 x 197cm včetně kování, zárubně atd. /dle tab.dveří/ - EI-C-30 DP3</t>
  </si>
  <si>
    <t>-684485167</t>
  </si>
  <si>
    <t>324</t>
  </si>
  <si>
    <t>766001045</t>
  </si>
  <si>
    <t>D45 - dodávka a montáž vnítřních dveří 80 x 197cm včetně kování, zárubně atd. /dle tab.dveří/ - EI-C-30 DP3</t>
  </si>
  <si>
    <t>1238111375</t>
  </si>
  <si>
    <t>325</t>
  </si>
  <si>
    <t>766001046</t>
  </si>
  <si>
    <t>D46 - dodávka a montáž vnítřních hliníkových dvoukřídlých dveří 220 x 210cm včetně kování, zárubně atd. /dle tab.dveří/ - EI-Sm-C-30 DP3</t>
  </si>
  <si>
    <t>530629423</t>
  </si>
  <si>
    <t>326</t>
  </si>
  <si>
    <t>766001047</t>
  </si>
  <si>
    <t>D47 - dodávka a montáž vnítřních dveří 90 x 197cm včetně kování, zárubně atd. /dle tab.dveří/ - EI-Sm-C-30 DP3</t>
  </si>
  <si>
    <t>-962161853</t>
  </si>
  <si>
    <t>327</t>
  </si>
  <si>
    <t>766001048</t>
  </si>
  <si>
    <t>D48 - dodávka a montáž vnítřních dveří 70 x 197cm včetně kování, zárubně atd. /dle tab.dveří/ - EI-Sm-C-30 DP3</t>
  </si>
  <si>
    <t>-1756745926</t>
  </si>
  <si>
    <t>328</t>
  </si>
  <si>
    <t>766001049</t>
  </si>
  <si>
    <t>D49 - dodávka a montáž vnítřních hliníkových dvoukřídlých dveří 220 x 210cm včetně kování, zárubně atd. /dle tab.dveří/ - EI-Sm-C-30 DP3</t>
  </si>
  <si>
    <t>1428329151</t>
  </si>
  <si>
    <t>329</t>
  </si>
  <si>
    <t>766001050</t>
  </si>
  <si>
    <t>D50 - dodávka a montáž vnítřních dveří 80 x 197cm včetně kování, zárubně atd. /dle tab.dveří/ - EI-Sm-C-30 DP3</t>
  </si>
  <si>
    <t>-927029935</t>
  </si>
  <si>
    <t>330</t>
  </si>
  <si>
    <t>766001051</t>
  </si>
  <si>
    <t>D51 - dodávka a montáž vnítřních hliníkových dvoukřídlých dveří 160 x 197cm včetně kování, zárubně atd. /dle tab.dveří/ - EI-C-30 DP3</t>
  </si>
  <si>
    <t>-984036549</t>
  </si>
  <si>
    <t>331</t>
  </si>
  <si>
    <t>766001052</t>
  </si>
  <si>
    <t>D52 - dodávka a montáž vnítřních dveří 90 x 197cm včetně kování, zárubně atd. /dle tab.dveří/ - EI-Sm-C-30 DP3</t>
  </si>
  <si>
    <t>631289345</t>
  </si>
  <si>
    <t>332</t>
  </si>
  <si>
    <t>766001053</t>
  </si>
  <si>
    <t>D53 - dodávka a montáž vnítřních dveří 110 x 197cm včetně kování, zárubně atd. /dle tab.dveří/ - EI-Sm-C-30 DP3</t>
  </si>
  <si>
    <t>1003315580</t>
  </si>
  <si>
    <t>333</t>
  </si>
  <si>
    <t>766001054</t>
  </si>
  <si>
    <t>D54 - dodávka a montáž vnítřních dveří 110 x 197cm včetně kování, zárubně atd. /dle tab.dveří/ - EW-C-30 DP3</t>
  </si>
  <si>
    <t>1305468380</t>
  </si>
  <si>
    <t>334</t>
  </si>
  <si>
    <t>766001055</t>
  </si>
  <si>
    <t>D55 - dodávka a montáž vnítřních dveří 90 x 197cm včetně kování, zárubně atd. /dle tab.dveří/ - EW-C-30 DP3</t>
  </si>
  <si>
    <t>-678587847</t>
  </si>
  <si>
    <t>335</t>
  </si>
  <si>
    <t>766001056</t>
  </si>
  <si>
    <t>D56 - dodávka a montáž vnítřních dveří 110 x 197cm včetně kování, zárubně atd. /dle tab.dveří/ - EI-Sm-C-30 DP3</t>
  </si>
  <si>
    <t>-221869675</t>
  </si>
  <si>
    <t>336</t>
  </si>
  <si>
    <t>766001057</t>
  </si>
  <si>
    <t>D57 - dodávka a montáž vnítřních hliníkových dveří 114 x 210cm včetně kování, zárubně atd. /dle tab.dveří/ - EI-Sm-C-30 DP3</t>
  </si>
  <si>
    <t>308718966</t>
  </si>
  <si>
    <t>337</t>
  </si>
  <si>
    <t>766001058</t>
  </si>
  <si>
    <t>D58 - dodávka a montáž vnítřních dveří 80 x 197cm včetně kování, zárubně atd. /dle tab.dveří/ - EI-Sm-C-30 DP3</t>
  </si>
  <si>
    <t>1944084294</t>
  </si>
  <si>
    <t>338</t>
  </si>
  <si>
    <t>766001059</t>
  </si>
  <si>
    <t>D59 - dodávka a montáž vnítřních hliníkových dveří 110 x 197cm včetně kování, zárubně atd. /dle tab.dveří/ - EI-Sm-C-30 DP3</t>
  </si>
  <si>
    <t>249854259</t>
  </si>
  <si>
    <t>339</t>
  </si>
  <si>
    <t>766001060</t>
  </si>
  <si>
    <t>D60 - dodávka a montáž vnítřních dveří 110 x 197cm včetně kování, zárubně atd. /dle tab.dveří/</t>
  </si>
  <si>
    <t>-2142246626</t>
  </si>
  <si>
    <t>340</t>
  </si>
  <si>
    <t>766001061</t>
  </si>
  <si>
    <t>D61 - dodávka a montáž vnítřních revizních dvířek 60 x 80cm včetně kování, zárubně atd. /dle tab.dveří/ - EI-Sm-C-30 DP3</t>
  </si>
  <si>
    <t>1077241217</t>
  </si>
  <si>
    <t>341</t>
  </si>
  <si>
    <t>766002001</t>
  </si>
  <si>
    <t>O1 - dodávka a montáž plastového okna 90 x 165cm včetně kování, rámu, žaluzie atd. /dle tab.oken/</t>
  </si>
  <si>
    <t>-1457714259</t>
  </si>
  <si>
    <t>342</t>
  </si>
  <si>
    <t>766002002</t>
  </si>
  <si>
    <t>O2 - dodávka a montáž plastového okna 236 x 115cm včetně kování, rámu, žaluzie atd. /dle tab.oken/</t>
  </si>
  <si>
    <t>683412753</t>
  </si>
  <si>
    <t>343</t>
  </si>
  <si>
    <t>766002003</t>
  </si>
  <si>
    <t>O3 - dodávka a montáž střešního výlezu 66 x 118cm včetně kování, lemování, rámu, žaluzie atd. /dle tab.oken/</t>
  </si>
  <si>
    <t>1592765738</t>
  </si>
  <si>
    <t>344</t>
  </si>
  <si>
    <t>766002004</t>
  </si>
  <si>
    <t>O4 - dodávka a montáž hlníkové prosklené stěny s dveřmi 110 x 275+197,5x185cm včetně kování, rámu, žaluzie atd. /dle tab.oken/</t>
  </si>
  <si>
    <t>1728212203</t>
  </si>
  <si>
    <t>345</t>
  </si>
  <si>
    <t>766002005</t>
  </si>
  <si>
    <t>O5 - dodávka a montáž hliníkové prosklené stěny s dveřmi 110 x 275+197,5x185cm včetně kování, rámu, žaluzie atd. /dle tab.oken/</t>
  </si>
  <si>
    <t>591355441</t>
  </si>
  <si>
    <t>346</t>
  </si>
  <si>
    <t>766002006</t>
  </si>
  <si>
    <t>O6 - dodávka a montáž hliníkové prosklené stěny s dveřmi 300 x 290cm včetně kování, rámu, žaluzie atd. /dle tab.oken/ - EI-Sm-C-30 DP3</t>
  </si>
  <si>
    <t>1419902232</t>
  </si>
  <si>
    <t>347</t>
  </si>
  <si>
    <t>766002007</t>
  </si>
  <si>
    <t>O7 - dodávka a montáž hliníkové prosklené stěny s dveřmi 320 x 260cm včetně kování, rámu, žaluzie atd. /dle tab.oken/</t>
  </si>
  <si>
    <t>883518609</t>
  </si>
  <si>
    <t>348</t>
  </si>
  <si>
    <t>766002008</t>
  </si>
  <si>
    <t>O8 - dodávka a montáž hliníkové prosklené stěny s dveřmi 440 x 260cm včetně kování, rámu, žaluzie atd. /dle tab.oken/ - EI-Sm-C-30 DP3</t>
  </si>
  <si>
    <t>356171770</t>
  </si>
  <si>
    <t>349</t>
  </si>
  <si>
    <t>766002009</t>
  </si>
  <si>
    <t>O9 - dodávka a montáž hliníkové prosklené stěny s dveřmi 234,5 x 260cm včetně kování, rámu, žaluzie atd. /dle tab.oken/ - EI-Sm-C-30 DP3</t>
  </si>
  <si>
    <t>534086431</t>
  </si>
  <si>
    <t>350</t>
  </si>
  <si>
    <t>766002010</t>
  </si>
  <si>
    <t>O10 - dodávka a montáž hliníkové prosklené stěny fix 300 x 275cm včetně kování, rámu, žaluzie atd. /dle tab.oken/</t>
  </si>
  <si>
    <t>-45141264</t>
  </si>
  <si>
    <t>351</t>
  </si>
  <si>
    <t>766002011</t>
  </si>
  <si>
    <t>O11 - dodávka a montáž hliníkové prosklené stěny fix 85,5 x 275cm včetně kování, rámu, žaluzie atd. /dle tab.oken/</t>
  </si>
  <si>
    <t>2078387047</t>
  </si>
  <si>
    <t>352</t>
  </si>
  <si>
    <t>766002012</t>
  </si>
  <si>
    <t>O12 - dodávka a montáž hliníkové prosklené stěny fix 390 x 300cm včetně kování, rámu, žaluzie atd. /dle tab.oken/</t>
  </si>
  <si>
    <t>618783860</t>
  </si>
  <si>
    <t>353</t>
  </si>
  <si>
    <t>766002013</t>
  </si>
  <si>
    <t>O13 - dodávka a montáž hliníkové prosklené stěny s dveřmi 240 x 260cm včetně kování, rámu, žaluzie atd. /dle tab.oken/ - EI-Sm-C-30 DP3</t>
  </si>
  <si>
    <t>1974749886</t>
  </si>
  <si>
    <t>354</t>
  </si>
  <si>
    <t>766003001</t>
  </si>
  <si>
    <t>T1 - dodávka a montáž vnitřního plastového parapetu 49 x 90cm včetně koncovek</t>
  </si>
  <si>
    <t>1298691020</t>
  </si>
  <si>
    <t>355</t>
  </si>
  <si>
    <t>766003002</t>
  </si>
  <si>
    <t>T2 - dodávka a montáž vnitřního plastového parapetu 27 x 236cm včetně koncovek</t>
  </si>
  <si>
    <t>1799154351</t>
  </si>
  <si>
    <t>356</t>
  </si>
  <si>
    <t>766003003</t>
  </si>
  <si>
    <t>T3 - dodávka a montáž kuchyňské linky dl.160cm včetně vestavěných spotřebičů /dle tabulky truhlářských prvků/</t>
  </si>
  <si>
    <t>1949533227</t>
  </si>
  <si>
    <t>357</t>
  </si>
  <si>
    <t>766003004</t>
  </si>
  <si>
    <t>T4 - dodávka a montáž kuchyňské linky dl.180cm včetně vestavěných spotřebičů /dle tabulky truhlářských prvků/</t>
  </si>
  <si>
    <t>1811310551</t>
  </si>
  <si>
    <t>358</t>
  </si>
  <si>
    <t>766003005</t>
  </si>
  <si>
    <t>T5 - dodávka a montáž kuchyňské linky dl.180cm včetně vestavěných spotřebičů /dle tabulky truhlářských prvků/</t>
  </si>
  <si>
    <t>-1424638185</t>
  </si>
  <si>
    <t>359</t>
  </si>
  <si>
    <t>766003006</t>
  </si>
  <si>
    <t>T6 - dodávka a montáž kuchyňské linky dl.165cm včetně vestavěných spotřebičů /dle tabulky truhlářských prvků/</t>
  </si>
  <si>
    <t>1000742212</t>
  </si>
  <si>
    <t>360</t>
  </si>
  <si>
    <t>766003007</t>
  </si>
  <si>
    <t>T7 - dodávka a montáž kuchyňské linky dl.195cm včetně vestavěných spotřebičů /dle tabulky truhlářských prvků/</t>
  </si>
  <si>
    <t>-801280659</t>
  </si>
  <si>
    <t>361</t>
  </si>
  <si>
    <t>766003008</t>
  </si>
  <si>
    <t>T8 - dodávka a montáž kuchyňské linky dl.180cm včetně vestavěných spotřebičů /dle tabulky truhlářských prvků/</t>
  </si>
  <si>
    <t>649505589</t>
  </si>
  <si>
    <t>362</t>
  </si>
  <si>
    <t>766003009</t>
  </si>
  <si>
    <t>T9 - dodávka a montáž kuchyňské linky dl.270cm včetně vestavěných spotřebičů /dle tabulky truhlářských prvků/</t>
  </si>
  <si>
    <t>1200992041</t>
  </si>
  <si>
    <t>363</t>
  </si>
  <si>
    <t>766003010</t>
  </si>
  <si>
    <t>T10 - dodávka a montáž kuchyňské linky dl.266cm včetně vestavěných spotřebičů /dle tabulky truhlářských prvků/</t>
  </si>
  <si>
    <t>1277465848</t>
  </si>
  <si>
    <t>364</t>
  </si>
  <si>
    <t>766003011</t>
  </si>
  <si>
    <t>T11 - dodávka a montáž kuchyňské linky dl.200cm včetně vestavěných spotřebičů /dle tabulky truhlářských prvků/</t>
  </si>
  <si>
    <t>-788607480</t>
  </si>
  <si>
    <t>365</t>
  </si>
  <si>
    <t>766003012</t>
  </si>
  <si>
    <t>T12 - dodávka a montáž kuchyňské linky dl.210cm včetně vestavěných spotřebičů /dle tabulky truhlářských prvků/</t>
  </si>
  <si>
    <t>-1417806770</t>
  </si>
  <si>
    <t>366</t>
  </si>
  <si>
    <t>766003013</t>
  </si>
  <si>
    <t>T13 - dodávka a montáž kuchyňské linky rohové dl.210+96cm včetně vestavěných spotřebičů /dle tabulky truhlářských prvků/</t>
  </si>
  <si>
    <t>1309517251</t>
  </si>
  <si>
    <t>367</t>
  </si>
  <si>
    <t>766003014</t>
  </si>
  <si>
    <t>T14 - dodávka a montáž kuchyňské linky tvar U dl.300+2x94cm včetně vestavěných spotřebičů /dle tabulky truhlářských prvků/</t>
  </si>
  <si>
    <t>-1951569652</t>
  </si>
  <si>
    <t>368</t>
  </si>
  <si>
    <t>766003015</t>
  </si>
  <si>
    <t>T15 - dodávka a montáž kuchyňské linky dl.192,5cm včetně vestavěných spotřebičů /dle tabulky truhlářských prvků/</t>
  </si>
  <si>
    <t>398913392</t>
  </si>
  <si>
    <t>369</t>
  </si>
  <si>
    <t>766003016</t>
  </si>
  <si>
    <t>T16 - dodávka a montáž kuchyňské linky dl.215cm včetně vestavěných spotřebičů /dle tabulky truhlářských prvků/</t>
  </si>
  <si>
    <t>-159112473</t>
  </si>
  <si>
    <t>370</t>
  </si>
  <si>
    <t>766003017</t>
  </si>
  <si>
    <t>T17 - dodávka a montáž kuchyňské linky dl.202,5cm včetně vestavěných spotřebičů /dle tabulky truhlářských prvků/</t>
  </si>
  <si>
    <t>1637584444</t>
  </si>
  <si>
    <t>371</t>
  </si>
  <si>
    <t>766003018</t>
  </si>
  <si>
    <t>T18 - dodávka a montáž kuchyňské linky dl.200cm včetně vestavěných spotřebičů /dle tabulky truhlářských prvků/</t>
  </si>
  <si>
    <t>1368887405</t>
  </si>
  <si>
    <t>372</t>
  </si>
  <si>
    <t>766003019</t>
  </si>
  <si>
    <t>T19 - dodávka a montáž kuchyňské linky dl.200cm včetně vestavěných spotřebičů /dle tabulky truhlářských prvků/</t>
  </si>
  <si>
    <t>-380193294</t>
  </si>
  <si>
    <t>373</t>
  </si>
  <si>
    <t>766003020</t>
  </si>
  <si>
    <t>T20 - dodávka a montáž kuchyňské linky dl.213cm včetně vestavěných spotřebičů /dle tabulky truhlářských prvků/</t>
  </si>
  <si>
    <t>257590702</t>
  </si>
  <si>
    <t>374</t>
  </si>
  <si>
    <t>766003021</t>
  </si>
  <si>
    <t>T21 - dodávka a montáž kuchyňské linky dl.219cm včetně vestavěných spotřebičů /dle tabulky truhlářských prvků/</t>
  </si>
  <si>
    <t>-772273236</t>
  </si>
  <si>
    <t>375</t>
  </si>
  <si>
    <t>766003022</t>
  </si>
  <si>
    <t>T22 - dodávka a montáž vestavěné skříně dvoudílné 82,5 x 75 x 210cm /dle tabulky truhlářských prvků/</t>
  </si>
  <si>
    <t>1980563030</t>
  </si>
  <si>
    <t>376</t>
  </si>
  <si>
    <t>766003023</t>
  </si>
  <si>
    <t>T23 - dodávka a montáž vestavěné skříně dvoudílné 90 x 60 x 210cm /dle tabulky truhlářských prvků/</t>
  </si>
  <si>
    <t>1208716105</t>
  </si>
  <si>
    <t>9"výkres číslo D.1.1.38</t>
  </si>
  <si>
    <t>377</t>
  </si>
  <si>
    <t>766003050</t>
  </si>
  <si>
    <t>Příplatek za dveře do místnosti RTG /olovo, zesílené závěsy zárubně apod./</t>
  </si>
  <si>
    <t>1982194620</t>
  </si>
  <si>
    <t>4"výkres číslo D.1.1.16</t>
  </si>
  <si>
    <t>378</t>
  </si>
  <si>
    <t>766441822</t>
  </si>
  <si>
    <t>Demontáž parapetních desek dřevěných nebo plastových šířky přes 300 mm délky přes 1m</t>
  </si>
  <si>
    <t>1493618603</t>
  </si>
  <si>
    <t>1"výkres číslo D.1.1.14</t>
  </si>
  <si>
    <t>379</t>
  </si>
  <si>
    <t>766629213</t>
  </si>
  <si>
    <t>Montáž oken dřevěných Příplatek k cenám za tepelnou izolaci mezi ostěním a rámem okna při rovném ostění, připojovací spára tl. do 15 mm, fólie</t>
  </si>
  <si>
    <t>918413777</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</si>
  <si>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</si>
  <si>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(0,9+1,65)*25</t>
  </si>
  <si>
    <t>(2,36+1,15)*2*5</t>
  </si>
  <si>
    <t>(1,1+1,975+2,75)*2*4</t>
  </si>
  <si>
    <t>(3+2,9)*2*4</t>
  </si>
  <si>
    <t>(3,2+2,6)*2</t>
  </si>
  <si>
    <t>(4,4+2,6)*2</t>
  </si>
  <si>
    <t>(2,345+2,6)*2</t>
  </si>
  <si>
    <t>(3+2,75)*2</t>
  </si>
  <si>
    <t>(0,855+2,75)*2</t>
  </si>
  <si>
    <t>(3,9+3)*2</t>
  </si>
  <si>
    <t>(2,4+2,6)*2</t>
  </si>
  <si>
    <t>380</t>
  </si>
  <si>
    <t>766629214</t>
  </si>
  <si>
    <t>Montáž oken dřevěných Příplatek k cenám za tepelnou izolaci mezi ostěním a rámem okna při rovném ostění, připojovací spára tl. do 15 mm, páska</t>
  </si>
  <si>
    <t>1973747834</t>
  </si>
  <si>
    <t>381</t>
  </si>
  <si>
    <t>766660717</t>
  </si>
  <si>
    <t>Montáž dveřních doplňků samozavírače na zárubeň ocelovou</t>
  </si>
  <si>
    <t>103931236</t>
  </si>
  <si>
    <t>43+19+8+13+2+5+1+2+5+2+8+2+1+4*4+3+4+5+3"výkres číslo D.1.1.38</t>
  </si>
  <si>
    <t>382</t>
  </si>
  <si>
    <t>54917260</t>
  </si>
  <si>
    <t>samozavírač dveří hydraulický K214 č.13 zlatá bronz</t>
  </si>
  <si>
    <t>50285793</t>
  </si>
  <si>
    <t>142,000"výkres číslo D.1.1.38</t>
  </si>
  <si>
    <t>383</t>
  </si>
  <si>
    <t>766812840</t>
  </si>
  <si>
    <t>Demontáž kuchyňských linek dřevěných nebo kovových včetně skříněk uchycených na stěně, délky přes 1800 do 2100 mm</t>
  </si>
  <si>
    <t>-387358081</t>
  </si>
  <si>
    <t xml:space="preserve">Poznámka k souboru cen:
1. Pro volbu ceny demontáže kuchyňských linek je rozhodující délka horních skříněk.
</t>
  </si>
  <si>
    <t>2"výkres číslo D.1.1.3</t>
  </si>
  <si>
    <t>2"výkres číslo D.1.1.4</t>
  </si>
  <si>
    <t>2"výkres číslo D.1.1.5</t>
  </si>
  <si>
    <t>5"výkres číslo D.1.1.6</t>
  </si>
  <si>
    <t>384</t>
  </si>
  <si>
    <t>998766103</t>
  </si>
  <si>
    <t>Přesun hmot pro konstrukce truhlářské stanovený z hmotnosti přesunovaného materiálu vodorovná dopravní vzdálenost do 50 m v objektech výšky přes 12 do 24 m</t>
  </si>
  <si>
    <t>1854889880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</si>
  <si>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</si>
  <si>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</si>
  <si>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</si>
  <si>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385</t>
  </si>
  <si>
    <t>767531111</t>
  </si>
  <si>
    <t>Montáž vstupních čistících zón z rohoží kovových nebo plastových</t>
  </si>
  <si>
    <t>-782399120</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</si>
  <si>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</si>
  <si>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0,5*1,2+0,9*2,1+1*1,4+1*2,4+2,5*2,4+1,9*3,17"výkres číslo D.1.1.16</t>
  </si>
  <si>
    <t>386</t>
  </si>
  <si>
    <t>69752003</t>
  </si>
  <si>
    <t>rohož vstupní provedení hliník super 27 mm</t>
  </si>
  <si>
    <t>-1883322660</t>
  </si>
  <si>
    <t>18,313*1,1</t>
  </si>
  <si>
    <t>387</t>
  </si>
  <si>
    <t>767531121</t>
  </si>
  <si>
    <t>Montáž vstupních čistících zón z rohoží osazení rámu mosazného nebo hliníkového zapuštěného z L profilů</t>
  </si>
  <si>
    <t>306288146</t>
  </si>
  <si>
    <t>(0,5+0,9+2,1)*2</t>
  </si>
  <si>
    <t>(1+1,4)*2</t>
  </si>
  <si>
    <t>(1+2,4)*2</t>
  </si>
  <si>
    <t>(2,5+2,4)*2</t>
  </si>
  <si>
    <t>(1,9+3,17)*2</t>
  </si>
  <si>
    <t>Součet"výkres číslo D.1.1.16</t>
  </si>
  <si>
    <t>388</t>
  </si>
  <si>
    <t>69752160</t>
  </si>
  <si>
    <t>rám pro zapuštění profil L-30/30 25/25 20/30 15/30-Al</t>
  </si>
  <si>
    <t>602631763</t>
  </si>
  <si>
    <t>38,540*1,1</t>
  </si>
  <si>
    <t>389</t>
  </si>
  <si>
    <t>767601501</t>
  </si>
  <si>
    <t>Dodávka a montáž vynášecí ocelová pozinkovaná konstrukce pro vduchotechniku - nadstřešní konstrukce</t>
  </si>
  <si>
    <t>kč</t>
  </si>
  <si>
    <t>62709355</t>
  </si>
  <si>
    <t>390</t>
  </si>
  <si>
    <t>767601502</t>
  </si>
  <si>
    <t>Dodávka a montáž vynášecí ocelová pozinkovaná konstrukce pro vduchotechniku - podkrovní konstrukce</t>
  </si>
  <si>
    <t>-1689243594</t>
  </si>
  <si>
    <t>391</t>
  </si>
  <si>
    <t>767608810</t>
  </si>
  <si>
    <t>Demontáž a likvidace stávajícího výtahu V2 a V4</t>
  </si>
  <si>
    <t>-399752207</t>
  </si>
  <si>
    <t>2"výkres číslo D.1.1.2</t>
  </si>
  <si>
    <t>771</t>
  </si>
  <si>
    <t>Podlahy z dlaždic</t>
  </si>
  <si>
    <t>392</t>
  </si>
  <si>
    <t>771111011</t>
  </si>
  <si>
    <t>Příprava podkladu před provedením dlažby vysátí podlah</t>
  </si>
  <si>
    <t>1161322874</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</si>
  <si>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</si>
  <si>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28,3+8,9+4,95+3,2+8,4+13,1+7,72+6,73+5,25+7,12+4,86+1,63+18,67+18,63+18,55+18,55+18,55+6,75+3,76+4,23+7,27+17,28</t>
  </si>
  <si>
    <t>28,3+5,32*3+5,63+3,87+29,74</t>
  </si>
  <si>
    <t>17,16+3,5+3,36+4,93+5,32+3,87+17,28</t>
  </si>
  <si>
    <t>107,3+34,68+21,75+22,78+21,31+15,1+15,1+3,04+12,24</t>
  </si>
  <si>
    <t>393</t>
  </si>
  <si>
    <t>771121011</t>
  </si>
  <si>
    <t>Příprava podkladu před provedením dlažby nátěr penetrační na podlahu</t>
  </si>
  <si>
    <t>2054781545</t>
  </si>
  <si>
    <t>330*0,5+664,57*0,1+300*0,1</t>
  </si>
  <si>
    <t>Mezisoučet soklíky</t>
  </si>
  <si>
    <t>394</t>
  </si>
  <si>
    <t>771151011</t>
  </si>
  <si>
    <t>Příprava podkladu před provedením dlažby samonivelační stěrka min.pevnosti 20 MPa, tloušťky do 3 mm</t>
  </si>
  <si>
    <t>1271050695</t>
  </si>
  <si>
    <t>791,62*2</t>
  </si>
  <si>
    <t>395</t>
  </si>
  <si>
    <t>771271812</t>
  </si>
  <si>
    <t>Demontáž obkladů schodišť z dlaždic keramických kladených do malty stupnic přes 250 do 350 mm</t>
  </si>
  <si>
    <t>699386180</t>
  </si>
  <si>
    <t>22*1,5*2*5</t>
  </si>
  <si>
    <t>Mezisoučet"výkres číslo D.1.1.2-7</t>
  </si>
  <si>
    <t>396</t>
  </si>
  <si>
    <t>771271832</t>
  </si>
  <si>
    <t>Demontáž obkladů schodišť z dlaždic keramických kladených do malty podstupnic do 250 mm</t>
  </si>
  <si>
    <t>702172940</t>
  </si>
  <si>
    <t>397</t>
  </si>
  <si>
    <t>771274124</t>
  </si>
  <si>
    <t>Montáž obkladů schodišť z dlaždic keramických lepených flexibilním lepidlem stupnic protiskluzných nebo reliéfních, šířky přes 300 do 350 mm</t>
  </si>
  <si>
    <t>-2026082070</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</si>
  <si>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</si>
  <si>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398</t>
  </si>
  <si>
    <t>59761330</t>
  </si>
  <si>
    <t>schodovka protiskluzná šířky 330mm</t>
  </si>
  <si>
    <t>-1125054926</t>
  </si>
  <si>
    <t>1150</t>
  </si>
  <si>
    <t>399</t>
  </si>
  <si>
    <t>771274242</t>
  </si>
  <si>
    <t>Montáž obkladů schodišť z dlaždic keramických lepených flexibilním lepidlem podstupnic protiskluzních nebo reliéfních, výšky přes 150 do 200 mm</t>
  </si>
  <si>
    <t>-804176963</t>
  </si>
  <si>
    <t>400</t>
  </si>
  <si>
    <t>59761432</t>
  </si>
  <si>
    <t>dlažba keramická slinutá hladká do interiéru i exteriéru pro vysoké mechanické namáhání přes 22 do 25ks/m2</t>
  </si>
  <si>
    <t>948738057</t>
  </si>
  <si>
    <t>330,000*0,2*1,1</t>
  </si>
  <si>
    <t>401</t>
  </si>
  <si>
    <t>771471810</t>
  </si>
  <si>
    <t>Demontáž soklíků z dlaždic keramických kladených do malty rovných</t>
  </si>
  <si>
    <t>-734534479</t>
  </si>
  <si>
    <t>2800"výkres číslo D.1.1.2-7</t>
  </si>
  <si>
    <t>402</t>
  </si>
  <si>
    <t>771471830</t>
  </si>
  <si>
    <t>Demontáž soklíků z dlaždic keramických kladených do malty schodišťových</t>
  </si>
  <si>
    <t>1848476612</t>
  </si>
  <si>
    <t>(3,5*4*2+4*4*2)*5"výkres číslo D.1.1.2-7</t>
  </si>
  <si>
    <t>403</t>
  </si>
  <si>
    <t>771474142</t>
  </si>
  <si>
    <t>Montáž soklů z dlaždic keramických lepených flexibilním lepidlem s požlábkem, výšky přes 90 do 120 mm</t>
  </si>
  <si>
    <t>-55169513</t>
  </si>
  <si>
    <t>(3,5+2,55)*2</t>
  </si>
  <si>
    <t>(1,95+1,95)*2</t>
  </si>
  <si>
    <t>(1,05+1,5)*2</t>
  </si>
  <si>
    <t>(1,5+0,8)*2</t>
  </si>
  <si>
    <t>(2,55+3,5)*2</t>
  </si>
  <si>
    <t>(3,5+3,75)*2</t>
  </si>
  <si>
    <t>(2,45+1,9)*2</t>
  </si>
  <si>
    <t>(1,3+1,5)*2</t>
  </si>
  <si>
    <t>(0,8+1,5)*2</t>
  </si>
  <si>
    <t>(1,8+3,5)*2</t>
  </si>
  <si>
    <t>(0,9+1,5)*2</t>
  </si>
  <si>
    <t>(2,5+1,5+0,55)*2</t>
  </si>
  <si>
    <t>(1+1,6)*2</t>
  </si>
  <si>
    <t>(1,2+1,6)*2</t>
  </si>
  <si>
    <t>(1+0,1+1,2+1,3+0,25)*2</t>
  </si>
  <si>
    <t>(3+1,7)*2</t>
  </si>
  <si>
    <t>(1,45+1,15)*2</t>
  </si>
  <si>
    <t>(5,75+3,345)*2</t>
  </si>
  <si>
    <t>(1,375+0,9)*2*4</t>
  </si>
  <si>
    <t>(0,8+1,5)*2*6</t>
  </si>
  <si>
    <t>(4,7+3,35)*2*2</t>
  </si>
  <si>
    <t>(5,75+3,35)*2*2</t>
  </si>
  <si>
    <t>(0,75+2,5+2,295)*2</t>
  </si>
  <si>
    <t>(1,35+1,6)*2</t>
  </si>
  <si>
    <t>(3,45+2,3)*2</t>
  </si>
  <si>
    <t>(1,6+1,25)*2</t>
  </si>
  <si>
    <t>(1,3+1,25)*2</t>
  </si>
  <si>
    <t>(1,6+1,2)*2</t>
  </si>
  <si>
    <t>(1,3+1,2)*2</t>
  </si>
  <si>
    <t>(1,7+3,5)*2</t>
  </si>
  <si>
    <t>(1,45+1,5)*2</t>
  </si>
  <si>
    <t>(2,15+1,8)*2</t>
  </si>
  <si>
    <t>(3,4+1,75*2)*5</t>
  </si>
  <si>
    <t>(3,2+2,1*2)*5</t>
  </si>
  <si>
    <t>(1,875+1,15)*2</t>
  </si>
  <si>
    <t>(1,275+1,15)*2</t>
  </si>
  <si>
    <t>(1,875+1,1)*2</t>
  </si>
  <si>
    <t>(1,275+1,1)*2</t>
  </si>
  <si>
    <t>(3,05+1,7)*2</t>
  </si>
  <si>
    <t>(1,125+1,45)*2</t>
  </si>
  <si>
    <t>(12,9+8)*2</t>
  </si>
  <si>
    <t>(5,72+6,7)*2</t>
  </si>
  <si>
    <t>(1,725+0,875)*2</t>
  </si>
  <si>
    <t>(1,825+0,875)*2</t>
  </si>
  <si>
    <t>(1,725+0,9)*2</t>
  </si>
  <si>
    <t>(1,825+0,9)*2</t>
  </si>
  <si>
    <t>(0,9+1,6)*2</t>
  </si>
  <si>
    <t>(3,5+3,5)*2</t>
  </si>
  <si>
    <t>404</t>
  </si>
  <si>
    <t>59761417</t>
  </si>
  <si>
    <t>sokl s položlábkem-dlažba keramická slinutá hladká do interiéru i exteriéru 200x90mm</t>
  </si>
  <si>
    <t>-1692111057</t>
  </si>
  <si>
    <t>664,570/0,2*1,1</t>
  </si>
  <si>
    <t>405</t>
  </si>
  <si>
    <t>771474132</t>
  </si>
  <si>
    <t>Montáž soklů z dlaždic keramických lepených flexibilním lepidlem schodišťových stupňovitých, výšky přes 65 do 90 mm</t>
  </si>
  <si>
    <t>1546752468</t>
  </si>
  <si>
    <t>406</t>
  </si>
  <si>
    <t>59761416</t>
  </si>
  <si>
    <t>sokl-dlažba keramická slinutá hladká do interiéru i exteriéru 300x80mm</t>
  </si>
  <si>
    <t>-1432496803</t>
  </si>
  <si>
    <t>300,000/0,3</t>
  </si>
  <si>
    <t>1000*1,1 'Přepočtené koeficientem množství</t>
  </si>
  <si>
    <t>407</t>
  </si>
  <si>
    <t>771571810</t>
  </si>
  <si>
    <t>Demontáž podlah z dlaždic keramických kladených do malty</t>
  </si>
  <si>
    <t>1120155412</t>
  </si>
  <si>
    <t>8,9+4,95+1,55+8,9+8,4+13,1+1,95+8,4+13,95+1,9+1,55+2,55+2,1+13,4+36,7+18,65+1,2+1,2+15,2+18,6+18,6+1,2+1,2+15,2+18,6+2,4+1,85+1,85+8,5+32,8</t>
  </si>
  <si>
    <t>18,7+14,35+12,7+1,75+2,45+2,25+1,55+1,55+3,15+11,2+74,75+20,5+13,4+3,95+3+6,5+7,25+42,15+21,1+21,1+8,7+5,4+4,47+6,13+13,87</t>
  </si>
  <si>
    <t>4,2+4,2+5,85+3,75+1,9+1,55+2,55+2,1+64,3+1,15+1,25+1,25+1,25+5,5+6,3+2+3,55+1,25+1,25+1,25+19,85+29,2+4,35+7,4+1,55+1,55+1,95+1,2+1,2+5,9+4,15</t>
  </si>
  <si>
    <t>4,15+6,35+1,2+1,2+11,2+67,4+41,1+7,15+3*8+14,1+1,8</t>
  </si>
  <si>
    <t>4,2+4,2+5,85+3,75+1,9+1,55+2,55+2,1+64,3+1,15+1,25+2+2+5,5+6,3+2+3,55+1,25+1,25+1,25+18,7+19,85+29,2+4,35+7,35+1,55+1,55+1,95+3,05+3,05+11,2</t>
  </si>
  <si>
    <t>67,6+40,9+7,3+3,05+3,05+3,05+3,05+3,05+3,05+3,05+14,1+1,95</t>
  </si>
  <si>
    <t>4,2+3,65+1,65+5,9+15,5+4,65+5,3+2,25+3,8+16,8+39,6+2,45+6,9+1,55*2+1,95*2+4,5+3,15+9,05+30,65+65,35+12,5+7,25+3,05*7+16,15+2,3</t>
  </si>
  <si>
    <t>1,52+3,24+3,29+3,64+3,26+3,33+3,33+3,33+3,33+3,33+3,33+32,46+3,33+3,33+65,19</t>
  </si>
  <si>
    <t>408</t>
  </si>
  <si>
    <t>771574266</t>
  </si>
  <si>
    <t>Montáž podlah z dlaždic keramických lepených flexibilním lepidlem maloformátových pro vysoké mechanické zatížení protiskluzných nebo reliéfních (bezbariérových) přes 22 do 25 ks/m2</t>
  </si>
  <si>
    <t>-239399685</t>
  </si>
  <si>
    <t xml:space="preserve">Poznámka k souboru cen:
1. Položky jsou učeny pro všechy druhy povrchových úprav.
</t>
  </si>
  <si>
    <t>409</t>
  </si>
  <si>
    <t>59761406</t>
  </si>
  <si>
    <t>dlažba keramická slinutá protiskluzná do interiéru i exteriéru pro vysoké mechanické namáhání přes 22 do 25ks/m2</t>
  </si>
  <si>
    <t>1260103590</t>
  </si>
  <si>
    <t>791,62*1,1 'Přepočtené koeficientem množství</t>
  </si>
  <si>
    <t>410</t>
  </si>
  <si>
    <t>771577111</t>
  </si>
  <si>
    <t>Montáž podlah z dlaždic keramických lepených flexibilním lepidlem Příplatek k cenám za plochu do 5 m2 jednotlivě</t>
  </si>
  <si>
    <t>-471350024</t>
  </si>
  <si>
    <t>4,95+3,2+4,86+1,63+3,76+4,23</t>
  </si>
  <si>
    <t>3,87</t>
  </si>
  <si>
    <t>3,5+3,36+4,93+3,87</t>
  </si>
  <si>
    <t>3,04</t>
  </si>
  <si>
    <t>411</t>
  </si>
  <si>
    <t>771591115</t>
  </si>
  <si>
    <t>Podlahy - dokončovací práce spárování silikonem</t>
  </si>
  <si>
    <t>2012963444</t>
  </si>
  <si>
    <t xml:space="preserve">Poznámka k souboru cen:
1. Množství měrných jednotek u ceny -1185 se stanoví podle počtu řezaných dlaždic, nezávisle na jejich velikosti.
2. Položku -1185 lze použít při nuceném použítí jiného nástroje než řezačky.
</t>
  </si>
  <si>
    <t>664,57+300</t>
  </si>
  <si>
    <t>412</t>
  </si>
  <si>
    <t>771605010</t>
  </si>
  <si>
    <t>Dodávka a montáž lišty soklíku</t>
  </si>
  <si>
    <t>505419440</t>
  </si>
  <si>
    <t>413</t>
  </si>
  <si>
    <t>998771103</t>
  </si>
  <si>
    <t>Přesun hmot pro podlahy z dlaždic stanovený z hmotnosti přesunovaného materiálu vodorovná dopravní vzdálenost do 50 m v objektech výšky přes 12 do 24 m</t>
  </si>
  <si>
    <t>1212313228</t>
  </si>
  <si>
    <t>776</t>
  </si>
  <si>
    <t>Podlahy povlakové</t>
  </si>
  <si>
    <t>414</t>
  </si>
  <si>
    <t>776101500</t>
  </si>
  <si>
    <t>Dodávka a montáž podlahoviny homogenní PVC lepené, protiskluz R9, zátěž 34</t>
  </si>
  <si>
    <t>1407208208</t>
  </si>
  <si>
    <t>3,2+8,24+18,55+25,24+23+16,38+20,97+1,8+1,82+8,46+6,31</t>
  </si>
  <si>
    <t>7,2+14,58+52,17+22,15+21,78+20,67*2+27+3,15+16,84+13,97+7,7+3,15+6,39+11,88+20,68+8,28+16,67+5,36+5,36+17,85+20,67+8,7+10,27+21,42</t>
  </si>
  <si>
    <t>39,24+25,7+7,6+7,82</t>
  </si>
  <si>
    <t>3,2+9,75+4,2+10,5+4,2+9,75+12,08+5,32+71,76+17,5+6,88+18,41+6,88+18,41+6,88+18,41+6,88+18,18+6,96+24,65+18,08+6,78+12,75</t>
  </si>
  <si>
    <t>24,44+20,07+107,72+26,15+7,35+21,88+6,2+21,88+6,2+26,15+7,35+26,15+7,35+21,94+6,2+14,17+3,4+6,85+14,17+3,4+16,36+2,16+21,09+7,14+9,26</t>
  </si>
  <si>
    <t>3,2+9,75+4,2+10,5+4,2+9,75+12,08+5,32+71,76+17,5+6,88+18,41+6,88+18,41+6,88+18,41+6,88+18,18+6,96+17,37+6,96+53,18+6,78+12,75</t>
  </si>
  <si>
    <t>24,44+20,07+75,48+26,42+7,35+22,11+6,33+22,11+6,33+26,42+7,35+26,42+7,35+22,15+6,33+14,17+3,4+6,85+14,17+3,4+16,36+2,16+21,09+15,82+9,26</t>
  </si>
  <si>
    <t>3,2+13,72+158,84+10,38+9,01+9,52+6,7+6,12+5,3+4,62+15,69+16,65+3,75+18,94+26,21+13,2+108,72+6,78+12,75+23,78+20,96+26,42</t>
  </si>
  <si>
    <t>7,35+22,11+6,33+22,11+6,33+26,42+7,35+26,42+7,35+22,15+6,33+14,17+3,4+6,85+14,17+3,4+16,36+2,16+21,09+11,92+9,26+15,82</t>
  </si>
  <si>
    <t>55,58+15,58+19,52+15,54+15,54+3,38+14,41+3,38+13,09+3,29+35,25+13,91+1,52+15,07+17,2</t>
  </si>
  <si>
    <t>13,75+3,36+14,02+3,36+14,04+3,36+13,75+3,36+13,38+3,26+29,89+9,52+16,99+10,98</t>
  </si>
  <si>
    <t>-939,56</t>
  </si>
  <si>
    <t>Mezisoučet odpočet anistatické</t>
  </si>
  <si>
    <t>415</t>
  </si>
  <si>
    <t>776101501</t>
  </si>
  <si>
    <t>Dodávka a montáž podlahoviny homogenní PVC antistatické a elektrovodivé, lepené, vodivá síť ze systémových samolepících CU pásek</t>
  </si>
  <si>
    <t>383173353</t>
  </si>
  <si>
    <t>18,55+16,38+20,97+22,15+20,67+13,97</t>
  </si>
  <si>
    <t>20,07</t>
  </si>
  <si>
    <t>158,84+10,38+9,01+9,52+6,7+13,2+20,96</t>
  </si>
  <si>
    <t>19,52</t>
  </si>
  <si>
    <t>416</t>
  </si>
  <si>
    <t>776101502</t>
  </si>
  <si>
    <t>Dodávka a montáž podlahoviny homogenní PVC - soklík výšky 100mm</t>
  </si>
  <si>
    <t>-1448078637</t>
  </si>
  <si>
    <t>(3,2+1)*2</t>
  </si>
  <si>
    <t>(3,5+2,4+0,16+0,05)*2</t>
  </si>
  <si>
    <t>(5,75+3,35)*2</t>
  </si>
  <si>
    <t>(14,425+1,75)*2</t>
  </si>
  <si>
    <t>(8,7+2,25)*2</t>
  </si>
  <si>
    <t>(5,75+2,85)*2</t>
  </si>
  <si>
    <t>(3,975+5,75)*2</t>
  </si>
  <si>
    <t>(1,5+1,2)*2</t>
  </si>
  <si>
    <t>(5,1+2,5)*2</t>
  </si>
  <si>
    <t>(2,295+2,75)*2</t>
  </si>
  <si>
    <t>2,5+1,9*2</t>
  </si>
  <si>
    <t>3,6*2+2,4</t>
  </si>
  <si>
    <t>(8,5+10)*2</t>
  </si>
  <si>
    <t>(3,72+6,15)*2</t>
  </si>
  <si>
    <t>(6,15+3,675)*2</t>
  </si>
  <si>
    <t>(3,45+6,15)*2</t>
  </si>
  <si>
    <t>(11,25+2,4)*2</t>
  </si>
  <si>
    <t>(1,75+1,8)*2</t>
  </si>
  <si>
    <t>(4,1+3,5)*2</t>
  </si>
  <si>
    <t>(3,9+2,1)*2</t>
  </si>
  <si>
    <t>(3,5+0,9)*2</t>
  </si>
  <si>
    <t>(1,825+3,5)*2</t>
  </si>
  <si>
    <t>(3,6+3,45)*2</t>
  </si>
  <si>
    <t>(6,15+3,45)*2</t>
  </si>
  <si>
    <t>(2,4+3,45)*2</t>
  </si>
  <si>
    <t>(4,875+3,5)*2</t>
  </si>
  <si>
    <t>(3,2+1,675)*2</t>
  </si>
  <si>
    <t>(5,1+3,5)*2</t>
  </si>
  <si>
    <t>(3,225+2,7)*2</t>
  </si>
  <si>
    <t>(3,225+3,3)*2</t>
  </si>
  <si>
    <t>(16,35+2,4)*2</t>
  </si>
  <si>
    <t>(6,35+3,8)*2</t>
  </si>
  <si>
    <t>(2,125+3,75)*2</t>
  </si>
  <si>
    <t>(5+1,55)*2</t>
  </si>
  <si>
    <t>(3,25+3)*2</t>
  </si>
  <si>
    <t>(1,4+3)*2</t>
  </si>
  <si>
    <t>(3,5+3)*2</t>
  </si>
  <si>
    <t>(3,5+1,4)*2</t>
  </si>
  <si>
    <t>(3+3,225)*2</t>
  </si>
  <si>
    <t>(3+4,025)*2</t>
  </si>
  <si>
    <t>(1,95+3)*2</t>
  </si>
  <si>
    <t>(34,2+44,5)*2</t>
  </si>
  <si>
    <t>(5,25+3,42)*2</t>
  </si>
  <si>
    <t>(2,55+2,7)*2*4</t>
  </si>
  <si>
    <t>(5,25+3,6)*3</t>
  </si>
  <si>
    <t>(5,25+3,55)*2</t>
  </si>
  <si>
    <t>(2,55+2,73)*2</t>
  </si>
  <si>
    <t>(2,73+0,15+3,42+5,25)*2</t>
  </si>
  <si>
    <t>(2,3+3,3)*2</t>
  </si>
  <si>
    <t>(4,955+2,75)*2</t>
  </si>
  <si>
    <t>(6,15+4,095)*2</t>
  </si>
  <si>
    <t>(3,3+6,15)*2</t>
  </si>
  <si>
    <t>(4,65+6,15)*2</t>
  </si>
  <si>
    <t>(2,4+3)*2</t>
  </si>
  <si>
    <t>(6,15+3,825)*2</t>
  </si>
  <si>
    <t>(3+2,025)*2</t>
  </si>
  <si>
    <t>(3,5+4,05)*2</t>
  </si>
  <si>
    <t>(2+1,7)*2</t>
  </si>
  <si>
    <t>(4,15+1,65)*2</t>
  </si>
  <si>
    <t>(4,675+3,5)*2</t>
  </si>
  <si>
    <t>(1,2+1,79)*2</t>
  </si>
  <si>
    <t>(6,025+3,5)*2</t>
  </si>
  <si>
    <t>(2,7+2,8)*2</t>
  </si>
  <si>
    <t>(3,7+3,75)*2</t>
  </si>
  <si>
    <t>(1+3,2)*2</t>
  </si>
  <si>
    <t>(3+3,25)*2</t>
  </si>
  <si>
    <t>(3+1,4)*2</t>
  </si>
  <si>
    <t>(4+3)*2</t>
  </si>
  <si>
    <t>(3+1,95)*2</t>
  </si>
  <si>
    <t>(5,25+3,6)*2*3</t>
  </si>
  <si>
    <t>(5,2+3,42)*2</t>
  </si>
  <si>
    <t>(4,095+6,15)*2</t>
  </si>
  <si>
    <t>(3,825+6,15)*2</t>
  </si>
  <si>
    <t>(2,55+3)*2*3</t>
  </si>
  <si>
    <t>(2,1+3)*2*3</t>
  </si>
  <si>
    <t>(6,08+2,7)*2</t>
  </si>
  <si>
    <t>(3,2+3,5)*2</t>
  </si>
  <si>
    <t>(4,05+3,5)*2</t>
  </si>
  <si>
    <t>(1,65+4,15)*2</t>
  </si>
  <si>
    <t>(1,8+1,2)*2</t>
  </si>
  <si>
    <t>(4,5+3,3)*2</t>
  </si>
  <si>
    <t>(18,1+11,3+3,9+0,925+1,175+1,2+0,65)*2</t>
  </si>
  <si>
    <t>(3,1+3,35)*2</t>
  </si>
  <si>
    <t>(2,85+3,35)*2</t>
  </si>
  <si>
    <t>(3,9+0,925+1,175)*2</t>
  </si>
  <si>
    <t>(2,1+3,4)*2</t>
  </si>
  <si>
    <t>(3,4+1,56)*2</t>
  </si>
  <si>
    <t>(1,54+3)*2</t>
  </si>
  <si>
    <t>(2,95+5,35)*2</t>
  </si>
  <si>
    <t>(5,1+3,3)*2</t>
  </si>
  <si>
    <t>(3,05+1,25)*2</t>
  </si>
  <si>
    <t>(3,9+5,1)*2</t>
  </si>
  <si>
    <t>(7,5+4,7)*2</t>
  </si>
  <si>
    <t>(5,1+2,65)*2</t>
  </si>
  <si>
    <t>(34,6+3,3)*2</t>
  </si>
  <si>
    <t>(6,15+3,945)*2</t>
  </si>
  <si>
    <t>(4,65+6,15)*2*3</t>
  </si>
  <si>
    <t>(3,825+6,15)*2*3</t>
  </si>
  <si>
    <t>(3+2,55)*2*3</t>
  </si>
  <si>
    <t>(6,1+2,7)*2</t>
  </si>
  <si>
    <t>(1,2+1,8)*2</t>
  </si>
  <si>
    <t>(14+6,2+0,8)*2</t>
  </si>
  <si>
    <t>(5,85+3,37)*2</t>
  </si>
  <si>
    <t>(5,85+3,4)*2</t>
  </si>
  <si>
    <t>(1,825+1,8)*2</t>
  </si>
  <si>
    <t>(3,825+5,15)*2</t>
  </si>
  <si>
    <t>(1,79+2,21)*2</t>
  </si>
  <si>
    <t>(3,37+5,15)*2</t>
  </si>
  <si>
    <t>(1,85+1,8)*2</t>
  </si>
  <si>
    <t>(6,97+5,15)*2</t>
  </si>
  <si>
    <t>(3,4+5,15)*2</t>
  </si>
  <si>
    <t>(1,1+1,45)*2</t>
  </si>
  <si>
    <t>(3,34+5,15)*2</t>
  </si>
  <si>
    <t>(5,15+3,34)*2</t>
  </si>
  <si>
    <t>(4,9+3,34)*2</t>
  </si>
  <si>
    <t>(4,9+3,22)*2</t>
  </si>
  <si>
    <t>(17,6+2,25+0,95*2)*2</t>
  </si>
  <si>
    <t>(7,025+1,3)*2</t>
  </si>
  <si>
    <t>(5,84+2,905)*2</t>
  </si>
  <si>
    <t>(3,79+2,905)*2</t>
  </si>
  <si>
    <t>(5,15+3,4)*2</t>
  </si>
  <si>
    <t>417</t>
  </si>
  <si>
    <t>776111116</t>
  </si>
  <si>
    <t>Příprava podkladu broušení podlah stávajícího podkladu pro odstranění lepidla (po starých krytinách)</t>
  </si>
  <si>
    <t>-909080110</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</si>
  <si>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</si>
  <si>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418</t>
  </si>
  <si>
    <t>776111311</t>
  </si>
  <si>
    <t>Příprava podkladu vysátí podlah</t>
  </si>
  <si>
    <t>919357263</t>
  </si>
  <si>
    <t>419</t>
  </si>
  <si>
    <t>776121321</t>
  </si>
  <si>
    <t>Příprava podkladu penetrace neředěná podlah</t>
  </si>
  <si>
    <t>1170670627</t>
  </si>
  <si>
    <t>420</t>
  </si>
  <si>
    <t>776141111</t>
  </si>
  <si>
    <t>Příprava podkladu vyrovnání samonivelační stěrkou podlah min.pevnosti 20 MPa, tloušťky do 3 mm</t>
  </si>
  <si>
    <t>-870146424</t>
  </si>
  <si>
    <t>421</t>
  </si>
  <si>
    <t>776201812</t>
  </si>
  <si>
    <t>Demontáž povlakových podlahovin lepených ručně s podložkou</t>
  </si>
  <si>
    <t>-170791133</t>
  </si>
  <si>
    <t>14,65+20,5+17,05+14,5+14,5+20,7*6</t>
  </si>
  <si>
    <t>9,75+10,65+9,85+8,2+3,6+15,9+16,7+16,7+16,7+16,7*2+16,55+18,35+14,7+6,35+19,4+13,55+42,15+20,7+21,35*8</t>
  </si>
  <si>
    <t>9,75+9,85+8,2+3,6+15,9+16,7+15,9+15,9+16,7*2+16,55+14,7+6,35+19,25+20,4+13,55+42,15+20,7+20,85+17,4*7</t>
  </si>
  <si>
    <t>10,4+9,6+9,1+9,55+6,7+152,2+6,15+2,6+13,7+12,5+17,3+14,7+6,05+17,5+20,4+13,55+22,05+17,4+17,4*6+20,85+42,55</t>
  </si>
  <si>
    <t>15,5+13,94+16,03+15,67+13,85+13,29+14,45+14,9+14,93+15,31+14,77+15,14+14,67+14,93+14,91+14,32</t>
  </si>
  <si>
    <t>422</t>
  </si>
  <si>
    <t>998776103</t>
  </si>
  <si>
    <t>Přesun hmot pro podlahy povlakové stanovený z hmotnosti přesunovaného materiálu vodorovná dopravní vzdálenost do 50 m v objektech výšky přes 12 do 24 m</t>
  </si>
  <si>
    <t>294684444</t>
  </si>
  <si>
    <t>781</t>
  </si>
  <si>
    <t>Dokončovací práce - obklady</t>
  </si>
  <si>
    <t>423</t>
  </si>
  <si>
    <t>781121011</t>
  </si>
  <si>
    <t>Příprava podkladu před provedením obkladu nátěr penetrační na stěnu</t>
  </si>
  <si>
    <t>1308842930</t>
  </si>
  <si>
    <t xml:space="preserve">Poznámka k souboru cen:
1. V cenách 781 12-1011 až -1015 jsou započtenyi náklady na materiál.
2. V cenách 781 16-1011 až -1023 nejsou započteny náklady na materiál, tyto se oceňují ve specifikaci.
</t>
  </si>
  <si>
    <t>424</t>
  </si>
  <si>
    <t>781471810</t>
  </si>
  <si>
    <t>Demontáž obkladů z dlaždic keramických kladených do malty</t>
  </si>
  <si>
    <t>154956364</t>
  </si>
  <si>
    <t>(3,5+2,5)*2*2</t>
  </si>
  <si>
    <t>(2+1,9)*2*2</t>
  </si>
  <si>
    <t>(1,5+1)*2*2</t>
  </si>
  <si>
    <t>(3,5+2,4)*2*2</t>
  </si>
  <si>
    <t>(3,5+3,7)*2*2</t>
  </si>
  <si>
    <t>(3,1+1,9)*2*2</t>
  </si>
  <si>
    <t>(1,5+1,3)*2*2</t>
  </si>
  <si>
    <t>(3,5+4)*2*2</t>
  </si>
  <si>
    <t>(3+1,6)*2*2</t>
  </si>
  <si>
    <t>(5,7+3,3)*2*2</t>
  </si>
  <si>
    <t>(3,3+4,7)*2*2</t>
  </si>
  <si>
    <t>(0,9+1,4)*2*2</t>
  </si>
  <si>
    <t>(1,5+0,9)*2*2</t>
  </si>
  <si>
    <t>(2+1,2)*2*2</t>
  </si>
  <si>
    <t>(3,5+4,1)*2*2</t>
  </si>
  <si>
    <t>(0,9+1,95)*2*2</t>
  </si>
  <si>
    <t>(1,25+1,95)*2*2</t>
  </si>
  <si>
    <t>(1,15+1,95)*2*2</t>
  </si>
  <si>
    <t>(0,9+1,75)*2*2</t>
  </si>
  <si>
    <t>(1,9+1,65)*2*2</t>
  </si>
  <si>
    <t>(3,2+2,3+1,495)*2*2</t>
  </si>
  <si>
    <t>(2,3+2,7)*2*2</t>
  </si>
  <si>
    <t>(2,125+4,2)*2*2</t>
  </si>
  <si>
    <t>(4,2+1,2)*2*2</t>
  </si>
  <si>
    <t>(2,3+2,8)*2*2</t>
  </si>
  <si>
    <t>(2,4+5,9)*2*2</t>
  </si>
  <si>
    <t>(3+1,9)*2*2</t>
  </si>
  <si>
    <t>(3+1,3)*2*2</t>
  </si>
  <si>
    <t>(1,35+1,15)*2*2</t>
  </si>
  <si>
    <t>(3,6+1,55)*2*2</t>
  </si>
  <si>
    <t>(3,3+1,9)*2*2</t>
  </si>
  <si>
    <t>(1,5+1,65)*2*2</t>
  </si>
  <si>
    <t>(1,2+1,65)*2*2</t>
  </si>
  <si>
    <t>(1,2+1,15)*2*2</t>
  </si>
  <si>
    <t>(3,5+1,2)*2*2</t>
  </si>
  <si>
    <t>(2,2+3,5)*2*2</t>
  </si>
  <si>
    <t>(1,2+1,7)*2*2</t>
  </si>
  <si>
    <t>(0,9+1,7)*2*2</t>
  </si>
  <si>
    <t>(1+1,2)*2*2</t>
  </si>
  <si>
    <t>(4,65+3,5)*2*2</t>
  </si>
  <si>
    <t>(2,338+1,7)*2*2</t>
  </si>
  <si>
    <t>(2,2+3,1)*2*2</t>
  </si>
  <si>
    <t>(3,45+0,4+0,15+6,1)*2*2*8</t>
  </si>
  <si>
    <t>(2,6+2,9)*2*2</t>
  </si>
  <si>
    <t>(2,6+3)*2*2</t>
  </si>
  <si>
    <t>(1,2+1)*2*2</t>
  </si>
  <si>
    <t>(1,65+1,2)*2*2</t>
  </si>
  <si>
    <t>(1,15+1,25)*2*2</t>
  </si>
  <si>
    <t>(3,5+2,3)*2*2</t>
  </si>
  <si>
    <t>(1,7+1,8)*2*2</t>
  </si>
  <si>
    <t>(2,3+3,1)*2*2</t>
  </si>
  <si>
    <t>(1,8+1,7)*2*2</t>
  </si>
  <si>
    <t>(2,6+6)*2*2</t>
  </si>
  <si>
    <t>(3,4+3,3)*2*2</t>
  </si>
  <si>
    <t>(1,32+1,28+3,05)*2*2</t>
  </si>
  <si>
    <t>(3,05+2,85)*2*2</t>
  </si>
  <si>
    <t>(1+1,65)*2*2</t>
  </si>
  <si>
    <t>(1,5+2,9)*2*2</t>
  </si>
  <si>
    <t>(3,3+1,6)*2</t>
  </si>
  <si>
    <t>(1,8+2,5)*2*2</t>
  </si>
  <si>
    <t>(1,75+1,4)*2*2</t>
  </si>
  <si>
    <t>(3,5+2,1)*2*2</t>
  </si>
  <si>
    <t>(1,7+0,9)*2*2</t>
  </si>
  <si>
    <t>(3,5+1,45)*2*2</t>
  </si>
  <si>
    <t>(6+2,6)*2*2</t>
  </si>
  <si>
    <t>(1,4+1,65)*2*2</t>
  </si>
  <si>
    <t>(1+1,4)*2*2</t>
  </si>
  <si>
    <t>1,8*4*2</t>
  </si>
  <si>
    <t>(2,2+1,8)*2*2</t>
  </si>
  <si>
    <t>(1,8+1,8)*2*2</t>
  </si>
  <si>
    <t>425</t>
  </si>
  <si>
    <t>781474115</t>
  </si>
  <si>
    <t>Montáž obkladů vnitřních stěn z dlaždic keramických lepených flexibilním lepidlem maloformátových hladkých přes 22 do 25 ks/m2</t>
  </si>
  <si>
    <t>-1130772683</t>
  </si>
  <si>
    <t xml:space="preserve">Poznámka k souboru cen:
1. Položky jsou určeny pro všechny druhy povrchových úprav.
</t>
  </si>
  <si>
    <t>426</t>
  </si>
  <si>
    <t>59761039</t>
  </si>
  <si>
    <t>obklad keramický hladký přes 22 do 25ks/m2</t>
  </si>
  <si>
    <t>903563447</t>
  </si>
  <si>
    <t>2437,709*1,1 'Přepočtené koeficientem množství</t>
  </si>
  <si>
    <t>427</t>
  </si>
  <si>
    <t>781477111</t>
  </si>
  <si>
    <t>Montáž obkladů vnitřních stěn z dlaždic keramických Příplatek k cenám za plochu do 10 m2 jednotlivě</t>
  </si>
  <si>
    <t>1908620349</t>
  </si>
  <si>
    <t>428</t>
  </si>
  <si>
    <t>781494111</t>
  </si>
  <si>
    <t>Obklad - dokončující práce profily ukončovací lepené flexibilním lepidlem rohové</t>
  </si>
  <si>
    <t>-1539554364</t>
  </si>
  <si>
    <t xml:space="preserve">Poznámka k souboru cen:
1. Množství měrných jednotek u ceny -5185 se stanoví podle počtu řezaných obkladaček, nezávisle na jejich velikosti.
2. Položku -5185 lze použít při nuceném použití jiného nástroje než řezačky.
</t>
  </si>
  <si>
    <t>(1,95+1,9)*2+4*2,1</t>
  </si>
  <si>
    <t>(1,05+1,5)*2+4*2,1</t>
  </si>
  <si>
    <t>(0,8+1,5)*2+4*2,1</t>
  </si>
  <si>
    <t>(0,6+2,5)+1,5</t>
  </si>
  <si>
    <t>(2,45+1,9)*2+4*2,1</t>
  </si>
  <si>
    <t>(1,3+1,5)*2+4*2,1</t>
  </si>
  <si>
    <t>(0,9+1,5)*2+4*2,1</t>
  </si>
  <si>
    <t>(2,5+0,55+1,5)*2+4*2,1</t>
  </si>
  <si>
    <t>(1+1,6)*2+4*2,1</t>
  </si>
  <si>
    <t>(1,2+1,6)*2+4*2,1</t>
  </si>
  <si>
    <t>(1+0,1+1,2+1,55)*2+4*2,1</t>
  </si>
  <si>
    <t>(3+1,57+0,13)*2+4*2,1</t>
  </si>
  <si>
    <t>(1,5+0,1+1,75+0,3+4,75+1,5+0,1)*2+4*2,1</t>
  </si>
  <si>
    <t>(0,9+1,375)*2*2+8*2,1</t>
  </si>
  <si>
    <t>(0,8+1,5)*2*3+4*2,1*3</t>
  </si>
  <si>
    <t>(0,9+1,375)*2*2+4*2,1*2</t>
  </si>
  <si>
    <t>(0,6+1)+2,1</t>
  </si>
  <si>
    <t>(2,5+0,75+2,295)*2+4*2,1</t>
  </si>
  <si>
    <t>(3+0,6*2)+1,5</t>
  </si>
  <si>
    <t>(1,65+0,6)+1,5</t>
  </si>
  <si>
    <t>(1,75+1,8)*2+4*2,1</t>
  </si>
  <si>
    <t>(1+0,6)+1,5</t>
  </si>
  <si>
    <t>(3,225+2,7)*2+4*2,1</t>
  </si>
  <si>
    <t>(3,225+1,65*2)*2+4*2,1</t>
  </si>
  <si>
    <t>(1,8*2+0,9)+3*2,1</t>
  </si>
  <si>
    <t>(2,35+1,8)*2+4*2,1</t>
  </si>
  <si>
    <t>(0,9+1,6)*2+4*2,1</t>
  </si>
  <si>
    <t>(1,35+1,6)*2+4*2,1</t>
  </si>
  <si>
    <t>(1,675+3,2)*2+4*2,1</t>
  </si>
  <si>
    <t>(3,2+1,675)*2+4*2,1</t>
  </si>
  <si>
    <t>(3+1,4)*2+4*2,1</t>
  </si>
  <si>
    <t>(3+1,95)*2+4*2,1</t>
  </si>
  <si>
    <t>(1,25+1,6)*2+4*2,1</t>
  </si>
  <si>
    <t>(1,25+1,3)*2+4*2,1</t>
  </si>
  <si>
    <t>(1,2+1,3)*2+4*2,1</t>
  </si>
  <si>
    <t>(3,5+1,7)*2+4*2,1</t>
  </si>
  <si>
    <t>(2,7+2,55)*2+4*2,1</t>
  </si>
  <si>
    <t>(2,73+2,55)*2+4*2,1</t>
  </si>
  <si>
    <t>10*0,6</t>
  </si>
  <si>
    <t>(2,4+3+1,915+2+1,25)+6*2,1</t>
  </si>
  <si>
    <t>(2,025+3+1,85+1,2+0,375+1,8)+6*2,1</t>
  </si>
  <si>
    <t>1+0,6</t>
  </si>
  <si>
    <t>(3,5+4,675+0,3)*2+4*2,1</t>
  </si>
  <si>
    <t>(1,79+2,15)*2+4*2,1</t>
  </si>
  <si>
    <t>(1,79+1,2)*2+4*2,1</t>
  </si>
  <si>
    <t>(4,15+1,65)*2+4*2,1</t>
  </si>
  <si>
    <t>(1,7+2)*2+4*2,1</t>
  </si>
  <si>
    <t>(1,7+3,5)*2+4*2,1</t>
  </si>
  <si>
    <t>2*0,6</t>
  </si>
  <si>
    <t>5*0,6</t>
  </si>
  <si>
    <t>0,6</t>
  </si>
  <si>
    <t>(0,8+0,3+0,6+1)+4*2,1</t>
  </si>
  <si>
    <t>(2,55+3+2+1,25+1,9)+6*2,1</t>
  </si>
  <si>
    <t>(2,1+3+1,9+1,2+0,375+1,8)+6*2,1</t>
  </si>
  <si>
    <t>0,6+1</t>
  </si>
  <si>
    <t>(4,675+3,5)*2+4*2,1</t>
  </si>
  <si>
    <t>(1,8+2,15)*2+4*2,1</t>
  </si>
  <si>
    <t>(1,2+1,8)*2+4*2,1</t>
  </si>
  <si>
    <t>(2+1,7)*2+4*2,1</t>
  </si>
  <si>
    <t>(1,675+1,15)*2+4*2,1</t>
  </si>
  <si>
    <t>(1,675+1,1)*2+4*2,1</t>
  </si>
  <si>
    <t>(1,275+1,15)*2+4*2,1</t>
  </si>
  <si>
    <t>(1,275+1,1)*2+4*2,1</t>
  </si>
  <si>
    <t>(3,05+1,7)*2+4*2,1</t>
  </si>
  <si>
    <t>10*0,9</t>
  </si>
  <si>
    <t>(5,1+3,3)*2+4*2,1</t>
  </si>
  <si>
    <t>1,5</t>
  </si>
  <si>
    <t>(0,8+0,15+1+0,6)+4*2,1</t>
  </si>
  <si>
    <t>(0,875+1,725)*2+4*2,1</t>
  </si>
  <si>
    <t>(0,9+1,725)*2+4*2,1</t>
  </si>
  <si>
    <t>(1,825+1,85)*2+4*2,1</t>
  </si>
  <si>
    <t>(1,895+1,85)*2+4*2,1</t>
  </si>
  <si>
    <t>(2,21+1,79)*2+4*2,1</t>
  </si>
  <si>
    <t>0,6*5</t>
  </si>
  <si>
    <t>(1,8+1,85)*2+4*2,1</t>
  </si>
  <si>
    <t>(1,05+4,45)*2+4*2,1</t>
  </si>
  <si>
    <t>429</t>
  </si>
  <si>
    <t>781494511</t>
  </si>
  <si>
    <t>Obklad - dokončující práce profily ukončovací lepené flexibilním lepidlem ukončovací</t>
  </si>
  <si>
    <t>1569097047</t>
  </si>
  <si>
    <t>(1,95+1,9)*2</t>
  </si>
  <si>
    <t>(0,8+2*2)*2</t>
  </si>
  <si>
    <t>0,6+2*2</t>
  </si>
  <si>
    <t>0,7+2*2</t>
  </si>
  <si>
    <t>(0,6+2,5)+2*1,5</t>
  </si>
  <si>
    <t>0,8+2*2</t>
  </si>
  <si>
    <t>(2,5+0,55+1,5)*2</t>
  </si>
  <si>
    <t>(1+0,1+1,2+1,55)*2</t>
  </si>
  <si>
    <t>(0,7+2*2)*2</t>
  </si>
  <si>
    <t>(3+1,57+0,13)*2</t>
  </si>
  <si>
    <t>(1,5+0,1+1,75+0,3+4,75+1,5+0,1)*2</t>
  </si>
  <si>
    <t>(0,9+1,375)*2*2</t>
  </si>
  <si>
    <t>(0,8+1,5)*2*3</t>
  </si>
  <si>
    <t>(0,6+2*2)*3</t>
  </si>
  <si>
    <t>(0,6+1)+2*2,1</t>
  </si>
  <si>
    <t>(2,5+0,75+2,295)*2</t>
  </si>
  <si>
    <t>(3+0,6*2)+2*1,5</t>
  </si>
  <si>
    <t>(1,65+0,6)+2*1,5</t>
  </si>
  <si>
    <t>(1+0,6)+2*1,5</t>
  </si>
  <si>
    <t>(1,8+1,95+0,6+0,5*2)+2*0,9</t>
  </si>
  <si>
    <t>0,8+2*2,1</t>
  </si>
  <si>
    <t>0,9+2*2</t>
  </si>
  <si>
    <t>(3,225+1,65*2)*2</t>
  </si>
  <si>
    <t>(1,8*2+0,9)+2*2,1</t>
  </si>
  <si>
    <t>(2,35+1,8)*2</t>
  </si>
  <si>
    <t>(1,675+3,2)*2</t>
  </si>
  <si>
    <t>(3+1,4)*2+0,9+2*2</t>
  </si>
  <si>
    <t>(3+1,95)*2+0,9+2*2</t>
  </si>
  <si>
    <t>(1,25+1,6)*2+0,7+2*2</t>
  </si>
  <si>
    <t>(1,25+1,3)*2+(0,7+2*2)*2</t>
  </si>
  <si>
    <t>(1,2+1,3)*2+(0,7+2*2)*2</t>
  </si>
  <si>
    <t>(3,5+1,7)*2+0,9+2*2</t>
  </si>
  <si>
    <t>(2,7+2,55)*2+0,9+2*2</t>
  </si>
  <si>
    <t>(2,73+2,55)*2+0,9+2*2</t>
  </si>
  <si>
    <t>(0,6*2+2,7+0,6)*2</t>
  </si>
  <si>
    <t>(0,6+2,66+0,97+0,33+0,6)*2</t>
  </si>
  <si>
    <t>(0,6+2+0,6)*2</t>
  </si>
  <si>
    <t>(1+0,8+0,3+0,6+0,6)*2</t>
  </si>
  <si>
    <t>(2,4+3+1,915+2+1,25)+0,9+2*2</t>
  </si>
  <si>
    <t>(2,025+3+1,85+1,2+0,375+1,8)+0,9+2*2</t>
  </si>
  <si>
    <t>1+2*1,5+(1,6+0,6+0,6)*2</t>
  </si>
  <si>
    <t>(3,5+4,675+0,3)*2+0,7+2*2</t>
  </si>
  <si>
    <t>(1,79+2,15)*2+0,9+2*2</t>
  </si>
  <si>
    <t>(1,79+1,2)*2+0,7+2*2</t>
  </si>
  <si>
    <t>(4,15+1,65)*2+0,9+2*2</t>
  </si>
  <si>
    <t>(1,7+2)*2+0,9+2*2</t>
  </si>
  <si>
    <t>(1,2+1,6)*2+0,7+2*2</t>
  </si>
  <si>
    <t>(1,7+3,5)*2+0,7+2*2+0,9+2*2</t>
  </si>
  <si>
    <t>(2,7+0,6*2*0,6)*2</t>
  </si>
  <si>
    <t>(2+0,6+0,6)*2</t>
  </si>
  <si>
    <t>(0,8+0,3+0,6+1)+2*2,1</t>
  </si>
  <si>
    <t>(2,55+3+2+1,25+1,9)+0,9+2*2</t>
  </si>
  <si>
    <t>(2,1+3+1,9+1,2+0,375+1,8)+0,9+2*2</t>
  </si>
  <si>
    <t>(0,6+1,6*0,6)*2+1+2*1,5</t>
  </si>
  <si>
    <t>(4,675+3,5)*2+1,1+2*2</t>
  </si>
  <si>
    <t>(1,8+2,15)*2+0,9+2*2</t>
  </si>
  <si>
    <t>(1,2+1,8)*2+0,7+2*2</t>
  </si>
  <si>
    <t>(2+1,7)*2+0,9+2*2</t>
  </si>
  <si>
    <t>(1,675+1,15)*2+0,7+2*2</t>
  </si>
  <si>
    <t>(1,675+1,1)*2+0,7+2*2</t>
  </si>
  <si>
    <t>(1,275+1,15)*2+(0,7+2*2)*2</t>
  </si>
  <si>
    <t>(1,275+1,1)*2+(0,7+2*2)*2</t>
  </si>
  <si>
    <t>(3,05+1,7)*2+0,9+2*2+0,7+2*2</t>
  </si>
  <si>
    <t>(0,6*2+1,54*2+3+1,56+0,6+2,25+1,8+0,6*2+0,9)*2</t>
  </si>
  <si>
    <t>(5,1+3,3)*2+1,1+2*2</t>
  </si>
  <si>
    <t>(1,8+0,6)*2+(1+0,6)+2*1,5</t>
  </si>
  <si>
    <t>(2,7+0,6*2+0,6)*2</t>
  </si>
  <si>
    <t>(0,97+0,33)+2*1,5</t>
  </si>
  <si>
    <t>(2,66+0,6+0,6)*2</t>
  </si>
  <si>
    <t>(0,8+0,15+1+0,6)+2*2,1</t>
  </si>
  <si>
    <t>(0,6+1,6+0,6)*2+1+2*1,5</t>
  </si>
  <si>
    <t>(1,925+0,6+0,6)*2</t>
  </si>
  <si>
    <t>(0,875+1,725)*2+(0,7+2*2)*2</t>
  </si>
  <si>
    <t>(0,9+1,725)*2+0,7+2*2</t>
  </si>
  <si>
    <t>(2,15+0,6+0,6)*2+1+2*1,5</t>
  </si>
  <si>
    <t>(0,6+2,025+0,6)*2</t>
  </si>
  <si>
    <t>(1,825+1,85)*2+0,7+2*2</t>
  </si>
  <si>
    <t>(1,895+1,85)*2+0,7+2*2</t>
  </si>
  <si>
    <t>(2,21+1,79)*2+0,8+2*2</t>
  </si>
  <si>
    <t>(2,19+0,6+0,6)*2</t>
  </si>
  <si>
    <t>(2,13+0,6+0,6)*2</t>
  </si>
  <si>
    <t>(1,8+1,85)*2+0,8+2*2</t>
  </si>
  <si>
    <t>(0,9+1,6)*2+(0,7+2*2)*2</t>
  </si>
  <si>
    <t>(0,9+1,6)*2+0,7+2*2</t>
  </si>
  <si>
    <t>(1,05+4,45)*2+0,8+2*2</t>
  </si>
  <si>
    <t>430</t>
  </si>
  <si>
    <t>998781103</t>
  </si>
  <si>
    <t>Přesun hmot pro obklady keramické stanovený z hmotnosti přesunovaného materiálu vodorovná dopravní vzdálenost do 50 m v objektech výšky přes 12 do 24 m</t>
  </si>
  <si>
    <t>-2023171162</t>
  </si>
  <si>
    <t>783</t>
  </si>
  <si>
    <t>Dokončovací práce - nátěry</t>
  </si>
  <si>
    <t>431</t>
  </si>
  <si>
    <t>783301401</t>
  </si>
  <si>
    <t>Příprava podkladu zámečnických konstrukcí před provedením nátěru ometení</t>
  </si>
  <si>
    <t>-2076955326</t>
  </si>
  <si>
    <t>(1,2+2)*2*0,25*58</t>
  </si>
  <si>
    <t>(1,1+2)*2*0,25*31</t>
  </si>
  <si>
    <t>(0,8+2)*2*0,25*43</t>
  </si>
  <si>
    <t>(0,9+2)*2*0,25*98</t>
  </si>
  <si>
    <t>(2+2)*2*0,25*1</t>
  </si>
  <si>
    <t>(0,7+2)*2*0,25*43</t>
  </si>
  <si>
    <t>432</t>
  </si>
  <si>
    <t>783315101</t>
  </si>
  <si>
    <t>Mezinátěr zámečnických konstrukcí jednonásobný syntetický standardní</t>
  </si>
  <si>
    <t>1401441829</t>
  </si>
  <si>
    <t>433</t>
  </si>
  <si>
    <t>783317101</t>
  </si>
  <si>
    <t>Krycí nátěr (email) zámečnických konstrukcí jednonásobný syntetický standardní</t>
  </si>
  <si>
    <t>2040190390</t>
  </si>
  <si>
    <t>784</t>
  </si>
  <si>
    <t>Dokončovací práce - malby a tapety</t>
  </si>
  <si>
    <t>434</t>
  </si>
  <si>
    <t>784181001</t>
  </si>
  <si>
    <t>Pačokování jednonásobné v místnostech výšky do 3,80 m</t>
  </si>
  <si>
    <t>-2027429469</t>
  </si>
  <si>
    <t>12520,884+17,858+83,82+806,378"položky dílu 6</t>
  </si>
  <si>
    <t>435</t>
  </si>
  <si>
    <t>784181007</t>
  </si>
  <si>
    <t>Pačokování jednonásobné na schodišti o výšce podlaží do 3,80 m</t>
  </si>
  <si>
    <t>-1030763734</t>
  </si>
  <si>
    <t>120"položky dílu 6</t>
  </si>
  <si>
    <t>436</t>
  </si>
  <si>
    <t>784181101</t>
  </si>
  <si>
    <t>Penetrace podkladu jednonásobná základní akrylátová v místnostech výšky do 3,80 m</t>
  </si>
  <si>
    <t>-1840399543</t>
  </si>
  <si>
    <t>12520,884+17,858+83,82+806,378+3011,2"položky dílu 6</t>
  </si>
  <si>
    <t>437</t>
  </si>
  <si>
    <t>784205050</t>
  </si>
  <si>
    <t>Omyvatelný otěruvzdorný nátěr do výšky 2m včetně přípravy podkladu tmelením apod.</t>
  </si>
  <si>
    <t>-767348803</t>
  </si>
  <si>
    <t>(3,2+1)*2*2</t>
  </si>
  <si>
    <t>(5+1,55)*2*2-0,8*2</t>
  </si>
  <si>
    <t>(8,3+4,85)*2*2-1,6*2,1-0,8*2-2,2*2,1</t>
  </si>
  <si>
    <t>(14,425+1,75+0,3)*2*2-0,8*2*7-1,1*2,1-1,6*2,1</t>
  </si>
  <si>
    <t>(8,7+2,25)*2*2-1,1*2,1*2-0,8*2*5-0,9*2</t>
  </si>
  <si>
    <t>(3,5+2,55)*2*2-0,8*2*2</t>
  </si>
  <si>
    <t>(1,95+1,9)*2*2-0,8*2*2-0,7*2-0,6*2</t>
  </si>
  <si>
    <t>(1,5+0,8)*2*2-0,6*2</t>
  </si>
  <si>
    <t>(1,05+1,5)*2*2-0,7*2</t>
  </si>
  <si>
    <t>(3,5+2,4+0,16+0,05)*2*2-0,8*2</t>
  </si>
  <si>
    <t>(3,5+3,75)*2*2-0,8*2*2</t>
  </si>
  <si>
    <t>(2,45+1,9)*2*2-0,8*2-0,7*2-0,6*2</t>
  </si>
  <si>
    <t>(1,5+1,3)*2*2-0,7*2</t>
  </si>
  <si>
    <t>(3,5+1,8)*2*2-0,8*2</t>
  </si>
  <si>
    <t>(0,9+1,5)*2*2-0,7*2</t>
  </si>
  <si>
    <t>(2,5+1,5+0,55)*2*2-0,7*2-0,8*2</t>
  </si>
  <si>
    <t>(1,6+1)*2*2-0,7*2</t>
  </si>
  <si>
    <t>(1,2+1,6)*2*2-0,7*2</t>
  </si>
  <si>
    <t>(1+0,1+1,2+1,3+0,25)*2*2-0,7*2*2-0,8*2</t>
  </si>
  <si>
    <t>(3+1,7)*2*2-0,7*2-0,9*2</t>
  </si>
  <si>
    <t>(1,45+1,1)*2*2-0,7*2</t>
  </si>
  <si>
    <t>(5,75+3,345)*2*2-0,8*2*2</t>
  </si>
  <si>
    <t>(5,75+3,35)*2*2-0,8*2*2</t>
  </si>
  <si>
    <t>(5,75+2,85)*2*2-0,8*2+0,9*2</t>
  </si>
  <si>
    <t>(1,375+0,9)*2*2-0,7*2</t>
  </si>
  <si>
    <t>(4,75+3,35+0,1+1,5)*2*2-0,7*2*2-0,8*2</t>
  </si>
  <si>
    <t>(1,6+1,2)*2*2-0,8*2*2</t>
  </si>
  <si>
    <t>(1,5+1,2)*2*2-0,8*2*2</t>
  </si>
  <si>
    <t>(5,1+2,5)*2*2-1,2*2,5-0,8*2*3</t>
  </si>
  <si>
    <t>(25,5+9,9+6,5)*2*2-1,1*2,1*2-1,1*2*2-0,9*2*2-2*2-1,6*2,1-1*2,1</t>
  </si>
  <si>
    <t>(3,25+2,295)*2*2-0,8*2</t>
  </si>
  <si>
    <t>(2,75+2,295)*2*2-0,9*2</t>
  </si>
  <si>
    <t>(2,51+2,9)*2*2-2,51*2</t>
  </si>
  <si>
    <t>(6,15+3,72)*2*2-1,1*2</t>
  </si>
  <si>
    <t>(6,15+3,675)*2*2-1,1*2*2-2*2</t>
  </si>
  <si>
    <t>(6,15+3,45)*2*2-1,1*2</t>
  </si>
  <si>
    <t>(6,15+3,45)*2*2-0,9*2</t>
  </si>
  <si>
    <t>(6,15+3,45)*2*2-0,9*2-0,7*2</t>
  </si>
  <si>
    <t>(1,75+1,8)*2*2-0,7*2</t>
  </si>
  <si>
    <t>(3,45+2,4)*2*2-0,9*2</t>
  </si>
  <si>
    <t>(3,6+3,45)*2*2-0,9*2</t>
  </si>
  <si>
    <t>(6,15+3,45)*2*2-0,9*2*2</t>
  </si>
  <si>
    <t>(6,15+3,45)*2*2-0,9*2-1,1*2</t>
  </si>
  <si>
    <t>(2,4+2,7)*2*2-0,9*2</t>
  </si>
  <si>
    <t>(3,225+3,3)*2*2-0,9*2</t>
  </si>
  <si>
    <t>(3,675+6,15)*2*2-0,9*2-1,1*2</t>
  </si>
  <si>
    <t>(2,125+3,7)*2*2-1,1*2</t>
  </si>
  <si>
    <t>(3,45+2,3)*2*2-0,9*2</t>
  </si>
  <si>
    <t>(4,25+1,6)*2*2-0,9*2*3</t>
  </si>
  <si>
    <t>(2,54+1,75)*2*2-1*2</t>
  </si>
  <si>
    <t>(3+1,6)*2*2-0,9*2*2</t>
  </si>
  <si>
    <t>(2,3+6)*2*2-0,9*2*2</t>
  </si>
  <si>
    <t>(6+2,32)*2*2-1,1*2*2-0,9*2*2</t>
  </si>
  <si>
    <t>(16,35+2,4)*2*2-1,1*2,1*2-1,1*2*4-0,9*2*4</t>
  </si>
  <si>
    <t>(6,35+3,75)*2*2-1,1*2,1-1,1*2*0,9*2*2</t>
  </si>
  <si>
    <t>(4,1+3,5)*2*2-1,1*2</t>
  </si>
  <si>
    <t>(3,5+1,825)*2*2-0,8*2-0,9*2</t>
  </si>
  <si>
    <t>(0,9+3,5)*2*2-0,8*2*2</t>
  </si>
  <si>
    <t>(2,1+3,5)*2*2-0,9*2-0,8*2-0,7*2-1,22*2,26</t>
  </si>
  <si>
    <t>(2,35+1,8)*2*2-0,9*2</t>
  </si>
  <si>
    <t>(0,9+1,6)*2*2-0,7*2</t>
  </si>
  <si>
    <t>(1,35+1,6)*2*2-0,7*2*2</t>
  </si>
  <si>
    <t>(3,5+4,875)*2*2-1,1*2-0,9*2</t>
  </si>
  <si>
    <t>(3,2+1,675)*2*2-0,9*2</t>
  </si>
  <si>
    <t>(5,1+3,5)*2*2-1,1*2-0,9*2</t>
  </si>
  <si>
    <t>(3,2+1)*2*2-0,8*2</t>
  </si>
  <si>
    <t>(8,35+4,5)*2*2-2,2*2,1-0,8*2</t>
  </si>
  <si>
    <t>(34,2+48+0,7+5,85)*2-2,2*2,1-1,2*2*17-0,9*2*8-1,1*2*3-0,7*2*2</t>
  </si>
  <si>
    <t>(3+3,25)*2*2-1,2*2-0,9*2</t>
  </si>
  <si>
    <t>(3+1,4)*2*2-0,9*2</t>
  </si>
  <si>
    <t>(3+3,5)*2*2-0,9*2-1,2*2</t>
  </si>
  <si>
    <t>(3+3,25)*2*2-0,9*2</t>
  </si>
  <si>
    <t>(3+4,025)*2*2-1,2*2-0,9*2</t>
  </si>
  <si>
    <t>(3+1,95)*2*2-0,9*2</t>
  </si>
  <si>
    <t>(1,25+1,6)*2*2-0,7*2</t>
  </si>
  <si>
    <t>(1,25+1,3)*2*2-0,7*2*2</t>
  </si>
  <si>
    <t>(1,2+1,3)*2*2-0,7*2*2</t>
  </si>
  <si>
    <t>(3,5+1,7)*2*2-0,7*2-0,9*2</t>
  </si>
  <si>
    <t>(1,1+1,45)*2*2-0,7*2</t>
  </si>
  <si>
    <t>(3,42+5,25)*2*2-1,2*2-0,9*2</t>
  </si>
  <si>
    <t>(3,6+5,25)*2*2-1,2*2-0,9*2</t>
  </si>
  <si>
    <t>(3,55+5,25)*2*2-1,2*2-0,9*2</t>
  </si>
  <si>
    <t>(2,55+2,7)*2*2-0,9*2</t>
  </si>
  <si>
    <t>(2,55+2,73)*2*2-0,9*2</t>
  </si>
  <si>
    <t>(5,25+2,73+0,15+3,42)*2*2-1,1*2</t>
  </si>
  <si>
    <t>(3,3+2,3)*2*2-0,9*2</t>
  </si>
  <si>
    <t>(4,955+2,75)*2*2-0,9*2</t>
  </si>
  <si>
    <t>(6,15+4,095)*2*2-0,9*2*3</t>
  </si>
  <si>
    <t>(3,3+6,15)*2*2-1,1*2-0,9*2</t>
  </si>
  <si>
    <t>(4,65+6,15)*2*2-1,2*2-0,9*2</t>
  </si>
  <si>
    <t>(2,4+3)*2*2-0,9*2</t>
  </si>
  <si>
    <t>(2,025+3)*2*2-0,9*2</t>
  </si>
  <si>
    <t>(3,825+6,15)*2*2-1,2*2-0,9*2</t>
  </si>
  <si>
    <t>(3,05+2,7)*2*2-0,8*2</t>
  </si>
  <si>
    <t>(2,8+2,7)*2*2-0,9*2</t>
  </si>
  <si>
    <t>(6,025+3,5)*2*2-0,9*2</t>
  </si>
  <si>
    <t>(4,675+3,5)*2*2-1,1*2-0,7*2</t>
  </si>
  <si>
    <t>(2,15+1,79)*2*2-0,9*2</t>
  </si>
  <si>
    <t>(1,2+1,79)*2*2-0,7*2</t>
  </si>
  <si>
    <t>(4,05+3,5)*2*2-1,2*2-0,9*2</t>
  </si>
  <si>
    <t>(4,15+1,65)*2*2-0,9*2</t>
  </si>
  <si>
    <t>(1,7+2)*2*2-0,9*2</t>
  </si>
  <si>
    <t>(3,5+4,05)*2*2-1,2*2</t>
  </si>
  <si>
    <t>(4,3+4,5)*2*2-2,2*2,1-0,8*2</t>
  </si>
  <si>
    <t>(34,5+44,5+5,85+0,5)*2*2-2,2*2,1-1,6*2+1,2*2*17-0,7*2*2-0,9*2*6-1,1*2*2</t>
  </si>
  <si>
    <t>(3,25+3)*2*2-1,2*2-0,9*2</t>
  </si>
  <si>
    <t>(3+3,5)*2*2-1,2*2-0,9*2</t>
  </si>
  <si>
    <t>(3,25+3)*2*2-0,9*2</t>
  </si>
  <si>
    <t>(4+3)*2*2-1,2*2-0,9*2</t>
  </si>
  <si>
    <t>(1,95+3)*2*2-0,9*2</t>
  </si>
  <si>
    <t>(1,6+1,25)*2*2-0,7*2</t>
  </si>
  <si>
    <t>(1,3+1,25)*2*2-0,7*2*2</t>
  </si>
  <si>
    <t>(1,3+1,2)*2*2-0,7*2*2</t>
  </si>
  <si>
    <t>(1,6+1,2)*2*2-0,7*2</t>
  </si>
  <si>
    <t>(3,5+1,7)*2*2-0,9*2-0,7*2</t>
  </si>
  <si>
    <t>(5,25+3,42)*2*2-1,2*2-0,9*2</t>
  </si>
  <si>
    <t>(5,25+3,6)*2*2-1,2*2-0,9*2</t>
  </si>
  <si>
    <t>(5,25+3,55)*2*2-1,2*2-0,9*2</t>
  </si>
  <si>
    <t>(2,7+2,55)*2*2-0,9*2</t>
  </si>
  <si>
    <t>(2,73+2,55)*2*2-0,9*2</t>
  </si>
  <si>
    <t>(2,3+3,3)*2*2-0,9*2*2</t>
  </si>
  <si>
    <t>(4,095+6,15)*2*2-0,9*2*3</t>
  </si>
  <si>
    <t>(6,15+3,3)*2*2-1,1*2-0,9*2</t>
  </si>
  <si>
    <t>(3,825+6,15)*2*2-0,9*2-1,2*2</t>
  </si>
  <si>
    <t>(2,55+3)*2*2-0,9*2</t>
  </si>
  <si>
    <t>(3+2,1)*2*2-0,9*2</t>
  </si>
  <si>
    <t>(2,65+6,08)*2*2-0,9*2</t>
  </si>
  <si>
    <t>(3,2+3,5)*2*2-1,6*2-0,9*2</t>
  </si>
  <si>
    <t>(4,675+3,5)*2*2-1,1*2+0,7*2</t>
  </si>
  <si>
    <t>(1,2+1,8)*2*2-0,7*2</t>
  </si>
  <si>
    <t>(1,8+2,15)*2*2-0,9*2</t>
  </si>
  <si>
    <t>(2+1,7)*2*2-0,9*2</t>
  </si>
  <si>
    <t>(8,3+4,5)*2*2-2,2*2,1-0,8*2</t>
  </si>
  <si>
    <t>(18,3+11,3)*2*2-2,2*2,1-0,8*2,1*2-1,1*2,1</t>
  </si>
  <si>
    <t>(5,35+2,95)*2*2-1,1*2,1-0,8*2*2-0,7*2*2-1,1*2</t>
  </si>
  <si>
    <t>(3,05+1,25)*2*2-0,8*2</t>
  </si>
  <si>
    <t>(1,675+1,15)*2*2-0,7*2</t>
  </si>
  <si>
    <t>(1,675+1,1)*2*2-0,7*2</t>
  </si>
  <si>
    <t>(1,275+1,15)*2*2-0,7*2*2</t>
  </si>
  <si>
    <t>(1,275+1,1)*2*2-0,7*2*2</t>
  </si>
  <si>
    <t>(3,05+1,7)*2*2-0,9*2</t>
  </si>
  <si>
    <t>(1,125+1,45)*2*2-0,7*2</t>
  </si>
  <si>
    <t>(7,5+4,7+3,7)*2-1,1*2,1-0,9*2-1,1*2</t>
  </si>
  <si>
    <t>(1,54+3)*2*2-0,8*2</t>
  </si>
  <si>
    <t>(1,56+3,4)*2*2-0,8*2,1</t>
  </si>
  <si>
    <t>(2,1+3,4)*2*2-0,8*2,1</t>
  </si>
  <si>
    <t>(5,1+3,9)*2*2-0,9*2</t>
  </si>
  <si>
    <t>(5,1+2,65)*2*2-1,1*2</t>
  </si>
  <si>
    <t>(49,5+3,5+5,9)*2*2-4,4*2,6-0,9*2*5-1,6*2-1,1*2*2-1,2*2*8</t>
  </si>
  <si>
    <t>(3,15+2,3)*2*2-0,9*2*2</t>
  </si>
  <si>
    <t>(3,945+6,15)*2*2-0,9*2*3</t>
  </si>
  <si>
    <t>(3,45+6,15)*2*2-0,9*2-1,1*2</t>
  </si>
  <si>
    <t>(2,1+3)*2*2-0,9*2</t>
  </si>
  <si>
    <t>(2,65+6,15)*2*2-0,9*2</t>
  </si>
  <si>
    <t>(3,5+3,2)*2*2-1,6*2-0,9*2</t>
  </si>
  <si>
    <t>(4,675+3,5)*2*2-1,1*2-0,9*2</t>
  </si>
  <si>
    <t>(2,15+1,8)*2*2-0,9*2</t>
  </si>
  <si>
    <t>(1,8+1,2)*2*2-0,9*2</t>
  </si>
  <si>
    <t>(12,9+7,9)*2*2-1,1*2*2-0,7*2</t>
  </si>
  <si>
    <t>11,6*2-1,1*2</t>
  </si>
  <si>
    <t>(3,5+3,5)*2*2-0,9*2</t>
  </si>
  <si>
    <t>(6,2+0,8+13,3+4,3+6)*2*2-1,1*2*6-0,7*2</t>
  </si>
  <si>
    <t>(1,475+3,2)*2*2</t>
  </si>
  <si>
    <t>(7,025+1,3)*2*2-1,14*2*2-0,8*2*4</t>
  </si>
  <si>
    <t>(17,6+2,25+0,95*2)*2*2-1,14*2-1,1*2*6-0,8*2-0,9*2*3-0,7*2</t>
  </si>
  <si>
    <t>(5,72+6,7)*2*2-0,7*2</t>
  </si>
  <si>
    <t>(4,3+6,7)*2*2-1,1*2</t>
  </si>
  <si>
    <t>(3,42+6,7)*2*2-1,1*2</t>
  </si>
  <si>
    <t>(3,37+5,85)*2*2-1,1*2</t>
  </si>
  <si>
    <t>(3,4+5,85)*2*2-1,1*2</t>
  </si>
  <si>
    <t>(1,725+0,9)*2*2-0,7*2</t>
  </si>
  <si>
    <t>(1,825+0,9)*2*2-0,7*2</t>
  </si>
  <si>
    <t>(1,725+0,875)*2*2-0,7*2*2</t>
  </si>
  <si>
    <t>(1,825+0,875)*2*2-0,7*2*2</t>
  </si>
  <si>
    <t>(3,4+5,85)*2*2-0,8*2</t>
  </si>
  <si>
    <t>(3,37+5,85)*2*2-0,8*2</t>
  </si>
  <si>
    <t>(3,34+4,9)*2*2-1,1*2-0,7*2</t>
  </si>
  <si>
    <t>(3,22+4,9)*2*2-1,1*2-0,7*2</t>
  </si>
  <si>
    <t>(1,825+1,64)*2*2-0,7*2</t>
  </si>
  <si>
    <t>(1,825+1,85)*2*2-0,7*2</t>
  </si>
  <si>
    <t>(1,895+1,85)*2*2-0,7*2</t>
  </si>
  <si>
    <t>(2,905+5,84)*2*2-0,8*2</t>
  </si>
  <si>
    <t>(3,79+2,94)*2*2-2,36*1,15-0,8*2-1,1*2</t>
  </si>
  <si>
    <t>(5,15+3,34)*2*2-2,36*1,15-0,9*2</t>
  </si>
  <si>
    <t>(5,15+3,4)*2*2-2,36*1,15-0,9*2</t>
  </si>
  <si>
    <t>(5,15+6,97)*2*2-2,36*1,15-0,8*2</t>
  </si>
  <si>
    <t>(1,45+1,1)*2*2-0,8*2</t>
  </si>
  <si>
    <t>(0,9+1,6)*2*2-0,7*2*2</t>
  </si>
  <si>
    <t>(5,15+3,37)*2*2-0,8*2*2</t>
  </si>
  <si>
    <t>(2+1,8)*2*2-0,8*2</t>
  </si>
  <si>
    <t>(3,825+5,15)*2*2-0,8*2*2</t>
  </si>
  <si>
    <t>(1,79+2,21)*2*2-0,8*2</t>
  </si>
  <si>
    <t>-2437,709"odpočet hladkých omítek</t>
  </si>
  <si>
    <t>438</t>
  </si>
  <si>
    <t>784221101</t>
  </si>
  <si>
    <t>Malby z malířských směsí otěruvzdorných za sucha dvojnásobné, bílé za sucha otěruvzdorné dobře v místnostech výšky do 3,80 m</t>
  </si>
  <si>
    <t>1784879637</t>
  </si>
  <si>
    <t>16440,14-6500,454"položky dílu 784</t>
  </si>
  <si>
    <t>439</t>
  </si>
  <si>
    <t>784221151</t>
  </si>
  <si>
    <t>Malby z malířských směsí otěruvzdorných za sucha Příplatek k cenám dvojnásobných maleb na tónovacích automatech, v odstínu světlém</t>
  </si>
  <si>
    <t>-888204110</t>
  </si>
  <si>
    <t>VYB</t>
  </si>
  <si>
    <t>Vybavení objektu</t>
  </si>
  <si>
    <t>440</t>
  </si>
  <si>
    <t>V-01</t>
  </si>
  <si>
    <t>1 - dodávka a montáž ochr. plát tl. 2mm výška 300 mm</t>
  </si>
  <si>
    <t>1957217905</t>
  </si>
  <si>
    <t>450"výkres číslo D.1.1.38</t>
  </si>
  <si>
    <t>441</t>
  </si>
  <si>
    <t>V-02</t>
  </si>
  <si>
    <t>2 - dodávka a montáž horní ochranné madlo vč. konzol a koncových prvkù</t>
  </si>
  <si>
    <t>-1659212073</t>
  </si>
  <si>
    <t>480"výkres číslo D.1.1.38</t>
  </si>
  <si>
    <t>442</t>
  </si>
  <si>
    <t>V-03</t>
  </si>
  <si>
    <t>3 - dodávka a montáž spodní ochranné madlo vč. konzol a koncových prvkù</t>
  </si>
  <si>
    <t>-1893982759</t>
  </si>
  <si>
    <t>443</t>
  </si>
  <si>
    <t>V-04</t>
  </si>
  <si>
    <t>4 - dodávka a montáž ochr. roh 90st. plast + hliník výška 1500mm</t>
  </si>
  <si>
    <t>1502789755</t>
  </si>
  <si>
    <t>47"výkres číslo D.1.1.38</t>
  </si>
  <si>
    <t>444</t>
  </si>
  <si>
    <t>V-05</t>
  </si>
  <si>
    <t>5 - dodávka a montáž ochr. roh 90st. plast výška 1500mm</t>
  </si>
  <si>
    <t>-762998881</t>
  </si>
  <si>
    <t>238"výkres číslo D.1.1.38</t>
  </si>
  <si>
    <t>445</t>
  </si>
  <si>
    <t>V-06</t>
  </si>
  <si>
    <t>6 - dodávka a montáž ochr. roh variabilní, plast výška 1500mm</t>
  </si>
  <si>
    <t>-1990925883</t>
  </si>
  <si>
    <t>35"výkres číslo D.1.1.38</t>
  </si>
  <si>
    <t>446</t>
  </si>
  <si>
    <t>V-07</t>
  </si>
  <si>
    <t>7 - dodávka a montáž ochr. L profil tl. 2mm, 160x28mm; 90 st. (obložka zárubnì) v1300mm</t>
  </si>
  <si>
    <t>-157385761</t>
  </si>
  <si>
    <t>134"výkres číslo D.1.1.38</t>
  </si>
  <si>
    <t>447</t>
  </si>
  <si>
    <t>V-08</t>
  </si>
  <si>
    <t>8 - dodávka a montáž ochr. U profil tl. 2mm, 118x44x28mm; (obložka zárubnì) v1300mm</t>
  </si>
  <si>
    <t>1203613227</t>
  </si>
  <si>
    <t>126"výkres číslo D.1.1.38</t>
  </si>
  <si>
    <t>448</t>
  </si>
  <si>
    <t>V-09</t>
  </si>
  <si>
    <t>9 - dodávka a montáž ochr. panel tl. 2mm obdélník; 900x710mm</t>
  </si>
  <si>
    <t>-150116204</t>
  </si>
  <si>
    <t>90"výkres číslo D.1.1.38</t>
  </si>
  <si>
    <t>449</t>
  </si>
  <si>
    <t>V-10</t>
  </si>
  <si>
    <t>10 - dodávka a montáž ochr. panel tl. 2mm s vlnou; 1150x1300mm</t>
  </si>
  <si>
    <t>1674529393</t>
  </si>
  <si>
    <t>25"výkres číslo D.1.1.38</t>
  </si>
  <si>
    <t>450</t>
  </si>
  <si>
    <t>V-11</t>
  </si>
  <si>
    <t>11 - dodávka a montáž ochr. panel tl. 2mm s vlnou; 1250x1300mm</t>
  </si>
  <si>
    <t>-1839309780</t>
  </si>
  <si>
    <t>132"výkres číslo D.1.1.38</t>
  </si>
  <si>
    <t>HZS</t>
  </si>
  <si>
    <t>Hodinové zúčtovací sazby</t>
  </si>
  <si>
    <t>451</t>
  </si>
  <si>
    <t>HZS1292</t>
  </si>
  <si>
    <t>Hodinové zúčtovací sazby profesí HSV zemní a pomocné práce stavební dělník</t>
  </si>
  <si>
    <t>hod</t>
  </si>
  <si>
    <t>512</t>
  </si>
  <si>
    <t>-231791459</t>
  </si>
  <si>
    <t>160*3"ostatní drobné bourací práce jinde neuvedené, demontáže instalací apod.</t>
  </si>
  <si>
    <t>160*2*3"stavební přípomoce pro řemesla</t>
  </si>
  <si>
    <t>452</t>
  </si>
  <si>
    <t>HZS1301</t>
  </si>
  <si>
    <t>Hodinové zúčtovací sazby profesí HSV provádění konstrukcí zedník</t>
  </si>
  <si>
    <t>-1826370939</t>
  </si>
  <si>
    <t>160*3"ostatní drobné práce jinde neuvedené, demontáže instalací apod.</t>
  </si>
  <si>
    <t>453</t>
  </si>
  <si>
    <t>HZS2111</t>
  </si>
  <si>
    <t>Hodinové zúčtovací sazby profesí PSV provádění stavebních konstrukcí tesař</t>
  </si>
  <si>
    <t>-2036506143</t>
  </si>
  <si>
    <t>8*2"ostatní drobné práce související s dokrytím krytiny k novým konstrukcí, napojovaní nových a starých konstrukcí, podchycování apod. jinde neuvedené</t>
  </si>
  <si>
    <t>454</t>
  </si>
  <si>
    <t>HZS2141</t>
  </si>
  <si>
    <t>Hodinové zúčtovací sazby profesí PSV provádění stavebních konstrukcí pokrývač</t>
  </si>
  <si>
    <t>504213933</t>
  </si>
  <si>
    <t>8*3"ostatní drobné práce související s dokrytím krytiny k novým konstrukcí jinde neuvedené</t>
  </si>
  <si>
    <t>455</t>
  </si>
  <si>
    <t>HZS2151</t>
  </si>
  <si>
    <t>Hodinové zúčtovací sazby profesí PSV provádění stavebních konstrukcí klempíř</t>
  </si>
  <si>
    <t>-582636573</t>
  </si>
  <si>
    <t>8*2"ostatní drobné práce související s dokrytím krytiny k novým konstrukcí, napojovaní nových a starých konstrukcí apod. jinde neuvedené</t>
  </si>
  <si>
    <t>OST</t>
  </si>
  <si>
    <t>Ostatní</t>
  </si>
  <si>
    <t>456</t>
  </si>
  <si>
    <t>O-01</t>
  </si>
  <si>
    <t>V01 - výtah evakuační V3 - prodloužení stávajícího výtahu do 6.NP včetně stavebních přípomocí</t>
  </si>
  <si>
    <t>901266705</t>
  </si>
  <si>
    <t>P</t>
  </si>
  <si>
    <t>Poznámka k položce:
Zařízení :  76000346829    Nemocnice České Budějovice HA - I - 203
Hlavní technická data
Nosnost: 1600 kg
Počet osob: 21
Rychlost: 1,00 m/s
Počet stanic nově: 6
Počet nástupišť nově: 7
Rozsah opravy:
Nastavení výtahu o 1 stanici, regenerace pohonu a ostatních částí výtahu
V dodávce zahrnuto:
- Částečná demontáž stávajícího výtahu
- Nové elektrické rozvody výtahu včetně kabeláže
- Nové vlečné kabely potřebné délky a počtu
- Nové šachetní informace včetně potřebných komponent
- Nutný interface k pohonu výtahu a pohonu dveří
- Nastavení vodítek kabiny a protiváhy
- Úprava rozvaděče výtahu včetně výměny mikroprocesorových desek
- Úprava výtahu na evakuační
- Nové nosné prostředky
- Dodání 1 ks šachetních dveří
- Dodání tlačítkového přivolávače
- Nový pohon kabinových dveří
- Nové LED osvětlení kabiny
- Nová brzda pohonu
- Nový frekvenční měnič
- Nové baterie
- Nová lanovnice pohonu výtahu
- Nová revizní jízda
- Výměna podlahoviny v kabině
- Doplnění osvětlení šachty</t>
  </si>
  <si>
    <t>457</t>
  </si>
  <si>
    <t>O-02</t>
  </si>
  <si>
    <t>V02 - výtah V4 - výměna výtahu + prodloužení do 6.NP včetně stavebních přípomocí</t>
  </si>
  <si>
    <t>1017342327</t>
  </si>
  <si>
    <t>Poznámka k položce:
Hlavní parametry
Zařízení 00100
Označení neevakuační
Zařízení v souladu s normou EN 81-20/50
Nosnost 400 kg
Počet osob 5
Rychlost 1.0 m/s
Typ pohonu Bezpřevodový
Jmenovitý výkon motoru PMN 3.6 kW
Řízení Řízení se sběrem směrem do hlavní stanice 1KA
Umístění rozvaděče Označení stanice 6.1
Počet jízd za hodinu 120
Počet stanic 6
Počet vstupů do kabiny 1
Počet nástupišť 6
Strojovna Bez strojovny pod stropem
Hlavní přívod 400 V, 50 Hz
Přívod šachetního osvětlení 230 V, 50 Hz
Zdvih 18.0 m
Prohlubeň 1150 mm
Hlava šachty 3740 mm (pod spodní hranu montážního nosníku/montážního prvku)
Šachta: šířka x hloubka 1400 x 1450 mm
Kabina: šířka x hloubka x výška 1000 x 1150 x 2100 mm
Dveře: šířka x výška 750 x 2000 mm
Typ dveří 2-panelové s otevíráním doleva
Typ motoru S frekvenčním měničem
Šachta Zděná s betonovými podestami
Konfigurace
Interiér kabiny Esplanade
Styl Square - hranatý
Stěny kabiny Nerezová ocel broušená "Lucerne"
Nerez
Boční stěny kabiny Nerezová ocel broušená "Lucerne"
Levá - nerezová ocel broušená "Lucerne"
Pravá - nerezová ocel broušená "Lucerne"
Zadní stěna kabiny Nerezová ocel broušená "Lucerne"
Kabinové dveře Nerez brus
Typ rámu Stonehendge
Světelná clona Ano, v souladu s vyhláškou
Podlaha kabiny Černá strukturovaná guma
Výška podlahy 12 mm
(v případě lokální podlahy se jedná o maximální rozměr snížení podlahy)
Okopy v kabině Rovné
Nerez brus
Strop kabiny Nerez
Osvětlení kabiny LED bodové - Spot
Ovládací panel v kabině FI GS 100 (mechanické)
Mechanická tlačítka
Ovládací panel na poloviční výšku kabiny
Zrcadlo Umístěno na zadní stěně
Na celou výšku,600mm šířka
Madlo Umístěno na zadní stěně
Rovné
Materiál - nerez
Broušená povrchová úprava
Šachetní dveře Základní
Povrchová úprava šachetních dveří Vypalovaná barva RAL 7032-ostatní odstíny řešeny lokálně (nátěr/nástřik)
RAL 7032
Požární odolnost šachetních dveří Bez požární odolnosti
Ovládací panel na nástupištích Povrchová montáž na rámu dveří
Ovládací prvky Štítek pro servitel v kleci
Indikátor pozice klece ve všech stanicích
LIP (ukazatele polohy)
Šipky příštího směru jízdy s akustickým signálem
Braillovo písmo
Interface ext.čtečky kl.ZBC2
Ukazatel polohy Povrchová montáž na rámu dveří
Příslušenství
Možnosti ovládání Automatická evakuace do nejbližší stanice při výpadku el.proudu
Automatický návrat do hlavní stanice
Požární řízení
BR1 - umožňuje sjezd výtahu do požární stanice na náhradní zdroj energie,
který není součástí nabídky
Alarmy a komunikační vlastnosti Telealarm Standard
Hlasový modul v kleci
Ahead Ready - GSM brána je integrována v rámci CUBE
(pro řádnou funkčnost telealarmu je nutné použít SIM kartu zhotovitele)
Osvětlení šachty Zajistí Schindler
Frekvenční měnič Standardní frekvenční měnič BR1 (bez možnosti rekuperace)
Dodatečná výbava
Ostatní informace k výtahové technologii
Tento typ výtahu je certifikován dle ES typové zkoušky.
Bezpečnost dle směrnice č. 2014/33/EU o výtazích s dialogovou komunikací mezi kabinou a tele-sledovací centrálou.
Nabídka obsahuje vybavení výtahu odpovídající vyhlášce 398/2009 Sb. tj. platné rozměry klece a šíře dveří, sedátko,
Brailovo a reliefní písmo, zvýraznění hlavní stanice na kabinovém table, světelná clona klec. dveří, digitální ukazatel
v kleci, zvuková signalizace na nástupištích, akustický hlásič pater, gong, indukční smyčka, madlo, zrcadlo a
protiskluzová podlaha.
Průběžná inovace produktu může mít dopad na konečné technické provedení a vzhled výtahu.
Cena obsahuje
- dodávku a montáž zařízení v rozsahu přiložené technické specifikace
- zhotovení technické a projektové dokumentace (1 paré)
- dopravu na stavbu
- ekologickou likvidaci nevratných obalů
- vykonání předepsaných zkoušek
- zaškolení obsluhy
- uvedení do provozu
- vydání prohlášení o shodě dle zákona č.22/1997 Sb.</t>
  </si>
  <si>
    <t>458</t>
  </si>
  <si>
    <t>O-03</t>
  </si>
  <si>
    <t>V03 - dodávka a montáž nerezové tyče se závěsem do sprchy, délka tyče 650mm</t>
  </si>
  <si>
    <t>1466374329</t>
  </si>
  <si>
    <t>8"výkres číslo D.1.1.38</t>
  </si>
  <si>
    <t>459</t>
  </si>
  <si>
    <t>O-04</t>
  </si>
  <si>
    <t>V04 - dodávka a montáž nerezové tyče se závěsem do sprchy, délka tyče 900mm</t>
  </si>
  <si>
    <t>1543980835</t>
  </si>
  <si>
    <t>460</t>
  </si>
  <si>
    <t>O-05</t>
  </si>
  <si>
    <t>V05 - dodávka a montáž rohového bezrámového sprchového koutu 90 x 90cm</t>
  </si>
  <si>
    <t>-1533959816</t>
  </si>
  <si>
    <t>43"výkres číslo D.1.1.38</t>
  </si>
  <si>
    <t>461</t>
  </si>
  <si>
    <t>O-06</t>
  </si>
  <si>
    <t>V06 - dodávka a montáž sklopného sedátka do sprchy 35 x 41cm</t>
  </si>
  <si>
    <t>-1967546342</t>
  </si>
  <si>
    <t>462</t>
  </si>
  <si>
    <t>O-07</t>
  </si>
  <si>
    <t>V07 - dodávka a montáž nerezového madla do sprchy svislé délka 50cm</t>
  </si>
  <si>
    <t>-938075241</t>
  </si>
  <si>
    <t>463</t>
  </si>
  <si>
    <t>O-08</t>
  </si>
  <si>
    <t>V08 - dodávka a montáž sklopného záchodového madla nerez</t>
  </si>
  <si>
    <t>307248157</t>
  </si>
  <si>
    <t>83"výkres číslo D.1.1.38</t>
  </si>
  <si>
    <t>464</t>
  </si>
  <si>
    <t>O-09</t>
  </si>
  <si>
    <t>V09 - dodávka a montáž pevného nástěnného záchodového madla nerez</t>
  </si>
  <si>
    <t>-1250987382</t>
  </si>
  <si>
    <t>13"výkres číslo D.1.1.38</t>
  </si>
  <si>
    <t>465</t>
  </si>
  <si>
    <t>O-010</t>
  </si>
  <si>
    <t>V010 - dodávka a montáž nerezového pevného madla svislé délka 50cm</t>
  </si>
  <si>
    <t>1693629069</t>
  </si>
  <si>
    <t>48"výkres číslo D.1.1.38</t>
  </si>
  <si>
    <t>466</t>
  </si>
  <si>
    <t>O-011</t>
  </si>
  <si>
    <t>V011 - dodávka a montáž nerez macerátoru</t>
  </si>
  <si>
    <t>-153978420</t>
  </si>
  <si>
    <t>467</t>
  </si>
  <si>
    <t>O-012</t>
  </si>
  <si>
    <t>V012 - dodávka a montáž myčky mís</t>
  </si>
  <si>
    <t>913211936</t>
  </si>
  <si>
    <t>468</t>
  </si>
  <si>
    <t>O-013</t>
  </si>
  <si>
    <t>V013 - dodávka a montáž parkové lavice 180 x 60cm</t>
  </si>
  <si>
    <t>26683076</t>
  </si>
  <si>
    <t>6"výkres číslo D.1.1.38</t>
  </si>
  <si>
    <t>469</t>
  </si>
  <si>
    <t>O-014</t>
  </si>
  <si>
    <t>V014 - výtah V2 - výměna výtahu včetně stavebních přípomocí</t>
  </si>
  <si>
    <t>804377442</t>
  </si>
  <si>
    <t>Poznámka k položce:
Hlavní parametry
Zařízení 00200
Označení evakuační
Zařízení v souladu s normou EN 81-20/50
Nosnost 1600 kg
Počet osob 21
Rychlost 1.0 m/s
Jmenovitý výkon motoru PMN 13.6 kW
Řízení KA jednosměrné sběrné řízení dolů
Výtah zaznamenává všechny zadané kabinové a venkovní volby. Při jízdě
směrem k hlavní stanici jsou obslouženy jak kabinové tak i venkovní volby.
Při jízdě od hlavní stanice jsou obslouženy pouze kabinové volby.
Počet jízd za hodinu 180
Počet stanic 6
Počet vstupů do kabiny 1
Počet nástupišť 6
Strojovna Bez strojovny pod stropem
Hlavní přívod 400 V, 50 Hz
Přívod šachetního osvětlení 230 V, 50 Hz
Zdvih 18.0 m
Prohlubeň 1400 mm
Hlava šachty 3775 mm (pod spodní hranu montážního nosníku/montážního prvku)
Šachta: šířka x hloubka 2100 x 3000 mm
Kabina: šířka x hloubka x výška 1400 x 2400 x 2200 mm
Dveře: šířka x výška 1100 x 2200 mm
Typ dveří Levé otevírání teleskopických dveří
Šachta Betonová
Kotvení-hmoždinky
Konfigurace
Interiér kabiny Time Square
Stěny kabiny Nerezová ocel broušená "Lucerne"
Nerez
Boční stěny kabiny Nerezová ocel broušená "Lucerne"
Zadní stěna kabiny Nerezová ocel broušená "Lucerne"
Kabinové dveře Typ rámu Katedrála
Plné panely
Nerezová ocel broušená
Světelná clona Světelná clona
Podlaha kabiny Protiskluzová guma
Černá strukturovaná guma
Výška podlahy 3 mm
(v případě lokální podlahy se jedná o maximální rozměr snížení podlahy)
Max. dodatečná váha pro další zařízení 0 kg
Umístění rozvaděče V nejvyšší stanici vedle dveří
Okopy v kabině Vystupující
Černá barva RAL9005
Strop kabiny Nerez
Nerezová ocel broušená "Lucerne"
Osvětlení kabiny LED bodové - Square spots
Ovládací panel v kabině FI GS 300 (mechanické)
Bílý
Symboly
Horizontální ovládací panel v kabině Neobjednáno
Zrcadlo Čiré
Zadní stěna, poloviční výška
Na zadní stěně / poloviční výška
Madlo Umístěno na pravé stěně
Rovné, ø 35 mm
Materiál - nerez brus
Práh kabinových dveří Nerezový práh (zesílený)
Šachetní dveře Levé otevírání teleskopických dveří
1. typ šachetních dveří Základní rám dveří
Vypalovaná barva RAL 7032-ostatní odstíny řešeny lokálně (nátěr/nástřik)
Platné pro 6 vstupy
1. požární odolnost šachetních dveří Dle ČSN EN81-58 EW30 DP1-C
Platné pro 6 vstupy
Ovládací panel na nástupištích LOP s indikátorem
Povrchová montáž na rámu dveří
Ukazatel polohy Bez ukazatelů na nástupištích
Příslušenství
Možnosti ovládání Požární řízení BR3 - umožňuje sjezd výtahu do požární stanice na
náhradní zdroj energie, který není součástí nabídky
Hlásič pater v kabině
Aut.sjezd do nejbl.stanice
Bezhalogenové kabely
Druhé STOP tlač. v hl.stanici
Alarmy a komunikační vlastnosti ALARM na kabině (houkačka)
Dálkový ALARM
Ahead Ready - GSM brána je integrována v rámci CUBE
(pro řádnou funkčnost telealarmu je nutné použít SIM kartu zhotovitele)
Osvětlení šachty Zajistí Schindler
Frekvenční měnič Standardní frekvenční měnič BR1 (bez možnosti rekuperace)
Dodatečná výbava
Ostatní informace k výtahové technologii
Tento typ výtahu je certifikován dle ES typové zkoušky.
Bezpečnost dle směrnice č. 2014/33/EU o výtazích s dialogovou komunikací mezi kabinou a tele-sledovací centrálou.
Nabídka obsahuje vybavení výtahu odpovídající vyhlášce 398/2009 Sb. tj. platné rozměry klece a šíře dveří, sedátko,
Brailovo a reliefní písmo, zvýraznění hlavní stanice na kabinovém table, světelná clona klec. dveří, digitální ukazatel
v kleci, zvuková signalizace na nástupištích, akustický hlásič pater, gong, indukční smyčka, madlo, zrcadlo a
protiskluzová podlaha.
Průběžná inovace produktu může mít dopad na konečné technické provedení a vzhled výtahu.
Cena obsahuje
- dodávku a montáž zařízení v rozsahu přiložené technické specifikace
- zhotovení technické a projektové dokumentace (1 paré)
- dopravu na stavbu
- ekologickou likvidaci nevratných obalů
- vykonání předepsaných zkoušek
- zaškolení obsluhy
- uvedení do provozu
- vydání prohlášení o shodě dle zákona č.22/1997 Sb.</t>
  </si>
  <si>
    <t>470</t>
  </si>
  <si>
    <t>O-015</t>
  </si>
  <si>
    <t xml:space="preserve">V015 - dodávka a montáž žebříku - výlez na střechu pozink </t>
  </si>
  <si>
    <t>2036221277</t>
  </si>
  <si>
    <t>471</t>
  </si>
  <si>
    <t>O-016</t>
  </si>
  <si>
    <t>V016 - dodávka a montáž ocelové nosné konstrukce pro VZT umístěné na střeše včetně opracování prostupů</t>
  </si>
  <si>
    <t>-1069511456</t>
  </si>
  <si>
    <t>472</t>
  </si>
  <si>
    <t>O-017</t>
  </si>
  <si>
    <t>V017 - dodávka a montáž ocelové střešní lávky pozink délka 240cm, zábradlí výšky 1,12m, včetně opracování prostupů</t>
  </si>
  <si>
    <t>1797941451</t>
  </si>
  <si>
    <t>02 - elektroinstalace - silnoproud</t>
  </si>
  <si>
    <t>D1 - Dodávka a montáž – kabely</t>
  </si>
  <si>
    <t>D2 - Dodávka a montáž – svítidla</t>
  </si>
  <si>
    <t>D3 - Dodávka a montáž – žlaby, trubky, lišty</t>
  </si>
  <si>
    <t>D4 - Dodávka a montáž – krabice, nosné konstrukce, závěsy</t>
  </si>
  <si>
    <t>D5 - Dodávka a montáž – spínače, ovladače</t>
  </si>
  <si>
    <t>D6 - Dodávka a montáž – zásuvky</t>
  </si>
  <si>
    <t>D7 - Dodávka a montáž – ukončení kabelů</t>
  </si>
  <si>
    <t>D8 - Dodávka a montáž – rozvaděče</t>
  </si>
  <si>
    <t>D9 - Dodávka a montáž – ostatní</t>
  </si>
  <si>
    <t>D10 - Dodávka a montáž - hromosvod a uzemnění</t>
  </si>
  <si>
    <t>D11 - Práce HZS</t>
  </si>
  <si>
    <t>D1</t>
  </si>
  <si>
    <t>Dodávka a montáž – kabely</t>
  </si>
  <si>
    <t>Pol1</t>
  </si>
  <si>
    <t>Kabel CXKE-R 3Ox1,5 mm2</t>
  </si>
  <si>
    <t>Pol2</t>
  </si>
  <si>
    <t>Kabel CXKE-R 3Jx1,5 mm2</t>
  </si>
  <si>
    <t>Pol3</t>
  </si>
  <si>
    <t>Kabel CXKE-R 3Jx2,5 mm2</t>
  </si>
  <si>
    <t>Pol4</t>
  </si>
  <si>
    <t>Kabel CXKE-R 4Jx1,5 mm2</t>
  </si>
  <si>
    <t>Pol5</t>
  </si>
  <si>
    <t>Kabel CXKE-R 5Jx1,5 mm2</t>
  </si>
  <si>
    <t>Pol6</t>
  </si>
  <si>
    <t>Kabel CXKE-R 5Jx2,5 mm2</t>
  </si>
  <si>
    <t>Pol7</t>
  </si>
  <si>
    <t>Kabel CXKE-R 5Jx4 mm2</t>
  </si>
  <si>
    <t>Pol8</t>
  </si>
  <si>
    <t>Kabel CXKE-R 5Jx6 mm2</t>
  </si>
  <si>
    <t>Pol9</t>
  </si>
  <si>
    <t>Kabel CXKE-R 5Jx10 mm2</t>
  </si>
  <si>
    <t>Pol10</t>
  </si>
  <si>
    <t>Kabel CXKE-R 5Jx16 mm2</t>
  </si>
  <si>
    <t>Pol11</t>
  </si>
  <si>
    <t>Kabel CXKE-R 5Jx25 mm2</t>
  </si>
  <si>
    <t>Pol12</t>
  </si>
  <si>
    <t>Kabel CXKE-R 5Jx35 mm2</t>
  </si>
  <si>
    <t>Pol13</t>
  </si>
  <si>
    <t>Kabel CXKE-R 5Jx240 mm2</t>
  </si>
  <si>
    <t>Pol14</t>
  </si>
  <si>
    <t>Kabel CYKY 3x1,5 mm2</t>
  </si>
  <si>
    <t>Pol15</t>
  </si>
  <si>
    <t>Kabel CYKY 3Jx2,5 mm2</t>
  </si>
  <si>
    <t>Pol16</t>
  </si>
  <si>
    <t>Kabel AYKY 3x240+120 (prodloužení stáv.kabelu pokud bude potřeba)</t>
  </si>
  <si>
    <t>Pol17</t>
  </si>
  <si>
    <t>Kabel AYKY 3x120+95</t>
  </si>
  <si>
    <t>Pol18</t>
  </si>
  <si>
    <t>Kabel s funkční schopností při požáru FE180/E180min-NHXH-J 3x1,5 mm2 (CXKH-V B2ca,s1,DO</t>
  </si>
  <si>
    <t>Pol19</t>
  </si>
  <si>
    <t>Kabel s funkční schopností při požáru FE180/E180min-NHXH-J 3x2,5 mm2 (CXKH-V B2ca,s1,DO</t>
  </si>
  <si>
    <t>Pol20</t>
  </si>
  <si>
    <t>Kabel s funkční schopností při požáru FE180/E180min-NHXH-J 3x6 mm2 (CXKH-V B2ca,s1,DO</t>
  </si>
  <si>
    <t>Pol21</t>
  </si>
  <si>
    <t>Kabel s funkční schopností při požáru FE180/E180min-NHXH-J 24x1,5 mm2 (CXKH-V B2ca,s1,DO</t>
  </si>
  <si>
    <t>Pol22</t>
  </si>
  <si>
    <t>Kabel s funkční schopností při požáru FE180/E180min-NHXH-J 5x1,5 mm2 (CXKH-V B2ca,s1,DO</t>
  </si>
  <si>
    <t>Pol23</t>
  </si>
  <si>
    <t>Kabel s funkční schopností při požáru FE180/E180min-NHXH-J 5x2,5 mm2 (CXKH-V B2ca,s1,DO</t>
  </si>
  <si>
    <t>Pol24</t>
  </si>
  <si>
    <t>Kabel s funkční schopností při požáru FE180/E180min-NHXH-J 7x2,5 mm2 (CXKH-V B2ca,s1,DO</t>
  </si>
  <si>
    <t>Pol25</t>
  </si>
  <si>
    <t>Kabel s funkční schopností při požáru FE180/E180min-NHXH-J 5x6 mm2 (CXKH-V B2ca,s1,DO</t>
  </si>
  <si>
    <t>Pol26</t>
  </si>
  <si>
    <t>Kabel s funkční schopností při požáru FE180/E180min-NHXH-J 5x10 mm2 (CXKH-V B2ca,s1,DO</t>
  </si>
  <si>
    <t>Pol27</t>
  </si>
  <si>
    <t>Kabel s funkční schopností při požáru FE180/E180min-NHXH-J 5x16 mm2 (CXKH-V B2ca,s1,DO</t>
  </si>
  <si>
    <t>Pol28</t>
  </si>
  <si>
    <t>Kabel s funkční schopností při požáru FE180/E180min-NHXH-J 5x25 mm2 (CXKH-V B2ca,s1,DO</t>
  </si>
  <si>
    <t>Pol29</t>
  </si>
  <si>
    <t>Pol30</t>
  </si>
  <si>
    <t>Kabel UTP cat 5e ohen retardující</t>
  </si>
  <si>
    <t>Pol31</t>
  </si>
  <si>
    <t>Kabel SHKFH-R 2x2x0,8</t>
  </si>
  <si>
    <t>Pol32</t>
  </si>
  <si>
    <t>Kabel SHKFH-R 1x2x0,8</t>
  </si>
  <si>
    <t>Pol33</t>
  </si>
  <si>
    <t>Kabel 4x1 oheň retardující</t>
  </si>
  <si>
    <t>Pol34</t>
  </si>
  <si>
    <t>Vodič 1CH-R 4 mm2 žlzel</t>
  </si>
  <si>
    <t>Pol35</t>
  </si>
  <si>
    <t>Vodič 1CH-R 6 mm2 žlzel</t>
  </si>
  <si>
    <t>Pol36</t>
  </si>
  <si>
    <t>Vodič 1CH-R 10 mm2 žlzel</t>
  </si>
  <si>
    <t>Pol37</t>
  </si>
  <si>
    <t>Vodič 1CH-R 35 mm2 žlzel</t>
  </si>
  <si>
    <t>Pol38</t>
  </si>
  <si>
    <t>Vodič 1CH-R 95 mm2 žlzel</t>
  </si>
  <si>
    <t>Pol39</t>
  </si>
  <si>
    <t>Vodič 1CH-R 120 mm2 žlzel</t>
  </si>
  <si>
    <t>Pol40</t>
  </si>
  <si>
    <t>Vodič CY 6 mm2 žlzel</t>
  </si>
  <si>
    <t>Pol41</t>
  </si>
  <si>
    <t>Vodič CY 4 mm2 žlzel</t>
  </si>
  <si>
    <t>D2</t>
  </si>
  <si>
    <t>Dodávka a montáž – svítidla</t>
  </si>
  <si>
    <t>Pol42</t>
  </si>
  <si>
    <t>1- nouzové svítidlo protipanického osvětlení 3W, zapuštěné/přisazené, IP20</t>
  </si>
  <si>
    <t>ks</t>
  </si>
  <si>
    <t>Pol43</t>
  </si>
  <si>
    <t>2 – nouzové svítidlo protipanického osvětlení 3W, zapuštěné/přisazené, IP20</t>
  </si>
  <si>
    <t>Pol44</t>
  </si>
  <si>
    <t>3 – Vestavné interiérové svítidlo LED downlight, kryt sklo, IP65, 2000lm, 19W, průměr 228 mm, AC servisovatelný světelný zdroj</t>
  </si>
  <si>
    <t>Pol45</t>
  </si>
  <si>
    <t>4 – Kazetové LED svítidlo s měrným výkonem 156 lm/W, do stropních podhledů M600, opálový difuzor, těleso bíle lakovaný plech, servisovatelný napajecí i světelný zdroj (podpora DALI)</t>
  </si>
  <si>
    <t>Pol46</t>
  </si>
  <si>
    <t>5 – Kazetové LED svítidlo s měrným výkonem 152 lm/W, do stropních podhledů M600, opálový difuzor, těleso bíle lakovaný plech, servisovatelný napajecí i světelný zdroj (podpora DALI)</t>
  </si>
  <si>
    <t>Pol47</t>
  </si>
  <si>
    <t>6 – Kazetové LED svítidlo s měrným výkonem 140 lm/W, do stropních podhledů M600, opálový difuzor, těleso bíle lakovaný plech, servisovatelný napajecí i světelný zdroj, RA&gt;90 (podpora DALI)</t>
  </si>
  <si>
    <t>Pol48</t>
  </si>
  <si>
    <t>7 – Přisazené interiérové LED svítidlo, těleso lakovaný ocelový plech, opálový difuzor, 30W, 3700lm</t>
  </si>
  <si>
    <t>Pol49</t>
  </si>
  <si>
    <t>8 – Vestavné interiérové svítidlo LED downlight, širokozářič, 2200lm, 20W, průměr 170 mm, AC servisovatelný světelný zdroj</t>
  </si>
  <si>
    <t>Pol50</t>
  </si>
  <si>
    <t>9 – LED panel do kazety M600, prismatický difuzor, 4000lm, 40W</t>
  </si>
  <si>
    <t>Pol51</t>
  </si>
  <si>
    <t>10 - nouzové svítidlo protipanického osvětlení 3W, přisazené, IP20</t>
  </si>
  <si>
    <t>Pol52</t>
  </si>
  <si>
    <t>11 – Kazetové LED svítidlo s měrným výkonem 152 lm/W, do stropních podhledů M600, opálový difuzor, těleso bíle lakovaný plech, servisovatelný napajecí i světelný zdroj, DALI, RA&gt;90</t>
  </si>
  <si>
    <t>Pol53</t>
  </si>
  <si>
    <t>12 – Kazetové LED svítidlo s měrným výkonem 152 lm/W, do stropních podhledů M600, opálový difuzor, těleso bíle lakovaný plech, servisovatelný napajecí i světelný zdroj, RA&gt;90</t>
  </si>
  <si>
    <t>Pol54</t>
  </si>
  <si>
    <t>13 – Kazetové LED svítidlo s měrným výkonem 140 lm/W, do stropních podhledů M600, opálový difuzor, těleso bíle lakovaný plech, servisovatelný napajecí i světelný zdroj</t>
  </si>
  <si>
    <t>Pol55</t>
  </si>
  <si>
    <t>14 – Prachotěsné LED svítidlo, těleso se skelným vláknem, opálový difuzor, servisovatelný napájecí i světelný zdroj, 45W, 6000lm</t>
  </si>
  <si>
    <t>Pol56</t>
  </si>
  <si>
    <t>15 – svítidlo Led do 50W, IP20, včetně příslušenství</t>
  </si>
  <si>
    <t>Pol57</t>
  </si>
  <si>
    <t>Ekopoplatek</t>
  </si>
  <si>
    <t>Pol58</t>
  </si>
  <si>
    <t>NO - nástěnné/přisazené NO LED svítidlo 6W, SA/SE, 1h, autotest, IP65, piktogram</t>
  </si>
  <si>
    <t>Pol59</t>
  </si>
  <si>
    <t>Řídící hlavní jednotka stmívání do rozvaděče včetně příslušenství, DALI router 64 adres</t>
  </si>
  <si>
    <t>Pol60</t>
  </si>
  <si>
    <t>DALI předřadník k vybraným svítidlům dle PD (pro typ sv. 4,5,6)</t>
  </si>
  <si>
    <t>D3</t>
  </si>
  <si>
    <t>Dodávka a montáž – žlaby, trubky, lišty</t>
  </si>
  <si>
    <t>Pol61</t>
  </si>
  <si>
    <t>Kabelový žlab 500/100 – vč. víka příslušenství nosných prvků a tvarovek (komplet)</t>
  </si>
  <si>
    <t>Pol62</t>
  </si>
  <si>
    <t>Kabelový žlab 250/100 – vč. víka příslušenství nosných prvků a tvarovek (komplet)</t>
  </si>
  <si>
    <t>Pol63</t>
  </si>
  <si>
    <t>Kabelový žlab 125/100 – vč. víka příslušenství nosných prvků a tvarovek (komplet)</t>
  </si>
  <si>
    <t>Pol64</t>
  </si>
  <si>
    <t>Kabelový žlab 65/100 – vč. víka příslušenství nosných prvků a tvarovek (komplet)</t>
  </si>
  <si>
    <t>Pol65</t>
  </si>
  <si>
    <t>Kabelový rošt SONAP š=500mm vč. úchytného materiálu a příslušenství</t>
  </si>
  <si>
    <t>Pol66</t>
  </si>
  <si>
    <t>Kabelový žlab 100/100 – vč. víka příslušenství nosných prvků a tvarovek (komplet) s požární odolností E180</t>
  </si>
  <si>
    <t>Pol67</t>
  </si>
  <si>
    <t>Trubka ohebná o16 bezhalogenové samozhášivé 750N</t>
  </si>
  <si>
    <t>Pol68</t>
  </si>
  <si>
    <t>Trubka ohebná o20 bezhalogenové samozhášivé 750N</t>
  </si>
  <si>
    <t>Pol69</t>
  </si>
  <si>
    <t>Trubka ohebná o25 bezhalogenové samozhášivé 750N</t>
  </si>
  <si>
    <t>Pol70</t>
  </si>
  <si>
    <t>Trubka ohebná o32 bezhalogenové samozhášivé 750N</t>
  </si>
  <si>
    <t>Pol71</t>
  </si>
  <si>
    <t>Trubka ohebná PVC o20 bezhalogenové</t>
  </si>
  <si>
    <t>Pol72</t>
  </si>
  <si>
    <t>Trubka ohebná PVC o25 bezhalogenové</t>
  </si>
  <si>
    <t>Pol73</t>
  </si>
  <si>
    <t>Trubka ohebná PVC o32 bezhalogenové</t>
  </si>
  <si>
    <t>Pol74</t>
  </si>
  <si>
    <t>Trubka tuhá panceřová PVC o16 bezhalogenové</t>
  </si>
  <si>
    <t>Pol75</t>
  </si>
  <si>
    <t>Trubka tuhá panceřová PVC o25 bezhalogenové</t>
  </si>
  <si>
    <t>Pol76</t>
  </si>
  <si>
    <t>Trubka tuhá panceřová PVC o32 bezhalogenové</t>
  </si>
  <si>
    <t>Pol77</t>
  </si>
  <si>
    <t>Prostupy z kabelových žlabů - vývodka P16</t>
  </si>
  <si>
    <t>Pol78</t>
  </si>
  <si>
    <t>Prostupy z kabelových žlabů - vývodka P21</t>
  </si>
  <si>
    <t>Pol79</t>
  </si>
  <si>
    <t>Prostupy z kabelových žlabů - vývodka P29</t>
  </si>
  <si>
    <t>Pol80</t>
  </si>
  <si>
    <t>Příchytky pro 8 kabelů do podhledu</t>
  </si>
  <si>
    <t>Pol81</t>
  </si>
  <si>
    <t>Příchytky pro 15 kabelů do podhledu</t>
  </si>
  <si>
    <t>Pol82</t>
  </si>
  <si>
    <t>Příchytky pro 1 kabel do podhledu</t>
  </si>
  <si>
    <t>D4</t>
  </si>
  <si>
    <t>Dodávka a montáž – krabice, nosné konstrukce, závěsy</t>
  </si>
  <si>
    <t>Pol83</t>
  </si>
  <si>
    <t>Krabice povrchová rozvodná IP65 bezhalogenové</t>
  </si>
  <si>
    <t>Pol84</t>
  </si>
  <si>
    <t>Krabice rozvodná pod omítku d=97 s víčkem bezhalogenové</t>
  </si>
  <si>
    <t>Pol85</t>
  </si>
  <si>
    <t>Krabice přístrojová pod omítku bezhalogenové</t>
  </si>
  <si>
    <t>Pol86</t>
  </si>
  <si>
    <t>Krabice rozvodná do zdiva d=68mm 1903 s víčkem pod omítku bezhalogenové</t>
  </si>
  <si>
    <t>Pol87</t>
  </si>
  <si>
    <t>Krabice odbočná do zdiva d=68mm 1902 s víčkem pod omítku bezhalogenové</t>
  </si>
  <si>
    <t>Pol88</t>
  </si>
  <si>
    <t>Krabice odbočná do zdiva d=97mm s víčkem pod omítku bezhalogenové</t>
  </si>
  <si>
    <t>Pol89</t>
  </si>
  <si>
    <t>Svorka na potrubí se spojovacím páskem 2 šrouby+třem bezhalogenové</t>
  </si>
  <si>
    <t>Pol90</t>
  </si>
  <si>
    <t>Svorka pro připojení kovových konstrukcí</t>
  </si>
  <si>
    <t>Pol91</t>
  </si>
  <si>
    <t>Ekvipotenciální přípojnice k rozvaděčům</t>
  </si>
  <si>
    <t>Pol92</t>
  </si>
  <si>
    <t>Podružná ekvipotenciální přípojnice kr. 200x150 p.om. včetně přípojnnice PE a PA</t>
  </si>
  <si>
    <t>Pol93</t>
  </si>
  <si>
    <t>Antistatická podlaha</t>
  </si>
  <si>
    <t>Pol94</t>
  </si>
  <si>
    <t>Svorka el.montážní do 2,5mm2</t>
  </si>
  <si>
    <t>Pol95</t>
  </si>
  <si>
    <t>Ocelová nosná konstrukce pro osazení oddělovacích TRS (JOCKL)</t>
  </si>
  <si>
    <t>Pol96</t>
  </si>
  <si>
    <t>Ocelová nosná konstrukce do 20 kg</t>
  </si>
  <si>
    <t>Pol97</t>
  </si>
  <si>
    <t>Ocelová nosná konstrukce do 50 kg</t>
  </si>
  <si>
    <t>Pol98</t>
  </si>
  <si>
    <t>Ocelová nosná konstrukce do 100 kg</t>
  </si>
  <si>
    <t>D5</t>
  </si>
  <si>
    <t>Dodávka a montáž – spínače, ovladače</t>
  </si>
  <si>
    <t>Pol99</t>
  </si>
  <si>
    <t>Spínač jednopólový velkoplošný – 230V/10A, p. om., bílý, komplet, IP20</t>
  </si>
  <si>
    <t>Pol100</t>
  </si>
  <si>
    <t>Spínač jednopólový velkoplošný – 230V/10A, p. om., bílý, komplet, IP44</t>
  </si>
  <si>
    <t>Pol101</t>
  </si>
  <si>
    <t>Přepínač řazení 6 velkoplošný – 230V/10A, pod omítku, bílý, komplet, IP20</t>
  </si>
  <si>
    <t>Pol102</t>
  </si>
  <si>
    <t>Přepínač řazení 6 velkoplošný – 230V/10A, pod omítku, bílý, komplet, IP44</t>
  </si>
  <si>
    <t>Pol103</t>
  </si>
  <si>
    <t>Přepínač řazení 5 velkoplošný – 230V/10A, pod omítku, bílý, komplet, IP20</t>
  </si>
  <si>
    <t>Pol104</t>
  </si>
  <si>
    <t>Přepínač řazení 5 velkoplošný – 230V/10A, pod omítku, bílý, komplet, IP44</t>
  </si>
  <si>
    <t>Pol105</t>
  </si>
  <si>
    <t>Přepínač řazení 7 velkoplošný – 230V/10A, pod omítku, bílý, komplet, IP20</t>
  </si>
  <si>
    <t>Pol106</t>
  </si>
  <si>
    <t>Tlačítko pod sklem (centrál, total stop)</t>
  </si>
  <si>
    <t>Pol107</t>
  </si>
  <si>
    <t>Ovládácí skříňka osvětlení – chodba, 4x TL se signálkou</t>
  </si>
  <si>
    <t>Pol108</t>
  </si>
  <si>
    <t>Žaluziový ovladač</t>
  </si>
  <si>
    <t>Pol109</t>
  </si>
  <si>
    <t>Tlačítko S - jednotka DALI pod tlačítka IP20</t>
  </si>
  <si>
    <t>Pol110</t>
  </si>
  <si>
    <t>Tlačítkový ovladač s doutnavkou -230V/10A, pod omítku, IP20</t>
  </si>
  <si>
    <t>D6</t>
  </si>
  <si>
    <t>Dodávka a montáž – zásuvky</t>
  </si>
  <si>
    <t>Pol111</t>
  </si>
  <si>
    <t>Zásuvka jednonásobná 230V/16A, p.om., IP20 komplet vč.bakter.provedení (MDO,DO)</t>
  </si>
  <si>
    <t>Pol112</t>
  </si>
  <si>
    <t>Zásuvka jednonásobná 230V/16A, p.om., IP20 komplet vč.přepěťové ochrany III° (MDO,DO,vč.sign.stavu)</t>
  </si>
  <si>
    <t>Pol113</t>
  </si>
  <si>
    <t>Podlahová krabice 18 modulů 3x230V + 1x230V s 3 stup.přep ochrany + rezerva SLP</t>
  </si>
  <si>
    <t>Pol114</t>
  </si>
  <si>
    <t>Zásuvka pro RTG 20A/230V</t>
  </si>
  <si>
    <t>Pol115</t>
  </si>
  <si>
    <t>Zásuvka průmyslová – 400V/32A nástěnná</t>
  </si>
  <si>
    <t>D7</t>
  </si>
  <si>
    <t>Dodávka a montáž – ukončení kabelů</t>
  </si>
  <si>
    <t>Pol116</t>
  </si>
  <si>
    <t>Ukončení vodičů v rozvaděči – do 3x2,5</t>
  </si>
  <si>
    <t>Pol117</t>
  </si>
  <si>
    <t>Ukončení vodičů v rozvaděči – do 3x6</t>
  </si>
  <si>
    <t>Pol118</t>
  </si>
  <si>
    <t>Ukončení vodičů v rozvaděči – do 5x4</t>
  </si>
  <si>
    <t>Pol119</t>
  </si>
  <si>
    <t>Ukončení vodičů v rozvaděči – do 5x6</t>
  </si>
  <si>
    <t>Pol120</t>
  </si>
  <si>
    <t>Ukončení vodičů v rozvaděči – do 5x35</t>
  </si>
  <si>
    <t>Pol121</t>
  </si>
  <si>
    <t>Ukončení vodičů v rozvaděči – do 5x120</t>
  </si>
  <si>
    <t>Pol122</t>
  </si>
  <si>
    <t>Naspojkování stáv.kabelu – kabelová spojka AYKY 3x240+120</t>
  </si>
  <si>
    <t>Pol123</t>
  </si>
  <si>
    <t>Naspojkování stáv.kabelu – kabelová spojka AYKY 3x120+95</t>
  </si>
  <si>
    <t>Pol124</t>
  </si>
  <si>
    <t>Ukončení kabelu – kabelová oka na kabelu 4x240</t>
  </si>
  <si>
    <t>D8</t>
  </si>
  <si>
    <t>Dodávka a montáž – rozvaděče</t>
  </si>
  <si>
    <t>Pol125</t>
  </si>
  <si>
    <t>Rozvaděč RH dle schéma (přístroje typ „A“)</t>
  </si>
  <si>
    <t>celek</t>
  </si>
  <si>
    <t>Pol126</t>
  </si>
  <si>
    <t>Rozvaděč RH1.1 dle schéma (přístroje typ „A“)</t>
  </si>
  <si>
    <t>Pol127</t>
  </si>
  <si>
    <t>Rozvaděč RH1.2 dle schéma (přístroje typ „A“)</t>
  </si>
  <si>
    <t>Pol128</t>
  </si>
  <si>
    <t>Rozvaděč kompenzační RC 100kVAr, chráněná kompenzace, 12 stupňů, dekompenzační člen, 30% prostorový rezerva</t>
  </si>
  <si>
    <t>Pol129</t>
  </si>
  <si>
    <t>Rozvaděč RCH-I dle schéma (přístroje typ „A“)</t>
  </si>
  <si>
    <t>Pol130</t>
  </si>
  <si>
    <t>Rozvaděč R1 dle schéma (přístroje typ „A“)</t>
  </si>
  <si>
    <t>Pol131</t>
  </si>
  <si>
    <t>Rozvaděč R2 dle schéma (přístroje typ „A“)</t>
  </si>
  <si>
    <t>Pol132</t>
  </si>
  <si>
    <t>Rozvaděč R3 dle schéma (přístroje typ „A“)</t>
  </si>
  <si>
    <t>Pol133</t>
  </si>
  <si>
    <t>Rozvaděč R4 dle schéma (přístroje typ „A“)</t>
  </si>
  <si>
    <t>Pol134</t>
  </si>
  <si>
    <t>Rozvaděč R5 dle schéma (přístroje typ „A“)</t>
  </si>
  <si>
    <t>Pol135</t>
  </si>
  <si>
    <t>Rozvaděč R6 dle schéma (přístroje typ „A“)</t>
  </si>
  <si>
    <t>Pol136</t>
  </si>
  <si>
    <t>Rozaděč R-ZIS dle schéma (přístroje typ „A“)</t>
  </si>
  <si>
    <t>Pol137</t>
  </si>
  <si>
    <t>Rozvaděč RPO, EI60DP1 Sm, 1 pole (přístroje typ „A“)</t>
  </si>
  <si>
    <t>Pol138</t>
  </si>
  <si>
    <t>Kabelová skříň např.SR502 včetně pilíře, zemních prací, základu, uzemnení a dočasného přepojení stáv.kabelu síť</t>
  </si>
  <si>
    <t>Pol139</t>
  </si>
  <si>
    <t>Kabelová skříň např.SR402 včetně pilíře, zemních prací, základu, uzemnení a dočasného přepojení stáv.kabelu DA</t>
  </si>
  <si>
    <t>Pol140</t>
  </si>
  <si>
    <t>Kabelová skříň např.SR302 včetně pilíře, zemních prací, základu, uzemnení a dočasného přepojení stáv.kabelu DA</t>
  </si>
  <si>
    <t>D9</t>
  </si>
  <si>
    <t>Dodávka a montáž – ostatní</t>
  </si>
  <si>
    <t>Pol141</t>
  </si>
  <si>
    <t>Plast.rozv.krabice IP65 s průchodkou , vč.montážní lišty DIN a svorek 150x200</t>
  </si>
  <si>
    <t>Pol142</t>
  </si>
  <si>
    <t>Plast.rozv.krabice IP65 s průchodkou, vč.montážní lišty DIN a propoj.vodičů 450x300</t>
  </si>
  <si>
    <t>Pol143</t>
  </si>
  <si>
    <t>Protipožární ucpávky kabelových tras v místech přechodu do jiného PÚ</t>
  </si>
  <si>
    <t>Pol144</t>
  </si>
  <si>
    <t>Výstražné štítky</t>
  </si>
  <si>
    <t>Pol145</t>
  </si>
  <si>
    <t>Signalizační svítidlo LED 230V (signalizace provozu DA u každého okruhového rozvaděče DO) v AL skřínce pod omítkou</t>
  </si>
  <si>
    <t>Pol146</t>
  </si>
  <si>
    <t>Náhradní zdroj UPS pro zdravotnictví jako zdroj E1,10kVA, účinnost 93%, vstup 3f, výstup 3f,vč.bypasu, doba zálohování 180 min., dálková sign, SW</t>
  </si>
  <si>
    <t>Pol147</t>
  </si>
  <si>
    <t>Izolační transformátor 400/230V 3-4kVA pro ZIS v zdravotnictví, vč.teplotního čidla, svorkovnice s atestem pro zdravotnictví (ZIS) dle ČSN</t>
  </si>
  <si>
    <t>Pol148</t>
  </si>
  <si>
    <t>Signální testovací panel ZIS kompatibilní s hlídačem izol.stavu vč.datového propojení a příslušenství</t>
  </si>
  <si>
    <t>Pol149</t>
  </si>
  <si>
    <t>Hlídač izolačního stavu do rozv.vč.napájecího panelu a propojení k transformátoru a signalizace test.panelu v hlídané místnosti s osazením ZIS vč.příslušenství</t>
  </si>
  <si>
    <t>Pol150</t>
  </si>
  <si>
    <t>Skříňový rozvaděč vč.ventilátoru s izol.TR pro R6 (3(rezerva)ks izol.TR 4kVA umístění upřesní stavební část) IP 40/20 + zámek s požární odolnosti dle PBŘ EI60 DP1</t>
  </si>
  <si>
    <t>Pol151</t>
  </si>
  <si>
    <t>Svodič přepětí B+C včetně krabice pod strop/do podhledu (pro VZT jednotky)</t>
  </si>
  <si>
    <t>Pol152</t>
  </si>
  <si>
    <t>Hlavní ekvipotenciální přípojnice HOP-(přípojnicový systém)</t>
  </si>
  <si>
    <t>D10</t>
  </si>
  <si>
    <t>Dodávka a montáž - hromosvod a uzemnění</t>
  </si>
  <si>
    <t>Pol153</t>
  </si>
  <si>
    <t>Vodič FeZn d=8mm (vč. podpěr a příslušenství)</t>
  </si>
  <si>
    <t>Pol154</t>
  </si>
  <si>
    <t>Svorka spojovací SS</t>
  </si>
  <si>
    <t>Pol155</t>
  </si>
  <si>
    <t>Jímací tyč do 3m včetně podstavce a svorek</t>
  </si>
  <si>
    <t>Pol156</t>
  </si>
  <si>
    <t>Izolovaný jímač včetně držáků, kotvení a příslušenství</t>
  </si>
  <si>
    <t>D11</t>
  </si>
  <si>
    <t>Práce HZS</t>
  </si>
  <si>
    <t>Pol157</t>
  </si>
  <si>
    <t>Demontáže</t>
  </si>
  <si>
    <t>Pol158</t>
  </si>
  <si>
    <t>Úprava rozvodů JIP</t>
  </si>
  <si>
    <t>Pol159</t>
  </si>
  <si>
    <t>Úprava hromosvodu</t>
  </si>
  <si>
    <t>Pol160</t>
  </si>
  <si>
    <t>Úprava a měření zemní soustavy</t>
  </si>
  <si>
    <t>Pol161</t>
  </si>
  <si>
    <t>Koordinace kabelových tras se zachováním stáv.rozvodů pro VZT, CHLAZENÍ, ZVLHČOVAČE, DVEŘNÍ CLONA včetně identifikace kabelů v trasách</t>
  </si>
  <si>
    <t>Pol162</t>
  </si>
  <si>
    <t>Popis nouzových svítidel včetně zakreslení skutečného provedení a tabulky svítidel pro revize</t>
  </si>
  <si>
    <t>Pol163</t>
  </si>
  <si>
    <t>Koordinace napojení záskokového automatu s řizením centrálního stavu DA, zapojení, oživení, revize ovládacího kabelu od centrálního nouzového zdroje včetně ovládání skupin napájených z DA podle důležitost (I, II, III)</t>
  </si>
  <si>
    <t>Pol164</t>
  </si>
  <si>
    <t>Demontáž a opětovná montáž stávajícího podlehdu</t>
  </si>
  <si>
    <t>Pol165</t>
  </si>
  <si>
    <t>Propojení centrál stop a total stop do náhradního zdroje E1 dle dodaného typu včetně vazby na vypnutí sítě a DA</t>
  </si>
  <si>
    <t>Pol166</t>
  </si>
  <si>
    <t>Přepojení zařízení VZT, MR a požární větrání, které zůstává původní</t>
  </si>
  <si>
    <t>Pol167</t>
  </si>
  <si>
    <t>Identifikace ventilátorů a zařízení které zůstává zachováno</t>
  </si>
  <si>
    <t>Pol168</t>
  </si>
  <si>
    <t>Úprava projektové dokumentace dle zaměření stavu</t>
  </si>
  <si>
    <t>Pol169</t>
  </si>
  <si>
    <t>Přepojení stávajících kabelů sít, DA do RH</t>
  </si>
  <si>
    <t>Pol170</t>
  </si>
  <si>
    <t>Koordinace napojení ovládání centrál a total stop vč.umístění s pož.specialistou</t>
  </si>
  <si>
    <t>Pol171</t>
  </si>
  <si>
    <t>Doplnění ochrany před bleskem dle ČSN 62305 – výustky VZT, izol.jímačen, napojení stávající jímacího vedení dle místních podmínek</t>
  </si>
  <si>
    <t>Pol172</t>
  </si>
  <si>
    <t>Stavební přípomoci (sekání, vrtání)</t>
  </si>
  <si>
    <t>Pol173</t>
  </si>
  <si>
    <t>Ochrana kabelových tras protipožárně (stáv.kabel.rozvody v CHÚC)</t>
  </si>
  <si>
    <t>Pol174</t>
  </si>
  <si>
    <t>Utěsnění požárních prostupů</t>
  </si>
  <si>
    <t>Pol175</t>
  </si>
  <si>
    <t>Koordinace se zdravotní technologií</t>
  </si>
  <si>
    <t>Pol176</t>
  </si>
  <si>
    <t>Koordinace s profesí VZT</t>
  </si>
  <si>
    <t>Pol177</t>
  </si>
  <si>
    <t>Koordinace s profesí MR - napájení rozvaděčů</t>
  </si>
  <si>
    <t>Pol178</t>
  </si>
  <si>
    <t>Koordinace s profesí ÚT</t>
  </si>
  <si>
    <t>Pol179</t>
  </si>
  <si>
    <t>Koordinace s chlazením a napoj,chlad.jednotek</t>
  </si>
  <si>
    <t>Pol180</t>
  </si>
  <si>
    <t>Koordinace silnoproud, slaboproud</t>
  </si>
  <si>
    <t>Pol181</t>
  </si>
  <si>
    <t>Projednání el.instalace dle vyhlášky 73/2010 s orgány státní zprávy</t>
  </si>
  <si>
    <t>Pol182</t>
  </si>
  <si>
    <t>Doplňující pospojování (PA-PE) dle skutečně intalovaných zařízení zdravotní technologie, zařizovacích předmětů a zařízení TZB</t>
  </si>
  <si>
    <t>Pol183</t>
  </si>
  <si>
    <t>Koordinace umístění prvků silnoproud-slaboproud (trasy, napájení, propojení atd)</t>
  </si>
  <si>
    <t>Pol184</t>
  </si>
  <si>
    <t>Popis napájecích okruhů na instalační prvky (zásuvky, krabice…)</t>
  </si>
  <si>
    <t>Pol185</t>
  </si>
  <si>
    <t>Autorizované měření světelně-technických parametrů osvětlení včetně protokolu</t>
  </si>
  <si>
    <t>Pol186</t>
  </si>
  <si>
    <t>Měření sítě NN(RH) včetně protokolů, včetně návrhu kompenzace a dekompenzace (úprava kompenzačních rozvaděčů dle skutečného stavu sítě) po dobu jednoho týdne zkušební provoz</t>
  </si>
  <si>
    <t>Pol187</t>
  </si>
  <si>
    <t>Vyhotovení provozní dokumentace, harmonogram údržby, revize, apod.</t>
  </si>
  <si>
    <t>Pol188</t>
  </si>
  <si>
    <t>Zaškolení obsluhy zařízení</t>
  </si>
  <si>
    <t>Pol189</t>
  </si>
  <si>
    <t>Vzorkování (předložení, odsouhlasení) pohledových a designových prvků, vč. zařízení vzorkovacího prostoru.</t>
  </si>
  <si>
    <t>Pol191</t>
  </si>
  <si>
    <t>Značení systémů – štítky, popisky</t>
  </si>
  <si>
    <t>Pol192</t>
  </si>
  <si>
    <t>Výrobní dokumentace rozvaděčů (do rozvaděčů)</t>
  </si>
  <si>
    <t>Pol193</t>
  </si>
  <si>
    <t>Výchozí revize elektorinstalace</t>
  </si>
  <si>
    <t>Pol194</t>
  </si>
  <si>
    <t>Podružný materiál, PPV</t>
  </si>
  <si>
    <t>-1628964498</t>
  </si>
  <si>
    <t>03 - elektroinstalace - slaboproud</t>
  </si>
  <si>
    <t>SK -   Strukturovaná - SK -   Strukturovaná kabeláž a domácí telefon</t>
  </si>
  <si>
    <t xml:space="preserve">    D1 - Dodávka elektronického systému</t>
  </si>
  <si>
    <t xml:space="preserve">    D2 - Montáž elektronického systému</t>
  </si>
  <si>
    <t xml:space="preserve">    D3 - Dodávka kabelových rozvodů</t>
  </si>
  <si>
    <t xml:space="preserve">    D4 - Montáž kabelových rozvodů T21MK</t>
  </si>
  <si>
    <t xml:space="preserve">    D5 - Dodávka instalačního materiálu</t>
  </si>
  <si>
    <t xml:space="preserve">    D6 - Montáž instalačního materiálu</t>
  </si>
  <si>
    <t xml:space="preserve">    D7 - Ostatní práce</t>
  </si>
  <si>
    <t>EKV - Elektrická kon - EKV - Elektrická kontrola vstupu</t>
  </si>
  <si>
    <t xml:space="preserve">    D8 - Montáž elektronického systému T21MS</t>
  </si>
  <si>
    <t xml:space="preserve">    D9 - Dodávka instalačního materiálu T21DI</t>
  </si>
  <si>
    <t xml:space="preserve">    D10 - Montáž instalačního materiálu T21MI</t>
  </si>
  <si>
    <t xml:space="preserve">    D11 - Dodávka kabelových rozvodů T21DK</t>
  </si>
  <si>
    <t>STA - Společná telev - STA - Společná televizní anténa</t>
  </si>
  <si>
    <t xml:space="preserve">    D12 - Montáž kabelových rozvodů</t>
  </si>
  <si>
    <t>SK -   Strukturovaná</t>
  </si>
  <si>
    <t>SK -   Strukturovaná kabeláž a domácí telefon</t>
  </si>
  <si>
    <t>Dodávka elektronického systému</t>
  </si>
  <si>
    <t>Datový rozvaděč stojanový 19", 42U,800x1000</t>
  </si>
  <si>
    <t>Ventilační jednotka 4x ventilátor, termostat</t>
  </si>
  <si>
    <t>103a</t>
  </si>
  <si>
    <t>Panel napájecí Axon 8x230V</t>
  </si>
  <si>
    <t>103b</t>
  </si>
  <si>
    <t>Police 650mm nosnost 100kg</t>
  </si>
  <si>
    <t>103c</t>
  </si>
  <si>
    <t>Vyvazovací panel 2U plastová lišta</t>
  </si>
  <si>
    <t>Patch panel UTP, 24 port, cat.6 s vyvaz.lištou</t>
  </si>
  <si>
    <t>104a</t>
  </si>
  <si>
    <t>Patch panel 24 port,neosazený pro kat. 6A</t>
  </si>
  <si>
    <t>104b</t>
  </si>
  <si>
    <t>Keystone kat. 6A</t>
  </si>
  <si>
    <t>Patch panel UTP, 25 pozic cat.3 pro telefony s lištou</t>
  </si>
  <si>
    <t>Zásuvka dvojitá cat.6 s rámečkem, stejné jako EI, hygien. prostory</t>
  </si>
  <si>
    <t>Zásuvka osazená cat 6 1xRJ45, (WIFI)</t>
  </si>
  <si>
    <t>107.1</t>
  </si>
  <si>
    <t>Přípoj pro DT cat 6 1xRJ45, (WIFI)</t>
  </si>
  <si>
    <t>Patch cord cat.6 UTP 1m</t>
  </si>
  <si>
    <t>Patch cord cat.6 UTP 3m</t>
  </si>
  <si>
    <t>Popisné štítky</t>
  </si>
  <si>
    <t>Montážní sada komplet</t>
  </si>
  <si>
    <t>Uzemění rozvaděče</t>
  </si>
  <si>
    <t>Spojovací materiál</t>
  </si>
  <si>
    <t>Optická vana 4 LS konektory</t>
  </si>
  <si>
    <t>Záslepka optické vany LC</t>
  </si>
  <si>
    <t>bal</t>
  </si>
  <si>
    <t>Pol195</t>
  </si>
  <si>
    <t>Kazeta ochrany sváru</t>
  </si>
  <si>
    <t>LC spojky SM</t>
  </si>
  <si>
    <t>Ochrana svaru</t>
  </si>
  <si>
    <t>Pigtail LC 50/125 1m</t>
  </si>
  <si>
    <t>Optický patch cord</t>
  </si>
  <si>
    <t>1 x SWITCH 48 x 10/100/1000 + 4 x 10 Gigabit SFP+,</t>
  </si>
  <si>
    <t>Záložní zdroj UPS (1000W)</t>
  </si>
  <si>
    <t>Poznámka k položce:
!Domácí telefon</t>
  </si>
  <si>
    <t>Analogový komunikátor - 3 tlačítka</t>
  </si>
  <si>
    <t>Pol196</t>
  </si>
  <si>
    <t>Analogový komunikátor - 6 tlačítka</t>
  </si>
  <si>
    <t>Pol197</t>
  </si>
  <si>
    <t>Domácí telefon</t>
  </si>
  <si>
    <t>Zdroj 12V/15W0A v plech. krytu</t>
  </si>
  <si>
    <t>Podružný pomocný materiál (konektory, svorkovnice...)</t>
  </si>
  <si>
    <t>spr</t>
  </si>
  <si>
    <t>Montáž elektronického systému</t>
  </si>
  <si>
    <t>203.1</t>
  </si>
  <si>
    <t>Montáž datového rozvaděče 19" s vybavením</t>
  </si>
  <si>
    <t>pj</t>
  </si>
  <si>
    <t>Montáž napájecí jednotky, připojení na silnoproudý rozvod</t>
  </si>
  <si>
    <t>Montáž path panelu kat 6, UTP</t>
  </si>
  <si>
    <t>Ukončení kabelů na patch panelu kat.6, UTP</t>
  </si>
  <si>
    <t>Montáž zásuvek kat.6 FTP</t>
  </si>
  <si>
    <t>Ukončení kabelů na zásuvkách</t>
  </si>
  <si>
    <t>Montáž patch kabelů</t>
  </si>
  <si>
    <t>212.1</t>
  </si>
  <si>
    <t>Propojení telefonních linek</t>
  </si>
  <si>
    <t>Montáž odkládací poličky do rozvaděče</t>
  </si>
  <si>
    <t>Měření SK vč. tisku protokolu</t>
  </si>
  <si>
    <t>Svar optického vlákna</t>
  </si>
  <si>
    <t>Montáž optického vlákna</t>
  </si>
  <si>
    <t>Montáž kazety sváru</t>
  </si>
  <si>
    <t>Měření OK vč. tisku protokolu</t>
  </si>
  <si>
    <t>Instalace aktivních prvků</t>
  </si>
  <si>
    <t>Instalace UPS</t>
  </si>
  <si>
    <t>Pol198</t>
  </si>
  <si>
    <t>Pol199</t>
  </si>
  <si>
    <t>Montáž komunikátorů</t>
  </si>
  <si>
    <t>Pol200</t>
  </si>
  <si>
    <t>Napojení na stávající přívodní kabely optiky</t>
  </si>
  <si>
    <t>Připojení komunikátoru koordinace s ovládáním dveří</t>
  </si>
  <si>
    <t>Dodávka kabelových rozvodů</t>
  </si>
  <si>
    <t>Kabel cat.6 UTP LSOH</t>
  </si>
  <si>
    <t>Kabel 6A</t>
  </si>
  <si>
    <t>302.1</t>
  </si>
  <si>
    <t>Optický kabel univerz.,50/125,4vláken,SM (-30až+70) venkovní</t>
  </si>
  <si>
    <t>Uzemňovací kabel Cu25mm2 zž</t>
  </si>
  <si>
    <t>Kabel napájení komunikátoru Cu 2x1 např. JYTY</t>
  </si>
  <si>
    <t>Montáž kabelových rozvodů T21MK</t>
  </si>
  <si>
    <t>Instalace kabelu cat.6</t>
  </si>
  <si>
    <t>Instalace optického kabelu</t>
  </si>
  <si>
    <t>402.1</t>
  </si>
  <si>
    <t>Instalace kabelu Cu</t>
  </si>
  <si>
    <t>Instalace uzemnění</t>
  </si>
  <si>
    <t>Instalace kabelu napájecího ke komunikátoru</t>
  </si>
  <si>
    <t>Dodávka instalačního materiálu</t>
  </si>
  <si>
    <t>501</t>
  </si>
  <si>
    <t>Úložný systém do podhledu(např.žlaby kompet s víkem nebo uchycení.v držácícch..)</t>
  </si>
  <si>
    <t>502</t>
  </si>
  <si>
    <t>Úložný systém do stěn - trubky 36mm</t>
  </si>
  <si>
    <t>503</t>
  </si>
  <si>
    <t>Úložný systém do stěn -trubky 16mm</t>
  </si>
  <si>
    <t>504</t>
  </si>
  <si>
    <t>Vodič černý protahovací CY 1</t>
  </si>
  <si>
    <t>505</t>
  </si>
  <si>
    <t>Krabice univerzální pod zásuvku 68mm</t>
  </si>
  <si>
    <t>506</t>
  </si>
  <si>
    <t>Krabice univerzální protahovací 125mm</t>
  </si>
  <si>
    <t>507</t>
  </si>
  <si>
    <t>Protipožární tmel typ dle prostupu</t>
  </si>
  <si>
    <t>508</t>
  </si>
  <si>
    <t>Drobný pomocný materiál (hmoždinky, sádra...)</t>
  </si>
  <si>
    <t>Montáž instalačního materiálu</t>
  </si>
  <si>
    <t>601</t>
  </si>
  <si>
    <t>Značení trasy vedení</t>
  </si>
  <si>
    <t>602</t>
  </si>
  <si>
    <t>Montáž úložného systému</t>
  </si>
  <si>
    <t>603</t>
  </si>
  <si>
    <t>Uložení trubek rozvodů (řezání,sádrování, ..)</t>
  </si>
  <si>
    <t>604</t>
  </si>
  <si>
    <t>Zatažení vodiče CY do trubek</t>
  </si>
  <si>
    <t>605</t>
  </si>
  <si>
    <t>606</t>
  </si>
  <si>
    <t>Montáž krabice 125mm</t>
  </si>
  <si>
    <t>607</t>
  </si>
  <si>
    <t>Průchod zdivem do 30cm</t>
  </si>
  <si>
    <t>609</t>
  </si>
  <si>
    <t>Protipožární utěsnění prostupů</t>
  </si>
  <si>
    <t>Ostatní práce</t>
  </si>
  <si>
    <t>701</t>
  </si>
  <si>
    <t>Projekt skutečného provedení, návody, tech. dokumentace</t>
  </si>
  <si>
    <t>kpl</t>
  </si>
  <si>
    <t>702</t>
  </si>
  <si>
    <t>Koordinace činností při realizaci</t>
  </si>
  <si>
    <t>Pol201</t>
  </si>
  <si>
    <t>Napojení na stávající přívodní kabely, přepojení stávajícího kabelu</t>
  </si>
  <si>
    <t>Pol202</t>
  </si>
  <si>
    <t>Koordinace s investorem – úprava PD</t>
  </si>
  <si>
    <t>Pol203</t>
  </si>
  <si>
    <t>Pol204</t>
  </si>
  <si>
    <t>Výrobní projektová dokumentace</t>
  </si>
  <si>
    <t>703</t>
  </si>
  <si>
    <t>Likvidace odpadu</t>
  </si>
  <si>
    <t>705</t>
  </si>
  <si>
    <t>Dopravné</t>
  </si>
  <si>
    <t>sad</t>
  </si>
  <si>
    <t>705-9</t>
  </si>
  <si>
    <t>131086447</t>
  </si>
  <si>
    <t>EKV - Elektrická kon</t>
  </si>
  <si>
    <t>EKV - Elektrická kontrola vstupu</t>
  </si>
  <si>
    <t>101.1</t>
  </si>
  <si>
    <t>Řídící jednotka</t>
  </si>
  <si>
    <t>102.1</t>
  </si>
  <si>
    <t>Snimač karet vnitřní</t>
  </si>
  <si>
    <t>Svorkovnice rozhraní malá</t>
  </si>
  <si>
    <t>105.1</t>
  </si>
  <si>
    <t>Elektromechanický zámek ABLOY úzký, samozamykací, rozteč 92mm (součást dodávky dveří) KOORDINOVAT</t>
  </si>
  <si>
    <t>106.1</t>
  </si>
  <si>
    <t>107.2</t>
  </si>
  <si>
    <t>Montáž elektronického systému T21MS</t>
  </si>
  <si>
    <t>201.1</t>
  </si>
  <si>
    <t>Montáž řídícího modulu se zapojením</t>
  </si>
  <si>
    <t>202.1</t>
  </si>
  <si>
    <t>Montáž svorkovnice rozhraní</t>
  </si>
  <si>
    <t>203.2</t>
  </si>
  <si>
    <t>Montáž čtečky se zapojením</t>
  </si>
  <si>
    <t>204.1</t>
  </si>
  <si>
    <t>Montáž a zapojení zdroje napájení</t>
  </si>
  <si>
    <t>205.1</t>
  </si>
  <si>
    <t>Elektrické připojení zámku nebo pohonu dveří</t>
  </si>
  <si>
    <t>206.1</t>
  </si>
  <si>
    <t>Programové nastavení</t>
  </si>
  <si>
    <t>Dodávka instalačního materiálu T21DI</t>
  </si>
  <si>
    <t>301.1</t>
  </si>
  <si>
    <t>Trubka ohebná</t>
  </si>
  <si>
    <t>302.2</t>
  </si>
  <si>
    <t>Krabice pod čtečku 100x100x 18</t>
  </si>
  <si>
    <t>303.1</t>
  </si>
  <si>
    <t>Krabice pro řídící jednotku 220x170x80</t>
  </si>
  <si>
    <t>304.1</t>
  </si>
  <si>
    <t>Krabice pro AX (100x100mm)</t>
  </si>
  <si>
    <t>Krabice průchozí 68mm,</t>
  </si>
  <si>
    <t>Krabice s funkčností při požáru k ovládání dveří</t>
  </si>
  <si>
    <t>Vodič černý protahovací</t>
  </si>
  <si>
    <t>Pomocný podružný materiál (příchytky, sádra...)</t>
  </si>
  <si>
    <t>Montáž instalačního materiálu T21MI</t>
  </si>
  <si>
    <t>401.1</t>
  </si>
  <si>
    <t>402.2</t>
  </si>
  <si>
    <t>Montáž trubky ohebné do 20mm pod omítku včetně drážky</t>
  </si>
  <si>
    <t>403.1</t>
  </si>
  <si>
    <t>404.1</t>
  </si>
  <si>
    <t>Instalace krabice pod čtečku</t>
  </si>
  <si>
    <t>Instalace krabice pod AX</t>
  </si>
  <si>
    <t>Instalace krabice průchozí</t>
  </si>
  <si>
    <t>Dodávka kabelových rozvodů T21DK</t>
  </si>
  <si>
    <t>501.1</t>
  </si>
  <si>
    <t>Kabel pro sběrnici</t>
  </si>
  <si>
    <t>502.1</t>
  </si>
  <si>
    <t>Stíněný kabel 2x2x0,5</t>
  </si>
  <si>
    <t>503.1</t>
  </si>
  <si>
    <t>Silový kabel 3Cx1,5</t>
  </si>
  <si>
    <t>601.1</t>
  </si>
  <si>
    <t>Montáž kabelu pro napájení</t>
  </si>
  <si>
    <t>602.1</t>
  </si>
  <si>
    <t>Instalace sběrnicového kabelu</t>
  </si>
  <si>
    <t>603.1</t>
  </si>
  <si>
    <t>Instalace stíněného kabelu</t>
  </si>
  <si>
    <t>701.1</t>
  </si>
  <si>
    <t>702.1</t>
  </si>
  <si>
    <t>Zaškolení obsluhy a správce</t>
  </si>
  <si>
    <t>703.1</t>
  </si>
  <si>
    <t>Zkušební provoz</t>
  </si>
  <si>
    <t>704</t>
  </si>
  <si>
    <t>Stavební práce</t>
  </si>
  <si>
    <t>705.1</t>
  </si>
  <si>
    <t>706</t>
  </si>
  <si>
    <t>Doprava</t>
  </si>
  <si>
    <t>706-9</t>
  </si>
  <si>
    <t>402506294</t>
  </si>
  <si>
    <t>STA - Společná telev</t>
  </si>
  <si>
    <t>STA - Společná televizní anténa</t>
  </si>
  <si>
    <t>106.2</t>
  </si>
  <si>
    <t>Box zesilovače</t>
  </si>
  <si>
    <t>107.3</t>
  </si>
  <si>
    <t>Zesilovač- slučovač pro 25 zásuvek vč. zdroje</t>
  </si>
  <si>
    <t>108.1</t>
  </si>
  <si>
    <t>Zásuvka TV-R s krytem</t>
  </si>
  <si>
    <t>109.1</t>
  </si>
  <si>
    <t>Pomocný materiál</t>
  </si>
  <si>
    <t>202.2</t>
  </si>
  <si>
    <t>Instalace zesilovacích prvků, měření signálů</t>
  </si>
  <si>
    <t>203.3</t>
  </si>
  <si>
    <t>Instalace zásuvky účastnické</t>
  </si>
  <si>
    <t>204.2</t>
  </si>
  <si>
    <t>Zakončení a měření signálu všech stanic v zásuvkách</t>
  </si>
  <si>
    <t>205.2</t>
  </si>
  <si>
    <t>Uvedení do provozu</t>
  </si>
  <si>
    <t>301.2</t>
  </si>
  <si>
    <t>Elektroinstalační trubka ohebná průměr 20mm</t>
  </si>
  <si>
    <t>302.3</t>
  </si>
  <si>
    <t>Odbočná krabice pod zázuvku prům 68mmm</t>
  </si>
  <si>
    <t>303.2</t>
  </si>
  <si>
    <t>Pomocný podružný materiál (sádra, svorky, hmoždinky...)</t>
  </si>
  <si>
    <t>402.3</t>
  </si>
  <si>
    <t>Montáž trubky ohebné pod omítku</t>
  </si>
  <si>
    <t>403.2</t>
  </si>
  <si>
    <t>Instalace odbočná krabice</t>
  </si>
  <si>
    <t>404.2</t>
  </si>
  <si>
    <t>Průchod zdivem do 30mm</t>
  </si>
  <si>
    <t>405.1</t>
  </si>
  <si>
    <t>501.2</t>
  </si>
  <si>
    <t>Kabel koaxiální vnitřní</t>
  </si>
  <si>
    <t>D12</t>
  </si>
  <si>
    <t>Montáž kabelových rozvodů</t>
  </si>
  <si>
    <t>601.2</t>
  </si>
  <si>
    <t>Instalace kabelu koaxiálního do žlabu či trubky</t>
  </si>
  <si>
    <t>701.2</t>
  </si>
  <si>
    <t>Revize systému STA</t>
  </si>
  <si>
    <t>703.2</t>
  </si>
  <si>
    <t>cel.</t>
  </si>
  <si>
    <t>806-9</t>
  </si>
  <si>
    <t>1926891126</t>
  </si>
  <si>
    <t>04 - elektroinstalace - komunikační systém sestra/pacient</t>
  </si>
  <si>
    <t>D1 - Dodávka a montáž technologie HCC-07 IP</t>
  </si>
  <si>
    <t>D2 - Oživení, konfigurace a ostatní rozpočtové náklady</t>
  </si>
  <si>
    <t>D3 - Slaboproudé rozvody - dodávka a montáž vodičů</t>
  </si>
  <si>
    <t>D4 - Hrubá instalace - trubkování (lištování) a osazení instalačních krabic</t>
  </si>
  <si>
    <t>Dodávka a montáž technologie HCC-07 IP</t>
  </si>
  <si>
    <t>Pol230</t>
  </si>
  <si>
    <t>Hlavní terminál MT - 07 IP</t>
  </si>
  <si>
    <t>Pol231</t>
  </si>
  <si>
    <t>Datový rozvaděč nástěnný 19"/12U RA-07/12U</t>
  </si>
  <si>
    <t>Pol232</t>
  </si>
  <si>
    <t>Datový rozvaděč nástěnný 19"/15U RA-07/15U</t>
  </si>
  <si>
    <t>Pol233</t>
  </si>
  <si>
    <t>Napájecí zdroj + lokální server PS-07 IP</t>
  </si>
  <si>
    <t>Pol234</t>
  </si>
  <si>
    <t>Rozvodný panel 8x 230V 19"/1U PDP 19"/1U</t>
  </si>
  <si>
    <t>Pol235</t>
  </si>
  <si>
    <t>SW - licence provozu účastníka SW - L1</t>
  </si>
  <si>
    <t>Pol236</t>
  </si>
  <si>
    <t>SW - databáze historie volání SW - HC</t>
  </si>
  <si>
    <t>Pol237</t>
  </si>
  <si>
    <t>SW - aktivace sdruženého provozu SW - AW</t>
  </si>
  <si>
    <t>Pol238</t>
  </si>
  <si>
    <t>SW - prohlížeč historie SW - SQLHV</t>
  </si>
  <si>
    <t>Pol239</t>
  </si>
  <si>
    <t>Kabel k terminálu (2m) CT-07 IP</t>
  </si>
  <si>
    <t>Pol240</t>
  </si>
  <si>
    <t>Adaptér k terminálu AT-12V</t>
  </si>
  <si>
    <t>Pol241</t>
  </si>
  <si>
    <t>Univerzální police 19"/1U US 19"/1U</t>
  </si>
  <si>
    <t>Pol242</t>
  </si>
  <si>
    <t>Zásuvka terminálu CMT-07 IP</t>
  </si>
  <si>
    <t>Pol243</t>
  </si>
  <si>
    <t>Datový switch 24 portů/19" SWI-24</t>
  </si>
  <si>
    <t>Pol244</t>
  </si>
  <si>
    <t>Napájecí injektor 16 portů/19" POE - 16/19"</t>
  </si>
  <si>
    <t>Pol245</t>
  </si>
  <si>
    <t>Napájecí injektor 24 portů/19" POE - 24/24"</t>
  </si>
  <si>
    <t>Pol246</t>
  </si>
  <si>
    <t>Svítidlo signalizační LED CL</t>
  </si>
  <si>
    <t>Pol247</t>
  </si>
  <si>
    <t>Orientační směrové svítidlo LED IP DL IP</t>
  </si>
  <si>
    <t>Pol248</t>
  </si>
  <si>
    <t>Pokojový terminál RT-07 IP</t>
  </si>
  <si>
    <t>Pol249</t>
  </si>
  <si>
    <t>Pokojový terminál hovorový RT-07V IP</t>
  </si>
  <si>
    <t>Pol250</t>
  </si>
  <si>
    <t>Pokojový terminál hovorový s displejem RT-07DV IP</t>
  </si>
  <si>
    <t>Pol251</t>
  </si>
  <si>
    <t>Zásuvka pacienta s držákem a reproduktorem BC-07HS IP</t>
  </si>
  <si>
    <t>Pol252</t>
  </si>
  <si>
    <t>Zásuvka pacienta s držákem (bez hovoru) BC-01H</t>
  </si>
  <si>
    <t>Pol253</t>
  </si>
  <si>
    <t>Terminál pacienta s tlačítkem volání ošetřovatelky. Bez displeje, s vytrhávacím konektorem PT - 07S IP</t>
  </si>
  <si>
    <t>Pol254</t>
  </si>
  <si>
    <t>Tlačítko pacienta (bez hovoru), s vytrhávacím konektorem PU - 01 IP</t>
  </si>
  <si>
    <t>Pol255</t>
  </si>
  <si>
    <t>Táhlo nouzového volání EC-07 IP</t>
  </si>
  <si>
    <t>Pol256</t>
  </si>
  <si>
    <t>Táhlo a tlačítko nouzového volání EBC-07 IP</t>
  </si>
  <si>
    <t>Pol257</t>
  </si>
  <si>
    <t>Služební terminál Vchod ST - 07V IP</t>
  </si>
  <si>
    <t>Pol258</t>
  </si>
  <si>
    <t>Elektromagnetický zámek (Dodává, montuje a zapojuje firma, která dodává dveře) ELM</t>
  </si>
  <si>
    <t>Pol259</t>
  </si>
  <si>
    <t>Router RB-07 IP</t>
  </si>
  <si>
    <t>Pol260</t>
  </si>
  <si>
    <t>SQL server velký (do 30-ti oddělení) SQLS/1U</t>
  </si>
  <si>
    <t>Pol261</t>
  </si>
  <si>
    <t>IP rádio server IPRS</t>
  </si>
  <si>
    <t>Pol262</t>
  </si>
  <si>
    <t>Pager textový PGT</t>
  </si>
  <si>
    <t>Pol263</t>
  </si>
  <si>
    <t>Pagingový vysílač-5W (pagingový vysílač s veškerým příslušenstvím, vč. Instalační krabice) PGS</t>
  </si>
  <si>
    <t>Pol264</t>
  </si>
  <si>
    <t>Patch kabel Patch 0,3m</t>
  </si>
  <si>
    <t>Pol265</t>
  </si>
  <si>
    <t>Konektor včetně ochrany a proměření RJ45 CAT5E</t>
  </si>
  <si>
    <t>Oživení, konfigurace a ostatní rozpočtové náklady</t>
  </si>
  <si>
    <t>Pol266</t>
  </si>
  <si>
    <t>Kontrola vedení</t>
  </si>
  <si>
    <t>Pol267</t>
  </si>
  <si>
    <t>Instalace a konfigurace systému</t>
  </si>
  <si>
    <t>Pol268</t>
  </si>
  <si>
    <t>Kontrolní provoz, zaškolení, vedlejší výdaje</t>
  </si>
  <si>
    <t>Pol269</t>
  </si>
  <si>
    <t>Koordinace stavby</t>
  </si>
  <si>
    <t>Pol270</t>
  </si>
  <si>
    <t>Kontrolní dny</t>
  </si>
  <si>
    <t>Pol271</t>
  </si>
  <si>
    <t>Ekologická likvidace odpadu</t>
  </si>
  <si>
    <t>Pol272</t>
  </si>
  <si>
    <t>Úklid staveniště</t>
  </si>
  <si>
    <t>Pol273</t>
  </si>
  <si>
    <t>km</t>
  </si>
  <si>
    <t>Slaboproudé rozvody - dodávka a montáž vodičů</t>
  </si>
  <si>
    <t>Pol274</t>
  </si>
  <si>
    <t>kabel do trubek, nebo do lišt LSOH UTP Cat 5e</t>
  </si>
  <si>
    <t>Pol275</t>
  </si>
  <si>
    <t>vodič do trubek, nebo do lišt 2x2,5</t>
  </si>
  <si>
    <t>Hrubá instalace - trubkování (lištování) a osazení instalačních krabic</t>
  </si>
  <si>
    <t>Pol276</t>
  </si>
  <si>
    <t>instalační krabice pod omítku KU 68/2</t>
  </si>
  <si>
    <t>Pol277</t>
  </si>
  <si>
    <t>instalační krabice pod omítku KP 64/2</t>
  </si>
  <si>
    <t>Pol278</t>
  </si>
  <si>
    <t>instalační krabice pod omítku KP 64/3</t>
  </si>
  <si>
    <t>Pol279</t>
  </si>
  <si>
    <t>trubka pod omítku PVC 16</t>
  </si>
  <si>
    <t>Pol280</t>
  </si>
  <si>
    <t>trubka pod omítku PVC 25</t>
  </si>
  <si>
    <t>Pol281</t>
  </si>
  <si>
    <t>vodič protahovací AZ 2,5</t>
  </si>
  <si>
    <t>Pol282</t>
  </si>
  <si>
    <t>stropní příchytka ocelová</t>
  </si>
  <si>
    <t>Pol283</t>
  </si>
  <si>
    <t>hmoždinka osazená do zdi o 8</t>
  </si>
  <si>
    <t>Pol284</t>
  </si>
  <si>
    <t>vrut 3,5x40</t>
  </si>
  <si>
    <t>Pol285</t>
  </si>
  <si>
    <t>sádra štukatérská</t>
  </si>
  <si>
    <t>kg</t>
  </si>
  <si>
    <t>Pol286</t>
  </si>
  <si>
    <t>štukovací směs</t>
  </si>
  <si>
    <t>Pol287</t>
  </si>
  <si>
    <t>ostatní drobný instalační materiál (izolační pásky, stahovací plastové pásky, spojovací materiál, svorky, koncovky, štítky…)</t>
  </si>
  <si>
    <t>Pol288</t>
  </si>
  <si>
    <t>rýhy do zdi</t>
  </si>
  <si>
    <t>Pol289</t>
  </si>
  <si>
    <t>prostupy zdivem</t>
  </si>
  <si>
    <t>Pol290</t>
  </si>
  <si>
    <t>pomocné montážní a stavební práce</t>
  </si>
  <si>
    <t>Pol292</t>
  </si>
  <si>
    <t>demontáž a zpětná montáž podhledů</t>
  </si>
  <si>
    <t>05 - elektroinstalace - EPS a ERO</t>
  </si>
  <si>
    <t>EPS - Elektrická pož - EPS - Elektrická požární signalizace</t>
  </si>
  <si>
    <t xml:space="preserve">    D3 - Dodávka instalačního materiálu</t>
  </si>
  <si>
    <t xml:space="preserve">    D4 - Montáž instalačního materiálu</t>
  </si>
  <si>
    <t xml:space="preserve">    D5 - Ostatní práce</t>
  </si>
  <si>
    <t>ER   -  Evakuační ro - ER   -  Evakuační rozhlas</t>
  </si>
  <si>
    <t xml:space="preserve">    D6 - Dodávka kabelových rozvodů</t>
  </si>
  <si>
    <t xml:space="preserve">    D7 - Montáž kabelových rozvodů</t>
  </si>
  <si>
    <t>EPS - Elektrická pož</t>
  </si>
  <si>
    <t>EPS - Elektrická požární signalizace</t>
  </si>
  <si>
    <t>001</t>
  </si>
  <si>
    <t>Ústředna</t>
  </si>
  <si>
    <t>002</t>
  </si>
  <si>
    <t>Box ústředny</t>
  </si>
  <si>
    <t>003</t>
  </si>
  <si>
    <t>Rozšiřující deska pro 2 smyčky</t>
  </si>
  <si>
    <t>004</t>
  </si>
  <si>
    <t>Napájecí zdroj</t>
  </si>
  <si>
    <t>005</t>
  </si>
  <si>
    <t>Záložní akumulátor 40 Ah</t>
  </si>
  <si>
    <t>006</t>
  </si>
  <si>
    <t>Připojení na PCO NEMCB ZDP NAM</t>
  </si>
  <si>
    <t>Optický kouřový hlásič</t>
  </si>
  <si>
    <t>Patice s X-PERT kartou</t>
  </si>
  <si>
    <t>Tlačítkového hlásiče v krytu</t>
  </si>
  <si>
    <t>Siréna dialogová na linku</t>
  </si>
  <si>
    <t>Přídržný magnet 85kg, s tláčítkem a kotvou na kloubu,reset tlačítko</t>
  </si>
  <si>
    <t>Vstupní/výstupní modul (3vstupy/3výstupy) v boxu</t>
  </si>
  <si>
    <t>Zálohovaný zdroj 24V 5A ve skříni s AKU pro MK</t>
  </si>
  <si>
    <t>Zálohovaný zdroj 12V 5A ve skříni s AKU</t>
  </si>
  <si>
    <t>Cylindrová vložka jednotné od HZS České Budějovice</t>
  </si>
  <si>
    <t>Podružné paralelní tablo</t>
  </si>
  <si>
    <t>Tablo na sesterně 2.NP</t>
  </si>
  <si>
    <t>Montáž nové ústředny EPS</t>
  </si>
  <si>
    <t>Montáž karty linky</t>
  </si>
  <si>
    <t>Připojená na stávající linku včetně přepojení</t>
  </si>
  <si>
    <t>Programování a oživení systému</t>
  </si>
  <si>
    <t>Montáž OK hlásiče</t>
  </si>
  <si>
    <t>Montáž tlačítkového hlásiče</t>
  </si>
  <si>
    <t>Měření izolačního odporu úseku smyčky</t>
  </si>
  <si>
    <t>Montáž přídržného magnetu</t>
  </si>
  <si>
    <t>Montáž sirény</t>
  </si>
  <si>
    <t>Montáž modulu V/V</t>
  </si>
  <si>
    <t>Montáž zdroje</t>
  </si>
  <si>
    <t>Montáž zobrazovacího tabla</t>
  </si>
  <si>
    <t>Elektroinstalační úložní materiál (trubka ve zdi)</t>
  </si>
  <si>
    <t>Elektroinstalační úložní materiál s funkčností při požáru (trubka, příchytka)</t>
  </si>
  <si>
    <t>Kabel smyčky EPS</t>
  </si>
  <si>
    <t>Kabel s funkčností při požáru bezhalogenní</t>
  </si>
  <si>
    <t>Tmel pro utěsnění prostupů</t>
  </si>
  <si>
    <t>306.1</t>
  </si>
  <si>
    <t>Pomocný materiál (krabičky, svorky, příchytky, hmoždinky...)</t>
  </si>
  <si>
    <t>Instalace elektroinstalačního úložného materiálu</t>
  </si>
  <si>
    <t>Instalace kabelů</t>
  </si>
  <si>
    <t>Průrazy, pomocné stavební práce</t>
  </si>
  <si>
    <t>Revize systému</t>
  </si>
  <si>
    <t>Návody, tech. dokumentace</t>
  </si>
  <si>
    <t>Koordinace s ostatními systémy</t>
  </si>
  <si>
    <t>Pol293</t>
  </si>
  <si>
    <t>Napojení na stávající přívodní kabely EPS, přepojení stávajícího kabelu</t>
  </si>
  <si>
    <t>707</t>
  </si>
  <si>
    <t>707-9</t>
  </si>
  <si>
    <t>1541420478</t>
  </si>
  <si>
    <t>ER   -  Evakuační ro</t>
  </si>
  <si>
    <t>ER   -  Evakuační rozhlas</t>
  </si>
  <si>
    <t>Řídící jednotka ER</t>
  </si>
  <si>
    <t>Směrovač pro 6 zón</t>
  </si>
  <si>
    <t>103.1</t>
  </si>
  <si>
    <t>Koncový zesilovač, 1000W, 100V</t>
  </si>
  <si>
    <t>104.1</t>
  </si>
  <si>
    <t>Záložní zesilovač1000W, 100V</t>
  </si>
  <si>
    <t>Akumulátok AKU 12V/40A</t>
  </si>
  <si>
    <t>Napájecí, dobíjecí jednotka</t>
  </si>
  <si>
    <t>Stanice hlasatele 4 programovací tlačítka</t>
  </si>
  <si>
    <t>Skříňový reproduktor na stěnu</t>
  </si>
  <si>
    <t>Stropní reproduktor podhledový</t>
  </si>
  <si>
    <t>Přehrávací zařízení,se zesilovačem a reproduktory</t>
  </si>
  <si>
    <t>Montáž ozvučovacího systému</t>
  </si>
  <si>
    <t>Programové nastavení systému</t>
  </si>
  <si>
    <t>Montáž skříňového reproduktoru</t>
  </si>
  <si>
    <t>Montáž stropního reproduktoru včetně krytu</t>
  </si>
  <si>
    <t>Montáž stanice hlasatele</t>
  </si>
  <si>
    <t>Pomocné práce, koordinace</t>
  </si>
  <si>
    <t>Kabelová objímka ohnivzdorná vč.ohniodolné kotvy</t>
  </si>
  <si>
    <t>Trubka pod omítku 23</t>
  </si>
  <si>
    <t>Pol295</t>
  </si>
  <si>
    <t>Kabel pro ER dle EN54 a vyhášky č23/2008</t>
  </si>
  <si>
    <t>Kabel CYKY 3Cx1,5 pro napájení</t>
  </si>
  <si>
    <t>Montáž kabelu pro reproduktory</t>
  </si>
  <si>
    <t>cel</t>
  </si>
  <si>
    <t>708-9</t>
  </si>
  <si>
    <t>1914046179</t>
  </si>
  <si>
    <t>06 - elektroinstalace - MaR</t>
  </si>
  <si>
    <t>2 - Havarijní zabezpečení</t>
  </si>
  <si>
    <t>3 - Stávající topení</t>
  </si>
  <si>
    <t>4 - VZT1</t>
  </si>
  <si>
    <t>5 - VZT5 (JIP) – veškeré MaR prvky se využijí ze stávající VZT</t>
  </si>
  <si>
    <t>06.08.2019 - VZT 2-4 Atrea</t>
  </si>
  <si>
    <t>D1 - Chlazení</t>
  </si>
  <si>
    <t>10 - Medicinální plyny</t>
  </si>
  <si>
    <t>11 - Rozvaděče RA/DT</t>
  </si>
  <si>
    <t>12 - Řídící systém</t>
  </si>
  <si>
    <t>13 - Velín</t>
  </si>
  <si>
    <t>14    Ostatní výkony - 14    Ostatní výkony a náklady na provedení díla</t>
  </si>
  <si>
    <t>15    Demontáž stáva - 15    Demontáž stávající VZT3</t>
  </si>
  <si>
    <t>90 – Specifikace kab - 90 – Specifikace kabelů</t>
  </si>
  <si>
    <t>1.T1</t>
  </si>
  <si>
    <t>Snímač teploty stonkový, délka 120mm, Ni1000 EGT 346 F101</t>
  </si>
  <si>
    <t>Pol409</t>
  </si>
  <si>
    <t>0364439120 Ochranná jímka mosazná</t>
  </si>
  <si>
    <t>1.T2</t>
  </si>
  <si>
    <t>Snímač teploty stonkový, délka 450mm, Ni1000 EGT 348 F101</t>
  </si>
  <si>
    <t>Pol410</t>
  </si>
  <si>
    <t>0364439450 Ochranná jímka mosazná</t>
  </si>
  <si>
    <t>1.Č</t>
  </si>
  <si>
    <t>Připojení čerpadel</t>
  </si>
  <si>
    <t>Havarijní zabezpečení</t>
  </si>
  <si>
    <t>02.01.2019</t>
  </si>
  <si>
    <t>Universální termostat RAK 582.4/3728</t>
  </si>
  <si>
    <t>2.P1</t>
  </si>
  <si>
    <t>DSB 140 F001</t>
  </si>
  <si>
    <t>Poznámka k položce:
Regulátor  tlaku kontrolní s nastavitelnou spínací diferencí; Využije se stávající</t>
  </si>
  <si>
    <t>2.P2</t>
  </si>
  <si>
    <t>RAK 582.4/3728</t>
  </si>
  <si>
    <t>Poznámka k položce:
Universální termostat; Využije se stávající</t>
  </si>
  <si>
    <t>Regulátor hladiny vody RHV 02</t>
  </si>
  <si>
    <t>Pol411</t>
  </si>
  <si>
    <t>SZ1</t>
  </si>
  <si>
    <t>Poznámka k položce:
Podlahová elektroda; Využijí se stávající</t>
  </si>
  <si>
    <t>2.2B</t>
  </si>
  <si>
    <t>T6 ovladač v plastové skříni s hřibovým knoflíkem</t>
  </si>
  <si>
    <t>Poznámka k položce:
Využije se stávající</t>
  </si>
  <si>
    <t>2.3B</t>
  </si>
  <si>
    <t>Nástěnné svítidlo v krytu</t>
  </si>
  <si>
    <t>Stávající topení</t>
  </si>
  <si>
    <t>3.T</t>
  </si>
  <si>
    <t>Čidlo teploty příložné, Ni1000</t>
  </si>
  <si>
    <t>3.Č</t>
  </si>
  <si>
    <t>Připojení stávajících čerpadel</t>
  </si>
  <si>
    <t>RV3.1</t>
  </si>
  <si>
    <t>Připojení pohonu</t>
  </si>
  <si>
    <t>RV3.</t>
  </si>
  <si>
    <t>AVM 115S F132</t>
  </si>
  <si>
    <t>Poznámka k položce:
Pohon ventilu s elektronikou SUT
Před objednáním zkontrolovat kompatibilitu se stávajícími ventily</t>
  </si>
  <si>
    <t>3.T.1</t>
  </si>
  <si>
    <t>EGT 301 F101</t>
  </si>
  <si>
    <t>Poznámka k položce:
Snímač teploty venkovní
Využije se stávající</t>
  </si>
  <si>
    <t>VZT1</t>
  </si>
  <si>
    <t>4.T1</t>
  </si>
  <si>
    <t>Pol412</t>
  </si>
  <si>
    <t>0368839 000 Upevňovací příruba pro montáž do kanálu</t>
  </si>
  <si>
    <t>4.T2</t>
  </si>
  <si>
    <t>EGT 311 F101</t>
  </si>
  <si>
    <t>Poznámka k položce:
Čidlo teploty příložné, Ni1000</t>
  </si>
  <si>
    <t>4Y1</t>
  </si>
  <si>
    <t>Servopohon klapkový s vratnou pružinou 7Nm ASF 112 F122</t>
  </si>
  <si>
    <t>4.Y3</t>
  </si>
  <si>
    <t>Servopohon AVM 115 F132</t>
  </si>
  <si>
    <t>Poznámka k položce:
Napájení 24V, ovládání SUT; BUN 025 F300; Regulační ventil trojcestný  DN25, Kvs10</t>
  </si>
  <si>
    <t>4.Y4</t>
  </si>
  <si>
    <t>Poznámka k položce:
Napájení 24V, ovládání SUT; BUN 040 F300; Regulační ventil trojcestný  DN40, Kvs22</t>
  </si>
  <si>
    <t>4.TA1</t>
  </si>
  <si>
    <t>TFL201F601 Protimrazový termostat</t>
  </si>
  <si>
    <t>Poznámka k položce:
6m kapilára</t>
  </si>
  <si>
    <t>4.M</t>
  </si>
  <si>
    <t>Připojení motorů/čerpadla</t>
  </si>
  <si>
    <t>04.04.2019</t>
  </si>
  <si>
    <t>Připojení a montáž frekvenčních měničů</t>
  </si>
  <si>
    <t>4.Y2</t>
  </si>
  <si>
    <t>ASM 115 F122</t>
  </si>
  <si>
    <t>Poznámka k položce:
Servopohon klapkový</t>
  </si>
  <si>
    <t>04.03.2019</t>
  </si>
  <si>
    <t>Regulátor malého diferenčního tlaku DDL 103 F001</t>
  </si>
  <si>
    <t>PPK1.</t>
  </si>
  <si>
    <t>Protipožární klapky - připojení</t>
  </si>
  <si>
    <t>VZT5 (JIP) – veškeré MaR prvky se využijí ze stávající VZT</t>
  </si>
  <si>
    <t>5.T1</t>
  </si>
  <si>
    <t>Snímač teploty Ni 1000, kanálový včetně stonku EGT 347F101</t>
  </si>
  <si>
    <t>5.TH1</t>
  </si>
  <si>
    <t>EGH 111F002</t>
  </si>
  <si>
    <t>Poznámka k položce:
Snímač vlhkosti a teploty kanálový</t>
  </si>
  <si>
    <t>5.T2</t>
  </si>
  <si>
    <t>EGT 311F101</t>
  </si>
  <si>
    <t>Poznámka k položce:
Snímač teploty příložný</t>
  </si>
  <si>
    <t>5.V1</t>
  </si>
  <si>
    <t>MH42R 20 F210</t>
  </si>
  <si>
    <t>5.Y3</t>
  </si>
  <si>
    <t>Směšovací 4 cestný ventil s pohonem ASM</t>
  </si>
  <si>
    <t>5.TA1</t>
  </si>
  <si>
    <t>TFC B12 F001</t>
  </si>
  <si>
    <t>Poznámka k položce:
Termostat mrazové ochrany kapilárou;</t>
  </si>
  <si>
    <t>05.03.2019</t>
  </si>
  <si>
    <t>Regulátor tlakové diference pro VZT KS600 C2 DUNGS</t>
  </si>
  <si>
    <t>5.Y1</t>
  </si>
  <si>
    <t>Servopohon klapkový s pružinou, dvojitý pomocný kontakt ASF122 F222</t>
  </si>
  <si>
    <t>5.Y2</t>
  </si>
  <si>
    <t>ASM 113Sf122</t>
  </si>
  <si>
    <t>Poznámka k položce:
Servopohon klapkový 0-10V</t>
  </si>
  <si>
    <t>5.M</t>
  </si>
  <si>
    <t>Ventilátor radiální dvourychlostní, dělené vynutí</t>
  </si>
  <si>
    <t>05.06.2019</t>
  </si>
  <si>
    <t>Regulátor vlhkosti kanálový</t>
  </si>
  <si>
    <t>5.CH1</t>
  </si>
  <si>
    <t>RP125B7W1</t>
  </si>
  <si>
    <t>Poznámka k položce:
Chladící jednotka Daikin Split 3x400V 15,9A</t>
  </si>
  <si>
    <t>05.05.2019</t>
  </si>
  <si>
    <t>Hygromatik HY 3.23</t>
  </si>
  <si>
    <t>Poznámka k položce:
Parní zvlhčovač 3x230V/24,9A, 0-10V ovládání</t>
  </si>
  <si>
    <t>5.M3</t>
  </si>
  <si>
    <t>Připojení čerpadla ohřívače</t>
  </si>
  <si>
    <t>5.PK</t>
  </si>
  <si>
    <t>PPK – pomocný kontakt</t>
  </si>
  <si>
    <t>5.T3</t>
  </si>
  <si>
    <t>EGT 330F101</t>
  </si>
  <si>
    <t>Poznámka k položce:
Snímač teploty prostorový, Ni 1000</t>
  </si>
  <si>
    <t>06.08.2019</t>
  </si>
  <si>
    <t>VZT 2-4 Atrea</t>
  </si>
  <si>
    <t>Pol413</t>
  </si>
  <si>
    <t>Jednotky jsou dodané s vlastní regulací. MaR připojí komunikační kabel BacNet/IP</t>
  </si>
  <si>
    <t>Chlazení</t>
  </si>
  <si>
    <t>9.CHL</t>
  </si>
  <si>
    <t>Jednotky fungují autonomně. MaR hlídá chod + poruchu</t>
  </si>
  <si>
    <t>Medicinální plyny</t>
  </si>
  <si>
    <t>10.MP</t>
  </si>
  <si>
    <t>Hlídání tlaku – připojení 2 snímačů tlaku</t>
  </si>
  <si>
    <t>Rozvaděče RA/DT</t>
  </si>
  <si>
    <t>DT1</t>
  </si>
  <si>
    <t>Skříň. rozv. 2000x800x400mm,vč. podstavce, svorek, vývodek</t>
  </si>
  <si>
    <t>Poznámka k položce:
pro řídící systém, jištění, spínání, ochrany</t>
  </si>
  <si>
    <t>DT2</t>
  </si>
  <si>
    <t>Řídící systém</t>
  </si>
  <si>
    <t>HW</t>
  </si>
  <si>
    <t>EY-AS 525</t>
  </si>
  <si>
    <t>Poznámka k položce:
Modulární automatizační stanice s BACnet/IP</t>
  </si>
  <si>
    <t>HW.1</t>
  </si>
  <si>
    <t>EY-IO 571</t>
  </si>
  <si>
    <t>Poznámka k položce:
I/O-modul, digitální vstupy / výstupy (otevřený kolektor)</t>
  </si>
  <si>
    <t>HW.2</t>
  </si>
  <si>
    <t>EY-IO 570</t>
  </si>
  <si>
    <t>Poznámka k položce:
I/O-modul, analogové výstupy a univerzální vstupy</t>
  </si>
  <si>
    <t>HW.3</t>
  </si>
  <si>
    <t>EY-IO 531</t>
  </si>
  <si>
    <t>Poznámka k položce:
I/O-modul, digitální vstupy; Switch 8x GLAN</t>
  </si>
  <si>
    <t>Poznámka k položce:
I/O-modul, digitální vstupy</t>
  </si>
  <si>
    <t>Velín</t>
  </si>
  <si>
    <t>SW</t>
  </si>
  <si>
    <t>Dynamizace dispečerskéno pracoviště</t>
  </si>
  <si>
    <t>SW.1</t>
  </si>
  <si>
    <t>Datové body pro vizualizaci 870</t>
  </si>
  <si>
    <t>Poznámka k položce:
Před objednáním zjistit aktuální počet DB</t>
  </si>
  <si>
    <t>14    Ostatní výkony</t>
  </si>
  <si>
    <t>14    Ostatní výkony a náklady na provedení díla</t>
  </si>
  <si>
    <t>Pol414</t>
  </si>
  <si>
    <t>Kabelové žlaby, rošty, trubky, lišty, krabice, svorky, příchytky, hmoždinky, šrouby, závitové tyče, pomocné nosné konstrukce a ostatní pomocný a nosný materiál</t>
  </si>
  <si>
    <t>Pol415</t>
  </si>
  <si>
    <t>Montáže kabelových tras, kabelů, přístrojů a zařízení ve specifikaci</t>
  </si>
  <si>
    <t>Pol416</t>
  </si>
  <si>
    <t>SW všech AS, včetně uvedení do provozu</t>
  </si>
  <si>
    <t>Pol417</t>
  </si>
  <si>
    <t>Výchozí revize elektrického zařízení</t>
  </si>
  <si>
    <t>Pol418</t>
  </si>
  <si>
    <t>Dokumentace skutečného stavu, zkušební provoz, zaškolení obsluhy, doprava, ubytování, zařízení staveniště, režie</t>
  </si>
  <si>
    <t>15    Demontáž stáva</t>
  </si>
  <si>
    <t>15    Demontáž stávající VZT3</t>
  </si>
  <si>
    <t>VZT JIP</t>
  </si>
  <si>
    <t>Přepojení teploměrů, tlakových diferencí, pohonů, atp.</t>
  </si>
  <si>
    <t>DT1,2</t>
  </si>
  <si>
    <t>Odpojení komponent ze stávajících rozvaděčů DT</t>
  </si>
  <si>
    <t>UT</t>
  </si>
  <si>
    <t>Přepojení stávajících prvků MaR do nového rozvaděče</t>
  </si>
  <si>
    <t>90 – Specifikace kab</t>
  </si>
  <si>
    <t>90 – Specifikace kabelů</t>
  </si>
  <si>
    <t>Pol419</t>
  </si>
  <si>
    <t>JXFE-R 1x2x0,8</t>
  </si>
  <si>
    <t>Pol420</t>
  </si>
  <si>
    <t>JXFE-R 2x2x0,8</t>
  </si>
  <si>
    <t>Pol421</t>
  </si>
  <si>
    <t>JXFE-R 4x2x0,8</t>
  </si>
  <si>
    <t>Pol422</t>
  </si>
  <si>
    <t>CXKH-R 3x1,5</t>
  </si>
  <si>
    <t>Pol423</t>
  </si>
  <si>
    <t>CXKH-R 5x2,5</t>
  </si>
  <si>
    <t>Pol424</t>
  </si>
  <si>
    <t>CXKH-R 5x4</t>
  </si>
  <si>
    <t>Pol425</t>
  </si>
  <si>
    <t>CXKH-R 5x6</t>
  </si>
  <si>
    <t>Pol426</t>
  </si>
  <si>
    <t>Cat.5e LSOH bezhalogenní</t>
  </si>
  <si>
    <t>07 - vzduchotechnika</t>
  </si>
  <si>
    <t>D1 - zařízení č. 1</t>
  </si>
  <si>
    <t xml:space="preserve">    D2 - - větrání místností ve 2.NP až 6.NP pomocí rekuperace</t>
  </si>
  <si>
    <t>D3 - zařízení č. 2</t>
  </si>
  <si>
    <t xml:space="preserve">    D4 - - větrání šaten a sociálních zařízení v 1.NP pomocí rekuperace</t>
  </si>
  <si>
    <t>D5 - zařízení č. 3</t>
  </si>
  <si>
    <t xml:space="preserve">    D6 - - větrání místností TBC v 1.NP pomocí rekuperace</t>
  </si>
  <si>
    <t>D7 - zařízení č. 4</t>
  </si>
  <si>
    <t>D8 - zařízení č. 5</t>
  </si>
  <si>
    <t xml:space="preserve">    D9 - - chlazení místností v 1.NP až 6.NP pomocí VRF</t>
  </si>
  <si>
    <t>D10 - zařízení č. 6</t>
  </si>
  <si>
    <t xml:space="preserve">    D11 - - chlazení místností v 1.NP až 6.NP pomocí MULTISPLIT a SPLIT</t>
  </si>
  <si>
    <t>D12 - zařízení č. 7</t>
  </si>
  <si>
    <t xml:space="preserve">    D13 - - větrání technických místností v 1.NP až 6.NP</t>
  </si>
  <si>
    <t>D14 - zařízení č. 8</t>
  </si>
  <si>
    <t xml:space="preserve">    D15 - - větrání sociálních zařízení v JIP v 5.NP</t>
  </si>
  <si>
    <t>D16 - zařízení č. 9</t>
  </si>
  <si>
    <t xml:space="preserve">    D17 - - větrání výtahových šachet</t>
  </si>
  <si>
    <t>D18 - zařízení společné</t>
  </si>
  <si>
    <t xml:space="preserve">    D19 - demontáž stávající VZT</t>
  </si>
  <si>
    <t xml:space="preserve">    D20 - požární ucpávka</t>
  </si>
  <si>
    <t>zařízení č. 1</t>
  </si>
  <si>
    <t>- větrání místností ve 2.NP až 6.NP pomocí rekuperace</t>
  </si>
  <si>
    <t>1.1</t>
  </si>
  <si>
    <t>kompaktní přívodní a odsávací rekuperační jednotka</t>
  </si>
  <si>
    <t>Poznámka k položce:
ve složení:  
přívodní filtr F5 1 ks
vodní ohřívač, 41,2 kW, 70/55°C 1 ks
přímý chladič, 62,9 kW, R410A 1 ks
deskový rekuperátor, vč, bypassu, suchá účinnost 75,2% 1 ks
ventilátor, vč. FM 2 ks
odsávací filtr F5 1 ks
volná komora 2 ks
tlumič hluku 0,5 m 4 ks
uzavírací klapka 2 ks
tlumící manžeta 4 ks
rám + podstavné nohy 
servisní vypínače ventilátorů, manostaty pro měření tlakové diference na ventilátorech, kapilárový termostat protimrazové ochrany 
max. rozměry VZT jednotky 5700x1800x2202 mm, 2600 kg 
max. akustický výkon do okolí 57 dB(A) 
Vpř = 9 400 m3/h, Pext = 600 Pa 
5,5 kW, 11,2 A, 400 V/50 Hz 
Vod = 9 400 m3/h, Pext = 600 Pa 
4,0 kW, 8,3 A, 400 V/50 Hz 
provedení : vnitřní, na sobě s hrdly po stranách, levé, ECODESIGN 2018, EUROVENT</t>
  </si>
  <si>
    <t>1.2</t>
  </si>
  <si>
    <t>venkovní kondenzační jednotka pro VZT</t>
  </si>
  <si>
    <t>Poznámka k položce:
vzduchem chlazená kompresorová jednotka, inverterové provedení, ve složení: scroll kompresor, odlučovač oleje, odlučovač kapaliny, teplotní a tlakové čidlo (vysoký a nízký tlak), dehydrátor, filtr, 4 cestný přepínací ventil, elektrické ventily a elektronické expanzní ventily, měkký start, elektronika pro napojení na VZT jednotku, karta pro externí ovládání teploty signálem 0-10V, nástěnný ovladač; vč. konzol; max. rozměry 1505x970x370 mm, 143 kg; max. akustický výkon do okolí 73/75 dB(A); Qch = 28,0 kW, R 410A; 7,98 kW, 5,0/12,8 A, 400 V/50 Hz; provedení : venkovní</t>
  </si>
  <si>
    <t>1.3</t>
  </si>
  <si>
    <t>přívodní nastavitelný vířivý anemostat 600x600 mm</t>
  </si>
  <si>
    <t>Poznámka k položce:
vířivý anemostat se čtvercovou čelní deskou a připojovací komorou s horizontálním připojením a regulační klapkou</t>
  </si>
  <si>
    <t>1.4</t>
  </si>
  <si>
    <t>odsávací talířový ventil kovový pr. 125 mm</t>
  </si>
  <si>
    <t>Poznámka k položce:
vč. rámeček</t>
  </si>
  <si>
    <t>1.5</t>
  </si>
  <si>
    <t>odsávací talířový ventil kovový pr. 100 mm</t>
  </si>
  <si>
    <t>1.6</t>
  </si>
  <si>
    <t>stěnová mřížka 500x100 mm</t>
  </si>
  <si>
    <t>Poznámka k položce:
hliníková krycí mřížka s horizontálními lamelami a roztečí 20 mm</t>
  </si>
  <si>
    <t>1.7</t>
  </si>
  <si>
    <t>regulační klapka těsná pr. 280 mm</t>
  </si>
  <si>
    <t>Poznámka k položce:
provedení ruční</t>
  </si>
  <si>
    <t>1.8</t>
  </si>
  <si>
    <t>regulační klapka těsná pr. 250 mm</t>
  </si>
  <si>
    <t>1.9</t>
  </si>
  <si>
    <t>požární klapka 1250x315 mm</t>
  </si>
  <si>
    <t>Poznámka k položce:
provedení s požární odolností EIS 90 a se servopohonem, napojení na EPS; 0,01 kW, 230 V/50 Hz</t>
  </si>
  <si>
    <t>1.10</t>
  </si>
  <si>
    <t>požární klapka 560x200 mm</t>
  </si>
  <si>
    <t>1.11</t>
  </si>
  <si>
    <t>požární klapka 280x200 mm</t>
  </si>
  <si>
    <t>1.12</t>
  </si>
  <si>
    <t>požární klapka pr. 250 mm</t>
  </si>
  <si>
    <t>1.13</t>
  </si>
  <si>
    <t>protidešťová žaluzie 1900x500 mm</t>
  </si>
  <si>
    <t>Poznámka k položce:
pozinkovaná protidešťová žaluzie s horizontálními lamelami a sítem proti ptactvu</t>
  </si>
  <si>
    <t>1.14</t>
  </si>
  <si>
    <t>výfuková hlavice zaoblená 315x1250 mm, 135°</t>
  </si>
  <si>
    <t>Poznámka k položce:
výfuková hlavice se sítem proti ptactvu</t>
  </si>
  <si>
    <t>1.15</t>
  </si>
  <si>
    <t>ohebná zvukově izolovaná hadice</t>
  </si>
  <si>
    <t>Pol297</t>
  </si>
  <si>
    <t>pr. 250 mm (16 x 1,5m)</t>
  </si>
  <si>
    <t>Pol298</t>
  </si>
  <si>
    <t>pr. 125 mm (86 x 1,5m)</t>
  </si>
  <si>
    <t>Pol299</t>
  </si>
  <si>
    <t>pr. 100 mm (21 x 1,5m)</t>
  </si>
  <si>
    <t>1.16</t>
  </si>
  <si>
    <t>potrubí kruhové těsné - s gumovým těsněním z pozinkovaného plechu, vč. mont. mater.</t>
  </si>
  <si>
    <t>Pol300</t>
  </si>
  <si>
    <t>do pr. 280 mm / 30% (25m + 40m + 34m + 7m + 13m + 24m + 32m + 15m + 24m + 32m + 15m + 24m + 32m + 13m + 15m + 15m)</t>
  </si>
  <si>
    <t>Pol301</t>
  </si>
  <si>
    <t>do pr. 125 mm / 30% (10m + 10m + 12m + 14m + 11m + 21m + 11m + 12m + 16m + 21m + 11m + 12m + 16m + 12m + 16m + 20m + 12m + 13m)</t>
  </si>
  <si>
    <t>1.17</t>
  </si>
  <si>
    <t>potrubí čtyřhranné sk.I, vč. mont. mater.</t>
  </si>
  <si>
    <t>Pol302</t>
  </si>
  <si>
    <t>do obvodu 3 200 mm / 40% (10m + 10m + 10m + 7m + 13m + 8m + 6m + 4m + 7m)</t>
  </si>
  <si>
    <t>Pol303</t>
  </si>
  <si>
    <t>do obvodu 2 100 mm / 40% (14m + 7m + 16m + 7m + 16m + 7m + 16m + 7m + 16m + 7m + 8m + 6m + 6m)</t>
  </si>
  <si>
    <t>1.18</t>
  </si>
  <si>
    <t>chladovody 12/22 mm (7m + 8m + 7m + 8m)</t>
  </si>
  <si>
    <t>Poznámka k položce:
vč. lišt, izolace a montážního materiálu a kabelového žlabu</t>
  </si>
  <si>
    <t>Pol3041</t>
  </si>
  <si>
    <t>tepelná izolace tl. 40 mm do AL polepu</t>
  </si>
  <si>
    <t>Pol3051</t>
  </si>
  <si>
    <t>tepelná izolace tl. 40 mm do plechu</t>
  </si>
  <si>
    <t>Pol3061</t>
  </si>
  <si>
    <t>požární izolace EI 30</t>
  </si>
  <si>
    <t>Pol307</t>
  </si>
  <si>
    <t>šéfmontáž, zprovoznění a zaškolení obsluhy zař.č. 1.2</t>
  </si>
  <si>
    <t>zařízení č. 2</t>
  </si>
  <si>
    <t>- větrání šaten a sociálních zařízení v 1.NP pomocí rekuperace</t>
  </si>
  <si>
    <t>2.1</t>
  </si>
  <si>
    <t>Poznámka k položce:
ve složení:  
přívodní filtr F5 1 ks
vodní ohřívač, 1,8 kW, 70/55°C 1 ks
deskový rekuperátor, vč, bypassu, suchá účinnost 83% 1 ks
ventilátor, vč. EC motorů 2 ks
odsávací filtr M5 1 ks
uzavírací klapka 2 ks
tlumící manžeta 4 ks
rám + vývod kondenzátu 
kompletní M+R, vč. ovladače 
max. rozměry VZT jednotky 2300x1600x775 mm, 401 kg 
max. akustický výkon do okolí 73 dB(A) 
Vpř = 2 650 m3/h, Pext = 350 Pa 
2,5 kW, 3,8 A, 400 V/50 Hz 
Vod = 2 650 m3/h, Pext = 350 Pa 
2,5 kW, 3,8 A, 400 V/50 Hz 
provedení : vnitřní, podstropní, ECODESIGN 2018, EUROVENT</t>
  </si>
  <si>
    <t>2.2</t>
  </si>
  <si>
    <t>tlumič hluku 600x500 mm, dl. 1,2 m</t>
  </si>
  <si>
    <t>Poznámka k položce:
vč. tl. kulisa 100x490/1,0 m - 3 ks</t>
  </si>
  <si>
    <t>2.3</t>
  </si>
  <si>
    <t>tlumič hluku 600x500 mm, dl. 0,7 m</t>
  </si>
  <si>
    <t>Poznámka k položce:
vč. tl. kulisa 100x490/0,5 m - 3 ks</t>
  </si>
  <si>
    <t>2.4</t>
  </si>
  <si>
    <t>přívodní nastavitelný vířivý anemostat 500x500 mm</t>
  </si>
  <si>
    <t>2.5</t>
  </si>
  <si>
    <t>přívodní nastavitelný vířivý anemostat 400x400 mm</t>
  </si>
  <si>
    <t>2.6</t>
  </si>
  <si>
    <t>přívodní nastavitelný vířivý anemostat 300x300 mm</t>
  </si>
  <si>
    <t>2.7</t>
  </si>
  <si>
    <t>odsávací talířový ventil kovový pr. 160 mm</t>
  </si>
  <si>
    <t>2.8</t>
  </si>
  <si>
    <t>2.9</t>
  </si>
  <si>
    <t>2.10</t>
  </si>
  <si>
    <t>stěnová mřížka 500x200 mm</t>
  </si>
  <si>
    <t>2.11</t>
  </si>
  <si>
    <t>2.12</t>
  </si>
  <si>
    <t>regulační klapka těsná 500x200 mm</t>
  </si>
  <si>
    <t>2.13</t>
  </si>
  <si>
    <t>regulační klapka těsná 315x200 mm</t>
  </si>
  <si>
    <t>2.14</t>
  </si>
  <si>
    <t>regulační klapka těsná 160x200 mm</t>
  </si>
  <si>
    <t>2.15</t>
  </si>
  <si>
    <t>požární klapka 560x500 mm</t>
  </si>
  <si>
    <t>2.16</t>
  </si>
  <si>
    <t>protidešťová žaluzie 560x500 mm</t>
  </si>
  <si>
    <t>2.17</t>
  </si>
  <si>
    <t>protidešťová žaluzie 600x200 mm</t>
  </si>
  <si>
    <t>2.18</t>
  </si>
  <si>
    <t>Pol308</t>
  </si>
  <si>
    <t>pr. 200 mm (7 x 1,5m)</t>
  </si>
  <si>
    <t>Pol309</t>
  </si>
  <si>
    <t>pr. 160 mm (15 x 1,5m)</t>
  </si>
  <si>
    <t>Pol3102</t>
  </si>
  <si>
    <t>pr. 125 mm (2 x 1,5m)</t>
  </si>
  <si>
    <t>Pol311</t>
  </si>
  <si>
    <t>pr. 100 mm (4 x 1,5m)</t>
  </si>
  <si>
    <t>2.19</t>
  </si>
  <si>
    <t>Pol312</t>
  </si>
  <si>
    <t>do pr. 200 mm / 30% (10m + 14m + 6m + 4m + 4m + 7m)</t>
  </si>
  <si>
    <t>Pol313</t>
  </si>
  <si>
    <t>do pr. 125 mm / 30% (5m)</t>
  </si>
  <si>
    <t>2.20</t>
  </si>
  <si>
    <t>Pol314</t>
  </si>
  <si>
    <t>do obvodu 1 600 mm / 40% (13m + 12m + 4m + 9m + 12m + 5m)</t>
  </si>
  <si>
    <t>Pol315</t>
  </si>
  <si>
    <t>do obvodu 800 mm / 40% (6m + 5m + 6m + 4m + 8m + 6m)</t>
  </si>
  <si>
    <t>Pol3042</t>
  </si>
  <si>
    <t>Pol3062</t>
  </si>
  <si>
    <t>zařízení č. 3</t>
  </si>
  <si>
    <t>- větrání místností TBC v 1.NP pomocí rekuperace</t>
  </si>
  <si>
    <t>3.1</t>
  </si>
  <si>
    <t>Poznámka k položce:
ve složení:  
přívodní filtr M5 1 ks
vodní ohřívač, 0,8 kW, 70/55°C 1 ks
deskový rekuperátor, vč, bypassu, suchá účinnost 79% 1 ks
ventilátor, vč. EC motorů 2 ks
odsávací filtr M5 1 ks
uzavírací klapka 2 ks
tlumící manžeta 4 ks
rám + vývod kondenzátu 
kompletní M+R, vč. ovladače 
max. rozměry VZT jednotky 1800x970x384 mm, 143 kg 
max. akustický výkon do okolí 54 dB(A) 
Vpř = 650 m3/h, Pext = 250 Pa 
0,385 kW, 2,5 A, 230 V/50 Hz 
Vod = 650 m3/h, Pext = 250 Pa 
0,385 kW, 2,5 A, 230 V/50 Hz 
provedení : vnitřní, podstropní, ECODESIGN 2018, EUROVENT</t>
  </si>
  <si>
    <t>3.2</t>
  </si>
  <si>
    <t>tlumič hluku pr. 250 mm, dl. 0,9 m</t>
  </si>
  <si>
    <t>3.3</t>
  </si>
  <si>
    <t>3.4</t>
  </si>
  <si>
    <t>3.5</t>
  </si>
  <si>
    <t>3.6</t>
  </si>
  <si>
    <t>3.7</t>
  </si>
  <si>
    <t>protidešťová žaluzie pr. 315 mm</t>
  </si>
  <si>
    <t>Poznámka k položce:
plastová protidešťová žaluzie s horizontálními lamelami a sítem proti ptactvu</t>
  </si>
  <si>
    <t>3.8</t>
  </si>
  <si>
    <t>výfuková hlavice pr. 280 mm</t>
  </si>
  <si>
    <t>3.9</t>
  </si>
  <si>
    <t>Pol316</t>
  </si>
  <si>
    <t>pr. 250 mm (1 x 1,5m)</t>
  </si>
  <si>
    <t>Pol317</t>
  </si>
  <si>
    <t>pr. 160 mm (1 x 1,5m)</t>
  </si>
  <si>
    <t>Pol318</t>
  </si>
  <si>
    <t>pr. 125 mm (6 x 1,5m)</t>
  </si>
  <si>
    <t>Pol319</t>
  </si>
  <si>
    <t>pr. 100 mm (2 x 1,5m)</t>
  </si>
  <si>
    <t>3.10</t>
  </si>
  <si>
    <t>Pol320</t>
  </si>
  <si>
    <t>do pr. 250 mm / 30% (8m + 12m + 5m + 16m + 10 + 9m)</t>
  </si>
  <si>
    <t>Pol321</t>
  </si>
  <si>
    <t>do pr. 125 mm / 30% (11m + 8m + 4m)</t>
  </si>
  <si>
    <t>Pol3043</t>
  </si>
  <si>
    <t>Pol305</t>
  </si>
  <si>
    <t>Pol3063</t>
  </si>
  <si>
    <t>zařízení č. 4</t>
  </si>
  <si>
    <t>4.1</t>
  </si>
  <si>
    <t>Poznámka k položce:
ve složení:  
přívodní filtr M5 1 ks
vodní ohřívač, 0,9 kW, 70/55°C 1 ks
deskový rekuperátor, vč, bypassu, suchá účinnost 78% 1 ks
ventilátor, vč. EC motorů 2 ks
odsávací filtr M5 1 ks
uzavírací klapka 2 ks
tlumící manžeta 4 ks
rám + vývod kondenzátu 
kompletní M+R, vč. ovladače 
max. rozměry VZT jednotky 1800x970x384 mm, 143 kg 
max. akustický výkon do okolí 58 dB(A) 
Vpř = 750 m3/h, Pext = 300 Pa 
0,385 kW, 2,5 A, 230 V/50 Hz 
Vod = 750 m3/h, Pext = 300 Pa 
0,385 kW, 2,5 A, 230 V/50 Hz 
provedení : vnitřní, podstropní, ECODESIGN 2018, EUROVENT</t>
  </si>
  <si>
    <t>4.2</t>
  </si>
  <si>
    <t>4.3</t>
  </si>
  <si>
    <t>4.4</t>
  </si>
  <si>
    <t>přívodní talířový ventil kovový pr. 125 mm</t>
  </si>
  <si>
    <t>4.5</t>
  </si>
  <si>
    <t>odsávací nastavitelný vířivý anemostat 300x300 mm</t>
  </si>
  <si>
    <t>4.6</t>
  </si>
  <si>
    <t>4.7</t>
  </si>
  <si>
    <t>4.8</t>
  </si>
  <si>
    <t>4.9</t>
  </si>
  <si>
    <t>venkovní samotížná žaluzie pr. 200 mm</t>
  </si>
  <si>
    <t>4.10</t>
  </si>
  <si>
    <t>Pol322</t>
  </si>
  <si>
    <t>pr. 160 mm (2 x 1,5m)</t>
  </si>
  <si>
    <t>Pol323</t>
  </si>
  <si>
    <t>pr. 125 mm (4 x 1,5m)</t>
  </si>
  <si>
    <t>Pol324</t>
  </si>
  <si>
    <t>pr. 100 mm (6 x 1,5m)</t>
  </si>
  <si>
    <t>4.11</t>
  </si>
  <si>
    <t>Pol325</t>
  </si>
  <si>
    <t>do pr. 250 mm / 30% (17m + 18m + 4m + 6m + 24m + 16m)</t>
  </si>
  <si>
    <t>Pol326</t>
  </si>
  <si>
    <t>do pr. 125 mm / 30% (8m + 4m + 8m)</t>
  </si>
  <si>
    <t>Pol3044</t>
  </si>
  <si>
    <t>Pol3064</t>
  </si>
  <si>
    <t>zařízení č. 5</t>
  </si>
  <si>
    <t>- chlazení místností v 1.NP až 6.NP pomocí VRF</t>
  </si>
  <si>
    <t>5.1</t>
  </si>
  <si>
    <t>venkovní kondenzační jednotka VRF systém pro 1.NP</t>
  </si>
  <si>
    <t>Poznámka k položce:
vzduchem chlazená kompresorová jednotka, inverterové provedení, ve složení: scroll kompresor, odlučovač oleje, odlučovač kapaliny, teplotní a tlakové čidlo (vysoký a nízký tlak), dehydrátor, filtr, 4 cestný přepínací ventil, elektrické ventily a elektronické expanzní ventily, měkký start, inteligentní centrální ovladač, R410A; vč. konzoly; centrální ovladač pro všechny VRF systémy; max. rozměry 2048x1350x720 mm, 317 kg; max. akustický výkon do okolí 60/62 dB(A); celkový chladicí výkon 40,0 kW, topný výkon 45,0 kW, R410A; příkon 10,96 kW, napětí 400 V/50 Hz, 5,0/17,5 A</t>
  </si>
  <si>
    <t>5.2</t>
  </si>
  <si>
    <t>vnitřní kazetová jednotka (m.č. 1.36, 1.37, 1.38, 1.39, 1.49, 1.56, 1.59)</t>
  </si>
  <si>
    <t>Poznámka k položce:
vč. kabel. ovladač samostatný - 5 ks; centrální ovladač ,vč. start/stop kontrolní panel - 1 ks (m.č. 1.49); čelní panel 620x620 mm; čerpadlo kondenzátu; Qch = 3,6 kW, Qtop = 4,0 kW, 2,5 l/h; 0,040 W, 230 V/50 Hz</t>
  </si>
  <si>
    <t>5.3</t>
  </si>
  <si>
    <t>vnitřní kazetová jednotka (m.č. 1.21, 1.24, 1.25, 1.42, 1.43, 1.52, 1.55)</t>
  </si>
  <si>
    <t>Poznámka k položce:
vč. kabel. ovladač samostatný - 5 ks; čelní panel 620x620 mm; čerpadlo kondenzátu; Qch = 2,8 kW, Qtop = 3,2 kW, 2,0 l/h; 0,030 W, 230 V/50 Hz</t>
  </si>
  <si>
    <t>5.4</t>
  </si>
  <si>
    <t>venkovní kondenzační jednotka VRF systém pro 5.NP</t>
  </si>
  <si>
    <t>Poznámka k položce:
vzduchem chlazená kompresorová jednotka, inverterové provedení, ve složení: scroll kompresor, odlučovač oleje, odlučovač kapaliny, teplotní a tlakové čidlo (vysoký a nízký tlak), dehydrátor, filtr, 4 cestný přepínací ventil, elektrické ventily a elektronické expanzní ventily, měkký start, R410A; vč. konzoly; max. rozměry 2048x1350x720 mm, 317 kg; max. akustický výkon do okolí 60/62 dB(A); celkový chladicí výkon 40,0 kW, topný výkon 45,0 kW, R410A; příkon 10,96 kW, napětí 400 V/50 Hz, 5,0/17,5 A</t>
  </si>
  <si>
    <t>5.5</t>
  </si>
  <si>
    <t>vnitřní kazetová jednotka (m.č. 5.27, 5.29, 5.35, 5.37)</t>
  </si>
  <si>
    <t>Poznámka k položce:
vč. kabel. ovladač samostatný - 1 ks; centrální ovladač ,vč. start/stop kontrolní panel - 1 ks (m.č. 5.27); čelní panel 950x950 mm; čerpadlo kondenzátu; Qch = 4,5 kW, Qtop = 5,0 kW, 3,0 l/h; 0,030 W, 230 V/50 Hz</t>
  </si>
  <si>
    <t>5.6</t>
  </si>
  <si>
    <t>vnitřní kazetová jednotka (m.č. 5.28, 5.31, 5.33, 5.39)</t>
  </si>
  <si>
    <t>Poznámka k položce:
vč. kabel. ovladač samostatný - 1 ks; čelní panel 620x620 mm; čerpadlo kondenzátu; Qch = 3,6 kW, Qtop = 4,0 kW, 2,5 l/h; 0,040 W, 230 V/50 Hz</t>
  </si>
  <si>
    <t>5.7</t>
  </si>
  <si>
    <t>vnitřní kazetová jednotka (m.č. 5.23, 5.49, 5.41, 5.44)</t>
  </si>
  <si>
    <t>Poznámka k položce:
vč. kabel. ovladač samostatný - 2 ks; čelní panel 620x620 mm; čerpadlo kondenzátu; Qch = 2,8 kW, Qtop = 3,2 kW, 2,0 l/h; 0,030 W, 230 V/50 Hz</t>
  </si>
  <si>
    <t>5.8</t>
  </si>
  <si>
    <t>venkovní kondenzační jednotka VRF systém pro 6.NP</t>
  </si>
  <si>
    <t>5.9</t>
  </si>
  <si>
    <t>vnitřní kazetová jednotka (m.č. 6.13, 6.22)</t>
  </si>
  <si>
    <t>Poznámka k položce:
vč. kabel. ovladač samostatný - 3 ks; čelní panel 950x950 mm; čerpadlo kondenzátu; Qch = 4,5 kW, Qtop = 5,0 kW, 3,0 l/h; 0,030 W, 230 V/50 Hz</t>
  </si>
  <si>
    <t>5.10</t>
  </si>
  <si>
    <t>vnitřní kazetová jednotka (m.č. 6.12, 6.15, 6.16)</t>
  </si>
  <si>
    <t>Poznámka k položce:
vč. kabel. ovladač samostatný - 3 ks; čelní panel 620x620 mm; čerpadlo kondenzátu; Qch = 3,6 kW, Qtop = 4,0 kW, 2,5 l/h; 0,040 W, 230 V/50 Hz</t>
  </si>
  <si>
    <t>5.11</t>
  </si>
  <si>
    <t>vnitřní kazetová jednotka (m.č. 6.18, 6.20, 6.28, 6.23, 6.30, 6.32, 6.34, 6.36)</t>
  </si>
  <si>
    <t>Poznámka k položce:
vč. kabel. ovladač samostatný - 8 ks; čelní panel 620x620 mm; čerpadlo kondenzátu; Qch = 2,8 kW, Qtop = 3,2 kW, 2,0 l/h; 0,030 W, 230 V/50 Hz</t>
  </si>
  <si>
    <t>5.12</t>
  </si>
  <si>
    <t>venkovní kondenzační jednotka VRF systém pro 2.NP</t>
  </si>
  <si>
    <t>Poznámka k položce:
vzduchem chlazená kompresorová jednotka, inverterové provedení, ve složení: scroll kompresor, odlučovač oleje, odlučovač kapaliny, teplotní a tlakové čidlo (vysoký a nízký tlak), dehydrátor, filtr, 4 cestný přepínací ventil, elektrické ventily a elektronické expanzní ventily, měkký start, R410A; vč. konzoly; max. rozměry 1675x1080x480 mm, 221 kg; max. akustický výkon do okolí 59/60 dB(A); celkový chladicí výkon 28,0 kW, topný výkon 31,5 kW, R410A; příkon 8,21 kW, napětí 400 V/50 Hz, 5,0/13,4 A</t>
  </si>
  <si>
    <t>5.13</t>
  </si>
  <si>
    <t>vnitřní kazetová jednotka (m.č. 2.32, 2.36, 2.42, 2.44)</t>
  </si>
  <si>
    <t>Poznámka k položce:
vč. kabel. ovladač samostatný - 1 ks; centrální ovladač ,vč. start/stop kontrolní panel - 1 ks (m.č. 2.32); čelní panel 950x950 mm; čerpadlo kondenzátu; Qch = 4,5 kW, Qtop = 5,0 kW, 3,0 l/h; 0,030 W, 230 V/50 Hz</t>
  </si>
  <si>
    <t>5.14</t>
  </si>
  <si>
    <t>vnitřní kazetová jednotka (m.č. 2.38, 2.40, 2.46)</t>
  </si>
  <si>
    <t>Poznámka k položce:
vč. čelní panel 620x620 mm; čerpadlo kondenzátu; Qch = 3,6 kW, Qtop = 4,0 kW, 2,5 l/h; 0,040 W, 230 V/50 Hz</t>
  </si>
  <si>
    <t>5.15</t>
  </si>
  <si>
    <t>vnitřní kazetová jednotka (m.č. 2.34, 2.56, 2.51, 2.48)</t>
  </si>
  <si>
    <t>5.16</t>
  </si>
  <si>
    <t>Poznámka k položce:
vzduchem chlazená kompresorová jednotka, inverterové provedení, ve složení: scroll kompresor, odlučovač oleje, odlučovač kapaliny, teplotní a tlakové čidlo (vysoký a nízký tlak), dehydrátor, filtr, 4 cestný přepínací ventil, elektrické ventily a elektronické expanzní ventily, měkký start, R410A; vč. konzoly; max. rozměry 1675x1080x480 mm, 221 kg; max. akustický výkon do okolí 58/58 dB(A); celkový chladicí výkon 22,4 kW, topný výkon 25,0 kW, R410A; příkon 6,03 kW, napětí 400 V/50 Hz, 5,0/9,9 A</t>
  </si>
  <si>
    <t>5.17</t>
  </si>
  <si>
    <t>vnitřní kazetová jednotka (m.č. 2.04, 2.06, 2.09, 2.16, 2.18, 2.20, 2.22, 2.24, 2.26)</t>
  </si>
  <si>
    <t>Poznámka k položce:
vč. kabel. ovladač samostatný - 1 ks; centrální ovladač ,vč. start/stop kontrolní panel - 1 ks (m.č. 2.32); čelní panel 620x620 mm; čerpadlo kondenzátu; Qch = 2,8 kW, Qtop = 3,2 kW, 2,0 l/h; 0,030 W, 230 V/50 Hz</t>
  </si>
  <si>
    <t>5.18</t>
  </si>
  <si>
    <t>venkovní kondenzační jednotka VRF systém pro 3.NP</t>
  </si>
  <si>
    <t>5.19</t>
  </si>
  <si>
    <t>vnitřní kazetová jednotka (m.č. 3.31, 3.34, 3.40, 3.42)</t>
  </si>
  <si>
    <t>Poznámka k položce:
vč. kabel. ovladač samostatný - 1 ks; centrální ovladač ,vč. start/stop kontrolní panel - 1 ks (m.č. 3.31); čelní panel 950x950 mm; čerpadlo kondenzátu; Qch = 4,5 kW, Qtop = 5,0 kW, 3,0 l/h; 0,030 W, 230 V/50 Hz</t>
  </si>
  <si>
    <t>5.20</t>
  </si>
  <si>
    <t>vnitřní kazetová jednotka (m.č. 3.36, 3.38, 3.44)</t>
  </si>
  <si>
    <t>5.21</t>
  </si>
  <si>
    <t>vnitřní kazetová jednotka (m.č. 3.32, 3.46, 3.49, 3.54)</t>
  </si>
  <si>
    <t>5.22</t>
  </si>
  <si>
    <t>5.23</t>
  </si>
  <si>
    <t>vnitřní kazetová jednotka (m.č. 3.04, 3.06, 3.09, 3.16, 3.18, 3.20, 3.22, 3.24, 3.26)</t>
  </si>
  <si>
    <t>Poznámka k položce:
vč. kabel. ovladač samostatný - 1 ks; centrální ovladač ,vč. start/stop kontrolní panel - 1 ks (m.č. 3.31); čelní panel 620x620 mm; čerpadlo kondenzátu; Qch = 2,8 kW, Qtop = 3,2 kW, 2,0 l/h; 0,030 W, 230 V/50 Hz</t>
  </si>
  <si>
    <t>5.24</t>
  </si>
  <si>
    <t>venkovní kondenzační jednotka VRF systém pro 4.NP</t>
  </si>
  <si>
    <t>5.25</t>
  </si>
  <si>
    <t>vnitřní kazetová jednotka (m.č. 4.31, 4.34, 4.40, 4.42)</t>
  </si>
  <si>
    <t>Poznámka k položce:
vč. kabel. ovladač samostatný - 1 ks; centrální ovladač ,vč. start/stop kontrolní panel - 1 ks (m.č. 4.31); čelní panel 950x950 mm; čerpadlo kondenzátu; Qch = 4,5 kW, Qtop = 5,0 kW, 3,0 l/h; 0,030 W, 230 V/50 Hz</t>
  </si>
  <si>
    <t>5.26</t>
  </si>
  <si>
    <t>vnitřní kazetová jednotka (m.č. 4.36, 4.38, 4.44)</t>
  </si>
  <si>
    <t>5.27</t>
  </si>
  <si>
    <t>vnitřní kazetová jednotka (m.č. 4.32, 4.46, 4.49, 4.54)</t>
  </si>
  <si>
    <t>5.28</t>
  </si>
  <si>
    <t>5.29</t>
  </si>
  <si>
    <t>vnitřní kazetová jednotka (m.č. 4.04, 4.06, 4.09, 4.16, 4.18, 4.20, 4.22, 4.24, 4.26)</t>
  </si>
  <si>
    <t>Poznámka k položce:
vč. kabel. ovladač samostatný - 1 ks; centrální ovladač ,vč. start/stop kontrolní panel - 1 ks (m.č. 4.31); čelní panel 620x620 mm; čerpadlo kondenzátu; Qch = 2,8 kW, Qtop = 3,2 kW, 2,0 l/h; 0,030 W, 230 V/50 Hz</t>
  </si>
  <si>
    <t>5.30</t>
  </si>
  <si>
    <t>chladovody do 28,58/12,7 mm</t>
  </si>
  <si>
    <t>Pol327</t>
  </si>
  <si>
    <t>1.NP (53m + 31m + 19m + 21m + 18m + 13m + 30m)</t>
  </si>
  <si>
    <t>Pol328</t>
  </si>
  <si>
    <t>2.NP (44m + 20m + 20m + 17m + 19m + 48m + 18m + 20m + 20m + 17m + 17m)</t>
  </si>
  <si>
    <t>Pol329</t>
  </si>
  <si>
    <t>3.NP (34m + 20m + 20m + 17m + 19m + 48m + 18m + 20m + 10m + 17m + 17m)</t>
  </si>
  <si>
    <t>Pol330</t>
  </si>
  <si>
    <t>4.NP (24m + 20m + 20m + 17m + 19m + 48m + 18m + 10m + 10m + 17m + 17m)</t>
  </si>
  <si>
    <t>Pol331</t>
  </si>
  <si>
    <t>5.NP (22m + 20m + 20m + 20m + 18m + 18m + 12m)</t>
  </si>
  <si>
    <t>Pol332</t>
  </si>
  <si>
    <t>6.NP (34m + 20m + 23m + 20m + 17m + 14m + 12m)</t>
  </si>
  <si>
    <t>Pol333</t>
  </si>
  <si>
    <t>Cu rozbočka 371-1G</t>
  </si>
  <si>
    <t>Pol334</t>
  </si>
  <si>
    <t>Cu rozbočka 22-1G</t>
  </si>
  <si>
    <t>Pol335</t>
  </si>
  <si>
    <t>Cu rozbočka 180-1G</t>
  </si>
  <si>
    <t>Pol336</t>
  </si>
  <si>
    <t>doplnění chladiva 1.NP</t>
  </si>
  <si>
    <t>Pol337</t>
  </si>
  <si>
    <t>doplnění chladiva 2.NP</t>
  </si>
  <si>
    <t>Pol338</t>
  </si>
  <si>
    <t>doplnění chladiva 3.NP</t>
  </si>
  <si>
    <t>Pol339</t>
  </si>
  <si>
    <t>doplnění chladiva 4.NP</t>
  </si>
  <si>
    <t>Pol340</t>
  </si>
  <si>
    <t>doplnění chladiva 5.NP</t>
  </si>
  <si>
    <t>Pol341</t>
  </si>
  <si>
    <t>doplnění chladiva 6.NP</t>
  </si>
  <si>
    <t>Pol342</t>
  </si>
  <si>
    <t>šéfmontáž, zprovoznění a zaškolení obsluhy zař. č. 5.1, 5.4, 5.8, 5.12, 5.16, 5.18, 5.22, 5.24, 5.28</t>
  </si>
  <si>
    <t>zařízení č. 6</t>
  </si>
  <si>
    <t>- chlazení místností v 1.NP až 6.NP pomocí MULTISPLIT a SPLIT</t>
  </si>
  <si>
    <t>6.1</t>
  </si>
  <si>
    <t>venkovní kondenzační jednotka MULTISPLIT systém</t>
  </si>
  <si>
    <t>Poznámka k položce:
vč. automatický restart, suchý kontakt; celoroční provoz; konzol - 2 ks; inverter; max. rozměry 870x655x320 mm, 45 kg; max. akustický výkon do okolí 64 dB(A); Qch = 1,1/6,2/7,3 kW, 2,4 kW, 11,0 A, 230 V/50 Hz; R410A</t>
  </si>
  <si>
    <t>6.2</t>
  </si>
  <si>
    <t>vnitřní nástěnná jednotka (m.č. 6.42)</t>
  </si>
  <si>
    <t>Poznámka k položce:
vč. kabel. ovladač; Qch = 3,5 kW, 1,5 l/h; R32</t>
  </si>
  <si>
    <t>6.3</t>
  </si>
  <si>
    <t>vnitřní nástěnná jednotka (m.č. 5.19)</t>
  </si>
  <si>
    <t>Poznámka k položce:
vč. kabel. ovladač; Qch = 2,5 kW, 1,5 l/h; R32</t>
  </si>
  <si>
    <t>6.4</t>
  </si>
  <si>
    <t>Poznámka k položce:
vč. automatický restart, suchý kontakt; celoroční provoz; konzol - 2 ks; inverter; max. rozměry 770x545x288 mm, 37 kg; max. akustický výkon do okolí 63 dB(A); Qch = 0,9/4,7/5,4 kW, 1,7 kW, 7,9 A, 230 V/50 Hz; R410A</t>
  </si>
  <si>
    <t>6.5</t>
  </si>
  <si>
    <t>vnitřní nástěnná jednotka (m.č. 1.15, 2.14, 3.14, 4.14)</t>
  </si>
  <si>
    <t>6.6</t>
  </si>
  <si>
    <t>venkovní kondenzační jednotka SPLIT systém</t>
  </si>
  <si>
    <t>Poznámka k položce:
vč. automatický restart, suchý kontakt; celoroční provoz; konzol - 2 ks; inverter; max. rozměry 770x545x288 mm, 34 kg; max. akustický výkon do okolí 65 dB(A); Qch = 0,89/2,5/3,7 kW, 0,71 kW, 7,0 A, 230 V/50 Hz; R32</t>
  </si>
  <si>
    <t>6.7</t>
  </si>
  <si>
    <t>vnitřní nástěnná jednotka (m.č. 1.62)</t>
  </si>
  <si>
    <t>6.8</t>
  </si>
  <si>
    <t>chladovody 6,35/9,52 mm (8m + 13m + 10m + 10m +14m + 5m)</t>
  </si>
  <si>
    <t>Pol343</t>
  </si>
  <si>
    <t>šéfmontáž, zprovoznění a zaškolení obsluhy zař.č. 6.1, 6.4, 6.6</t>
  </si>
  <si>
    <t>zařízení č. 7</t>
  </si>
  <si>
    <t>D13</t>
  </si>
  <si>
    <t>- větrání technických místností v 1.NP až 6.NP</t>
  </si>
  <si>
    <t>7.1</t>
  </si>
  <si>
    <t>stěnový radiální ventilátor</t>
  </si>
  <si>
    <t>Poznámka k položce:
pro montáž na stěnu z nárazuvzdorného plastu se zpětnou klapkou a časovým doběhem; vč. časový doběh; zpětná klapka; Vods = 140 m3/h, Pext = 70 Pa; 0,048 kW, 230 V/50 Hz</t>
  </si>
  <si>
    <t>7.2</t>
  </si>
  <si>
    <t>Poznámka k položce:
pro montáž na stěnu z nárazuvzdorného plastu se zpětnou klapkou a časovým doběhem; vč. časový doběh; zpětná klapka; Vods = 50 m3/h, Pext = 70 Pa; 0,029 kW, 230 V/50 Hz</t>
  </si>
  <si>
    <t>7.3</t>
  </si>
  <si>
    <t>stěnový axiální ventilátor</t>
  </si>
  <si>
    <t>Poznámka k položce:
pro montáž na stěnu z nárazuvzdorného plastu se zpětnou klapkou a časovým doběhem; vč. časový doběh; zpětná klapka; Vods = 150 m3/h, Pext = 30 Pa; 0,029 kW, 230 V/50 Hz</t>
  </si>
  <si>
    <t>7.4</t>
  </si>
  <si>
    <t>venkovní samotížná žaluzie pr. 160 mm</t>
  </si>
  <si>
    <t>Poznámka k položce:
plastová žaluzie s lamelami a sítem proti ptactvu</t>
  </si>
  <si>
    <t>7.5</t>
  </si>
  <si>
    <t>venkovní krycí mřížka pr. 160 mm</t>
  </si>
  <si>
    <t>Poznámka k položce:
plastová mřížka a sítem proti ptactvu</t>
  </si>
  <si>
    <t>7.6</t>
  </si>
  <si>
    <t>venkovní krycí mřížka pr. 100 mm</t>
  </si>
  <si>
    <t>7.7</t>
  </si>
  <si>
    <t>výfuková hlavice pr. 180 mm</t>
  </si>
  <si>
    <t>7.8</t>
  </si>
  <si>
    <t>Pol344</t>
  </si>
  <si>
    <t>pr. 100 mm (10 x 1,5m)</t>
  </si>
  <si>
    <t>7.9</t>
  </si>
  <si>
    <t>Pol345</t>
  </si>
  <si>
    <t>do pr. 160 mm / 20% (10m + 4m + 2m + 19m)</t>
  </si>
  <si>
    <t>Pol346</t>
  </si>
  <si>
    <t>Pol306</t>
  </si>
  <si>
    <t>D14</t>
  </si>
  <si>
    <t>zařízení č. 8</t>
  </si>
  <si>
    <t>D15</t>
  </si>
  <si>
    <t>- větrání sociálních zařízení v JIP v 5.NP</t>
  </si>
  <si>
    <t>8.1</t>
  </si>
  <si>
    <t>8.2</t>
  </si>
  <si>
    <t>8.3</t>
  </si>
  <si>
    <t>8.4</t>
  </si>
  <si>
    <t>Pol347</t>
  </si>
  <si>
    <t>pr. 200 mm (1 x 1,5m)</t>
  </si>
  <si>
    <t>Pol310</t>
  </si>
  <si>
    <t>Pol348</t>
  </si>
  <si>
    <t>pr. 100 mm (5 x 1,5m)</t>
  </si>
  <si>
    <t>8.5</t>
  </si>
  <si>
    <t>Pol349</t>
  </si>
  <si>
    <t>do pr. 200 mm / 30% (3m + 16m + 6m + 5m)</t>
  </si>
  <si>
    <t>Pol304</t>
  </si>
  <si>
    <t>D16</t>
  </si>
  <si>
    <t>zařízení č. 9</t>
  </si>
  <si>
    <t>D17</t>
  </si>
  <si>
    <t>- větrání výtahových šachet</t>
  </si>
  <si>
    <t>9.1</t>
  </si>
  <si>
    <t>krycí mřížka pr. 315 mm</t>
  </si>
  <si>
    <t>Poznámka k položce:
krycí mřížka z tahokovu</t>
  </si>
  <si>
    <t>9.2</t>
  </si>
  <si>
    <t>krycí mřížka pr. 160 mm</t>
  </si>
  <si>
    <t>9.3</t>
  </si>
  <si>
    <t>venkovní krycí mřížka pr. 315 mm</t>
  </si>
  <si>
    <t>9.4</t>
  </si>
  <si>
    <t>9.5</t>
  </si>
  <si>
    <t>výfuková hlavice pr. 315 mm</t>
  </si>
  <si>
    <t>9.6</t>
  </si>
  <si>
    <t>Pol350</t>
  </si>
  <si>
    <t>do pr. 315 mm / 0% (1m + 1m + 1m)</t>
  </si>
  <si>
    <t>D18</t>
  </si>
  <si>
    <t>zařízení společné</t>
  </si>
  <si>
    <t>Pol351</t>
  </si>
  <si>
    <t>montáž</t>
  </si>
  <si>
    <t>D19</t>
  </si>
  <si>
    <t>demontáž stávající VZT</t>
  </si>
  <si>
    <t>Pol352</t>
  </si>
  <si>
    <t>1.NP do obvodu 1 400 mm (25m + 30m +30m + 5m)</t>
  </si>
  <si>
    <t>Pol353</t>
  </si>
  <si>
    <t>2.NP do obvodu 1 400 mm (10m + 15m)</t>
  </si>
  <si>
    <t>Pol354</t>
  </si>
  <si>
    <t>3.NP do obvodu 1 400 mm (10m + 16m + 24m)</t>
  </si>
  <si>
    <t>Pol355</t>
  </si>
  <si>
    <t>4.NP do obvodu 1 400 mm (10m + 24m + 24m + 7m)</t>
  </si>
  <si>
    <t>Pol356</t>
  </si>
  <si>
    <t>5.NP do obvodu 1 400 mm (10m + 30m + 24m + 11m)</t>
  </si>
  <si>
    <t>Pol357</t>
  </si>
  <si>
    <t>6.NP do obvodu 1 400 mm (15m + 15m + 20m + 16m + 9m)</t>
  </si>
  <si>
    <t>D20</t>
  </si>
  <si>
    <t>požární ucpávka</t>
  </si>
  <si>
    <t>Pol358</t>
  </si>
  <si>
    <t>1250x315 mm</t>
  </si>
  <si>
    <t>Pol359</t>
  </si>
  <si>
    <t>1000x315 mm</t>
  </si>
  <si>
    <t>Pol360</t>
  </si>
  <si>
    <t>710x315 mm</t>
  </si>
  <si>
    <t>Pol361</t>
  </si>
  <si>
    <t>560x200 mm</t>
  </si>
  <si>
    <t>Pol362</t>
  </si>
  <si>
    <t>280x200 mm</t>
  </si>
  <si>
    <t>Pol363</t>
  </si>
  <si>
    <t>315x250 mm</t>
  </si>
  <si>
    <t>Pol364</t>
  </si>
  <si>
    <t>pr. 250 mm</t>
  </si>
  <si>
    <t>Pol3658</t>
  </si>
  <si>
    <t>pr. 125 mm</t>
  </si>
  <si>
    <t>Pol3668</t>
  </si>
  <si>
    <t>pr. 100 mm</t>
  </si>
  <si>
    <t>Pol367</t>
  </si>
  <si>
    <t>600x200 mm</t>
  </si>
  <si>
    <t>Pol368</t>
  </si>
  <si>
    <t>560x500 mm</t>
  </si>
  <si>
    <t>Pol369</t>
  </si>
  <si>
    <t>pr. 200 mm</t>
  </si>
  <si>
    <t>Pol3708</t>
  </si>
  <si>
    <t>pr. 160 mm</t>
  </si>
  <si>
    <t>Pol365</t>
  </si>
  <si>
    <t>Pol370</t>
  </si>
  <si>
    <t>Pol366</t>
  </si>
  <si>
    <t>Pol371</t>
  </si>
  <si>
    <t>mechanické zaregulování a zprovoznění VZT zařízení</t>
  </si>
  <si>
    <t>Pol372</t>
  </si>
  <si>
    <t>lešení</t>
  </si>
  <si>
    <t>Pol373</t>
  </si>
  <si>
    <t>mechanismy</t>
  </si>
  <si>
    <t>Pol374</t>
  </si>
  <si>
    <t>doprava</t>
  </si>
  <si>
    <t>08 - vytápění</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</si>
  <si>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</si>
  <si>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</si>
  <si>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</si>
  <si>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</si>
  <si>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</si>
  <si>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731</t>
  </si>
  <si>
    <t>Ústřední vytápění - kotelny</t>
  </si>
  <si>
    <t>731139620</t>
  </si>
  <si>
    <t>montáž předávací stanice - dodávka Teplárna ČB</t>
  </si>
  <si>
    <t>soubor</t>
  </si>
  <si>
    <t>732</t>
  </si>
  <si>
    <t>Ústřední vytápění - strojovny</t>
  </si>
  <si>
    <t>732111135</t>
  </si>
  <si>
    <t>Rozdělovače a sběrače kombi modul 150 ,l=3050mm</t>
  </si>
  <si>
    <t>732211123.DZD</t>
  </si>
  <si>
    <t>Ohřívač stacionární zásobníkový OKC 500 NTR/1 MPa s jedním výměníkem PN 1,0/1,6 o objemu 485 l v.pl. 1,90 m2</t>
  </si>
  <si>
    <t>732331625.RFX</t>
  </si>
  <si>
    <t>Nádoba tlaková expanzní s membránou Reflex NG závitové připojení PN 0,6 o objemu 400 l</t>
  </si>
  <si>
    <t>732422312.GRS</t>
  </si>
  <si>
    <t>Čerpadlo teplovodní mokroběžné přírubové Magna3 D32-60F DN 40 výtlak do 12 m průtok 16 m3/h dvojdílné pro vytápění</t>
  </si>
  <si>
    <t>732422323.GRS</t>
  </si>
  <si>
    <t>Čerpadlo teplovodní mokroběžné přírubové Magna3 D 32-40F DN 50 výtlak do 12 m průtok 19 m3/h dvojdílné pro vytápění</t>
  </si>
  <si>
    <t>733</t>
  </si>
  <si>
    <t>Ústřední vytápění - rozvodné potrubí</t>
  </si>
  <si>
    <t>733111102</t>
  </si>
  <si>
    <t>Potrubí z trubek ocelových závitových bezešvých běžných nízkotlakých DN 10</t>
  </si>
  <si>
    <t>733111103</t>
  </si>
  <si>
    <t>Potrubí z trubek ocelových závitových bezešvých běžných nízkotlakých DN 15</t>
  </si>
  <si>
    <t>733111106</t>
  </si>
  <si>
    <t>Potrubí z trubek ocelových závitových bezešvých běžných nízkotlakých DN 32</t>
  </si>
  <si>
    <t>733111107</t>
  </si>
  <si>
    <t>Potrubí z trubek ocelových závitových bezešvých běžných nízkotlakých DN 40</t>
  </si>
  <si>
    <t>733111108</t>
  </si>
  <si>
    <t>Potrubí z trubek ocelových závitových bezešvých běžných nízkotlakých DN 50</t>
  </si>
  <si>
    <t>733121122</t>
  </si>
  <si>
    <t>Potrubí z trubek ocelových hladkých bezešvých tvářených za tepla nízkotlakých O 76/3,2</t>
  </si>
  <si>
    <t>733121128</t>
  </si>
  <si>
    <t>Potrubí z trubek ocelových hladkých bezešvých tvářených za tepla nízkotlakých O 108/4,0</t>
  </si>
  <si>
    <t>733121133</t>
  </si>
  <si>
    <t>Potrubí z trubek ocelových hladkých bezešvých tvářených za tepla nízkotlakých O 133/5,0</t>
  </si>
  <si>
    <t>733223102</t>
  </si>
  <si>
    <t>Potrubí z trubek měděných tvrdých spojovaných měkkým pájením O 15/1</t>
  </si>
  <si>
    <t>733811241</t>
  </si>
  <si>
    <t>Ochrana potrubí termoizolačními trubicemi z pěnového polyetylenu PE přilepenými v příčných a podélných spojích, tloušťky izolace přes 13 do 20 mm, vnitřního průměru izolace DN do 22 mm</t>
  </si>
  <si>
    <t>733811252</t>
  </si>
  <si>
    <t>Ochrana potrubí termoizolačními trubicemi z pěnového polyetylenu PE přilepenými v příčných a podélných spojích, tloušťky izolace přes 20 do 25 mm, vnitřního průměru izolace DN přes 22 do 45 mm</t>
  </si>
  <si>
    <t>733811253</t>
  </si>
  <si>
    <t>Ochrana potrubí termoizolačními trubicemi z pěnového polyetylenu PE přilepenými v příčných a podélných spojích, tloušťky izolace přes 20 do 25 mm, vnitřního průměru izolace DN přes 45 do 63 mm</t>
  </si>
  <si>
    <t>733811254</t>
  </si>
  <si>
    <t>Ochrana potrubí termoizolačními trubicemi z pěnového polyetylenu PE přilepenými v příčných a podélných spojích, tloušťky izolace přes 20 do 25 mm, vnitřního průměru izolace DN přes 63 do 89 mm</t>
  </si>
  <si>
    <t>733811256</t>
  </si>
  <si>
    <t>Ochrana potrubí termoizolačními trubicemi z pěnového polyetylenu PE přilepenými v příčných a podélných spojích, tloušťky izolace přes 20 do 25 mm, vnitřního průměru izolace DN přes 110 mm</t>
  </si>
  <si>
    <t>734</t>
  </si>
  <si>
    <t>Ústřední vytápění - armatury</t>
  </si>
  <si>
    <t>734111418</t>
  </si>
  <si>
    <t>Ventily uzavírací přírubové přímé ovládané ručně PN 16 do 300°C (V 30 111 616) DN 100</t>
  </si>
  <si>
    <t>734111421</t>
  </si>
  <si>
    <t>Ventily uzavírací přírubové přímé ovládané ručně PN 16 do 300°C (V 30 111 616) DN 125</t>
  </si>
  <si>
    <t>734163427</t>
  </si>
  <si>
    <t>Filtry z uhlíkové oceli s vypouštěcí přírubou PN 16 do 300°C DN 65</t>
  </si>
  <si>
    <t>734192314</t>
  </si>
  <si>
    <t>Ostatní přírubové armatury klapky zpětné samočinné PN 16 do 100°C DN 50</t>
  </si>
  <si>
    <t>734211112</t>
  </si>
  <si>
    <t>Ventily odvzdušňovací závitové otopných těles PN 6 do 120°C G 1/4</t>
  </si>
  <si>
    <t>734211119</t>
  </si>
  <si>
    <t>Ventily odvzdušňovací závitové automatické PN 14 do 120°C G 3/8</t>
  </si>
  <si>
    <t>734220103</t>
  </si>
  <si>
    <t>Ventily regulační závitové vyvažovací přímé PN 20 do 100°C G 5/4</t>
  </si>
  <si>
    <t>734221532</t>
  </si>
  <si>
    <t>Ventily regulační závitové termostatické, bez hlavice ovládání PN 16 do 110°C rohové jednoregulační G 1/2</t>
  </si>
  <si>
    <t>734221544</t>
  </si>
  <si>
    <t>Ventily regulační závitové termostatické, bez hlavice ovládání PN 16 do 110°C přímé jednoregulační G 3/8</t>
  </si>
  <si>
    <t>734221545</t>
  </si>
  <si>
    <t>Ventily regulační závitové termostatické, bez hlavice ovládání PN 16 do 110°C přímé jednoregulační G 1/2</t>
  </si>
  <si>
    <t>734221686</t>
  </si>
  <si>
    <t>Ventily regulační závitové hlavice termostatické, pro ovládání ventilů PN 10 do 110°C voskové otopných těles VK</t>
  </si>
  <si>
    <t>734261402</t>
  </si>
  <si>
    <t>Šroubení připojovací armatury radiátorů VK PN 10 do 110°C, regulační uzavíratelné rohové G 1/2 x 18</t>
  </si>
  <si>
    <t>734261417</t>
  </si>
  <si>
    <t>Šroubení regulační radiátorové rohové s vypouštěním G 1/2</t>
  </si>
  <si>
    <t>734261716</t>
  </si>
  <si>
    <t>Šroubení regulační radiátorové přímé s vypouštěním G 3/8</t>
  </si>
  <si>
    <t>734261717</t>
  </si>
  <si>
    <t>Šroubení regulační radiátorové přímé s vypouštěním G 1/2</t>
  </si>
  <si>
    <t>734291123</t>
  </si>
  <si>
    <t>Ostatní armatury kohouty plnicí a vypouštěcí PN 10 do 90°C G 1/2</t>
  </si>
  <si>
    <t>734291244</t>
  </si>
  <si>
    <t>Ostatní armatury filtry závitové PN 16 do 130°C přímé s vnitřními závity G 1</t>
  </si>
  <si>
    <t>734291246</t>
  </si>
  <si>
    <t>Ostatní armatury filtry závitové PN 16 do 130°C přímé s vnitřními závity G 1 1/2</t>
  </si>
  <si>
    <t>734291247</t>
  </si>
  <si>
    <t>Ostatní armatury filtry závitové PN 16 do 130°C přímé s vnitřními závity G 2</t>
  </si>
  <si>
    <t>734292715</t>
  </si>
  <si>
    <t>Ostatní armatury kulové kohouty PN 42 do 185°C přímé vnitřní závit G 1</t>
  </si>
  <si>
    <t>734292717</t>
  </si>
  <si>
    <t>Ostatní armatury kulové kohouty PN 42 do 185°C přímé vnitřní závit G 1 1/2</t>
  </si>
  <si>
    <t>734292718</t>
  </si>
  <si>
    <t>Ostatní armatury kulové kohouty PN 42 do 185°C přímé vnitřní závit G 2</t>
  </si>
  <si>
    <t>734295013</t>
  </si>
  <si>
    <t>Směšovací uzel -dodávka MaR-pouze mtž</t>
  </si>
  <si>
    <t>734295123</t>
  </si>
  <si>
    <t>reg. uzel -dodávka VZT Atrea- pouze mtž</t>
  </si>
  <si>
    <t>734411114</t>
  </si>
  <si>
    <t>Teploměry technické s pevným stonkem a jímkou zadní připojení (axiální) průměr 80 mm délka stonku 75 mm</t>
  </si>
  <si>
    <t>734421102</t>
  </si>
  <si>
    <t>Tlakoměry s pevným stonkem a zpětnou klapkou spodní připojení (radiální) tlaku 0–16 bar průměru 63 mm</t>
  </si>
  <si>
    <t>735</t>
  </si>
  <si>
    <t>Ústřední vytápění - otopná tělesa</t>
  </si>
  <si>
    <t>735151173</t>
  </si>
  <si>
    <t>Otopná tělesa panelová jednodesková PN 1,0 MPa, T do 110°C bez přídavné přestupní plochy výšky tělesa 600 mm stavební délky / výkonu 600 mm / 362 W</t>
  </si>
  <si>
    <t>735151176</t>
  </si>
  <si>
    <t>Otopná tělesa panelová jednodesková PN 1,0 MPa, T do 110°C bez přídavné přestupní plochy výšky tělesa 600 mm stavební délky / výkonu 900 mm / 544 W</t>
  </si>
  <si>
    <t>735151192</t>
  </si>
  <si>
    <t>Otopná tělesa panelová jednodesková PN 1,0 MPa, T do 110°C bez přídavné přestupní plochy výšky tělesa 900 mm stavební délky / výkonu 500 mm / 438 W</t>
  </si>
  <si>
    <t>735151273</t>
  </si>
  <si>
    <t>Otopná tělesa panelová jednodesková PN 1,0 MPa, T do 110°C s jednou přídavnou přestupní plochou výšky tělesa 600 mm stavební délky / výkonu 600 mm / 601 W</t>
  </si>
  <si>
    <t>735151274.KRD</t>
  </si>
  <si>
    <t>Otopné těleso panelové jednodeskové 1 přídavná přestupní plocha KORADO Radik Klasik typ 11 výška/délka 600/700 mm výkon 701 W</t>
  </si>
  <si>
    <t>735151277</t>
  </si>
  <si>
    <t>Otopná tělesa panelová jednodesková PN 1,0 MPa, T do 110°C s jednou přídavnou přestupní plochou výšky tělesa 600 mm stavební délky / výkonu 1000 mm / 1002 W</t>
  </si>
  <si>
    <t>735151292</t>
  </si>
  <si>
    <t>Otopná tělesa panelová jednodesková PN 1,0 MPa, T do 110°C s jednou přídavnou přestupní plochou výšky tělesa 900 mm stavební délky / výkonu 500 mm / 697 W</t>
  </si>
  <si>
    <t>735151373</t>
  </si>
  <si>
    <t>Otopná tělesa panelová dvoudesková PN 1,0 MPa, T do 110°C bez přídavné přestupní plochy výšky tělesa 600 mm stavební délky / výkonu 600 mm / 587 W</t>
  </si>
  <si>
    <t>735151381</t>
  </si>
  <si>
    <t>Otopná tělesa panelová dvoudesková PN 1,0 MPa, T do 110°C bez přídavné přestupní plochy výšky tělesa 600 mm stavební délky / výkonu 1600 mm / 1565 W</t>
  </si>
  <si>
    <t>735151475</t>
  </si>
  <si>
    <t>Otopná tělesa panelová dvoudesková PN 1,0 MPa, T do 110°C s jednou přídavnou přestupní plochou výšky tělesa 600 mm stavební délky / výkonu 800 mm / 1030 W</t>
  </si>
  <si>
    <t>735151477</t>
  </si>
  <si>
    <t>Otopná tělesa panelová dvoudesková PN 1,0 MPa, T do 110°C s jednou přídavnou přestupní plochou výšky tělesa 600 mm stavební délky / výkonu 1000 mm / 1288 W</t>
  </si>
  <si>
    <t>735151480</t>
  </si>
  <si>
    <t>Otopná tělesa panelová dvoudesková PN 1,0 MPa, T do 110°C s jednou přídavnou přestupní plochou výšky tělesa 600 mm stavební délky / výkonu 1400 mm / 1803 W</t>
  </si>
  <si>
    <t>735151482</t>
  </si>
  <si>
    <t>Otopná tělesa panelová dvoudesková PN 1,0 MPa, T do 110°C s jednou přídavnou přestupní plochou výšky tělesa 600 mm stavební délky / výkonu 1800 mm / 2318 W</t>
  </si>
  <si>
    <t>735151577</t>
  </si>
  <si>
    <t>Otopná tělesa panelová dvoudesková PN 1,0 MPa, T do 110°C se dvěma přídavnými přestupními plochami výšky tělesa 600 mm stavební délky / výkonu 1000 mm / 1679 W</t>
  </si>
  <si>
    <t>735151582</t>
  </si>
  <si>
    <t>Otopná tělesa panelová dvoudesková PN 1,0 MPa, T do 110°C se dvěma přídavnými přestupními plochami výšky tělesa 600 mm stavební délky / výkonu 1800 mm / 3022 W</t>
  </si>
  <si>
    <t>735151673</t>
  </si>
  <si>
    <t>Otopná tělesa panelová třídesková PN 1,0 MPa, T do 110°C se třemi přídavnými přestupními plochami výšky tělesa 600 mm stavební délky / výkonu 600 mm / 1444 W</t>
  </si>
  <si>
    <t>735151674</t>
  </si>
  <si>
    <t>Otopná tělesa panelová třídesková PN 1,0 MPa, T do 110°C se třemi přídavnými přestupními plochami výšky tělesa 600 mm stavební délky / výkonu 700 mm / 1684 W</t>
  </si>
  <si>
    <t>735151693</t>
  </si>
  <si>
    <t>Otopná tělesa panelová třídesková PN 1,0 MPa, T do 110°C se třemi přídavnými přestupními plochami výšky tělesa 900 mm stavební délky / výkonu 600 mm / 1997 W</t>
  </si>
  <si>
    <t>735151811</t>
  </si>
  <si>
    <t>Demontáž otopných těles panelových jednořadých stavební délky do 1500 mm</t>
  </si>
  <si>
    <t>735151821</t>
  </si>
  <si>
    <t>Demontáž otopných těles panelových dvouřadých stavební délky do 1500 mm</t>
  </si>
  <si>
    <t>735151831</t>
  </si>
  <si>
    <t>Demontáž otopných těles panelových třířadých stavební délky do 1500 mm</t>
  </si>
  <si>
    <t>735152181</t>
  </si>
  <si>
    <t>Otopná tělesa panelová VK jednodesková PN 1,0 MPa, T do 110°C bez přídavné přestupní plochy výšky tělesa 600 mm stavební délky / výkonu 1600 mm / 966 W</t>
  </si>
  <si>
    <t>735152182</t>
  </si>
  <si>
    <t>Otopná tělesa panelová VK jednodesková PN 1,0 MPa, T do 110°C bez přídavné přestupní plochy výšky tělesa 600 mm stavební délky / výkonu 1800 mm / 1087 W</t>
  </si>
  <si>
    <t>735152272</t>
  </si>
  <si>
    <t>Otopná tělesa panelová VK jednodesková PN 1,0 MPa, T do 110°C s jednou přídavnou přestupní plochou výšky tělesa 600 mm stavební délky / výkonu 500 mm / 501 W</t>
  </si>
  <si>
    <t>735152275</t>
  </si>
  <si>
    <t>Otopná tělesa panelová VK jednodesková PN 1,0 MPa, T do 110°C s jednou přídavnou přestupní plochou výšky tělesa 600 mm stavební délky / výkonu 800 mm / 802 W</t>
  </si>
  <si>
    <t>735152280</t>
  </si>
  <si>
    <t>Otopná tělesa panelová VK jednodesková PN 1,0 MPa, T do 110°C s jednou přídavnou přestupní plochou výšky tělesa 600 mm stavební délky / výkonu 1400 mm / 1403 W</t>
  </si>
  <si>
    <t>735152281</t>
  </si>
  <si>
    <t>Otopná tělesa panelová VK jednodesková PN 1,0 MPa, T do 110°C s jednou přídavnou přestupní plochou výšky tělesa 600 mm stavební délky / výkonu 1600 mm / 1603 W</t>
  </si>
  <si>
    <t>735152293</t>
  </si>
  <si>
    <t>Otopná tělesa panelová VK jednodesková PN 1,0 MPa, T do 110°C s jednou přídavnou přestupní plochou výšky tělesa 900 mm stavební délky / výkonu 600 mm / 836 W</t>
  </si>
  <si>
    <t>735152377</t>
  </si>
  <si>
    <t>Otopná tělesa panelová VK dvoudesková PN 1,0 MPa, T do 110°C bez přídavné přestupní plochy výšky tělesa 600 mm stavební délky / výkonu 1000 mm / 978 W</t>
  </si>
  <si>
    <t>735152473</t>
  </si>
  <si>
    <t>Otopná tělesa panelová VK dvoudesková PN 1,0 MPa, T do 110°C s jednou přídavnou přestupní plochou výšky tělesa 600 mm stavební délky / výkonu 600 mm / 773 W</t>
  </si>
  <si>
    <t>735152573</t>
  </si>
  <si>
    <t>Otopná tělesa panelová VK dvoudesková PN 1,0 MPa, T do 110°C se dvěma přídavnými přestupními plochami výšky tělesa 600 mm stavební délky / výkonu 600 mm / 1007 W</t>
  </si>
  <si>
    <t>735152575</t>
  </si>
  <si>
    <t>Otopná tělesa panelová VK dvoudesková PN 1,0 MPa, T do 110°C se dvěma přídavnými přestupními plochami výšky tělesa 600 mm stavební délky / výkonu 800 mm / 1343 W</t>
  </si>
  <si>
    <t>735152576</t>
  </si>
  <si>
    <t>Otopná tělesa panelová VK dvoudesková PN 1,0 MPa, T do 110°C se dvěma přídavnými přestupními plochami výšky tělesa 600 mm stavební délky / výkonu 900 mm / 1511 W</t>
  </si>
  <si>
    <t>735152693.KRD</t>
  </si>
  <si>
    <t>Otopné těleso panelové VK třídeskové 3 přídavné přestupní plochy KORADO Radik VK typ 33 výška/délka 900/600 mm výkon 1997 W</t>
  </si>
  <si>
    <t>735152695</t>
  </si>
  <si>
    <t>Otopná tělesa panelová VK třídesková PN 1,0 MPa, T do 110°C se třemi přídavnými přestupními plochami výšky tělesa 900 mm stavební délky / výkonu 800 mm / 2662 W</t>
  </si>
  <si>
    <t>735161812</t>
  </si>
  <si>
    <t>Demontáž otopných těles trubkových s hliníkovými lamelami, stavební délky přes 1500 do 2680 mm</t>
  </si>
  <si>
    <t>09 - mediciální plyny</t>
  </si>
  <si>
    <t>M - Práce a dodávky M</t>
  </si>
  <si>
    <t xml:space="preserve">    23-M - Montáže potrubí</t>
  </si>
  <si>
    <t>Práce a dodávky M</t>
  </si>
  <si>
    <t>23-M</t>
  </si>
  <si>
    <t>Montáže potrubí</t>
  </si>
  <si>
    <t>Pol375</t>
  </si>
  <si>
    <t>měděná trubka 8x1</t>
  </si>
  <si>
    <t>Pol376</t>
  </si>
  <si>
    <t>měděná trubka 12x1</t>
  </si>
  <si>
    <t>Pol377</t>
  </si>
  <si>
    <t>měděná trubka 18x1</t>
  </si>
  <si>
    <t>Pol378</t>
  </si>
  <si>
    <t>prořez trubek 3%</t>
  </si>
  <si>
    <t>Pol379</t>
  </si>
  <si>
    <t>Ag pájka 45+pasta</t>
  </si>
  <si>
    <t>g</t>
  </si>
  <si>
    <t>Pol380</t>
  </si>
  <si>
    <t>chránička potrubí-oc.trubka 21.6x2.6 (0,5m)</t>
  </si>
  <si>
    <t>Pol381</t>
  </si>
  <si>
    <t>chránička potrubí-oc.trubka 26.9x2.6 (0,5m)</t>
  </si>
  <si>
    <t>Pol382</t>
  </si>
  <si>
    <t>chránička potrubí-oc.trubka 31.8x2.6 (0.5m)</t>
  </si>
  <si>
    <t>Pol383</t>
  </si>
  <si>
    <t>tvarovky Cu do pr.18</t>
  </si>
  <si>
    <t>Pol384</t>
  </si>
  <si>
    <t>konzole jednoduchá</t>
  </si>
  <si>
    <t>Pol385</t>
  </si>
  <si>
    <t>konzole středně složitá</t>
  </si>
  <si>
    <t>Pol386</t>
  </si>
  <si>
    <t>značení potrubí</t>
  </si>
  <si>
    <t>Pol387</t>
  </si>
  <si>
    <t>ochranný plyn pro pájení Cu trubek</t>
  </si>
  <si>
    <t>Pol388</t>
  </si>
  <si>
    <t>propláchnutí rozvodu dusíkem</t>
  </si>
  <si>
    <t>Pol389</t>
  </si>
  <si>
    <t>napojení na stávající rozvod</t>
  </si>
  <si>
    <t>Pol390</t>
  </si>
  <si>
    <t>odstavení části stávajícího rozvodu</t>
  </si>
  <si>
    <t>Pol391</t>
  </si>
  <si>
    <t>úseková tlaková zkouška</t>
  </si>
  <si>
    <t>Pol392</t>
  </si>
  <si>
    <t>závěrečná tlaková zkouška</t>
  </si>
  <si>
    <t>Pol393</t>
  </si>
  <si>
    <t>kulový kohout DN15 vč.šroubení</t>
  </si>
  <si>
    <t>Pol394</t>
  </si>
  <si>
    <t>lahvový uzavírací ventil</t>
  </si>
  <si>
    <t>Pol395</t>
  </si>
  <si>
    <t>manometr pr.100 rozsah 0-1MPa</t>
  </si>
  <si>
    <t>Pol396</t>
  </si>
  <si>
    <t>čidlo signalizace</t>
  </si>
  <si>
    <t>Pol397</t>
  </si>
  <si>
    <t>ventilová krabice pro 1 plyny kompletní (1xuzav.ventil,1xpřip.zálohy,1xčidlo snímání tlaku)</t>
  </si>
  <si>
    <t>Pol398</t>
  </si>
  <si>
    <t>ventiová krabice pro 4 plyny kompletní (4xuzav.ventil,4xpřip.zálohy,4xčidlo snímání tlaku)</t>
  </si>
  <si>
    <t>Pol399</t>
  </si>
  <si>
    <t>monitorovací zařízení s dotyk.displejem pro max.12 vstupů, s možností měření spotřeby</t>
  </si>
  <si>
    <t>Pol400</t>
  </si>
  <si>
    <t>kabel signalizace</t>
  </si>
  <si>
    <t>Pol401</t>
  </si>
  <si>
    <t>lékařský nástěnný panel s terminální jednotkou pod omítku</t>
  </si>
  <si>
    <t>Pol402</t>
  </si>
  <si>
    <t>nástěnná lůžková rampa pro 1 lůžko, délka 1650mm, výbava na 1 lůžko : 1x O2, 1x zásuvka DO, 2x zásuvka MDO, 1x zdířka ochr.pospojení, 2x datová zásuvka RJ45, 1x příprava pro spojení sestra/pacient, osvětlení přímé (ovládané z rampy), nepřímé (ovládané z rampy i ode dveří), 2x medilišta 400mm s nosností 20kg,</t>
  </si>
  <si>
    <t>Pol403</t>
  </si>
  <si>
    <t>nástěnná lůžková rampa pro 2 lůžka , délka 3300mm, výbava na 1 lůžko : 1x O2, 1x zásuvka DO, 2x zásuvka MDO, 1x zdířka ochr.pospojení, 2x datová zásuvka RJ45, 1x příprava pro spojení sestra/pacient, osvětlení přímé (ovládané z rampy), nepřímé (ovládané z rampy i ode dveří), 2x medilišta 400mm s nosností 20kg,</t>
  </si>
  <si>
    <t>Pol404</t>
  </si>
  <si>
    <t>nástěnná lůžková rampa pro 3 lůžka , délka 4950mm, výbava na 1 lůžko : 1x O2, 1x zásuvka DO, 2x zásuvka MDO, 1x zdířka ochr.pospojení, 2x datová zásuvka RJ45, 1x příprava pro spojení sestra/pacient, osvětlení přímé (ovládané z rampy), nepřímé (ovládané z rampy i ode dveří), 2x medilišta 400mm s nosností 20kg,</t>
  </si>
  <si>
    <t>Pol405</t>
  </si>
  <si>
    <t>dokumentace skut.stavu (3x paré, 1x CD)</t>
  </si>
  <si>
    <t>Pol406</t>
  </si>
  <si>
    <t>zahájení,ukončení a předání</t>
  </si>
  <si>
    <t>Pol407</t>
  </si>
  <si>
    <t>přesun hmot</t>
  </si>
  <si>
    <t>Pol408</t>
  </si>
  <si>
    <t>zkoušky a revize</t>
  </si>
  <si>
    <t>10 - zdravotechnické 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</si>
  <si>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</si>
  <si>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</si>
  <si>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</si>
  <si>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</si>
  <si>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132212201</t>
  </si>
  <si>
    <t>Hloubení zapažených i nezapažených rýh šířky přes 600 do 2 000 mm ručním nebo pneumatickým nářadím s urovnáním dna do předepsaného profilu a spádu v horninách tř. 3 soudržných</t>
  </si>
  <si>
    <t>162701101</t>
  </si>
  <si>
    <t>Vodorovné přemístění výkopku nebo sypaniny po suchu na obvyklém dopravním prostředku, bez naložení výkopku, avšak se složením bez rozhrnutí z horniny tř. 1 až 4 na vzdálenost přes 5 000 do 6 000 m</t>
  </si>
  <si>
    <t>CS ÚRS 2015 01</t>
  </si>
  <si>
    <t>171201101</t>
  </si>
  <si>
    <t>Uložení sypaniny do násypů s rozprostřením sypaniny ve vrstvách a s hrubým urovnáním nezhutněných z jakýchkoliv hornin</t>
  </si>
  <si>
    <t>Obsypání potrubí ručně sypaninou z vhodných hornin tř. 1 až 4 nebo materiálem připraveným podél výkopu ve vzdálenosti do 3 m od jeho kraje, pro jakoukoliv hloubku výkopu a míru zhutnění bez prohození sypaniny</t>
  </si>
  <si>
    <t>CS ÚRS 2017 01</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</si>
  <si>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</si>
  <si>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</si>
  <si>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721.000</t>
  </si>
  <si>
    <t>Práce neoceněné - nepředvídatelné - vzniklé posouzením stávajícího stavu na místě</t>
  </si>
  <si>
    <t>713471211</t>
  </si>
  <si>
    <t>Montáž izolace tepelné potrubí, ohybů, přírub, armatur nebo tvarovek snímatelnými pouzdry s vrstvenou izolací s upevněním na suchý zip (izolační materiál ve specifikaci) potrubí</t>
  </si>
  <si>
    <t>63154004</t>
  </si>
  <si>
    <t>pouzdro izolační potrubní s jednostrannou Al fólií max. 250/100 °C 22/20 mm</t>
  </si>
  <si>
    <t>63154005</t>
  </si>
  <si>
    <t>pouzdro izolační potrubní s jednostrannou Al fólií max. 250/100 °C 28/20 mm</t>
  </si>
  <si>
    <t>63154006</t>
  </si>
  <si>
    <t>pouzdro izolační potrubní s jednostrannou Al fólií max. 250/100 °C 35/20 mm</t>
  </si>
  <si>
    <t>63154007</t>
  </si>
  <si>
    <t>pouzdro izolační potrubní s jednostrannou Al fólií max. 250/100 °C 42/20 mm</t>
  </si>
  <si>
    <t>63154015</t>
  </si>
  <si>
    <t>pouzdro izolační potrubní s jednostrannou Al fólií max. 250/100 °C 64/30 mm</t>
  </si>
  <si>
    <t>63154537</t>
  </si>
  <si>
    <t>pouzdro izolační potrubní s jednostrannou Al fólií max. 250/100 °C 76/30 mm</t>
  </si>
  <si>
    <t>63154532</t>
  </si>
  <si>
    <t>pouzdro izolační potrubní s jednostrannou Al fólií max. 250/100 °C 35/30 mm</t>
  </si>
  <si>
    <t>63154533</t>
  </si>
  <si>
    <t>pouzdro izolační potrubní s jednostrannou Al fólií max. 250/100 °C 42/30 mm</t>
  </si>
  <si>
    <t>63154019</t>
  </si>
  <si>
    <t>pouzdro izolační potrubní s jednostrannou Al fólií max. 250/100 °C 64/40 mm</t>
  </si>
  <si>
    <t>63154023</t>
  </si>
  <si>
    <t>pouzdro izolační potrubní s jednostrannou Al fólií max. 250/100 °C 64/50 mm</t>
  </si>
  <si>
    <t>63154607</t>
  </si>
  <si>
    <t>pouzdro izolační potrubní s jednostrannou Al fólií max. 250/100 °C 76/50 mm</t>
  </si>
  <si>
    <t>998713203</t>
  </si>
  <si>
    <t>Přesun hmot pro izolace tepelné stanovený procentní sazbou (%) z ceny vodorovná dopravní vzdálenost do 50 m v objektech výšky přes 12 do 24 m</t>
  </si>
  <si>
    <t>%</t>
  </si>
  <si>
    <t>721</t>
  </si>
  <si>
    <t>Zdravotechnika - vnitřní kanalizace</t>
  </si>
  <si>
    <t>721171.000</t>
  </si>
  <si>
    <t>Opravy odpadního potrubí plastového zazátkování hrdla</t>
  </si>
  <si>
    <t>721NC</t>
  </si>
  <si>
    <t>Demontáž vnitřní kanalizace</t>
  </si>
  <si>
    <t>721171906</t>
  </si>
  <si>
    <t>Opravy odpadního potrubí plastového vsazení odbočky do potrubí DN 125</t>
  </si>
  <si>
    <t>721171907</t>
  </si>
  <si>
    <t>Opravy odpadního potrubí plastového vsazení odbočky do potrubí DN 160</t>
  </si>
  <si>
    <t>721171908</t>
  </si>
  <si>
    <t>Opravy odpadního potrubí plastového vsazení odbočky do potrubí DN 200</t>
  </si>
  <si>
    <t>721171914</t>
  </si>
  <si>
    <t>Opravy odpadního potrubí plastového propojení dosavadního potrubí DN 75</t>
  </si>
  <si>
    <t>721171914.00</t>
  </si>
  <si>
    <t>Opravy odpadního potrubí plastového propojení dosavadního potrubí DN 75 - napojení na větrací hlavici</t>
  </si>
  <si>
    <t>721171915</t>
  </si>
  <si>
    <t>Opravy odpadního potrubí plastového propojení dosavadního potrubí DN 110</t>
  </si>
  <si>
    <t>721171915.00</t>
  </si>
  <si>
    <t>Opravy odpadního potrubí plastového propojení dosavadního potrubí DN 110 - napojení na větrací hlavici</t>
  </si>
  <si>
    <t>721171916</t>
  </si>
  <si>
    <t>Opravy odpadního potrubí plastového propojení dosavadního potrubí DN 125</t>
  </si>
  <si>
    <t>721173401</t>
  </si>
  <si>
    <t>Potrubí z plastových trub PVC SN4 svodné (ležaté) DN 110</t>
  </si>
  <si>
    <t>721173402</t>
  </si>
  <si>
    <t>Potrubí z plastových trub PVC SN4 svodné (ležaté) DN 125</t>
  </si>
  <si>
    <t>721173403</t>
  </si>
  <si>
    <t>Potrubí z plastových trub PVC SN4 svodné (ležaté) DN 160</t>
  </si>
  <si>
    <t>721173404</t>
  </si>
  <si>
    <t>Potrubí z plastových trub PVC SN4 svodné (ležaté) DN 200</t>
  </si>
  <si>
    <t>721175201</t>
  </si>
  <si>
    <t>Potrubí z plastových trub polypropylenové tlumící zvuk třívrstvé připojovací DN 32</t>
  </si>
  <si>
    <t>721175202</t>
  </si>
  <si>
    <t>Potrubí z plastových trub polypropylenové tlumící zvuk třívrstvé připojovací DN 40</t>
  </si>
  <si>
    <t>721175203</t>
  </si>
  <si>
    <t>Potrubí z plastových trub polypropylenové tlumící zvuk třívrstvé připojovací DN 50</t>
  </si>
  <si>
    <t>721175205</t>
  </si>
  <si>
    <t>Potrubí z plastových trub polypropylenové tlumící zvuk třívrstvé připojovací DN 110</t>
  </si>
  <si>
    <t>721175210</t>
  </si>
  <si>
    <t>Potrubí z plastových trub polypropylenové tlumící zvuk třívrstvé odpadní (svislé) DN 50</t>
  </si>
  <si>
    <t>721175211</t>
  </si>
  <si>
    <t>Potrubí z plastových trub polypropylenové tlumící zvuk třívrstvé odpadní (svislé) DN 75</t>
  </si>
  <si>
    <t>721175212</t>
  </si>
  <si>
    <t>Potrubí z plastových trub polypropylenové tlumící zvuk třívrstvé odpadní (svislé) DN 110</t>
  </si>
  <si>
    <t>721175213</t>
  </si>
  <si>
    <t>Potrubí z plastových trub polypropylenové tlumící zvuk třívrstvé odpadní (svislé) DN 125</t>
  </si>
  <si>
    <t>721194104</t>
  </si>
  <si>
    <t>Vyměření přípojek na potrubí vyvedení a upevnění odpadních výpustek do DN 40</t>
  </si>
  <si>
    <t>48+98+2+5</t>
  </si>
  <si>
    <t>721194105</t>
  </si>
  <si>
    <t>Vyměření přípojek na potrubí vyvedení a upevnění odpadních výpustek DN 50</t>
  </si>
  <si>
    <t>43+33+19+18+8+4+6+3+5+6</t>
  </si>
  <si>
    <t>721194109</t>
  </si>
  <si>
    <t>Vyměření přípojek na potrubí vyvedení a upevnění odpadních výpustek DN 100</t>
  </si>
  <si>
    <t>48+56+11+4+4</t>
  </si>
  <si>
    <t>721211421.10</t>
  </si>
  <si>
    <t>Podlahové vpusti se svislým odtokem DN 50 mřížka nerez 115, včetně izolační soupravy, se svěrnou přírubou pro napojení povlakových krytin z PVC</t>
  </si>
  <si>
    <t>721226530.00</t>
  </si>
  <si>
    <t>Montáž zápachové uzávěrky</t>
  </si>
  <si>
    <t>55161841</t>
  </si>
  <si>
    <t>vtok se zápachovou uzávěrkou DN 32</t>
  </si>
  <si>
    <t>551618410.20</t>
  </si>
  <si>
    <t>zápachová uzávěrka pro odvod kondenzátu s přídavnou mechanickou ZU, transparentní</t>
  </si>
  <si>
    <t>551618420.00</t>
  </si>
  <si>
    <t>podomítková zápachová uzávěrka pro odvod kondenzátu DN32</t>
  </si>
  <si>
    <t>551618430.00</t>
  </si>
  <si>
    <t>sifon do svislého potrubí DN110</t>
  </si>
  <si>
    <t>721273153</t>
  </si>
  <si>
    <t>Ventilační hlavice z polypropylenu (PP) DN 110</t>
  </si>
  <si>
    <t>721274125</t>
  </si>
  <si>
    <t>Ventily přivzdušňovací odpadních potrubí vnitřní DN 75</t>
  </si>
  <si>
    <t>721290111</t>
  </si>
  <si>
    <t>Zkouška těsnosti kanalizace v objektech vodou do DN 125</t>
  </si>
  <si>
    <t>721290112</t>
  </si>
  <si>
    <t>Zkouška těsnosti kanalizace v objektech vodou DN 150 nebo DN 200</t>
  </si>
  <si>
    <t>998721203</t>
  </si>
  <si>
    <t>Přesun hmot pro vnitřní kanalizace stanovený procentní sazbou (%) z ceny vodorovná dopravní vzdálenost do 50 m v objektech výšky přes 12 do 24 m</t>
  </si>
  <si>
    <t>722</t>
  </si>
  <si>
    <t>Zdravotechnika - vnitřní vodovod</t>
  </si>
  <si>
    <t>722131.000</t>
  </si>
  <si>
    <t>Opravy vodovodního potrubí napojení na stávající potrubí</t>
  </si>
  <si>
    <t>722NC</t>
  </si>
  <si>
    <t>Demontáž vodovodu</t>
  </si>
  <si>
    <t>722130233</t>
  </si>
  <si>
    <t>Potrubí z ocelových trubek pozinkovaných závitových svařovaných běžných DN 25</t>
  </si>
  <si>
    <t>722130234</t>
  </si>
  <si>
    <t>Potrubí z ocelových trubek pozinkovaných závitových svařovaných běžných DN 32</t>
  </si>
  <si>
    <t>722130235</t>
  </si>
  <si>
    <t>Potrubí z ocelových trubek pozinkovaných závitových svařovaných běžných DN 40</t>
  </si>
  <si>
    <t>722130239</t>
  </si>
  <si>
    <t>Potrubí z ocelových trubek pozinkovaných závitových svařovaných běžných DN 100</t>
  </si>
  <si>
    <t>722174022</t>
  </si>
  <si>
    <t>Potrubí z plastových trubek z polypropylenu (PPR) svařovaných polyfuzně PN 20 (SDR 6) D 20 x 3,4</t>
  </si>
  <si>
    <t>887+1567</t>
  </si>
  <si>
    <t>722174023</t>
  </si>
  <si>
    <t>Potrubí z plastových trubek z polypropylenu (PPR) svařovaných polyfuzně PN 20 (SDR 6) D 25 x 4,2</t>
  </si>
  <si>
    <t>642+921</t>
  </si>
  <si>
    <t>722174024</t>
  </si>
  <si>
    <t>Potrubí z plastových trubek z polypropylenu (PPR) svařovaných polyfuzně PN 20 (SDR 6) D 32 x 5,4</t>
  </si>
  <si>
    <t>127+232</t>
  </si>
  <si>
    <t>722174025</t>
  </si>
  <si>
    <t>Potrubí z plastových trubek z polypropylenu (PPR) svařovaných polyfuzně PN 20 (SDR 6) D 40 x 6,7</t>
  </si>
  <si>
    <t>104+117</t>
  </si>
  <si>
    <t>722174026</t>
  </si>
  <si>
    <t>Potrubí z plastových trubek z polypropylenu (PPR) svařovaných polyfuzně PN 20 (SDR 6) D 50 x 8,4</t>
  </si>
  <si>
    <t>103+135</t>
  </si>
  <si>
    <t>722174027</t>
  </si>
  <si>
    <t>Potrubí z plastových trubek z polypropylenu (PPR) svařovaných polyfuzně PN 20 (SDR 6) D 63 x 10,5</t>
  </si>
  <si>
    <t>17+61</t>
  </si>
  <si>
    <t>722174028</t>
  </si>
  <si>
    <t>Potrubí z plastových trubek z polypropylenu (PPR) svařovaných polyfuzně PN 20 (SDR 6) D 75x12,5</t>
  </si>
  <si>
    <t>92+28</t>
  </si>
  <si>
    <t>722174062</t>
  </si>
  <si>
    <t>Potrubí z plastových trubek z polypropylenu (PPR) svařovaných polyfuzně křížení potrubí (PPR) PN 20 (SDR 6) D 20 x 3,4</t>
  </si>
  <si>
    <t>722174063</t>
  </si>
  <si>
    <t>Potrubí z plastových trubek z polypropylenu (PPR) svařovaných polyfuzně křížení potrubí (PPR) PN 20 (SDR 6) D 25 x 4,2</t>
  </si>
  <si>
    <t>722174064</t>
  </si>
  <si>
    <t>Potrubí z plastových trubek z polypropylenu (PPR) svařovaných polyfuzně křížení potrubí (PPR) PN 20 (SDR 6) D 32 x 5,4</t>
  </si>
  <si>
    <t>722181231</t>
  </si>
  <si>
    <t>Ochrana potrubí termoizolačními trubicemi z pěnového polyetylenu PE přilepenými v příčných a podélných spojích, tloušťky izolace přes 9 do 13 mm, vnitřního průměru izolace DN do 22 mm</t>
  </si>
  <si>
    <t>722181232</t>
  </si>
  <si>
    <t>Ochrana potrubí termoizolačními trubicemi z pěnového polyetylenu PE přilepenými v příčných a podélných spojích, tloušťky izolace přes 9 do 13 mm, vnitřního průměru izolace DN přes 22 do 45 mm</t>
  </si>
  <si>
    <t>722181241</t>
  </si>
  <si>
    <t>Ochrana potrubí termoizolačními trubicemi z pěnového polyetylenu PE přilepenými v příčných a podélných spojích, tloušťky izolace přes 13 do 20 mm, vnitřního průměru izolace DN do 22 mm</t>
  </si>
  <si>
    <t>722181242</t>
  </si>
  <si>
    <t>Ochrana potrubí termoizolačními trubicemi z pěnového polyetylenu PE přilepenými v příčných a podélných spojích, tloušťky izolace přes 13 do 20 mm, vnitřního průměru izolace DN přes 22 do 45 mm</t>
  </si>
  <si>
    <t>722181243</t>
  </si>
  <si>
    <t>Ochrana potrubí termoizolačními trubicemi z pěnového polyetylenu PE přilepenými v příčných a podélných spojích, tloušťky izolace přes 13 do 20 mm, vnitřního průměru izolace DN přes 45 do 63 mm</t>
  </si>
  <si>
    <t>722182011</t>
  </si>
  <si>
    <t>Podpůrný žlab pro potrubí průměru D 20</t>
  </si>
  <si>
    <t>722182012</t>
  </si>
  <si>
    <t>Podpůrný žlab pro potrubí průměru D 25</t>
  </si>
  <si>
    <t>722182013</t>
  </si>
  <si>
    <t>Podpůrný žlab pro potrubí průměru D 32</t>
  </si>
  <si>
    <t>722182014</t>
  </si>
  <si>
    <t>Podpůrný žlab pro potrubí průměru D 40</t>
  </si>
  <si>
    <t>722182015</t>
  </si>
  <si>
    <t>Podpůrný žlab pro potrubí průměru D 50</t>
  </si>
  <si>
    <t>722182016</t>
  </si>
  <si>
    <t>Podpůrný žlab pro potrubí průměru D 63</t>
  </si>
  <si>
    <t>722182017</t>
  </si>
  <si>
    <t>Podpůrný žlab pro potrubí průměru D 75</t>
  </si>
  <si>
    <t>722190401</t>
  </si>
  <si>
    <t>Zřízení přípojek na potrubí vyvedení a upevnění výpustek do DN 25</t>
  </si>
  <si>
    <t>722220111</t>
  </si>
  <si>
    <t>Armatury s jedním závitem nástěnky pro výtokový ventil G 1/2</t>
  </si>
  <si>
    <t>722220112</t>
  </si>
  <si>
    <t>Armatury s jedním závitem nástěnky pro výtokový ventil G 3/4</t>
  </si>
  <si>
    <t>722220121</t>
  </si>
  <si>
    <t>Armatury s jedním závitem nástěnky pro baterii G 1/2</t>
  </si>
  <si>
    <t>pár</t>
  </si>
  <si>
    <t>722220231</t>
  </si>
  <si>
    <t>Armatury s jedním závitem přechodové tvarovky PPR, PN 20 (SDR 6) s kovovým závitem vnitřním přechodky dGK D 20 x G 1/2</t>
  </si>
  <si>
    <t>722220232</t>
  </si>
  <si>
    <t>Armatury s jedním závitem přechodové tvarovky PPR, PN 20 (SDR 6) s kovovým závitem vnitřním přechodky dGK D 25 x G 3/4</t>
  </si>
  <si>
    <t>722220233</t>
  </si>
  <si>
    <t>Armatury s jedním závitem přechodové tvarovky PPR, PN 20 (SDR 6) s kovovým závitem vnitřním přechodky dGK D 32 x G 1</t>
  </si>
  <si>
    <t>722220234</t>
  </si>
  <si>
    <t>Armatury s jedním závitem přechodové tvarovky PPR, PN 20 (SDR 6) s kovovým závitem vnitřním přechodky dGK D 40 x G 5/4</t>
  </si>
  <si>
    <t>722220235</t>
  </si>
  <si>
    <t>Armatury s jedním závitem přechodové tvarovky PPR, PN 20 (SDR 6) s kovovým závitem vnitřním přechodky dGK D 50 x G 6/4</t>
  </si>
  <si>
    <t>722220236</t>
  </si>
  <si>
    <t>Armatury s jedním závitem přechodové tvarovky PPR, PN 20 (SDR 6) s kovovým závitem vnitřním přechodky dGK D 63 x G 2</t>
  </si>
  <si>
    <t>722221135</t>
  </si>
  <si>
    <t>Armatury s jedním závitem ventily výtokové G 3/4</t>
  </si>
  <si>
    <t>722224116</t>
  </si>
  <si>
    <t>Armatury s jedním závitem kohouty plnicí a vypouštěcí PN 10 G 3/4</t>
  </si>
  <si>
    <t>722231077</t>
  </si>
  <si>
    <t>Armatury se dvěma závity ventily zpětné mosazné PN 10 do 110°C G 2</t>
  </si>
  <si>
    <t>722231078</t>
  </si>
  <si>
    <t>Armatury se dvěma závity ventily zpětné mosazné PN 10 do 110°C G 2 1/2</t>
  </si>
  <si>
    <t>722231143</t>
  </si>
  <si>
    <t>Ventil závitový pojistný rohový G 1</t>
  </si>
  <si>
    <t>722231145</t>
  </si>
  <si>
    <t>Ventil závitový pojistný rohový G 6/4</t>
  </si>
  <si>
    <t>722232043</t>
  </si>
  <si>
    <t>Kohout kulový přímý G 1/2 PN 42 do 185°C vnitřní závit</t>
  </si>
  <si>
    <t>722232044</t>
  </si>
  <si>
    <t>Kohout kulový přímý G 3/4 PN 42 do 185°C vnitřní závit</t>
  </si>
  <si>
    <t>722232045</t>
  </si>
  <si>
    <t>Kohout kulový přímý G 1 PN 42 do 185°C vnitřní závit</t>
  </si>
  <si>
    <t>722232046</t>
  </si>
  <si>
    <t>Kohout kulový přímý G 5/4 PN 42 do 185°C vnitřní závit</t>
  </si>
  <si>
    <t>722232047</t>
  </si>
  <si>
    <t>Kohout kulový přímý G 6/4 PN 42 do 185°C vnitřní závit</t>
  </si>
  <si>
    <t>722232048</t>
  </si>
  <si>
    <t>Kohout kulový přímý G 2 PN 42 do 185°C vnitřní závit</t>
  </si>
  <si>
    <t>722232049</t>
  </si>
  <si>
    <t>Kohout kulový přímý G 2 1/2 PN 42 do 185°C vnitřní závit</t>
  </si>
  <si>
    <t>722234267</t>
  </si>
  <si>
    <t>Filtr mosazný G 6/4 PN 16 do 120°C s 2x vnitřním závitem</t>
  </si>
  <si>
    <t>722250143</t>
  </si>
  <si>
    <t>Hydrantový systém s tvarově stálou hadicí D 25 x 30 m</t>
  </si>
  <si>
    <t>722290226</t>
  </si>
  <si>
    <t>Zkoušky, proplach a desinfekce vodovodního potrubí zkoušky těsnosti vodovodního potrubí závitového do DN 50</t>
  </si>
  <si>
    <t>722290229</t>
  </si>
  <si>
    <t>Zkoušky, proplach a desinfekce vodovodního potrubí zkoušky těsnosti vodovodního potrubí závitového přes DN 50 do DN 100</t>
  </si>
  <si>
    <t>722290234</t>
  </si>
  <si>
    <t>Zkoušky, proplach a desinfekce vodovodního potrubí proplach a desinfekce vodovodního potrubí do DN 80</t>
  </si>
  <si>
    <t>998722203</t>
  </si>
  <si>
    <t>Přesun hmot pro vnitřní vodovod stanovený procentní sazbou (%) z ceny vodorovná dopravní vzdálenost do 50 m v objektech výšky přes 12 do 24 m</t>
  </si>
  <si>
    <t>725</t>
  </si>
  <si>
    <t>Zdravotechnika - zařizovací předměty</t>
  </si>
  <si>
    <t>725NC</t>
  </si>
  <si>
    <t>Demontáž zařizovacích předmětů</t>
  </si>
  <si>
    <t>725111132</t>
  </si>
  <si>
    <t>Zařízení záchodů splachovače nádržkové plastové nízkopoložené nebo vysokopoložené</t>
  </si>
  <si>
    <t>725112022</t>
  </si>
  <si>
    <t>Zařízení záchodů klozety keramické závěsné na nosné stěny s hlubokým splachováním odpad vodorovný</t>
  </si>
  <si>
    <t>725119125</t>
  </si>
  <si>
    <t>Zařízení záchodů montáž klozetových mís závěsných na nosné stěny</t>
  </si>
  <si>
    <t>64236051</t>
  </si>
  <si>
    <t>klozet keramický bílý závěsný hluboké splachování pro handicapované</t>
  </si>
  <si>
    <t>64236052</t>
  </si>
  <si>
    <t>připojovací sada prodloužená podomítková pro závěsný klozet handicap</t>
  </si>
  <si>
    <t>725119130</t>
  </si>
  <si>
    <t>Zařízení záchodů montáž klozetových mís nerezových</t>
  </si>
  <si>
    <t>551673810</t>
  </si>
  <si>
    <t>sedátko klozetové s poklopem duroplastové bílé antibacterial</t>
  </si>
  <si>
    <t>551673811</t>
  </si>
  <si>
    <t>sedátko klozetové bez poklopu plast bílé antibacterial</t>
  </si>
  <si>
    <t>725121527</t>
  </si>
  <si>
    <t>Pisoárové záchodky keramické automatické s integrovaným napájecím zdrojem</t>
  </si>
  <si>
    <t>725211602</t>
  </si>
  <si>
    <t>Umyvadla keramická bílá bez výtokových armatur připevněná na stěnu šrouby bez sloupu nebo krytu na sifon 550 mm</t>
  </si>
  <si>
    <t>725211681</t>
  </si>
  <si>
    <t>Umyvadla keramická bílá bez výtokových armatur připevněná na stěnu šrouby zdravotní bílá 640 mm</t>
  </si>
  <si>
    <t>725211701</t>
  </si>
  <si>
    <t>Umyvadla keramická bílá bez výtokových armatur připevněná na stěnu šrouby malá (umývátka) stěnová 400 mm</t>
  </si>
  <si>
    <t>725214115.00</t>
  </si>
  <si>
    <t>Umyvadla nerezová připevněná na stěnu bez výtokové armatutury, rozměry umyvadla 500x495 mm, v.250 mm (výlevka)</t>
  </si>
  <si>
    <t>725241142</t>
  </si>
  <si>
    <t>Sprchové vaničky akrylátové čtvrtkruhové 900x900 mm</t>
  </si>
  <si>
    <t>725241215.00</t>
  </si>
  <si>
    <t>Sprchové vaničky z litého polymermramoru obdélníkové 900x800 mm</t>
  </si>
  <si>
    <t>725241217</t>
  </si>
  <si>
    <t>Sprchové vaničky z litého polymermramoru obdélníkové 1200x800 mm</t>
  </si>
  <si>
    <t>725241218.50</t>
  </si>
  <si>
    <t>Sprchové vaničky z litého polymermramoru obdélníkové 1300x900 mm</t>
  </si>
  <si>
    <t>725241218.80</t>
  </si>
  <si>
    <t>Sprchové vaničky z litého polymermramoru obdélníkové 1400x900 mm</t>
  </si>
  <si>
    <t>725244142</t>
  </si>
  <si>
    <t>Sprchové dveře a zástěny dveře sprchové do niky polorámové skleněné tl. 6 mm dveře otvíravé jednokřídlové, na vaničku šířky 800 mm</t>
  </si>
  <si>
    <t>725244155</t>
  </si>
  <si>
    <t>Sprchové dveře a zástěny dveře sprchové do niky polorámové skleněné tl. 6 mm dveře otvíravé dvoukřídlové, na vaničku šířky 1200 mm</t>
  </si>
  <si>
    <t>725244156.00</t>
  </si>
  <si>
    <t>Sprchové dveře a zástěny dveře sprchové do niky polorámové skleněné tl. 6 mm dveře otvíravé dvoukřídlové, na vaničku šířky 1300 mm</t>
  </si>
  <si>
    <t>725244157.00</t>
  </si>
  <si>
    <t>Sprchové dveře a zástěny dveře sprchové do niky polorámové skleněné tl. 6 mm dveře otvíravé dvoukřídlové, na vaničku šířky 1400 mm</t>
  </si>
  <si>
    <t>725244813</t>
  </si>
  <si>
    <t>Sprchové dveře a zástěny zástěny sprchové rohové čtvrtkruhové rámové se skleněnou výplní tl. 4 a 5 mm dveře posuvné dvoudílné, vstup z oblouku, navaničku 900x900 mm</t>
  </si>
  <si>
    <t>725319111</t>
  </si>
  <si>
    <t>Dřezy bez výtokových armatur montáž dřezů ostatních typů</t>
  </si>
  <si>
    <t>725331111</t>
  </si>
  <si>
    <t>Výlevky bez výtokových armatur a splachovací nádrže keramické se sklopnou plastovou mřížkou 425 mm</t>
  </si>
  <si>
    <t>725813111</t>
  </si>
  <si>
    <t>Ventily rohové bez připojovací trubičky nebo flexi hadičky G 1/2</t>
  </si>
  <si>
    <t>725813115.00</t>
  </si>
  <si>
    <t>Ventil s mezikusem za baterii - prodloužení</t>
  </si>
  <si>
    <t>725819200.00</t>
  </si>
  <si>
    <t>Montáž hadice ostatních typů 1/2</t>
  </si>
  <si>
    <t>55190003.00</t>
  </si>
  <si>
    <t>flexi hadice ohebná sanitární  1/2" 500mm</t>
  </si>
  <si>
    <t>725821316</t>
  </si>
  <si>
    <t>Baterie dřezové nástěnné pákové s otáčivým plochým ústím a délkou ramínka 300 mm</t>
  </si>
  <si>
    <t>725821326</t>
  </si>
  <si>
    <t>Baterie dřezové stojánkové pákové s otáčivým ústím a délkou ramínka 265 mm</t>
  </si>
  <si>
    <t>725822611</t>
  </si>
  <si>
    <t>Baterie umyvadlové stojánkové pákové bez výpusti</t>
  </si>
  <si>
    <t>725829121</t>
  </si>
  <si>
    <t>Baterie umyvadlové montáž ostatních typů nástěnných pákových nebo klasických</t>
  </si>
  <si>
    <t>55145612.00</t>
  </si>
  <si>
    <t>baterie umyvadlová nástěnná páková s otočným ramínkem rozteč 150mm chrom pro umyvadla handicap</t>
  </si>
  <si>
    <t>725831315</t>
  </si>
  <si>
    <t>Baterie vanové nástěnné pákové s automatickým přepínačem a sprchou</t>
  </si>
  <si>
    <t>725841311</t>
  </si>
  <si>
    <t>Baterie sprchové nástěnné pákové</t>
  </si>
  <si>
    <t>725849410.00</t>
  </si>
  <si>
    <t>Montáž sprchové soupravy</t>
  </si>
  <si>
    <t>551928540</t>
  </si>
  <si>
    <t>růžice sprchová třípolohová D 85 mm L 240 mm</t>
  </si>
  <si>
    <t>551928560</t>
  </si>
  <si>
    <t>hadice sprchová kovová/metal 150 cm</t>
  </si>
  <si>
    <t>551928570</t>
  </si>
  <si>
    <t>hadice sprchová plastová/kovová 200 cm</t>
  </si>
  <si>
    <t>551928575</t>
  </si>
  <si>
    <t>hadice sprchová plastová/kovová 250 cm</t>
  </si>
  <si>
    <t>551455315.00</t>
  </si>
  <si>
    <t>tyč nástěnná s držákem sprchy, 90 cm</t>
  </si>
  <si>
    <t>551455316.00</t>
  </si>
  <si>
    <t>držák sprchy chrom</t>
  </si>
  <si>
    <t>725859102</t>
  </si>
  <si>
    <t>Ventily odpadní pro zařizovací předměty montáž ventilů přes 32 do DN 50</t>
  </si>
  <si>
    <t>55161007</t>
  </si>
  <si>
    <t>ventil odpadní umyvadlový celokovový CLICK/CLACK s přepadem a připojovacím závitem 5/4"</t>
  </si>
  <si>
    <t>55160245</t>
  </si>
  <si>
    <t>ventil odpadní dřezový s přepadem G 6/4"</t>
  </si>
  <si>
    <t>725861102</t>
  </si>
  <si>
    <t>Zápachové uzávěrky zařizovacích předmětů pro umyvadla DN 40</t>
  </si>
  <si>
    <t>725862103</t>
  </si>
  <si>
    <t>Zápachové uzávěrky zařizovacích předmětů pro dřezy DN 40/50</t>
  </si>
  <si>
    <t>725865312</t>
  </si>
  <si>
    <t>Zápachové uzávěrky zařizovacích předmětů pro vany sprchových koutů s kulovým kloubem na odtoku DN 40/50 a odpadním ventilem</t>
  </si>
  <si>
    <t>725865411</t>
  </si>
  <si>
    <t>Zápachové uzávěrky zařizovacích předmětů pro pisoáry DN 32/40</t>
  </si>
  <si>
    <t>725869101</t>
  </si>
  <si>
    <t>Zápachové uzávěrky zařizovacích předmětů montáž zápachových uzávěrek umyvadlových do DN 40</t>
  </si>
  <si>
    <t>64211024</t>
  </si>
  <si>
    <t>sifon pro zdravotní umyvadlo</t>
  </si>
  <si>
    <t>998725203</t>
  </si>
  <si>
    <t>Přesun hmot pro zařizovací předměty stanovený procentní sazbou (%) z ceny vodorovná dopravní vzdálenost do 50 m v objektech výšky přes 12 do 24 m</t>
  </si>
  <si>
    <t>726</t>
  </si>
  <si>
    <t>Zdravotechnika - předstěnové instalace</t>
  </si>
  <si>
    <t>726111031</t>
  </si>
  <si>
    <t>Předstěnové instalační systémy pro zazdění do masivních zděných konstrukcí pro závěsné klozety ovládání zepředu, stavební výška 1080 mm</t>
  </si>
  <si>
    <t>726191001</t>
  </si>
  <si>
    <t>Ostatní příslušenství instalačních systémů zvukoizolační souprava pro WC a bidet</t>
  </si>
  <si>
    <t>726191002</t>
  </si>
  <si>
    <t>Ostatní příslušenství instalačních systémů souprava pro předstěnovou montáž</t>
  </si>
  <si>
    <t>726191003</t>
  </si>
  <si>
    <t>Ostatní příslušenství instalačních systémů Tlačítko pro závěsný klozet</t>
  </si>
  <si>
    <t>998726213</t>
  </si>
  <si>
    <t>Přesun hmot pro instalační prefabrikáty stanovený procentní sazbou (%) z ceny vodorovná dopravní vzdálenost do 50 m v objektech výšky přes 12 do 24 m</t>
  </si>
  <si>
    <t>727111300.00</t>
  </si>
  <si>
    <t>Protipožární trubní ucpávky plastové potrubí včetně dodatečné izolace prostup stěnou požární odolnost EI 45 do D54</t>
  </si>
  <si>
    <t>727111300.10</t>
  </si>
  <si>
    <t>Protipožární trubní ucpávky plastové potrubí včetně dodatečné izolace prostup stěnou požární odolnost EI 45 do D75</t>
  </si>
  <si>
    <t>727111300.20</t>
  </si>
  <si>
    <t>Protipožární trubní ucpávky plastové potrubí včetně dodatečné izolace prostup stěnou požární odolnost EI 45 do D110</t>
  </si>
  <si>
    <t>727111400.00</t>
  </si>
  <si>
    <t>Protipožární trubní ucpávky plastové potrubí včetně dodatečné izolace prostup stropem požární odolnost EI 45 do D 54</t>
  </si>
  <si>
    <t>727111400.10</t>
  </si>
  <si>
    <t>Protipožární trubní ucpávky plastové potrubí včetně dodatečné izolace prostup stropem požární odolnost EI 45 do D 75</t>
  </si>
  <si>
    <t>727111400.20</t>
  </si>
  <si>
    <t>Protipožární trubní ucpávky plastové potrubí včetně dodatečné izolace prostup stropem požární odolnost EI 45 do D 110</t>
  </si>
  <si>
    <t>732219100</t>
  </si>
  <si>
    <t>Montáž tlakové expanzní nádoby pro pitnou vodu do 200 litrů</t>
  </si>
  <si>
    <t>426901100</t>
  </si>
  <si>
    <t>nádoba tlaková vertikální s vakem, 10 barů, objem 60 l</t>
  </si>
  <si>
    <t>732421224</t>
  </si>
  <si>
    <t>Čerpadlo teplovodní mokroběžné závitové cirkulační DN 32 výtlak do 7,0 m průtok 8,0 m3/h pro TUV</t>
  </si>
  <si>
    <t>998732202</t>
  </si>
  <si>
    <t>Přesun hmot pro strojovny stanovený procentní sazbou z ceny vodorovná dopravní vzdálenost do 50 m v objektech výšky přes 6 do 12 m</t>
  </si>
  <si>
    <t>734494121</t>
  </si>
  <si>
    <t>Měřicí armatury návarky s metrickým závitem M 20x1,5 délky do 220 mm</t>
  </si>
  <si>
    <t>998734202</t>
  </si>
  <si>
    <t>Přesun hmot pro armatury stanovený procentní sazbou (%) z ceny vodorovná dopravní vzdálenost do 50 m v objektech výšky přes 6 do 12 m</t>
  </si>
  <si>
    <t>HZS2491</t>
  </si>
  <si>
    <t>Hodinové zúčtovací sazby profesí PSV zednické výpomoci a pomocné práce PSV dělník zednických výpomocí</t>
  </si>
  <si>
    <t>262144</t>
  </si>
  <si>
    <t>SO 02 - venkovní úpravy spojené s úpravami pavilonu</t>
  </si>
  <si>
    <t>01 - oplocení</t>
  </si>
  <si>
    <t>121101101</t>
  </si>
  <si>
    <t>Sejmutí ornice nebo lesní půdy s vodorovným přemístěním na hromady v místě upotřebení nebo na dočasné či trvalé skládky se složením, na vzdálenost do 50 m</t>
  </si>
  <si>
    <t>1852064657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</si>
  <si>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</si>
  <si>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(12,09+13,79+8,655+20,098+2,6)*0,5*0,15"výkres číslo D.1.1.16</t>
  </si>
  <si>
    <t>132201101</t>
  </si>
  <si>
    <t>Hloubení zapažených i nezapažených rýh šířky do 600 mm s urovnáním dna do předepsaného profilu a spádu v hornině tř. 3 do 100 m3</t>
  </si>
  <si>
    <t>522495436</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</si>
  <si>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</si>
  <si>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(12,09+13,79+8,655+20,098+2,6)*0,4*1,15"výkres číslo D.1.1.16</t>
  </si>
  <si>
    <t>132201109</t>
  </si>
  <si>
    <t>Hloubení zapažených i nezapažených rýh šířky do 600 mm s urovnáním dna do předepsaného profilu a spádu v hornině tř. 3 Příplatek k cenám za lepivost horniny tř. 3</t>
  </si>
  <si>
    <t>544344908</t>
  </si>
  <si>
    <t>-621870361</t>
  </si>
  <si>
    <t>747747214</t>
  </si>
  <si>
    <t>26,327*6 'Přepočtené koeficientem množství</t>
  </si>
  <si>
    <t>-1466304703</t>
  </si>
  <si>
    <t>1776940133</t>
  </si>
  <si>
    <t>26,327*2 'Přepočtené koeficientem množství</t>
  </si>
  <si>
    <t>181951101</t>
  </si>
  <si>
    <t>Úprava pláně vyrovnáním výškových rozdílů v hornině tř. 1 až 4 bez zhutnění</t>
  </si>
  <si>
    <t>-1921499805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</si>
  <si>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</si>
  <si>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(12,09+13,79+8,655+20,098+2,6)*1*2"výkres číslo D.1.1.16</t>
  </si>
  <si>
    <t>271572211</t>
  </si>
  <si>
    <t>Podsyp pod základové konstrukce se zhutněním a urovnáním povrchu ze štěrkopísku netříděného</t>
  </si>
  <si>
    <t>1777385625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</si>
  <si>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</si>
  <si>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(12,09+13,79+8,655+20,098+2,6)*0,4*0,05"výkres číslo D.1.1.16</t>
  </si>
  <si>
    <t>274313611</t>
  </si>
  <si>
    <t>Základy z betonu prostého pasy betonu kamenem neprokládaného tř. C 16/20</t>
  </si>
  <si>
    <t>1987376028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</si>
  <si>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</si>
  <si>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(12,09+13,79+8,655+20,098+2,6)*0,4*1"výkres číslo D.1.1.16</t>
  </si>
  <si>
    <t>793108667</t>
  </si>
  <si>
    <t>(12,09+13,79+8,655+20,098+2,6-1,2)/0,2*1*0,888*1,1*0,001"výkres číslo D.1.1.16</t>
  </si>
  <si>
    <t>(12,09+13,79+8,655+20,098+2,6-1,2)*3*0,888*1,1*0,001"výkres číslo D.1.1.16</t>
  </si>
  <si>
    <t>338171111</t>
  </si>
  <si>
    <t>Montáž sloupků a vzpěr plotových ocelových trubkových nebo profilovaných výšky do 2,00 m se zalitím cementovou maltou do vynechaných otvorů</t>
  </si>
  <si>
    <t>-2039270455</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</si>
  <si>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</si>
  <si>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5+6+4+1+8+2"výkres číslo D.1.1.16</t>
  </si>
  <si>
    <t>55342151</t>
  </si>
  <si>
    <t>plotový sloupek pro svařované panely profilovaný oválný 50x70mm dl 1,0-1,5m povrchová úprava Pz a komaxit</t>
  </si>
  <si>
    <t>-1939587115</t>
  </si>
  <si>
    <t>55342163</t>
  </si>
  <si>
    <t>nasazovací patka pod sloupek pro svařované panely profilovaný oválný 50x70mm</t>
  </si>
  <si>
    <t>1836078369</t>
  </si>
  <si>
    <t>348101220</t>
  </si>
  <si>
    <t>Osazení vrat a vrátek k oplocení na sloupky ocelové, plochy jednotlivě přes 2 do 4 m2</t>
  </si>
  <si>
    <t>-1265629340</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</si>
  <si>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</si>
  <si>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1"výkres číslo D.1.1.16</t>
  </si>
  <si>
    <t>553423211</t>
  </si>
  <si>
    <t>branka vchodová kovová 1200x2000 mm včetně kování</t>
  </si>
  <si>
    <t>-1673415182</t>
  </si>
  <si>
    <t>348171120</t>
  </si>
  <si>
    <t>Montáž oplocení z dílců kovových rámových, na ocelové sloupky, výšky přes 1,0 do 1,5 m</t>
  </si>
  <si>
    <t>1079887519</t>
  </si>
  <si>
    <t xml:space="preserve">Poznámka k souboru cen:
1. V cenách nejsou započteny náklady na dodávku dílců, tyto se oceňují ve specifikaci.
</t>
  </si>
  <si>
    <t>12,09+13,79+8,655+20,098+2,6-1,2"výkres číslo D.1.1.16</t>
  </si>
  <si>
    <t>55342411</t>
  </si>
  <si>
    <t>plotový panel svařovaný v 1,0-1,5m š do 2,5m průměru drátu 5mm oka 55x200mm s horizontálním prolisem povrchová úprava PZ komaxit</t>
  </si>
  <si>
    <t>-894515999</t>
  </si>
  <si>
    <t>25"výkres číslo D.1.1.16</t>
  </si>
  <si>
    <t>348272213</t>
  </si>
  <si>
    <t>Ploty z tvárnic betonových plotová zeď na maltu cementovou včetně spárování současně při zdění z tvarovek oboustranně štípaných, dutých přírodních, tloušťka zdiva 195 mm</t>
  </si>
  <si>
    <t>1088170555</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</si>
  <si>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</si>
  <si>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(12,09+13,79+8,655+20,098+2,6-1,2)*0,6"výkres číslo D.1.1.16</t>
  </si>
  <si>
    <t>348272513</t>
  </si>
  <si>
    <t>Ploty z tvárnic betonových plotová stříška lepená mrazuvzdorným lepidlem z tvarovek hladkých nebo štípaných, sedlového tvaru přírodních, tloušťka zdiva 195 mm</t>
  </si>
  <si>
    <t>-1885816556</t>
  </si>
  <si>
    <t>348273912</t>
  </si>
  <si>
    <t>Ploty z tvárnic betonových kovové doplňky k plotovému zdivu vkládané do ložných spár současně při zdění ostatní pant na vrátka</t>
  </si>
  <si>
    <t>-1042381566</t>
  </si>
  <si>
    <t>2"výkres číslo D.1.1.16</t>
  </si>
  <si>
    <t>998232110</t>
  </si>
  <si>
    <t>Přesun hmot pro oplocení se svislou nosnou konstrukcí zděnou z cihel, tvárnic, bloků, popř. kovovou nebo dřevěnou vodorovná dopravní vzdálenost do 50 m, pro oplocení výšky do 3 m</t>
  </si>
  <si>
    <t>-397423540</t>
  </si>
  <si>
    <t xml:space="preserve">Poznámka k souboru cen:
1. Cenu -2111 lze použít i pro oplocení ze sloupků a dílců prefabrikovaných dřevěných, kovových nebo železobetonových
</t>
  </si>
  <si>
    <t>711111052</t>
  </si>
  <si>
    <t>Provedení izolace proti zemní vlhkosti natěradly a tmely za studena na ploše vodorovné V dvojnásobným nátěrem tekutou lepenkou</t>
  </si>
  <si>
    <t>-410289488</t>
  </si>
  <si>
    <t>(12,09+13,79+8,655+20,098+2,6-1,2)*0,2"výkres číslo D.1.1.16</t>
  </si>
  <si>
    <t>11163001</t>
  </si>
  <si>
    <t>stěrka hydroizolační asfaltová dvousložková do spodní stavby</t>
  </si>
  <si>
    <t>1415606241</t>
  </si>
  <si>
    <t>11,207*3 'Přepočtené koeficientem množství</t>
  </si>
  <si>
    <t>998711101</t>
  </si>
  <si>
    <t>Přesun hmot pro izolace proti vodě, vlhkosti a plynům stanovený z hmotnosti přesunovaného materiálu vodorovná dopravní vzdálenost do 50 m v objektech výšky do 6 m</t>
  </si>
  <si>
    <t>-1540607291</t>
  </si>
  <si>
    <t>02 - zpevněné plochy, terénní a sadové úpravy</t>
  </si>
  <si>
    <t xml:space="preserve">    5 - Komunikace pozemní</t>
  </si>
  <si>
    <t>-57644346</t>
  </si>
  <si>
    <t>pi*20,97*0,5*13,545*0,5</t>
  </si>
  <si>
    <t>-pi*(20,97-1,9*2)*0,5*(13,545-1,9*2)*0,5</t>
  </si>
  <si>
    <t>2*0,8*6</t>
  </si>
  <si>
    <t>4*2</t>
  </si>
  <si>
    <t>(56+44+0,8*2*6+4+3)*0,2</t>
  </si>
  <si>
    <t>132,589*0,15</t>
  </si>
  <si>
    <t>181111111</t>
  </si>
  <si>
    <t>Plošná úprava terénu v zemině tř. 1 až 4 s urovnáním povrchu bez doplnění ornice souvislé plochy do 500 m2 při nerovnostech terénu přes 50 do 100 mm v rovině nebo na svahu do 1:5</t>
  </si>
  <si>
    <t>-984697307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</si>
  <si>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</si>
  <si>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8,655*20+(20+2,6)*0,5*(13,545-3,6)+(20+12,09)*0,5*11,5</t>
  </si>
  <si>
    <t>-109,269</t>
  </si>
  <si>
    <t>181301101</t>
  </si>
  <si>
    <t>Rozprostření a urovnání ornice v rovině nebo ve svahu sklonu do 1:5 při souvislé ploše do 500 m2, tl. vrstvy do 100 mm</t>
  </si>
  <si>
    <t>-692590905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</si>
  <si>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</si>
  <si>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181411131</t>
  </si>
  <si>
    <t>Založení trávníku na půdě předem připravené plochy do 1000 m2 výsevem včetně utažení parkového v rovině nebo na svahu do 1:5</t>
  </si>
  <si>
    <t>-1324005517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</si>
  <si>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</si>
  <si>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</si>
  <si>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</si>
  <si>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764804156</t>
  </si>
  <si>
    <t>360,727*0,025 'Přepočtené koeficientem množství</t>
  </si>
  <si>
    <t>181951102</t>
  </si>
  <si>
    <t>Úprava pláně vyrovnáním výškových rozdílů v hornině tř. 1 až 4 se zhutněním</t>
  </si>
  <si>
    <t>525985671</t>
  </si>
  <si>
    <t>182303111</t>
  </si>
  <si>
    <t>Doplnění zeminy nebo substrátu na travnatých plochách tloušťky do 50 mm v rovině nebo na svahu do 1:5</t>
  </si>
  <si>
    <t>354795953</t>
  </si>
  <si>
    <t xml:space="preserve">Poznámka k souboru cen:
1. V cenách jsou započteny i náklady na vodorovné přemístění na vzdálenost do 3 m.
2. V cenách nejsou započteny náklady na substrát.
</t>
  </si>
  <si>
    <t>10371500</t>
  </si>
  <si>
    <t>substrát pro trávníky VL</t>
  </si>
  <si>
    <t>-1421203927</t>
  </si>
  <si>
    <t>360,727*0,058 'Přepočtené koeficientem množství</t>
  </si>
  <si>
    <t>Komunikace pozemní</t>
  </si>
  <si>
    <t>564851111</t>
  </si>
  <si>
    <t>Podklad ze štěrkodrti ŠD s rozprostřením a zhutněním, po zhutnění tl. 150 mm</t>
  </si>
  <si>
    <t>796302928</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</si>
  <si>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</si>
  <si>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</si>
  <si>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1095731038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</si>
  <si>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</si>
  <si>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59245018</t>
  </si>
  <si>
    <t>dlažba skladebná betonová 200x100x60mm přírodní</t>
  </si>
  <si>
    <t>1664850181</t>
  </si>
  <si>
    <t>109,269*1,15"výkres číslo D.1.1.16</t>
  </si>
  <si>
    <t>916231213</t>
  </si>
  <si>
    <t>Osazení chodníkového obrubníku betonového se zřízením lože, s vyplněním a zatřením spár cementovou maltou stojatého s boční opěrou z betonu prostého, do lože z betonu prostého</t>
  </si>
  <si>
    <t>345092596</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</si>
  <si>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</si>
  <si>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56+44+0,8*2*6+4+3</t>
  </si>
  <si>
    <t>59217037</t>
  </si>
  <si>
    <t>obrubník betonový parkový přírodní 500x50x200mm</t>
  </si>
  <si>
    <t>889679211</t>
  </si>
  <si>
    <t>116,600*1,05</t>
  </si>
  <si>
    <t>916991121</t>
  </si>
  <si>
    <t>Lože pod obrubníky, krajníky nebo obruby z dlažebních kostek z betonu prostého tř. C 16/20</t>
  </si>
  <si>
    <t>-1380519149</t>
  </si>
  <si>
    <t>(56+44+0,8*2*6+4+3)*0,25*0,1</t>
  </si>
  <si>
    <t>936124112</t>
  </si>
  <si>
    <t>Montáž lavičky parkové stabilní se zabetonováním noh</t>
  </si>
  <si>
    <t>851203959</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</si>
  <si>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</si>
  <si>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6"výkres číslo D.1.1.16</t>
  </si>
  <si>
    <t>74910106</t>
  </si>
  <si>
    <t>lavička s opěradlem kotvená 1800x625x755mm  konstrukce-litina, sedák-dřevo</t>
  </si>
  <si>
    <t>-904701991</t>
  </si>
  <si>
    <t>6,000"výkres číslo D.1.1.16</t>
  </si>
  <si>
    <t>998223011</t>
  </si>
  <si>
    <t>Přesun hmot pro pozemní komunikace s krytem dlážděným dopravní vzdálenost do 200 m jakékoliv délky objektu</t>
  </si>
  <si>
    <t>1966646565</t>
  </si>
  <si>
    <t>VON - vedlejší a ostatní náklady</t>
  </si>
  <si>
    <t>VRN - Vedlejší rozpočtové náklady</t>
  </si>
  <si>
    <t xml:space="preserve">    VRN1 - Průzkumné, geodetické a projektové práce</t>
  </si>
  <si>
    <t xml:space="preserve">    VRN3 - Zařízení staveniště</t>
  </si>
  <si>
    <t xml:space="preserve">    VRN9 - Ostatní náklady</t>
  </si>
  <si>
    <t>VRN</t>
  </si>
  <si>
    <t>Vedlejší rozpočtové náklady</t>
  </si>
  <si>
    <t>VRN1</t>
  </si>
  <si>
    <t>Průzkumné, geodetické a projektové práce</t>
  </si>
  <si>
    <t>012203000</t>
  </si>
  <si>
    <t>Geodetické práce při provádění stavby</t>
  </si>
  <si>
    <t>…</t>
  </si>
  <si>
    <t>1024</t>
  </si>
  <si>
    <t>423251950</t>
  </si>
  <si>
    <t>012303000</t>
  </si>
  <si>
    <t>Geodetické práce po výstavbě</t>
  </si>
  <si>
    <t>-1988398851</t>
  </si>
  <si>
    <t>013254001</t>
  </si>
  <si>
    <t>Dokumentace skutečného provedení stavby prováděna dle vyhlášky č.499/2006 sb. příloha č.7- 3x tištěné paré, 1x elektronicky na CD</t>
  </si>
  <si>
    <t>-1795619919</t>
  </si>
  <si>
    <t>VRN3</t>
  </si>
  <si>
    <t>Zařízení staveniště</t>
  </si>
  <si>
    <t>030001000</t>
  </si>
  <si>
    <t>1845749070</t>
  </si>
  <si>
    <t>VRN9</t>
  </si>
  <si>
    <t>Ostatní náklady</t>
  </si>
  <si>
    <t>090001003</t>
  </si>
  <si>
    <t>Hlavní tituly průvodních činností a nákladů další náklady na pracovníky Vytýčení stávajících sítí</t>
  </si>
  <si>
    <t>Kč</t>
  </si>
  <si>
    <t>534870489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</si>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</sst>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2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8"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8"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4" fontId="19"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20" fillId="0" borderId="0" xfId="0" applyNumberFormat="1" applyFont="1" applyAlignment="1">
      <alignment vertical="center"/>
    </xf>
    <xf numFmtId="0" fontId="20"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9"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4"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1" fillId="0" borderId="0" xfId="0" applyFont="1" applyAlignment="1">
      <alignment horizontal="left" vertical="center" wrapText="1"/>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3" fillId="5" borderId="0" xfId="0" applyFont="1" applyFill="1" applyAlignment="1">
      <alignment horizontal="left" vertical="center"/>
    </xf>
    <xf numFmtId="0" fontId="0" fillId="5" borderId="0" xfId="0" applyFont="1" applyFill="1" applyAlignment="1" applyProtection="1">
      <alignment vertical="center"/>
      <protection locked="0"/>
    </xf>
    <xf numFmtId="0" fontId="23" fillId="5"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4" fontId="25" fillId="0" borderId="0" xfId="0" applyNumberFormat="1" applyFont="1" applyAlignment="1">
      <alignment/>
    </xf>
    <xf numFmtId="166" fontId="34" fillId="0" borderId="12" xfId="0" applyNumberFormat="1" applyFont="1" applyBorder="1" applyAlignment="1">
      <alignment/>
    </xf>
    <xf numFmtId="166" fontId="34" fillId="0" borderId="13"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4"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7" fillId="0" borderId="0" xfId="0" applyFont="1" applyAlignment="1">
      <alignment vertical="top" wrapText="1"/>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3"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3" borderId="14"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167" fontId="23"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1"/>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17" t="s">
        <v>6</v>
      </c>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26" t="s">
        <v>15</v>
      </c>
      <c r="AR5" s="21"/>
      <c r="BE5" s="27" t="s">
        <v>16</v>
      </c>
      <c r="BS5" s="18" t="s">
        <v>7</v>
      </c>
    </row>
    <row r="6" spans="2:71" ht="36.95" customHeight="1">
      <c r="B6" s="21"/>
      <c r="D6" s="28" t="s">
        <v>17</v>
      </c>
      <c r="K6" s="29" t="s">
        <v>18</v>
      </c>
      <c r="AR6" s="21"/>
      <c r="BE6" s="30"/>
      <c r="BS6" s="18" t="s">
        <v>7</v>
      </c>
    </row>
    <row r="7" spans="2:71" ht="12" customHeight="1">
      <c r="B7" s="21"/>
      <c r="D7" s="31" t="s">
        <v>19</v>
      </c>
      <c r="K7" s="26" t="s">
        <v>20</v>
      </c>
      <c r="AK7" s="31" t="s">
        <v>21</v>
      </c>
      <c r="AN7" s="26" t="s">
        <v>3</v>
      </c>
      <c r="AR7" s="21"/>
      <c r="BE7" s="30"/>
      <c r="BS7" s="18" t="s">
        <v>7</v>
      </c>
    </row>
    <row r="8" spans="2:71" ht="12" customHeight="1">
      <c r="B8" s="21"/>
      <c r="D8" s="31" t="s">
        <v>22</v>
      </c>
      <c r="K8" s="26" t="s">
        <v>23</v>
      </c>
      <c r="AK8" s="31" t="s">
        <v>24</v>
      </c>
      <c r="AN8" s="32" t="s">
        <v>25</v>
      </c>
      <c r="AR8" s="21"/>
      <c r="BE8" s="30"/>
      <c r="BS8" s="18" t="s">
        <v>7</v>
      </c>
    </row>
    <row r="9" spans="2:71" ht="14.4" customHeight="1">
      <c r="B9" s="21"/>
      <c r="AR9" s="21"/>
      <c r="BE9" s="30"/>
      <c r="BS9" s="18" t="s">
        <v>7</v>
      </c>
    </row>
    <row r="10" spans="2:71" ht="12" customHeight="1">
      <c r="B10" s="21"/>
      <c r="D10" s="31" t="s">
        <v>26</v>
      </c>
      <c r="AK10" s="31" t="s">
        <v>27</v>
      </c>
      <c r="AN10" s="26" t="s">
        <v>3</v>
      </c>
      <c r="AR10" s="21"/>
      <c r="BE10" s="30"/>
      <c r="BS10" s="18" t="s">
        <v>7</v>
      </c>
    </row>
    <row r="11" spans="2:71" ht="18.45" customHeight="1">
      <c r="B11" s="21"/>
      <c r="E11" s="26" t="s">
        <v>28</v>
      </c>
      <c r="AK11" s="31" t="s">
        <v>29</v>
      </c>
      <c r="AN11" s="26" t="s">
        <v>3</v>
      </c>
      <c r="AR11" s="21"/>
      <c r="BE11" s="30"/>
      <c r="BS11" s="18" t="s">
        <v>7</v>
      </c>
    </row>
    <row r="12" spans="2:71" ht="6.95" customHeight="1">
      <c r="B12" s="21"/>
      <c r="AR12" s="21"/>
      <c r="BE12" s="30"/>
      <c r="BS12" s="18" t="s">
        <v>7</v>
      </c>
    </row>
    <row r="13" spans="2:71" ht="12" customHeight="1">
      <c r="B13" s="21"/>
      <c r="D13" s="31" t="s">
        <v>30</v>
      </c>
      <c r="AK13" s="31" t="s">
        <v>27</v>
      </c>
      <c r="AN13" s="33" t="s">
        <v>31</v>
      </c>
      <c r="AR13" s="21"/>
      <c r="BE13" s="30"/>
      <c r="BS13" s="18" t="s">
        <v>7</v>
      </c>
    </row>
    <row r="14" spans="2:71" ht="12">
      <c r="B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N14" s="33" t="s">
        <v>31</v>
      </c>
      <c r="AR14" s="21"/>
      <c r="BE14" s="30"/>
      <c r="BS14" s="18" t="s">
        <v>7</v>
      </c>
    </row>
    <row r="15" spans="2:71" ht="6.95" customHeight="1">
      <c r="B15" s="21"/>
      <c r="AR15" s="21"/>
      <c r="BE15" s="30"/>
      <c r="BS15" s="18" t="s">
        <v>4</v>
      </c>
    </row>
    <row r="16" spans="2:71" ht="12" customHeight="1">
      <c r="B16" s="21"/>
      <c r="D16" s="31" t="s">
        <v>32</v>
      </c>
      <c r="AK16" s="31" t="s">
        <v>27</v>
      </c>
      <c r="AN16" s="26" t="s">
        <v>3</v>
      </c>
      <c r="AR16" s="21"/>
      <c r="BE16" s="30"/>
      <c r="BS16" s="18" t="s">
        <v>4</v>
      </c>
    </row>
    <row r="17" spans="2:71" ht="18.45" customHeight="1">
      <c r="B17" s="21"/>
      <c r="E17" s="26" t="s">
        <v>33</v>
      </c>
      <c r="AK17" s="31" t="s">
        <v>29</v>
      </c>
      <c r="AN17" s="26" t="s">
        <v>3</v>
      </c>
      <c r="AR17" s="21"/>
      <c r="BE17" s="30"/>
      <c r="BS17" s="18" t="s">
        <v>34</v>
      </c>
    </row>
    <row r="18" spans="2:71" ht="6.95" customHeight="1">
      <c r="B18" s="21"/>
      <c r="AR18" s="21"/>
      <c r="BE18" s="30"/>
      <c r="BS18" s="18" t="s">
        <v>7</v>
      </c>
    </row>
    <row r="19" spans="2:71" ht="12" customHeight="1">
      <c r="B19" s="21"/>
      <c r="D19" s="31" t="s">
        <v>35</v>
      </c>
      <c r="AK19" s="31" t="s">
        <v>27</v>
      </c>
      <c r="AN19" s="26" t="s">
        <v>3</v>
      </c>
      <c r="AR19" s="21"/>
      <c r="BE19" s="30"/>
      <c r="BS19" s="18" t="s">
        <v>7</v>
      </c>
    </row>
    <row r="20" spans="2:71" ht="18.45" customHeight="1">
      <c r="B20" s="21"/>
      <c r="E20" s="26" t="s">
        <v>28</v>
      </c>
      <c r="AK20" s="31" t="s">
        <v>29</v>
      </c>
      <c r="AN20" s="26" t="s">
        <v>3</v>
      </c>
      <c r="AR20" s="21"/>
      <c r="BE20" s="30"/>
      <c r="BS20" s="18" t="s">
        <v>4</v>
      </c>
    </row>
    <row r="21" spans="2:57" ht="6.95" customHeight="1">
      <c r="B21" s="21"/>
      <c r="AR21" s="21"/>
      <c r="BE21" s="30"/>
    </row>
    <row r="22" spans="2:57" ht="12" customHeight="1">
      <c r="B22" s="21"/>
      <c r="D22" s="31" t="s">
        <v>36</v>
      </c>
      <c r="AR22" s="21"/>
      <c r="BE22" s="30"/>
    </row>
    <row r="23" spans="2:57" ht="51" customHeight="1">
      <c r="B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pans="2:57" ht="6.95" customHeight="1">
      <c r="B24" s="21"/>
      <c r="AR24" s="21"/>
      <c r="BE24" s="30"/>
    </row>
    <row r="25" spans="2:57" ht="6.95"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pans="2:57" s="1" customFormat="1" ht="25.9" customHeight="1">
      <c r="B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R26" s="37"/>
      <c r="BE26" s="30"/>
    </row>
    <row r="27" spans="2:57" s="1" customFormat="1" ht="6.95" customHeight="1">
      <c r="B27" s="37"/>
      <c r="AR27" s="37"/>
      <c r="BE27" s="30"/>
    </row>
    <row r="28" spans="2:57" s="1" customFormat="1" ht="12">
      <c r="B28" s="37"/>
      <c r="L28" s="41" t="s">
        <v>39</v>
      </c>
      <c r="M28" s="41"/>
      <c r="N28" s="41"/>
      <c r="O28" s="41"/>
      <c r="P28" s="41"/>
      <c r="W28" s="41" t="s">
        <v>40</v>
      </c>
      <c r="X28" s="41"/>
      <c r="Y28" s="41"/>
      <c r="Z28" s="41"/>
      <c r="AA28" s="41"/>
      <c r="AB28" s="41"/>
      <c r="AC28" s="41"/>
      <c r="AD28" s="41"/>
      <c r="AE28" s="41"/>
      <c r="AK28" s="41" t="s">
        <v>41</v>
      </c>
      <c r="AL28" s="41"/>
      <c r="AM28" s="41"/>
      <c r="AN28" s="41"/>
      <c r="AO28" s="41"/>
      <c r="AR28" s="37"/>
      <c r="BE28" s="30"/>
    </row>
    <row r="29" spans="2:57" s="2" customFormat="1" ht="14.4" customHeight="1">
      <c r="B29" s="42"/>
      <c r="D29" s="31" t="s">
        <v>42</v>
      </c>
      <c r="F29" s="31" t="s">
        <v>43</v>
      </c>
      <c r="L29" s="43">
        <v>0.21</v>
      </c>
      <c r="M29" s="2"/>
      <c r="N29" s="2"/>
      <c r="O29" s="2"/>
      <c r="P29" s="2"/>
      <c r="W29" s="44">
        <f>ROUND(AZ54,2)</f>
        <v>0</v>
      </c>
      <c r="X29" s="2"/>
      <c r="Y29" s="2"/>
      <c r="Z29" s="2"/>
      <c r="AA29" s="2"/>
      <c r="AB29" s="2"/>
      <c r="AC29" s="2"/>
      <c r="AD29" s="2"/>
      <c r="AE29" s="2"/>
      <c r="AK29" s="44">
        <f>ROUND(AV54,2)</f>
        <v>0</v>
      </c>
      <c r="AL29" s="2"/>
      <c r="AM29" s="2"/>
      <c r="AN29" s="2"/>
      <c r="AO29" s="2"/>
      <c r="AR29" s="42"/>
      <c r="BE29" s="45"/>
    </row>
    <row r="30" spans="2:57" s="2" customFormat="1" ht="14.4" customHeight="1">
      <c r="B30" s="42"/>
      <c r="F30" s="31" t="s">
        <v>44</v>
      </c>
      <c r="L30" s="43">
        <v>0.15</v>
      </c>
      <c r="M30" s="2"/>
      <c r="N30" s="2"/>
      <c r="O30" s="2"/>
      <c r="P30" s="2"/>
      <c r="W30" s="44">
        <f>ROUND(BA54,2)</f>
        <v>0</v>
      </c>
      <c r="X30" s="2"/>
      <c r="Y30" s="2"/>
      <c r="Z30" s="2"/>
      <c r="AA30" s="2"/>
      <c r="AB30" s="2"/>
      <c r="AC30" s="2"/>
      <c r="AD30" s="2"/>
      <c r="AE30" s="2"/>
      <c r="AK30" s="44">
        <f>ROUND(AW54,2)</f>
        <v>0</v>
      </c>
      <c r="AL30" s="2"/>
      <c r="AM30" s="2"/>
      <c r="AN30" s="2"/>
      <c r="AO30" s="2"/>
      <c r="AR30" s="42"/>
      <c r="BE30" s="45"/>
    </row>
    <row r="31" spans="2:57" s="2" customFormat="1" ht="14.4" customHeight="1" hidden="1">
      <c r="B31" s="42"/>
      <c r="F31" s="31" t="s">
        <v>45</v>
      </c>
      <c r="L31" s="43">
        <v>0.21</v>
      </c>
      <c r="M31" s="2"/>
      <c r="N31" s="2"/>
      <c r="O31" s="2"/>
      <c r="P31" s="2"/>
      <c r="W31" s="44">
        <f>ROUND(BB54,2)</f>
        <v>0</v>
      </c>
      <c r="X31" s="2"/>
      <c r="Y31" s="2"/>
      <c r="Z31" s="2"/>
      <c r="AA31" s="2"/>
      <c r="AB31" s="2"/>
      <c r="AC31" s="2"/>
      <c r="AD31" s="2"/>
      <c r="AE31" s="2"/>
      <c r="AK31" s="44">
        <v>0</v>
      </c>
      <c r="AL31" s="2"/>
      <c r="AM31" s="2"/>
      <c r="AN31" s="2"/>
      <c r="AO31" s="2"/>
      <c r="AR31" s="42"/>
      <c r="BE31" s="45"/>
    </row>
    <row r="32" spans="2:57" s="2" customFormat="1" ht="14.4" customHeight="1" hidden="1">
      <c r="B32" s="42"/>
      <c r="F32" s="31" t="s">
        <v>46</v>
      </c>
      <c r="L32" s="43">
        <v>0.15</v>
      </c>
      <c r="M32" s="2"/>
      <c r="N32" s="2"/>
      <c r="O32" s="2"/>
      <c r="P32" s="2"/>
      <c r="W32" s="44">
        <f>ROUND(BC54,2)</f>
        <v>0</v>
      </c>
      <c r="X32" s="2"/>
      <c r="Y32" s="2"/>
      <c r="Z32" s="2"/>
      <c r="AA32" s="2"/>
      <c r="AB32" s="2"/>
      <c r="AC32" s="2"/>
      <c r="AD32" s="2"/>
      <c r="AE32" s="2"/>
      <c r="AK32" s="44">
        <v>0</v>
      </c>
      <c r="AL32" s="2"/>
      <c r="AM32" s="2"/>
      <c r="AN32" s="2"/>
      <c r="AO32" s="2"/>
      <c r="AR32" s="42"/>
      <c r="BE32" s="45"/>
    </row>
    <row r="33" spans="2:44" s="2" customFormat="1" ht="14.4" customHeight="1" hidden="1">
      <c r="B33" s="42"/>
      <c r="F33" s="31" t="s">
        <v>47</v>
      </c>
      <c r="L33" s="43">
        <v>0</v>
      </c>
      <c r="M33" s="2"/>
      <c r="N33" s="2"/>
      <c r="O33" s="2"/>
      <c r="P33" s="2"/>
      <c r="W33" s="44">
        <f>ROUND(BD54,2)</f>
        <v>0</v>
      </c>
      <c r="X33" s="2"/>
      <c r="Y33" s="2"/>
      <c r="Z33" s="2"/>
      <c r="AA33" s="2"/>
      <c r="AB33" s="2"/>
      <c r="AC33" s="2"/>
      <c r="AD33" s="2"/>
      <c r="AE33" s="2"/>
      <c r="AK33" s="44">
        <v>0</v>
      </c>
      <c r="AL33" s="2"/>
      <c r="AM33" s="2"/>
      <c r="AN33" s="2"/>
      <c r="AO33" s="2"/>
      <c r="AR33" s="42"/>
    </row>
    <row r="34" spans="2:44" s="1" customFormat="1" ht="6.95" customHeight="1">
      <c r="B34" s="37"/>
      <c r="AR34" s="37"/>
    </row>
    <row r="35" spans="2:44" s="1" customFormat="1" ht="25.9" customHeight="1">
      <c r="B35" s="37"/>
      <c r="C35" s="46"/>
      <c r="D35" s="47" t="s">
        <v>48</v>
      </c>
      <c r="E35" s="48"/>
      <c r="F35" s="48"/>
      <c r="G35" s="48"/>
      <c r="H35" s="48"/>
      <c r="I35" s="48"/>
      <c r="J35" s="48"/>
      <c r="K35" s="48"/>
      <c r="L35" s="48"/>
      <c r="M35" s="48"/>
      <c r="N35" s="48"/>
      <c r="O35" s="48"/>
      <c r="P35" s="48"/>
      <c r="Q35" s="48"/>
      <c r="R35" s="48"/>
      <c r="S35" s="48"/>
      <c r="T35" s="49" t="s">
        <v>49</v>
      </c>
      <c r="U35" s="48"/>
      <c r="V35" s="48"/>
      <c r="W35" s="48"/>
      <c r="X35" s="50" t="s">
        <v>50</v>
      </c>
      <c r="Y35" s="48"/>
      <c r="Z35" s="48"/>
      <c r="AA35" s="48"/>
      <c r="AB35" s="48"/>
      <c r="AC35" s="48"/>
      <c r="AD35" s="48"/>
      <c r="AE35" s="48"/>
      <c r="AF35" s="48"/>
      <c r="AG35" s="48"/>
      <c r="AH35" s="48"/>
      <c r="AI35" s="48"/>
      <c r="AJ35" s="48"/>
      <c r="AK35" s="51">
        <f>SUM(AK26:AK33)</f>
        <v>0</v>
      </c>
      <c r="AL35" s="48"/>
      <c r="AM35" s="48"/>
      <c r="AN35" s="48"/>
      <c r="AO35" s="52"/>
      <c r="AP35" s="46"/>
      <c r="AQ35" s="46"/>
      <c r="AR35" s="37"/>
    </row>
    <row r="36" spans="2:44" s="1" customFormat="1" ht="6.95" customHeight="1">
      <c r="B36" s="37"/>
      <c r="AR36" s="37"/>
    </row>
    <row r="37" spans="2:44" s="1" customFormat="1" ht="6.95" customHeight="1">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37"/>
    </row>
    <row r="41" spans="2:44" s="1" customFormat="1" ht="6.95" customHeight="1">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37"/>
    </row>
    <row r="42" spans="2:44" s="1" customFormat="1" ht="24.95" customHeight="1">
      <c r="B42" s="37"/>
      <c r="C42" s="22" t="s">
        <v>51</v>
      </c>
      <c r="AR42" s="37"/>
    </row>
    <row r="43" spans="2:44" s="1" customFormat="1" ht="6.95" customHeight="1">
      <c r="B43" s="37"/>
      <c r="AR43" s="37"/>
    </row>
    <row r="44" spans="2:44" s="3" customFormat="1" ht="12" customHeight="1">
      <c r="B44" s="57"/>
      <c r="C44" s="31" t="s">
        <v>14</v>
      </c>
      <c r="L44" s="3" t="str">
        <f>K5</f>
        <v>19-0413</v>
      </c>
      <c r="AR44" s="57"/>
    </row>
    <row r="45" spans="2:44" s="4" customFormat="1" ht="36.95" customHeight="1">
      <c r="B45" s="58"/>
      <c r="C45" s="59" t="s">
        <v>17</v>
      </c>
      <c r="L45" s="60" t="str">
        <f>K6</f>
        <v>Stavební úpravy pavilonu I Nemocnice České Budějovice</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R45" s="58"/>
    </row>
    <row r="46" spans="2:44" s="1" customFormat="1" ht="6.95" customHeight="1">
      <c r="B46" s="37"/>
      <c r="AR46" s="37"/>
    </row>
    <row r="47" spans="2:44" s="1" customFormat="1" ht="12" customHeight="1">
      <c r="B47" s="37"/>
      <c r="C47" s="31" t="s">
        <v>22</v>
      </c>
      <c r="L47" s="61" t="str">
        <f>IF(K8="","",K8)</f>
        <v>České Budějovice</v>
      </c>
      <c r="AI47" s="31" t="s">
        <v>24</v>
      </c>
      <c r="AM47" s="62" t="str">
        <f>IF(AN8="","",AN8)</f>
        <v>12. 4. 2019</v>
      </c>
      <c r="AN47" s="62"/>
      <c r="AR47" s="37"/>
    </row>
    <row r="48" spans="2:44" s="1" customFormat="1" ht="6.95" customHeight="1">
      <c r="B48" s="37"/>
      <c r="AR48" s="37"/>
    </row>
    <row r="49" spans="2:56" s="1" customFormat="1" ht="27.9" customHeight="1">
      <c r="B49" s="37"/>
      <c r="C49" s="31" t="s">
        <v>26</v>
      </c>
      <c r="L49" s="3" t="str">
        <f>IF(E11="","",E11)</f>
        <v xml:space="preserve"> </v>
      </c>
      <c r="AI49" s="31" t="s">
        <v>32</v>
      </c>
      <c r="AM49" s="63" t="str">
        <f>IF(E17="","",E17)</f>
        <v>ARKUS5, s.r.o., České Budějovice</v>
      </c>
      <c r="AN49" s="3"/>
      <c r="AO49" s="3"/>
      <c r="AP49" s="3"/>
      <c r="AR49" s="37"/>
      <c r="AS49" s="64" t="s">
        <v>52</v>
      </c>
      <c r="AT49" s="65"/>
      <c r="AU49" s="66"/>
      <c r="AV49" s="66"/>
      <c r="AW49" s="66"/>
      <c r="AX49" s="66"/>
      <c r="AY49" s="66"/>
      <c r="AZ49" s="66"/>
      <c r="BA49" s="66"/>
      <c r="BB49" s="66"/>
      <c r="BC49" s="66"/>
      <c r="BD49" s="67"/>
    </row>
    <row r="50" spans="2:56" s="1" customFormat="1" ht="15.15" customHeight="1">
      <c r="B50" s="37"/>
      <c r="C50" s="31" t="s">
        <v>30</v>
      </c>
      <c r="L50" s="3" t="str">
        <f>IF(E14="Vyplň údaj","",E14)</f>
        <v/>
      </c>
      <c r="AI50" s="31" t="s">
        <v>35</v>
      </c>
      <c r="AM50" s="63" t="str">
        <f>IF(E20="","",E20)</f>
        <v xml:space="preserve"> </v>
      </c>
      <c r="AN50" s="3"/>
      <c r="AO50" s="3"/>
      <c r="AP50" s="3"/>
      <c r="AR50" s="37"/>
      <c r="AS50" s="68"/>
      <c r="AT50" s="69"/>
      <c r="AU50" s="70"/>
      <c r="AV50" s="70"/>
      <c r="AW50" s="70"/>
      <c r="AX50" s="70"/>
      <c r="AY50" s="70"/>
      <c r="AZ50" s="70"/>
      <c r="BA50" s="70"/>
      <c r="BB50" s="70"/>
      <c r="BC50" s="70"/>
      <c r="BD50" s="71"/>
    </row>
    <row r="51" spans="2:56" s="1" customFormat="1" ht="10.8" customHeight="1">
      <c r="B51" s="37"/>
      <c r="AR51" s="37"/>
      <c r="AS51" s="68"/>
      <c r="AT51" s="69"/>
      <c r="AU51" s="70"/>
      <c r="AV51" s="70"/>
      <c r="AW51" s="70"/>
      <c r="AX51" s="70"/>
      <c r="AY51" s="70"/>
      <c r="AZ51" s="70"/>
      <c r="BA51" s="70"/>
      <c r="BB51" s="70"/>
      <c r="BC51" s="70"/>
      <c r="BD51" s="71"/>
    </row>
    <row r="52" spans="2:56" s="1" customFormat="1" ht="29.25" customHeight="1">
      <c r="B52" s="37"/>
      <c r="C52" s="72" t="s">
        <v>53</v>
      </c>
      <c r="D52" s="73"/>
      <c r="E52" s="73"/>
      <c r="F52" s="73"/>
      <c r="G52" s="73"/>
      <c r="H52" s="74"/>
      <c r="I52" s="75" t="s">
        <v>54</v>
      </c>
      <c r="J52" s="73"/>
      <c r="K52" s="73"/>
      <c r="L52" s="73"/>
      <c r="M52" s="73"/>
      <c r="N52" s="73"/>
      <c r="O52" s="73"/>
      <c r="P52" s="73"/>
      <c r="Q52" s="73"/>
      <c r="R52" s="73"/>
      <c r="S52" s="73"/>
      <c r="T52" s="73"/>
      <c r="U52" s="73"/>
      <c r="V52" s="73"/>
      <c r="W52" s="73"/>
      <c r="X52" s="73"/>
      <c r="Y52" s="73"/>
      <c r="Z52" s="73"/>
      <c r="AA52" s="73"/>
      <c r="AB52" s="73"/>
      <c r="AC52" s="73"/>
      <c r="AD52" s="73"/>
      <c r="AE52" s="73"/>
      <c r="AF52" s="73"/>
      <c r="AG52" s="76" t="s">
        <v>55</v>
      </c>
      <c r="AH52" s="73"/>
      <c r="AI52" s="73"/>
      <c r="AJ52" s="73"/>
      <c r="AK52" s="73"/>
      <c r="AL52" s="73"/>
      <c r="AM52" s="73"/>
      <c r="AN52" s="75" t="s">
        <v>56</v>
      </c>
      <c r="AO52" s="73"/>
      <c r="AP52" s="73"/>
      <c r="AQ52" s="77" t="s">
        <v>57</v>
      </c>
      <c r="AR52" s="37"/>
      <c r="AS52" s="78" t="s">
        <v>58</v>
      </c>
      <c r="AT52" s="79" t="s">
        <v>59</v>
      </c>
      <c r="AU52" s="79" t="s">
        <v>60</v>
      </c>
      <c r="AV52" s="79" t="s">
        <v>61</v>
      </c>
      <c r="AW52" s="79" t="s">
        <v>62</v>
      </c>
      <c r="AX52" s="79" t="s">
        <v>63</v>
      </c>
      <c r="AY52" s="79" t="s">
        <v>64</v>
      </c>
      <c r="AZ52" s="79" t="s">
        <v>65</v>
      </c>
      <c r="BA52" s="79" t="s">
        <v>66</v>
      </c>
      <c r="BB52" s="79" t="s">
        <v>67</v>
      </c>
      <c r="BC52" s="79" t="s">
        <v>68</v>
      </c>
      <c r="BD52" s="80" t="s">
        <v>69</v>
      </c>
    </row>
    <row r="53" spans="2:56" s="1" customFormat="1" ht="10.8" customHeight="1">
      <c r="B53" s="37"/>
      <c r="AR53" s="37"/>
      <c r="AS53" s="81"/>
      <c r="AT53" s="66"/>
      <c r="AU53" s="66"/>
      <c r="AV53" s="66"/>
      <c r="AW53" s="66"/>
      <c r="AX53" s="66"/>
      <c r="AY53" s="66"/>
      <c r="AZ53" s="66"/>
      <c r="BA53" s="66"/>
      <c r="BB53" s="66"/>
      <c r="BC53" s="66"/>
      <c r="BD53" s="67"/>
    </row>
    <row r="54" spans="2:90" s="5" customFormat="1" ht="32.4" customHeight="1">
      <c r="B54" s="82"/>
      <c r="C54" s="83" t="s">
        <v>70</v>
      </c>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5">
        <f>ROUND(AG55+AG66+AG69,2)</f>
        <v>0</v>
      </c>
      <c r="AH54" s="85"/>
      <c r="AI54" s="85"/>
      <c r="AJ54" s="85"/>
      <c r="AK54" s="85"/>
      <c r="AL54" s="85"/>
      <c r="AM54" s="85"/>
      <c r="AN54" s="86">
        <f>SUM(AG54,AT54)</f>
        <v>0</v>
      </c>
      <c r="AO54" s="86"/>
      <c r="AP54" s="86"/>
      <c r="AQ54" s="87" t="s">
        <v>3</v>
      </c>
      <c r="AR54" s="82"/>
      <c r="AS54" s="88">
        <f>ROUND(AS55+AS66+AS69,2)</f>
        <v>0</v>
      </c>
      <c r="AT54" s="89">
        <f>ROUND(SUM(AV54:AW54),2)</f>
        <v>0</v>
      </c>
      <c r="AU54" s="90">
        <f>ROUND(AU55+AU66+AU69,5)</f>
        <v>0</v>
      </c>
      <c r="AV54" s="89">
        <f>ROUND(AZ54*L29,2)</f>
        <v>0</v>
      </c>
      <c r="AW54" s="89">
        <f>ROUND(BA54*L30,2)</f>
        <v>0</v>
      </c>
      <c r="AX54" s="89">
        <f>ROUND(BB54*L29,2)</f>
        <v>0</v>
      </c>
      <c r="AY54" s="89">
        <f>ROUND(BC54*L30,2)</f>
        <v>0</v>
      </c>
      <c r="AZ54" s="89">
        <f>ROUND(AZ55+AZ66+AZ69,2)</f>
        <v>0</v>
      </c>
      <c r="BA54" s="89">
        <f>ROUND(BA55+BA66+BA69,2)</f>
        <v>0</v>
      </c>
      <c r="BB54" s="89">
        <f>ROUND(BB55+BB66+BB69,2)</f>
        <v>0</v>
      </c>
      <c r="BC54" s="89">
        <f>ROUND(BC55+BC66+BC69,2)</f>
        <v>0</v>
      </c>
      <c r="BD54" s="91">
        <f>ROUND(BD55+BD66+BD69,2)</f>
        <v>0</v>
      </c>
      <c r="BS54" s="92" t="s">
        <v>71</v>
      </c>
      <c r="BT54" s="92" t="s">
        <v>72</v>
      </c>
      <c r="BU54" s="93" t="s">
        <v>73</v>
      </c>
      <c r="BV54" s="92" t="s">
        <v>74</v>
      </c>
      <c r="BW54" s="92" t="s">
        <v>5</v>
      </c>
      <c r="BX54" s="92" t="s">
        <v>75</v>
      </c>
      <c r="CL54" s="92" t="s">
        <v>20</v>
      </c>
    </row>
    <row r="55" spans="2:91" s="6" customFormat="1" ht="16.5" customHeight="1">
      <c r="B55" s="94"/>
      <c r="C55" s="95"/>
      <c r="D55" s="96" t="s">
        <v>76</v>
      </c>
      <c r="E55" s="96"/>
      <c r="F55" s="96"/>
      <c r="G55" s="96"/>
      <c r="H55" s="96"/>
      <c r="I55" s="97"/>
      <c r="J55" s="96" t="s">
        <v>77</v>
      </c>
      <c r="K55" s="96"/>
      <c r="L55" s="96"/>
      <c r="M55" s="96"/>
      <c r="N55" s="96"/>
      <c r="O55" s="96"/>
      <c r="P55" s="96"/>
      <c r="Q55" s="96"/>
      <c r="R55" s="96"/>
      <c r="S55" s="96"/>
      <c r="T55" s="96"/>
      <c r="U55" s="96"/>
      <c r="V55" s="96"/>
      <c r="W55" s="96"/>
      <c r="X55" s="96"/>
      <c r="Y55" s="96"/>
      <c r="Z55" s="96"/>
      <c r="AA55" s="96"/>
      <c r="AB55" s="96"/>
      <c r="AC55" s="96"/>
      <c r="AD55" s="96"/>
      <c r="AE55" s="96"/>
      <c r="AF55" s="96"/>
      <c r="AG55" s="98">
        <f>ROUND(SUM(AG56:AG65),2)</f>
        <v>0</v>
      </c>
      <c r="AH55" s="97"/>
      <c r="AI55" s="97"/>
      <c r="AJ55" s="97"/>
      <c r="AK55" s="97"/>
      <c r="AL55" s="97"/>
      <c r="AM55" s="97"/>
      <c r="AN55" s="99">
        <f>SUM(AG55,AT55)</f>
        <v>0</v>
      </c>
      <c r="AO55" s="97"/>
      <c r="AP55" s="97"/>
      <c r="AQ55" s="100" t="s">
        <v>78</v>
      </c>
      <c r="AR55" s="94"/>
      <c r="AS55" s="101">
        <f>ROUND(SUM(AS56:AS65),2)</f>
        <v>0</v>
      </c>
      <c r="AT55" s="102">
        <f>ROUND(SUM(AV55:AW55),2)</f>
        <v>0</v>
      </c>
      <c r="AU55" s="103">
        <f>ROUND(SUM(AU56:AU65),5)</f>
        <v>0</v>
      </c>
      <c r="AV55" s="102">
        <f>ROUND(AZ55*L29,2)</f>
        <v>0</v>
      </c>
      <c r="AW55" s="102">
        <f>ROUND(BA55*L30,2)</f>
        <v>0</v>
      </c>
      <c r="AX55" s="102">
        <f>ROUND(BB55*L29,2)</f>
        <v>0</v>
      </c>
      <c r="AY55" s="102">
        <f>ROUND(BC55*L30,2)</f>
        <v>0</v>
      </c>
      <c r="AZ55" s="102">
        <f>ROUND(SUM(AZ56:AZ65),2)</f>
        <v>0</v>
      </c>
      <c r="BA55" s="102">
        <f>ROUND(SUM(BA56:BA65),2)</f>
        <v>0</v>
      </c>
      <c r="BB55" s="102">
        <f>ROUND(SUM(BB56:BB65),2)</f>
        <v>0</v>
      </c>
      <c r="BC55" s="102">
        <f>ROUND(SUM(BC56:BC65),2)</f>
        <v>0</v>
      </c>
      <c r="BD55" s="104">
        <f>ROUND(SUM(BD56:BD65),2)</f>
        <v>0</v>
      </c>
      <c r="BS55" s="105" t="s">
        <v>71</v>
      </c>
      <c r="BT55" s="105" t="s">
        <v>79</v>
      </c>
      <c r="BU55" s="105" t="s">
        <v>73</v>
      </c>
      <c r="BV55" s="105" t="s">
        <v>74</v>
      </c>
      <c r="BW55" s="105" t="s">
        <v>80</v>
      </c>
      <c r="BX55" s="105" t="s">
        <v>5</v>
      </c>
      <c r="CL55" s="105" t="s">
        <v>20</v>
      </c>
      <c r="CM55" s="105" t="s">
        <v>81</v>
      </c>
    </row>
    <row r="56" spans="1:90" s="3" customFormat="1" ht="16.5" customHeight="1">
      <c r="A56" s="106" t="s">
        <v>82</v>
      </c>
      <c r="B56" s="57"/>
      <c r="C56" s="9"/>
      <c r="D56" s="9"/>
      <c r="E56" s="107" t="s">
        <v>83</v>
      </c>
      <c r="F56" s="107"/>
      <c r="G56" s="107"/>
      <c r="H56" s="107"/>
      <c r="I56" s="107"/>
      <c r="J56" s="9"/>
      <c r="K56" s="107" t="s">
        <v>84</v>
      </c>
      <c r="L56" s="107"/>
      <c r="M56" s="107"/>
      <c r="N56" s="107"/>
      <c r="O56" s="107"/>
      <c r="P56" s="107"/>
      <c r="Q56" s="107"/>
      <c r="R56" s="107"/>
      <c r="S56" s="107"/>
      <c r="T56" s="107"/>
      <c r="U56" s="107"/>
      <c r="V56" s="107"/>
      <c r="W56" s="107"/>
      <c r="X56" s="107"/>
      <c r="Y56" s="107"/>
      <c r="Z56" s="107"/>
      <c r="AA56" s="107"/>
      <c r="AB56" s="107"/>
      <c r="AC56" s="107"/>
      <c r="AD56" s="107"/>
      <c r="AE56" s="107"/>
      <c r="AF56" s="107"/>
      <c r="AG56" s="108">
        <f>'01 - stavební část'!J32</f>
        <v>0</v>
      </c>
      <c r="AH56" s="9"/>
      <c r="AI56" s="9"/>
      <c r="AJ56" s="9"/>
      <c r="AK56" s="9"/>
      <c r="AL56" s="9"/>
      <c r="AM56" s="9"/>
      <c r="AN56" s="108">
        <f>SUM(AG56,AT56)</f>
        <v>0</v>
      </c>
      <c r="AO56" s="9"/>
      <c r="AP56" s="9"/>
      <c r="AQ56" s="109" t="s">
        <v>85</v>
      </c>
      <c r="AR56" s="57"/>
      <c r="AS56" s="110">
        <v>0</v>
      </c>
      <c r="AT56" s="111">
        <f>ROUND(SUM(AV56:AW56),2)</f>
        <v>0</v>
      </c>
      <c r="AU56" s="112">
        <f>'01 - stavební část'!P114</f>
        <v>0</v>
      </c>
      <c r="AV56" s="111">
        <f>'01 - stavební část'!J35</f>
        <v>0</v>
      </c>
      <c r="AW56" s="111">
        <f>'01 - stavební část'!J36</f>
        <v>0</v>
      </c>
      <c r="AX56" s="111">
        <f>'01 - stavební část'!J37</f>
        <v>0</v>
      </c>
      <c r="AY56" s="111">
        <f>'01 - stavební část'!J38</f>
        <v>0</v>
      </c>
      <c r="AZ56" s="111">
        <f>'01 - stavební část'!F35</f>
        <v>0</v>
      </c>
      <c r="BA56" s="111">
        <f>'01 - stavební část'!F36</f>
        <v>0</v>
      </c>
      <c r="BB56" s="111">
        <f>'01 - stavební část'!F37</f>
        <v>0</v>
      </c>
      <c r="BC56" s="111">
        <f>'01 - stavební část'!F38</f>
        <v>0</v>
      </c>
      <c r="BD56" s="113">
        <f>'01 - stavební část'!F39</f>
        <v>0</v>
      </c>
      <c r="BT56" s="26" t="s">
        <v>81</v>
      </c>
      <c r="BV56" s="26" t="s">
        <v>74</v>
      </c>
      <c r="BW56" s="26" t="s">
        <v>86</v>
      </c>
      <c r="BX56" s="26" t="s">
        <v>80</v>
      </c>
      <c r="CL56" s="26" t="s">
        <v>20</v>
      </c>
    </row>
    <row r="57" spans="1:90" s="3" customFormat="1" ht="16.5" customHeight="1">
      <c r="A57" s="106" t="s">
        <v>82</v>
      </c>
      <c r="B57" s="57"/>
      <c r="C57" s="9"/>
      <c r="D57" s="9"/>
      <c r="E57" s="107" t="s">
        <v>87</v>
      </c>
      <c r="F57" s="107"/>
      <c r="G57" s="107"/>
      <c r="H57" s="107"/>
      <c r="I57" s="107"/>
      <c r="J57" s="9"/>
      <c r="K57" s="107" t="s">
        <v>88</v>
      </c>
      <c r="L57" s="107"/>
      <c r="M57" s="107"/>
      <c r="N57" s="107"/>
      <c r="O57" s="107"/>
      <c r="P57" s="107"/>
      <c r="Q57" s="107"/>
      <c r="R57" s="107"/>
      <c r="S57" s="107"/>
      <c r="T57" s="107"/>
      <c r="U57" s="107"/>
      <c r="V57" s="107"/>
      <c r="W57" s="107"/>
      <c r="X57" s="107"/>
      <c r="Y57" s="107"/>
      <c r="Z57" s="107"/>
      <c r="AA57" s="107"/>
      <c r="AB57" s="107"/>
      <c r="AC57" s="107"/>
      <c r="AD57" s="107"/>
      <c r="AE57" s="107"/>
      <c r="AF57" s="107"/>
      <c r="AG57" s="108">
        <f>'02 - elektroinstalace - s...'!J32</f>
        <v>0</v>
      </c>
      <c r="AH57" s="9"/>
      <c r="AI57" s="9"/>
      <c r="AJ57" s="9"/>
      <c r="AK57" s="9"/>
      <c r="AL57" s="9"/>
      <c r="AM57" s="9"/>
      <c r="AN57" s="108">
        <f>SUM(AG57,AT57)</f>
        <v>0</v>
      </c>
      <c r="AO57" s="9"/>
      <c r="AP57" s="9"/>
      <c r="AQ57" s="109" t="s">
        <v>85</v>
      </c>
      <c r="AR57" s="57"/>
      <c r="AS57" s="110">
        <v>0</v>
      </c>
      <c r="AT57" s="111">
        <f>ROUND(SUM(AV57:AW57),2)</f>
        <v>0</v>
      </c>
      <c r="AU57" s="112">
        <f>'02 - elektroinstalace - s...'!P96</f>
        <v>0</v>
      </c>
      <c r="AV57" s="111">
        <f>'02 - elektroinstalace - s...'!J35</f>
        <v>0</v>
      </c>
      <c r="AW57" s="111">
        <f>'02 - elektroinstalace - s...'!J36</f>
        <v>0</v>
      </c>
      <c r="AX57" s="111">
        <f>'02 - elektroinstalace - s...'!J37</f>
        <v>0</v>
      </c>
      <c r="AY57" s="111">
        <f>'02 - elektroinstalace - s...'!J38</f>
        <v>0</v>
      </c>
      <c r="AZ57" s="111">
        <f>'02 - elektroinstalace - s...'!F35</f>
        <v>0</v>
      </c>
      <c r="BA57" s="111">
        <f>'02 - elektroinstalace - s...'!F36</f>
        <v>0</v>
      </c>
      <c r="BB57" s="111">
        <f>'02 - elektroinstalace - s...'!F37</f>
        <v>0</v>
      </c>
      <c r="BC57" s="111">
        <f>'02 - elektroinstalace - s...'!F38</f>
        <v>0</v>
      </c>
      <c r="BD57" s="113">
        <f>'02 - elektroinstalace - s...'!F39</f>
        <v>0</v>
      </c>
      <c r="BT57" s="26" t="s">
        <v>81</v>
      </c>
      <c r="BV57" s="26" t="s">
        <v>74</v>
      </c>
      <c r="BW57" s="26" t="s">
        <v>89</v>
      </c>
      <c r="BX57" s="26" t="s">
        <v>80</v>
      </c>
      <c r="CL57" s="26" t="s">
        <v>3</v>
      </c>
    </row>
    <row r="58" spans="1:90" s="3" customFormat="1" ht="16.5" customHeight="1">
      <c r="A58" s="106" t="s">
        <v>82</v>
      </c>
      <c r="B58" s="57"/>
      <c r="C58" s="9"/>
      <c r="D58" s="9"/>
      <c r="E58" s="107" t="s">
        <v>90</v>
      </c>
      <c r="F58" s="107"/>
      <c r="G58" s="107"/>
      <c r="H58" s="107"/>
      <c r="I58" s="107"/>
      <c r="J58" s="9"/>
      <c r="K58" s="107" t="s">
        <v>91</v>
      </c>
      <c r="L58" s="107"/>
      <c r="M58" s="107"/>
      <c r="N58" s="107"/>
      <c r="O58" s="107"/>
      <c r="P58" s="107"/>
      <c r="Q58" s="107"/>
      <c r="R58" s="107"/>
      <c r="S58" s="107"/>
      <c r="T58" s="107"/>
      <c r="U58" s="107"/>
      <c r="V58" s="107"/>
      <c r="W58" s="107"/>
      <c r="X58" s="107"/>
      <c r="Y58" s="107"/>
      <c r="Z58" s="107"/>
      <c r="AA58" s="107"/>
      <c r="AB58" s="107"/>
      <c r="AC58" s="107"/>
      <c r="AD58" s="107"/>
      <c r="AE58" s="107"/>
      <c r="AF58" s="107"/>
      <c r="AG58" s="108">
        <f>'03 - elektroinstalace - s...'!J32</f>
        <v>0</v>
      </c>
      <c r="AH58" s="9"/>
      <c r="AI58" s="9"/>
      <c r="AJ58" s="9"/>
      <c r="AK58" s="9"/>
      <c r="AL58" s="9"/>
      <c r="AM58" s="9"/>
      <c r="AN58" s="108">
        <f>SUM(AG58,AT58)</f>
        <v>0</v>
      </c>
      <c r="AO58" s="9"/>
      <c r="AP58" s="9"/>
      <c r="AQ58" s="109" t="s">
        <v>85</v>
      </c>
      <c r="AR58" s="57"/>
      <c r="AS58" s="110">
        <v>0</v>
      </c>
      <c r="AT58" s="111">
        <f>ROUND(SUM(AV58:AW58),2)</f>
        <v>0</v>
      </c>
      <c r="AU58" s="112">
        <f>'03 - elektroinstalace - s...'!P109</f>
        <v>0</v>
      </c>
      <c r="AV58" s="111">
        <f>'03 - elektroinstalace - s...'!J35</f>
        <v>0</v>
      </c>
      <c r="AW58" s="111">
        <f>'03 - elektroinstalace - s...'!J36</f>
        <v>0</v>
      </c>
      <c r="AX58" s="111">
        <f>'03 - elektroinstalace - s...'!J37</f>
        <v>0</v>
      </c>
      <c r="AY58" s="111">
        <f>'03 - elektroinstalace - s...'!J38</f>
        <v>0</v>
      </c>
      <c r="AZ58" s="111">
        <f>'03 - elektroinstalace - s...'!F35</f>
        <v>0</v>
      </c>
      <c r="BA58" s="111">
        <f>'03 - elektroinstalace - s...'!F36</f>
        <v>0</v>
      </c>
      <c r="BB58" s="111">
        <f>'03 - elektroinstalace - s...'!F37</f>
        <v>0</v>
      </c>
      <c r="BC58" s="111">
        <f>'03 - elektroinstalace - s...'!F38</f>
        <v>0</v>
      </c>
      <c r="BD58" s="113">
        <f>'03 - elektroinstalace - s...'!F39</f>
        <v>0</v>
      </c>
      <c r="BT58" s="26" t="s">
        <v>81</v>
      </c>
      <c r="BV58" s="26" t="s">
        <v>74</v>
      </c>
      <c r="BW58" s="26" t="s">
        <v>92</v>
      </c>
      <c r="BX58" s="26" t="s">
        <v>80</v>
      </c>
      <c r="CL58" s="26" t="s">
        <v>3</v>
      </c>
    </row>
    <row r="59" spans="1:90" s="3" customFormat="1" ht="25.5" customHeight="1">
      <c r="A59" s="106" t="s">
        <v>82</v>
      </c>
      <c r="B59" s="57"/>
      <c r="C59" s="9"/>
      <c r="D59" s="9"/>
      <c r="E59" s="107" t="s">
        <v>93</v>
      </c>
      <c r="F59" s="107"/>
      <c r="G59" s="107"/>
      <c r="H59" s="107"/>
      <c r="I59" s="107"/>
      <c r="J59" s="9"/>
      <c r="K59" s="107" t="s">
        <v>94</v>
      </c>
      <c r="L59" s="107"/>
      <c r="M59" s="107"/>
      <c r="N59" s="107"/>
      <c r="O59" s="107"/>
      <c r="P59" s="107"/>
      <c r="Q59" s="107"/>
      <c r="R59" s="107"/>
      <c r="S59" s="107"/>
      <c r="T59" s="107"/>
      <c r="U59" s="107"/>
      <c r="V59" s="107"/>
      <c r="W59" s="107"/>
      <c r="X59" s="107"/>
      <c r="Y59" s="107"/>
      <c r="Z59" s="107"/>
      <c r="AA59" s="107"/>
      <c r="AB59" s="107"/>
      <c r="AC59" s="107"/>
      <c r="AD59" s="107"/>
      <c r="AE59" s="107"/>
      <c r="AF59" s="107"/>
      <c r="AG59" s="108">
        <f>'04 - elektroinstalace - k...'!J32</f>
        <v>0</v>
      </c>
      <c r="AH59" s="9"/>
      <c r="AI59" s="9"/>
      <c r="AJ59" s="9"/>
      <c r="AK59" s="9"/>
      <c r="AL59" s="9"/>
      <c r="AM59" s="9"/>
      <c r="AN59" s="108">
        <f>SUM(AG59,AT59)</f>
        <v>0</v>
      </c>
      <c r="AO59" s="9"/>
      <c r="AP59" s="9"/>
      <c r="AQ59" s="109" t="s">
        <v>85</v>
      </c>
      <c r="AR59" s="57"/>
      <c r="AS59" s="110">
        <v>0</v>
      </c>
      <c r="AT59" s="111">
        <f>ROUND(SUM(AV59:AW59),2)</f>
        <v>0</v>
      </c>
      <c r="AU59" s="112">
        <f>'04 - elektroinstalace - k...'!P89</f>
        <v>0</v>
      </c>
      <c r="AV59" s="111">
        <f>'04 - elektroinstalace - k...'!J35</f>
        <v>0</v>
      </c>
      <c r="AW59" s="111">
        <f>'04 - elektroinstalace - k...'!J36</f>
        <v>0</v>
      </c>
      <c r="AX59" s="111">
        <f>'04 - elektroinstalace - k...'!J37</f>
        <v>0</v>
      </c>
      <c r="AY59" s="111">
        <f>'04 - elektroinstalace - k...'!J38</f>
        <v>0</v>
      </c>
      <c r="AZ59" s="111">
        <f>'04 - elektroinstalace - k...'!F35</f>
        <v>0</v>
      </c>
      <c r="BA59" s="111">
        <f>'04 - elektroinstalace - k...'!F36</f>
        <v>0</v>
      </c>
      <c r="BB59" s="111">
        <f>'04 - elektroinstalace - k...'!F37</f>
        <v>0</v>
      </c>
      <c r="BC59" s="111">
        <f>'04 - elektroinstalace - k...'!F38</f>
        <v>0</v>
      </c>
      <c r="BD59" s="113">
        <f>'04 - elektroinstalace - k...'!F39</f>
        <v>0</v>
      </c>
      <c r="BT59" s="26" t="s">
        <v>81</v>
      </c>
      <c r="BV59" s="26" t="s">
        <v>74</v>
      </c>
      <c r="BW59" s="26" t="s">
        <v>95</v>
      </c>
      <c r="BX59" s="26" t="s">
        <v>80</v>
      </c>
      <c r="CL59" s="26" t="s">
        <v>3</v>
      </c>
    </row>
    <row r="60" spans="1:90" s="3" customFormat="1" ht="16.5" customHeight="1">
      <c r="A60" s="106" t="s">
        <v>82</v>
      </c>
      <c r="B60" s="57"/>
      <c r="C60" s="9"/>
      <c r="D60" s="9"/>
      <c r="E60" s="107" t="s">
        <v>96</v>
      </c>
      <c r="F60" s="107"/>
      <c r="G60" s="107"/>
      <c r="H60" s="107"/>
      <c r="I60" s="107"/>
      <c r="J60" s="9"/>
      <c r="K60" s="107" t="s">
        <v>97</v>
      </c>
      <c r="L60" s="107"/>
      <c r="M60" s="107"/>
      <c r="N60" s="107"/>
      <c r="O60" s="107"/>
      <c r="P60" s="107"/>
      <c r="Q60" s="107"/>
      <c r="R60" s="107"/>
      <c r="S60" s="107"/>
      <c r="T60" s="107"/>
      <c r="U60" s="107"/>
      <c r="V60" s="107"/>
      <c r="W60" s="107"/>
      <c r="X60" s="107"/>
      <c r="Y60" s="107"/>
      <c r="Z60" s="107"/>
      <c r="AA60" s="107"/>
      <c r="AB60" s="107"/>
      <c r="AC60" s="107"/>
      <c r="AD60" s="107"/>
      <c r="AE60" s="107"/>
      <c r="AF60" s="107"/>
      <c r="AG60" s="108">
        <f>'05 - elektroinstalace - E...'!J32</f>
        <v>0</v>
      </c>
      <c r="AH60" s="9"/>
      <c r="AI60" s="9"/>
      <c r="AJ60" s="9"/>
      <c r="AK60" s="9"/>
      <c r="AL60" s="9"/>
      <c r="AM60" s="9"/>
      <c r="AN60" s="108">
        <f>SUM(AG60,AT60)</f>
        <v>0</v>
      </c>
      <c r="AO60" s="9"/>
      <c r="AP60" s="9"/>
      <c r="AQ60" s="109" t="s">
        <v>85</v>
      </c>
      <c r="AR60" s="57"/>
      <c r="AS60" s="110">
        <v>0</v>
      </c>
      <c r="AT60" s="111">
        <f>ROUND(SUM(AV60:AW60),2)</f>
        <v>0</v>
      </c>
      <c r="AU60" s="112">
        <f>'05 - elektroinstalace - E...'!P99</f>
        <v>0</v>
      </c>
      <c r="AV60" s="111">
        <f>'05 - elektroinstalace - E...'!J35</f>
        <v>0</v>
      </c>
      <c r="AW60" s="111">
        <f>'05 - elektroinstalace - E...'!J36</f>
        <v>0</v>
      </c>
      <c r="AX60" s="111">
        <f>'05 - elektroinstalace - E...'!J37</f>
        <v>0</v>
      </c>
      <c r="AY60" s="111">
        <f>'05 - elektroinstalace - E...'!J38</f>
        <v>0</v>
      </c>
      <c r="AZ60" s="111">
        <f>'05 - elektroinstalace - E...'!F35</f>
        <v>0</v>
      </c>
      <c r="BA60" s="111">
        <f>'05 - elektroinstalace - E...'!F36</f>
        <v>0</v>
      </c>
      <c r="BB60" s="111">
        <f>'05 - elektroinstalace - E...'!F37</f>
        <v>0</v>
      </c>
      <c r="BC60" s="111">
        <f>'05 - elektroinstalace - E...'!F38</f>
        <v>0</v>
      </c>
      <c r="BD60" s="113">
        <f>'05 - elektroinstalace - E...'!F39</f>
        <v>0</v>
      </c>
      <c r="BT60" s="26" t="s">
        <v>81</v>
      </c>
      <c r="BV60" s="26" t="s">
        <v>74</v>
      </c>
      <c r="BW60" s="26" t="s">
        <v>98</v>
      </c>
      <c r="BX60" s="26" t="s">
        <v>80</v>
      </c>
      <c r="CL60" s="26" t="s">
        <v>3</v>
      </c>
    </row>
    <row r="61" spans="1:90" s="3" customFormat="1" ht="16.5" customHeight="1">
      <c r="A61" s="106" t="s">
        <v>82</v>
      </c>
      <c r="B61" s="57"/>
      <c r="C61" s="9"/>
      <c r="D61" s="9"/>
      <c r="E61" s="107" t="s">
        <v>99</v>
      </c>
      <c r="F61" s="107"/>
      <c r="G61" s="107"/>
      <c r="H61" s="107"/>
      <c r="I61" s="107"/>
      <c r="J61" s="9"/>
      <c r="K61" s="107" t="s">
        <v>100</v>
      </c>
      <c r="L61" s="107"/>
      <c r="M61" s="107"/>
      <c r="N61" s="107"/>
      <c r="O61" s="107"/>
      <c r="P61" s="107"/>
      <c r="Q61" s="107"/>
      <c r="R61" s="107"/>
      <c r="S61" s="107"/>
      <c r="T61" s="107"/>
      <c r="U61" s="107"/>
      <c r="V61" s="107"/>
      <c r="W61" s="107"/>
      <c r="X61" s="107"/>
      <c r="Y61" s="107"/>
      <c r="Z61" s="107"/>
      <c r="AA61" s="107"/>
      <c r="AB61" s="107"/>
      <c r="AC61" s="107"/>
      <c r="AD61" s="107"/>
      <c r="AE61" s="107"/>
      <c r="AF61" s="107"/>
      <c r="AG61" s="108">
        <f>'06 - elektroinstalace - MaR'!J32</f>
        <v>0</v>
      </c>
      <c r="AH61" s="9"/>
      <c r="AI61" s="9"/>
      <c r="AJ61" s="9"/>
      <c r="AK61" s="9"/>
      <c r="AL61" s="9"/>
      <c r="AM61" s="9"/>
      <c r="AN61" s="108">
        <f>SUM(AG61,AT61)</f>
        <v>0</v>
      </c>
      <c r="AO61" s="9"/>
      <c r="AP61" s="9"/>
      <c r="AQ61" s="109" t="s">
        <v>85</v>
      </c>
      <c r="AR61" s="57"/>
      <c r="AS61" s="110">
        <v>0</v>
      </c>
      <c r="AT61" s="111">
        <f>ROUND(SUM(AV61:AW61),2)</f>
        <v>0</v>
      </c>
      <c r="AU61" s="112">
        <f>'06 - elektroinstalace - MaR'!P98</f>
        <v>0</v>
      </c>
      <c r="AV61" s="111">
        <f>'06 - elektroinstalace - MaR'!J35</f>
        <v>0</v>
      </c>
      <c r="AW61" s="111">
        <f>'06 - elektroinstalace - MaR'!J36</f>
        <v>0</v>
      </c>
      <c r="AX61" s="111">
        <f>'06 - elektroinstalace - MaR'!J37</f>
        <v>0</v>
      </c>
      <c r="AY61" s="111">
        <f>'06 - elektroinstalace - MaR'!J38</f>
        <v>0</v>
      </c>
      <c r="AZ61" s="111">
        <f>'06 - elektroinstalace - MaR'!F35</f>
        <v>0</v>
      </c>
      <c r="BA61" s="111">
        <f>'06 - elektroinstalace - MaR'!F36</f>
        <v>0</v>
      </c>
      <c r="BB61" s="111">
        <f>'06 - elektroinstalace - MaR'!F37</f>
        <v>0</v>
      </c>
      <c r="BC61" s="111">
        <f>'06 - elektroinstalace - MaR'!F38</f>
        <v>0</v>
      </c>
      <c r="BD61" s="113">
        <f>'06 - elektroinstalace - MaR'!F39</f>
        <v>0</v>
      </c>
      <c r="BT61" s="26" t="s">
        <v>81</v>
      </c>
      <c r="BV61" s="26" t="s">
        <v>74</v>
      </c>
      <c r="BW61" s="26" t="s">
        <v>101</v>
      </c>
      <c r="BX61" s="26" t="s">
        <v>80</v>
      </c>
      <c r="CL61" s="26" t="s">
        <v>3</v>
      </c>
    </row>
    <row r="62" spans="1:90" s="3" customFormat="1" ht="16.5" customHeight="1">
      <c r="A62" s="106" t="s">
        <v>82</v>
      </c>
      <c r="B62" s="57"/>
      <c r="C62" s="9"/>
      <c r="D62" s="9"/>
      <c r="E62" s="107" t="s">
        <v>102</v>
      </c>
      <c r="F62" s="107"/>
      <c r="G62" s="107"/>
      <c r="H62" s="107"/>
      <c r="I62" s="107"/>
      <c r="J62" s="9"/>
      <c r="K62" s="107" t="s">
        <v>103</v>
      </c>
      <c r="L62" s="107"/>
      <c r="M62" s="107"/>
      <c r="N62" s="107"/>
      <c r="O62" s="107"/>
      <c r="P62" s="107"/>
      <c r="Q62" s="107"/>
      <c r="R62" s="107"/>
      <c r="S62" s="107"/>
      <c r="T62" s="107"/>
      <c r="U62" s="107"/>
      <c r="V62" s="107"/>
      <c r="W62" s="107"/>
      <c r="X62" s="107"/>
      <c r="Y62" s="107"/>
      <c r="Z62" s="107"/>
      <c r="AA62" s="107"/>
      <c r="AB62" s="107"/>
      <c r="AC62" s="107"/>
      <c r="AD62" s="107"/>
      <c r="AE62" s="107"/>
      <c r="AF62" s="107"/>
      <c r="AG62" s="108">
        <f>'07 - vzduchotechnika'!J32</f>
        <v>0</v>
      </c>
      <c r="AH62" s="9"/>
      <c r="AI62" s="9"/>
      <c r="AJ62" s="9"/>
      <c r="AK62" s="9"/>
      <c r="AL62" s="9"/>
      <c r="AM62" s="9"/>
      <c r="AN62" s="108">
        <f>SUM(AG62,AT62)</f>
        <v>0</v>
      </c>
      <c r="AO62" s="9"/>
      <c r="AP62" s="9"/>
      <c r="AQ62" s="109" t="s">
        <v>85</v>
      </c>
      <c r="AR62" s="57"/>
      <c r="AS62" s="110">
        <v>0</v>
      </c>
      <c r="AT62" s="111">
        <f>ROUND(SUM(AV62:AW62),2)</f>
        <v>0</v>
      </c>
      <c r="AU62" s="112">
        <f>'07 - vzduchotechnika'!P105</f>
        <v>0</v>
      </c>
      <c r="AV62" s="111">
        <f>'07 - vzduchotechnika'!J35</f>
        <v>0</v>
      </c>
      <c r="AW62" s="111">
        <f>'07 - vzduchotechnika'!J36</f>
        <v>0</v>
      </c>
      <c r="AX62" s="111">
        <f>'07 - vzduchotechnika'!J37</f>
        <v>0</v>
      </c>
      <c r="AY62" s="111">
        <f>'07 - vzduchotechnika'!J38</f>
        <v>0</v>
      </c>
      <c r="AZ62" s="111">
        <f>'07 - vzduchotechnika'!F35</f>
        <v>0</v>
      </c>
      <c r="BA62" s="111">
        <f>'07 - vzduchotechnika'!F36</f>
        <v>0</v>
      </c>
      <c r="BB62" s="111">
        <f>'07 - vzduchotechnika'!F37</f>
        <v>0</v>
      </c>
      <c r="BC62" s="111">
        <f>'07 - vzduchotechnika'!F38</f>
        <v>0</v>
      </c>
      <c r="BD62" s="113">
        <f>'07 - vzduchotechnika'!F39</f>
        <v>0</v>
      </c>
      <c r="BT62" s="26" t="s">
        <v>81</v>
      </c>
      <c r="BV62" s="26" t="s">
        <v>74</v>
      </c>
      <c r="BW62" s="26" t="s">
        <v>104</v>
      </c>
      <c r="BX62" s="26" t="s">
        <v>80</v>
      </c>
      <c r="CL62" s="26" t="s">
        <v>3</v>
      </c>
    </row>
    <row r="63" spans="1:90" s="3" customFormat="1" ht="16.5" customHeight="1">
      <c r="A63" s="106" t="s">
        <v>82</v>
      </c>
      <c r="B63" s="57"/>
      <c r="C63" s="9"/>
      <c r="D63" s="9"/>
      <c r="E63" s="107" t="s">
        <v>105</v>
      </c>
      <c r="F63" s="107"/>
      <c r="G63" s="107"/>
      <c r="H63" s="107"/>
      <c r="I63" s="107"/>
      <c r="J63" s="9"/>
      <c r="K63" s="107" t="s">
        <v>106</v>
      </c>
      <c r="L63" s="107"/>
      <c r="M63" s="107"/>
      <c r="N63" s="107"/>
      <c r="O63" s="107"/>
      <c r="P63" s="107"/>
      <c r="Q63" s="107"/>
      <c r="R63" s="107"/>
      <c r="S63" s="107"/>
      <c r="T63" s="107"/>
      <c r="U63" s="107"/>
      <c r="V63" s="107"/>
      <c r="W63" s="107"/>
      <c r="X63" s="107"/>
      <c r="Y63" s="107"/>
      <c r="Z63" s="107"/>
      <c r="AA63" s="107"/>
      <c r="AB63" s="107"/>
      <c r="AC63" s="107"/>
      <c r="AD63" s="107"/>
      <c r="AE63" s="107"/>
      <c r="AF63" s="107"/>
      <c r="AG63" s="108">
        <f>'08 - vytápění'!J32</f>
        <v>0</v>
      </c>
      <c r="AH63" s="9"/>
      <c r="AI63" s="9"/>
      <c r="AJ63" s="9"/>
      <c r="AK63" s="9"/>
      <c r="AL63" s="9"/>
      <c r="AM63" s="9"/>
      <c r="AN63" s="108">
        <f>SUM(AG63,AT63)</f>
        <v>0</v>
      </c>
      <c r="AO63" s="9"/>
      <c r="AP63" s="9"/>
      <c r="AQ63" s="109" t="s">
        <v>85</v>
      </c>
      <c r="AR63" s="57"/>
      <c r="AS63" s="110">
        <v>0</v>
      </c>
      <c r="AT63" s="111">
        <f>ROUND(SUM(AV63:AW63),2)</f>
        <v>0</v>
      </c>
      <c r="AU63" s="112">
        <f>'08 - vytápění'!P91</f>
        <v>0</v>
      </c>
      <c r="AV63" s="111">
        <f>'08 - vytápění'!J35</f>
        <v>0</v>
      </c>
      <c r="AW63" s="111">
        <f>'08 - vytápění'!J36</f>
        <v>0</v>
      </c>
      <c r="AX63" s="111">
        <f>'08 - vytápění'!J37</f>
        <v>0</v>
      </c>
      <c r="AY63" s="111">
        <f>'08 - vytápění'!J38</f>
        <v>0</v>
      </c>
      <c r="AZ63" s="111">
        <f>'08 - vytápění'!F35</f>
        <v>0</v>
      </c>
      <c r="BA63" s="111">
        <f>'08 - vytápění'!F36</f>
        <v>0</v>
      </c>
      <c r="BB63" s="111">
        <f>'08 - vytápění'!F37</f>
        <v>0</v>
      </c>
      <c r="BC63" s="111">
        <f>'08 - vytápění'!F38</f>
        <v>0</v>
      </c>
      <c r="BD63" s="113">
        <f>'08 - vytápění'!F39</f>
        <v>0</v>
      </c>
      <c r="BT63" s="26" t="s">
        <v>81</v>
      </c>
      <c r="BV63" s="26" t="s">
        <v>74</v>
      </c>
      <c r="BW63" s="26" t="s">
        <v>107</v>
      </c>
      <c r="BX63" s="26" t="s">
        <v>80</v>
      </c>
      <c r="CL63" s="26" t="s">
        <v>3</v>
      </c>
    </row>
    <row r="64" spans="1:90" s="3" customFormat="1" ht="16.5" customHeight="1">
      <c r="A64" s="106" t="s">
        <v>82</v>
      </c>
      <c r="B64" s="57"/>
      <c r="C64" s="9"/>
      <c r="D64" s="9"/>
      <c r="E64" s="107" t="s">
        <v>108</v>
      </c>
      <c r="F64" s="107"/>
      <c r="G64" s="107"/>
      <c r="H64" s="107"/>
      <c r="I64" s="107"/>
      <c r="J64" s="9"/>
      <c r="K64" s="107" t="s">
        <v>109</v>
      </c>
      <c r="L64" s="107"/>
      <c r="M64" s="107"/>
      <c r="N64" s="107"/>
      <c r="O64" s="107"/>
      <c r="P64" s="107"/>
      <c r="Q64" s="107"/>
      <c r="R64" s="107"/>
      <c r="S64" s="107"/>
      <c r="T64" s="107"/>
      <c r="U64" s="107"/>
      <c r="V64" s="107"/>
      <c r="W64" s="107"/>
      <c r="X64" s="107"/>
      <c r="Y64" s="107"/>
      <c r="Z64" s="107"/>
      <c r="AA64" s="107"/>
      <c r="AB64" s="107"/>
      <c r="AC64" s="107"/>
      <c r="AD64" s="107"/>
      <c r="AE64" s="107"/>
      <c r="AF64" s="107"/>
      <c r="AG64" s="108">
        <f>'09 - mediciální plyny'!J32</f>
        <v>0</v>
      </c>
      <c r="AH64" s="9"/>
      <c r="AI64" s="9"/>
      <c r="AJ64" s="9"/>
      <c r="AK64" s="9"/>
      <c r="AL64" s="9"/>
      <c r="AM64" s="9"/>
      <c r="AN64" s="108">
        <f>SUM(AG64,AT64)</f>
        <v>0</v>
      </c>
      <c r="AO64" s="9"/>
      <c r="AP64" s="9"/>
      <c r="AQ64" s="109" t="s">
        <v>85</v>
      </c>
      <c r="AR64" s="57"/>
      <c r="AS64" s="110">
        <v>0</v>
      </c>
      <c r="AT64" s="111">
        <f>ROUND(SUM(AV64:AW64),2)</f>
        <v>0</v>
      </c>
      <c r="AU64" s="112">
        <f>'09 - mediciální plyny'!P87</f>
        <v>0</v>
      </c>
      <c r="AV64" s="111">
        <f>'09 - mediciální plyny'!J35</f>
        <v>0</v>
      </c>
      <c r="AW64" s="111">
        <f>'09 - mediciální plyny'!J36</f>
        <v>0</v>
      </c>
      <c r="AX64" s="111">
        <f>'09 - mediciální plyny'!J37</f>
        <v>0</v>
      </c>
      <c r="AY64" s="111">
        <f>'09 - mediciální plyny'!J38</f>
        <v>0</v>
      </c>
      <c r="AZ64" s="111">
        <f>'09 - mediciální plyny'!F35</f>
        <v>0</v>
      </c>
      <c r="BA64" s="111">
        <f>'09 - mediciální plyny'!F36</f>
        <v>0</v>
      </c>
      <c r="BB64" s="111">
        <f>'09 - mediciální plyny'!F37</f>
        <v>0</v>
      </c>
      <c r="BC64" s="111">
        <f>'09 - mediciální plyny'!F38</f>
        <v>0</v>
      </c>
      <c r="BD64" s="113">
        <f>'09 - mediciální plyny'!F39</f>
        <v>0</v>
      </c>
      <c r="BT64" s="26" t="s">
        <v>81</v>
      </c>
      <c r="BV64" s="26" t="s">
        <v>74</v>
      </c>
      <c r="BW64" s="26" t="s">
        <v>110</v>
      </c>
      <c r="BX64" s="26" t="s">
        <v>80</v>
      </c>
      <c r="CL64" s="26" t="s">
        <v>3</v>
      </c>
    </row>
    <row r="65" spans="1:90" s="3" customFormat="1" ht="16.5" customHeight="1">
      <c r="A65" s="106" t="s">
        <v>82</v>
      </c>
      <c r="B65" s="57"/>
      <c r="C65" s="9"/>
      <c r="D65" s="9"/>
      <c r="E65" s="107" t="s">
        <v>111</v>
      </c>
      <c r="F65" s="107"/>
      <c r="G65" s="107"/>
      <c r="H65" s="107"/>
      <c r="I65" s="107"/>
      <c r="J65" s="9"/>
      <c r="K65" s="107" t="s">
        <v>112</v>
      </c>
      <c r="L65" s="107"/>
      <c r="M65" s="107"/>
      <c r="N65" s="107"/>
      <c r="O65" s="107"/>
      <c r="P65" s="107"/>
      <c r="Q65" s="107"/>
      <c r="R65" s="107"/>
      <c r="S65" s="107"/>
      <c r="T65" s="107"/>
      <c r="U65" s="107"/>
      <c r="V65" s="107"/>
      <c r="W65" s="107"/>
      <c r="X65" s="107"/>
      <c r="Y65" s="107"/>
      <c r="Z65" s="107"/>
      <c r="AA65" s="107"/>
      <c r="AB65" s="107"/>
      <c r="AC65" s="107"/>
      <c r="AD65" s="107"/>
      <c r="AE65" s="107"/>
      <c r="AF65" s="107"/>
      <c r="AG65" s="108">
        <f>'10 - zdravotechnické inst...'!J32</f>
        <v>0</v>
      </c>
      <c r="AH65" s="9"/>
      <c r="AI65" s="9"/>
      <c r="AJ65" s="9"/>
      <c r="AK65" s="9"/>
      <c r="AL65" s="9"/>
      <c r="AM65" s="9"/>
      <c r="AN65" s="108">
        <f>SUM(AG65,AT65)</f>
        <v>0</v>
      </c>
      <c r="AO65" s="9"/>
      <c r="AP65" s="9"/>
      <c r="AQ65" s="109" t="s">
        <v>85</v>
      </c>
      <c r="AR65" s="57"/>
      <c r="AS65" s="110">
        <v>0</v>
      </c>
      <c r="AT65" s="111">
        <f>ROUND(SUM(AV65:AW65),2)</f>
        <v>0</v>
      </c>
      <c r="AU65" s="112">
        <f>'10 - zdravotechnické inst...'!P98</f>
        <v>0</v>
      </c>
      <c r="AV65" s="111">
        <f>'10 - zdravotechnické inst...'!J35</f>
        <v>0</v>
      </c>
      <c r="AW65" s="111">
        <f>'10 - zdravotechnické inst...'!J36</f>
        <v>0</v>
      </c>
      <c r="AX65" s="111">
        <f>'10 - zdravotechnické inst...'!J37</f>
        <v>0</v>
      </c>
      <c r="AY65" s="111">
        <f>'10 - zdravotechnické inst...'!J38</f>
        <v>0</v>
      </c>
      <c r="AZ65" s="111">
        <f>'10 - zdravotechnické inst...'!F35</f>
        <v>0</v>
      </c>
      <c r="BA65" s="111">
        <f>'10 - zdravotechnické inst...'!F36</f>
        <v>0</v>
      </c>
      <c r="BB65" s="111">
        <f>'10 - zdravotechnické inst...'!F37</f>
        <v>0</v>
      </c>
      <c r="BC65" s="111">
        <f>'10 - zdravotechnické inst...'!F38</f>
        <v>0</v>
      </c>
      <c r="BD65" s="113">
        <f>'10 - zdravotechnické inst...'!F39</f>
        <v>0</v>
      </c>
      <c r="BT65" s="26" t="s">
        <v>81</v>
      </c>
      <c r="BV65" s="26" t="s">
        <v>74</v>
      </c>
      <c r="BW65" s="26" t="s">
        <v>113</v>
      </c>
      <c r="BX65" s="26" t="s">
        <v>80</v>
      </c>
      <c r="CL65" s="26" t="s">
        <v>3</v>
      </c>
    </row>
    <row r="66" spans="2:91" s="6" customFormat="1" ht="27" customHeight="1">
      <c r="B66" s="94"/>
      <c r="C66" s="95"/>
      <c r="D66" s="96" t="s">
        <v>114</v>
      </c>
      <c r="E66" s="96"/>
      <c r="F66" s="96"/>
      <c r="G66" s="96"/>
      <c r="H66" s="96"/>
      <c r="I66" s="97"/>
      <c r="J66" s="96" t="s">
        <v>115</v>
      </c>
      <c r="K66" s="96"/>
      <c r="L66" s="96"/>
      <c r="M66" s="96"/>
      <c r="N66" s="96"/>
      <c r="O66" s="96"/>
      <c r="P66" s="96"/>
      <c r="Q66" s="96"/>
      <c r="R66" s="96"/>
      <c r="S66" s="96"/>
      <c r="T66" s="96"/>
      <c r="U66" s="96"/>
      <c r="V66" s="96"/>
      <c r="W66" s="96"/>
      <c r="X66" s="96"/>
      <c r="Y66" s="96"/>
      <c r="Z66" s="96"/>
      <c r="AA66" s="96"/>
      <c r="AB66" s="96"/>
      <c r="AC66" s="96"/>
      <c r="AD66" s="96"/>
      <c r="AE66" s="96"/>
      <c r="AF66" s="96"/>
      <c r="AG66" s="98">
        <f>ROUND(SUM(AG67:AG68),2)</f>
        <v>0</v>
      </c>
      <c r="AH66" s="97"/>
      <c r="AI66" s="97"/>
      <c r="AJ66" s="97"/>
      <c r="AK66" s="97"/>
      <c r="AL66" s="97"/>
      <c r="AM66" s="97"/>
      <c r="AN66" s="99">
        <f>SUM(AG66,AT66)</f>
        <v>0</v>
      </c>
      <c r="AO66" s="97"/>
      <c r="AP66" s="97"/>
      <c r="AQ66" s="100" t="s">
        <v>78</v>
      </c>
      <c r="AR66" s="94"/>
      <c r="AS66" s="101">
        <f>ROUND(SUM(AS67:AS68),2)</f>
        <v>0</v>
      </c>
      <c r="AT66" s="102">
        <f>ROUND(SUM(AV66:AW66),2)</f>
        <v>0</v>
      </c>
      <c r="AU66" s="103">
        <f>ROUND(SUM(AU67:AU68),5)</f>
        <v>0</v>
      </c>
      <c r="AV66" s="102">
        <f>ROUND(AZ66*L29,2)</f>
        <v>0</v>
      </c>
      <c r="AW66" s="102">
        <f>ROUND(BA66*L30,2)</f>
        <v>0</v>
      </c>
      <c r="AX66" s="102">
        <f>ROUND(BB66*L29,2)</f>
        <v>0</v>
      </c>
      <c r="AY66" s="102">
        <f>ROUND(BC66*L30,2)</f>
        <v>0</v>
      </c>
      <c r="AZ66" s="102">
        <f>ROUND(SUM(AZ67:AZ68),2)</f>
        <v>0</v>
      </c>
      <c r="BA66" s="102">
        <f>ROUND(SUM(BA67:BA68),2)</f>
        <v>0</v>
      </c>
      <c r="BB66" s="102">
        <f>ROUND(SUM(BB67:BB68),2)</f>
        <v>0</v>
      </c>
      <c r="BC66" s="102">
        <f>ROUND(SUM(BC67:BC68),2)</f>
        <v>0</v>
      </c>
      <c r="BD66" s="104">
        <f>ROUND(SUM(BD67:BD68),2)</f>
        <v>0</v>
      </c>
      <c r="BS66" s="105" t="s">
        <v>71</v>
      </c>
      <c r="BT66" s="105" t="s">
        <v>79</v>
      </c>
      <c r="BU66" s="105" t="s">
        <v>73</v>
      </c>
      <c r="BV66" s="105" t="s">
        <v>74</v>
      </c>
      <c r="BW66" s="105" t="s">
        <v>116</v>
      </c>
      <c r="BX66" s="105" t="s">
        <v>5</v>
      </c>
      <c r="CL66" s="105" t="s">
        <v>20</v>
      </c>
      <c r="CM66" s="105" t="s">
        <v>81</v>
      </c>
    </row>
    <row r="67" spans="1:90" s="3" customFormat="1" ht="16.5" customHeight="1">
      <c r="A67" s="106" t="s">
        <v>82</v>
      </c>
      <c r="B67" s="57"/>
      <c r="C67" s="9"/>
      <c r="D67" s="9"/>
      <c r="E67" s="107" t="s">
        <v>83</v>
      </c>
      <c r="F67" s="107"/>
      <c r="G67" s="107"/>
      <c r="H67" s="107"/>
      <c r="I67" s="107"/>
      <c r="J67" s="9"/>
      <c r="K67" s="107" t="s">
        <v>117</v>
      </c>
      <c r="L67" s="107"/>
      <c r="M67" s="107"/>
      <c r="N67" s="107"/>
      <c r="O67" s="107"/>
      <c r="P67" s="107"/>
      <c r="Q67" s="107"/>
      <c r="R67" s="107"/>
      <c r="S67" s="107"/>
      <c r="T67" s="107"/>
      <c r="U67" s="107"/>
      <c r="V67" s="107"/>
      <c r="W67" s="107"/>
      <c r="X67" s="107"/>
      <c r="Y67" s="107"/>
      <c r="Z67" s="107"/>
      <c r="AA67" s="107"/>
      <c r="AB67" s="107"/>
      <c r="AC67" s="107"/>
      <c r="AD67" s="107"/>
      <c r="AE67" s="107"/>
      <c r="AF67" s="107"/>
      <c r="AG67" s="108">
        <f>'01 - oplocení'!J32</f>
        <v>0</v>
      </c>
      <c r="AH67" s="9"/>
      <c r="AI67" s="9"/>
      <c r="AJ67" s="9"/>
      <c r="AK67" s="9"/>
      <c r="AL67" s="9"/>
      <c r="AM67" s="9"/>
      <c r="AN67" s="108">
        <f>SUM(AG67,AT67)</f>
        <v>0</v>
      </c>
      <c r="AO67" s="9"/>
      <c r="AP67" s="9"/>
      <c r="AQ67" s="109" t="s">
        <v>85</v>
      </c>
      <c r="AR67" s="57"/>
      <c r="AS67" s="110">
        <v>0</v>
      </c>
      <c r="AT67" s="111">
        <f>ROUND(SUM(AV67:AW67),2)</f>
        <v>0</v>
      </c>
      <c r="AU67" s="112">
        <f>'01 - oplocení'!P92</f>
        <v>0</v>
      </c>
      <c r="AV67" s="111">
        <f>'01 - oplocení'!J35</f>
        <v>0</v>
      </c>
      <c r="AW67" s="111">
        <f>'01 - oplocení'!J36</f>
        <v>0</v>
      </c>
      <c r="AX67" s="111">
        <f>'01 - oplocení'!J37</f>
        <v>0</v>
      </c>
      <c r="AY67" s="111">
        <f>'01 - oplocení'!J38</f>
        <v>0</v>
      </c>
      <c r="AZ67" s="111">
        <f>'01 - oplocení'!F35</f>
        <v>0</v>
      </c>
      <c r="BA67" s="111">
        <f>'01 - oplocení'!F36</f>
        <v>0</v>
      </c>
      <c r="BB67" s="111">
        <f>'01 - oplocení'!F37</f>
        <v>0</v>
      </c>
      <c r="BC67" s="111">
        <f>'01 - oplocení'!F38</f>
        <v>0</v>
      </c>
      <c r="BD67" s="113">
        <f>'01 - oplocení'!F39</f>
        <v>0</v>
      </c>
      <c r="BT67" s="26" t="s">
        <v>81</v>
      </c>
      <c r="BV67" s="26" t="s">
        <v>74</v>
      </c>
      <c r="BW67" s="26" t="s">
        <v>118</v>
      </c>
      <c r="BX67" s="26" t="s">
        <v>116</v>
      </c>
      <c r="CL67" s="26" t="s">
        <v>20</v>
      </c>
    </row>
    <row r="68" spans="1:90" s="3" customFormat="1" ht="16.5" customHeight="1">
      <c r="A68" s="106" t="s">
        <v>82</v>
      </c>
      <c r="B68" s="57"/>
      <c r="C68" s="9"/>
      <c r="D68" s="9"/>
      <c r="E68" s="107" t="s">
        <v>87</v>
      </c>
      <c r="F68" s="107"/>
      <c r="G68" s="107"/>
      <c r="H68" s="107"/>
      <c r="I68" s="107"/>
      <c r="J68" s="9"/>
      <c r="K68" s="107" t="s">
        <v>119</v>
      </c>
      <c r="L68" s="107"/>
      <c r="M68" s="107"/>
      <c r="N68" s="107"/>
      <c r="O68" s="107"/>
      <c r="P68" s="107"/>
      <c r="Q68" s="107"/>
      <c r="R68" s="107"/>
      <c r="S68" s="107"/>
      <c r="T68" s="107"/>
      <c r="U68" s="107"/>
      <c r="V68" s="107"/>
      <c r="W68" s="107"/>
      <c r="X68" s="107"/>
      <c r="Y68" s="107"/>
      <c r="Z68" s="107"/>
      <c r="AA68" s="107"/>
      <c r="AB68" s="107"/>
      <c r="AC68" s="107"/>
      <c r="AD68" s="107"/>
      <c r="AE68" s="107"/>
      <c r="AF68" s="107"/>
      <c r="AG68" s="108">
        <f>'02 - zpevněné plochy, ter...'!J32</f>
        <v>0</v>
      </c>
      <c r="AH68" s="9"/>
      <c r="AI68" s="9"/>
      <c r="AJ68" s="9"/>
      <c r="AK68" s="9"/>
      <c r="AL68" s="9"/>
      <c r="AM68" s="9"/>
      <c r="AN68" s="108">
        <f>SUM(AG68,AT68)</f>
        <v>0</v>
      </c>
      <c r="AO68" s="9"/>
      <c r="AP68" s="9"/>
      <c r="AQ68" s="109" t="s">
        <v>85</v>
      </c>
      <c r="AR68" s="57"/>
      <c r="AS68" s="110">
        <v>0</v>
      </c>
      <c r="AT68" s="111">
        <f>ROUND(SUM(AV68:AW68),2)</f>
        <v>0</v>
      </c>
      <c r="AU68" s="112">
        <f>'02 - zpevněné plochy, ter...'!P90</f>
        <v>0</v>
      </c>
      <c r="AV68" s="111">
        <f>'02 - zpevněné plochy, ter...'!J35</f>
        <v>0</v>
      </c>
      <c r="AW68" s="111">
        <f>'02 - zpevněné plochy, ter...'!J36</f>
        <v>0</v>
      </c>
      <c r="AX68" s="111">
        <f>'02 - zpevněné plochy, ter...'!J37</f>
        <v>0</v>
      </c>
      <c r="AY68" s="111">
        <f>'02 - zpevněné plochy, ter...'!J38</f>
        <v>0</v>
      </c>
      <c r="AZ68" s="111">
        <f>'02 - zpevněné plochy, ter...'!F35</f>
        <v>0</v>
      </c>
      <c r="BA68" s="111">
        <f>'02 - zpevněné plochy, ter...'!F36</f>
        <v>0</v>
      </c>
      <c r="BB68" s="111">
        <f>'02 - zpevněné plochy, ter...'!F37</f>
        <v>0</v>
      </c>
      <c r="BC68" s="111">
        <f>'02 - zpevněné plochy, ter...'!F38</f>
        <v>0</v>
      </c>
      <c r="BD68" s="113">
        <f>'02 - zpevněné plochy, ter...'!F39</f>
        <v>0</v>
      </c>
      <c r="BT68" s="26" t="s">
        <v>81</v>
      </c>
      <c r="BV68" s="26" t="s">
        <v>74</v>
      </c>
      <c r="BW68" s="26" t="s">
        <v>120</v>
      </c>
      <c r="BX68" s="26" t="s">
        <v>116</v>
      </c>
      <c r="CL68" s="26" t="s">
        <v>20</v>
      </c>
    </row>
    <row r="69" spans="1:91" s="6" customFormat="1" ht="16.5" customHeight="1">
      <c r="A69" s="106" t="s">
        <v>82</v>
      </c>
      <c r="B69" s="94"/>
      <c r="C69" s="95"/>
      <c r="D69" s="96" t="s">
        <v>121</v>
      </c>
      <c r="E69" s="96"/>
      <c r="F69" s="96"/>
      <c r="G69" s="96"/>
      <c r="H69" s="96"/>
      <c r="I69" s="97"/>
      <c r="J69" s="96" t="s">
        <v>122</v>
      </c>
      <c r="K69" s="96"/>
      <c r="L69" s="96"/>
      <c r="M69" s="96"/>
      <c r="N69" s="96"/>
      <c r="O69" s="96"/>
      <c r="P69" s="96"/>
      <c r="Q69" s="96"/>
      <c r="R69" s="96"/>
      <c r="S69" s="96"/>
      <c r="T69" s="96"/>
      <c r="U69" s="96"/>
      <c r="V69" s="96"/>
      <c r="W69" s="96"/>
      <c r="X69" s="96"/>
      <c r="Y69" s="96"/>
      <c r="Z69" s="96"/>
      <c r="AA69" s="96"/>
      <c r="AB69" s="96"/>
      <c r="AC69" s="96"/>
      <c r="AD69" s="96"/>
      <c r="AE69" s="96"/>
      <c r="AF69" s="96"/>
      <c r="AG69" s="99">
        <f>'VON - vedlejší a ostatní ...'!J30</f>
        <v>0</v>
      </c>
      <c r="AH69" s="97"/>
      <c r="AI69" s="97"/>
      <c r="AJ69" s="97"/>
      <c r="AK69" s="97"/>
      <c r="AL69" s="97"/>
      <c r="AM69" s="97"/>
      <c r="AN69" s="99">
        <f>SUM(AG69,AT69)</f>
        <v>0</v>
      </c>
      <c r="AO69" s="97"/>
      <c r="AP69" s="97"/>
      <c r="AQ69" s="100" t="s">
        <v>121</v>
      </c>
      <c r="AR69" s="94"/>
      <c r="AS69" s="114">
        <v>0</v>
      </c>
      <c r="AT69" s="115">
        <f>ROUND(SUM(AV69:AW69),2)</f>
        <v>0</v>
      </c>
      <c r="AU69" s="116">
        <f>'VON - vedlejší a ostatní ...'!P83</f>
        <v>0</v>
      </c>
      <c r="AV69" s="115">
        <f>'VON - vedlejší a ostatní ...'!J33</f>
        <v>0</v>
      </c>
      <c r="AW69" s="115">
        <f>'VON - vedlejší a ostatní ...'!J34</f>
        <v>0</v>
      </c>
      <c r="AX69" s="115">
        <f>'VON - vedlejší a ostatní ...'!J35</f>
        <v>0</v>
      </c>
      <c r="AY69" s="115">
        <f>'VON - vedlejší a ostatní ...'!J36</f>
        <v>0</v>
      </c>
      <c r="AZ69" s="115">
        <f>'VON - vedlejší a ostatní ...'!F33</f>
        <v>0</v>
      </c>
      <c r="BA69" s="115">
        <f>'VON - vedlejší a ostatní ...'!F34</f>
        <v>0</v>
      </c>
      <c r="BB69" s="115">
        <f>'VON - vedlejší a ostatní ...'!F35</f>
        <v>0</v>
      </c>
      <c r="BC69" s="115">
        <f>'VON - vedlejší a ostatní ...'!F36</f>
        <v>0</v>
      </c>
      <c r="BD69" s="117">
        <f>'VON - vedlejší a ostatní ...'!F37</f>
        <v>0</v>
      </c>
      <c r="BT69" s="105" t="s">
        <v>79</v>
      </c>
      <c r="BV69" s="105" t="s">
        <v>74</v>
      </c>
      <c r="BW69" s="105" t="s">
        <v>123</v>
      </c>
      <c r="BX69" s="105" t="s">
        <v>5</v>
      </c>
      <c r="CL69" s="105" t="s">
        <v>20</v>
      </c>
      <c r="CM69" s="105" t="s">
        <v>81</v>
      </c>
    </row>
    <row r="70" spans="2:44" s="1" customFormat="1" ht="30" customHeight="1">
      <c r="B70" s="37"/>
      <c r="AR70" s="37"/>
    </row>
    <row r="71" spans="2:44" s="1" customFormat="1" ht="6.95" customHeight="1">
      <c r="B71" s="53"/>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37"/>
    </row>
  </sheetData>
  <mergeCells count="9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AN69:AP69"/>
    <mergeCell ref="E62:I62"/>
    <mergeCell ref="D55:H55"/>
    <mergeCell ref="E56:I56"/>
    <mergeCell ref="E57:I57"/>
    <mergeCell ref="E58:I58"/>
    <mergeCell ref="E59:I59"/>
    <mergeCell ref="E60:I60"/>
    <mergeCell ref="E61:I61"/>
    <mergeCell ref="E63:I63"/>
    <mergeCell ref="E64:I64"/>
    <mergeCell ref="E65:I65"/>
    <mergeCell ref="D66:H66"/>
    <mergeCell ref="E67:I67"/>
    <mergeCell ref="E68:I68"/>
    <mergeCell ref="D69:H69"/>
    <mergeCell ref="AG64:AM64"/>
    <mergeCell ref="AG63:AM63"/>
    <mergeCell ref="AG65:AM65"/>
    <mergeCell ref="AG66:AM66"/>
    <mergeCell ref="AG67:AM67"/>
    <mergeCell ref="AG68:AM68"/>
    <mergeCell ref="AG69:AM69"/>
    <mergeCell ref="J69:AF69"/>
    <mergeCell ref="K68:AF68"/>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K57:AF57"/>
    <mergeCell ref="K58:AF58"/>
    <mergeCell ref="K59:AF59"/>
    <mergeCell ref="K60:AF60"/>
    <mergeCell ref="K61:AF61"/>
    <mergeCell ref="K62:AF62"/>
    <mergeCell ref="K63:AF63"/>
    <mergeCell ref="K64:AF64"/>
    <mergeCell ref="K65:AF65"/>
    <mergeCell ref="J66:AF66"/>
    <mergeCell ref="K67:AF67"/>
  </mergeCells>
  <hyperlinks>
    <hyperlink ref="A56" location="'01 - stavební část'!C2" display="/"/>
    <hyperlink ref="A57" location="'02 - elektroinstalace - s...'!C2" display="/"/>
    <hyperlink ref="A58" location="'03 - elektroinstalace - s...'!C2" display="/"/>
    <hyperlink ref="A59" location="'04 - elektroinstalace - k...'!C2" display="/"/>
    <hyperlink ref="A60" location="'05 - elektroinstalace - E...'!C2" display="/"/>
    <hyperlink ref="A61" location="'06 - elektroinstalace - MaR'!C2" display="/"/>
    <hyperlink ref="A62" location="'07 - vzduchotechnika'!C2" display="/"/>
    <hyperlink ref="A63" location="'08 - vytápění'!C2" display="/"/>
    <hyperlink ref="A64" location="'09 - mediciální plyny'!C2" display="/"/>
    <hyperlink ref="A65" location="'10 - zdravotechnické inst...'!C2" display="/"/>
    <hyperlink ref="A67" location="'01 - oplocení'!C2" display="/"/>
    <hyperlink ref="A68" location="'02 - zpevněné plochy, ter...'!C2" display="/"/>
    <hyperlink ref="A69"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BM12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110</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5587</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ROUND(J87,2)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ROUND((SUM(BE87:BE123)),2)</f>
        <v>0</v>
      </c>
      <c r="I35" s="131">
        <v>0.21</v>
      </c>
      <c r="J35" s="130">
        <f>ROUND(((SUM(BE87:BE123))*I35),2)</f>
        <v>0</v>
      </c>
      <c r="L35" s="37"/>
    </row>
    <row r="36" spans="2:12" s="1" customFormat="1" ht="14.4" customHeight="1">
      <c r="B36" s="37"/>
      <c r="E36" s="31" t="s">
        <v>44</v>
      </c>
      <c r="F36" s="130">
        <f>ROUND((SUM(BF87:BF123)),2)</f>
        <v>0</v>
      </c>
      <c r="I36" s="131">
        <v>0.15</v>
      </c>
      <c r="J36" s="130">
        <f>ROUND(((SUM(BF87:BF123))*I36),2)</f>
        <v>0</v>
      </c>
      <c r="L36" s="37"/>
    </row>
    <row r="37" spans="2:12" s="1" customFormat="1" ht="14.4" customHeight="1" hidden="1">
      <c r="B37" s="37"/>
      <c r="E37" s="31" t="s">
        <v>45</v>
      </c>
      <c r="F37" s="130">
        <f>ROUND((SUM(BG87:BG123)),2)</f>
        <v>0</v>
      </c>
      <c r="I37" s="131">
        <v>0.21</v>
      </c>
      <c r="J37" s="130">
        <f>0</f>
        <v>0</v>
      </c>
      <c r="L37" s="37"/>
    </row>
    <row r="38" spans="2:12" s="1" customFormat="1" ht="14.4" customHeight="1" hidden="1">
      <c r="B38" s="37"/>
      <c r="E38" s="31" t="s">
        <v>46</v>
      </c>
      <c r="F38" s="130">
        <f>ROUND((SUM(BH87:BH123)),2)</f>
        <v>0</v>
      </c>
      <c r="I38" s="131">
        <v>0.15</v>
      </c>
      <c r="J38" s="130">
        <f>0</f>
        <v>0</v>
      </c>
      <c r="L38" s="37"/>
    </row>
    <row r="39" spans="2:12" s="1" customFormat="1" ht="14.4" customHeight="1" hidden="1">
      <c r="B39" s="37"/>
      <c r="E39" s="31" t="s">
        <v>47</v>
      </c>
      <c r="F39" s="130">
        <f>ROUND((SUM(BI87:BI123)),2)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09 - mediciální plyny</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J87</f>
        <v>0</v>
      </c>
      <c r="L63" s="37"/>
      <c r="AU63" s="18" t="s">
        <v>132</v>
      </c>
    </row>
    <row r="64" spans="2:12" s="8" customFormat="1" ht="24.95" customHeight="1">
      <c r="B64" s="145"/>
      <c r="D64" s="146" t="s">
        <v>5588</v>
      </c>
      <c r="E64" s="147"/>
      <c r="F64" s="147"/>
      <c r="G64" s="147"/>
      <c r="H64" s="147"/>
      <c r="I64" s="148"/>
      <c r="J64" s="149">
        <f>J88</f>
        <v>0</v>
      </c>
      <c r="L64" s="145"/>
    </row>
    <row r="65" spans="2:12" s="9" customFormat="1" ht="19.9" customHeight="1">
      <c r="B65" s="150"/>
      <c r="D65" s="151" t="s">
        <v>5589</v>
      </c>
      <c r="E65" s="152"/>
      <c r="F65" s="152"/>
      <c r="G65" s="152"/>
      <c r="H65" s="152"/>
      <c r="I65" s="153"/>
      <c r="J65" s="154">
        <f>J89</f>
        <v>0</v>
      </c>
      <c r="L65" s="150"/>
    </row>
    <row r="66" spans="2:12" s="1" customFormat="1" ht="21.8" customHeight="1">
      <c r="B66" s="37"/>
      <c r="I66" s="122"/>
      <c r="L66" s="37"/>
    </row>
    <row r="67" spans="2:12" s="1" customFormat="1" ht="6.95" customHeight="1">
      <c r="B67" s="53"/>
      <c r="C67" s="54"/>
      <c r="D67" s="54"/>
      <c r="E67" s="54"/>
      <c r="F67" s="54"/>
      <c r="G67" s="54"/>
      <c r="H67" s="54"/>
      <c r="I67" s="139"/>
      <c r="J67" s="54"/>
      <c r="K67" s="54"/>
      <c r="L67" s="37"/>
    </row>
    <row r="71" spans="2:12" s="1" customFormat="1" ht="6.95" customHeight="1">
      <c r="B71" s="55"/>
      <c r="C71" s="56"/>
      <c r="D71" s="56"/>
      <c r="E71" s="56"/>
      <c r="F71" s="56"/>
      <c r="G71" s="56"/>
      <c r="H71" s="56"/>
      <c r="I71" s="140"/>
      <c r="J71" s="56"/>
      <c r="K71" s="56"/>
      <c r="L71" s="37"/>
    </row>
    <row r="72" spans="2:12" s="1" customFormat="1" ht="24.95" customHeight="1">
      <c r="B72" s="37"/>
      <c r="C72" s="22" t="s">
        <v>162</v>
      </c>
      <c r="I72" s="122"/>
      <c r="L72" s="37"/>
    </row>
    <row r="73" spans="2:12" s="1" customFormat="1" ht="6.95" customHeight="1">
      <c r="B73" s="37"/>
      <c r="I73" s="122"/>
      <c r="L73" s="37"/>
    </row>
    <row r="74" spans="2:12" s="1" customFormat="1" ht="12" customHeight="1">
      <c r="B74" s="37"/>
      <c r="C74" s="31" t="s">
        <v>17</v>
      </c>
      <c r="I74" s="122"/>
      <c r="L74" s="37"/>
    </row>
    <row r="75" spans="2:12" s="1" customFormat="1" ht="16.5" customHeight="1">
      <c r="B75" s="37"/>
      <c r="E75" s="121" t="str">
        <f>E7</f>
        <v>Stavební úpravy pavilonu I Nemocnice České Budějovice</v>
      </c>
      <c r="F75" s="31"/>
      <c r="G75" s="31"/>
      <c r="H75" s="31"/>
      <c r="I75" s="122"/>
      <c r="L75" s="37"/>
    </row>
    <row r="76" spans="2:12" ht="12" customHeight="1">
      <c r="B76" s="21"/>
      <c r="C76" s="31" t="s">
        <v>125</v>
      </c>
      <c r="L76" s="21"/>
    </row>
    <row r="77" spans="2:12" s="1" customFormat="1" ht="16.5" customHeight="1">
      <c r="B77" s="37"/>
      <c r="E77" s="121" t="s">
        <v>126</v>
      </c>
      <c r="F77" s="1"/>
      <c r="G77" s="1"/>
      <c r="H77" s="1"/>
      <c r="I77" s="122"/>
      <c r="L77" s="37"/>
    </row>
    <row r="78" spans="2:12" s="1" customFormat="1" ht="12" customHeight="1">
      <c r="B78" s="37"/>
      <c r="C78" s="31" t="s">
        <v>127</v>
      </c>
      <c r="I78" s="122"/>
      <c r="L78" s="37"/>
    </row>
    <row r="79" spans="2:12" s="1" customFormat="1" ht="16.5" customHeight="1">
      <c r="B79" s="37"/>
      <c r="E79" s="60" t="str">
        <f>E11</f>
        <v>09 - mediciální plyny</v>
      </c>
      <c r="F79" s="1"/>
      <c r="G79" s="1"/>
      <c r="H79" s="1"/>
      <c r="I79" s="122"/>
      <c r="L79" s="37"/>
    </row>
    <row r="80" spans="2:12" s="1" customFormat="1" ht="6.95" customHeight="1">
      <c r="B80" s="37"/>
      <c r="I80" s="122"/>
      <c r="L80" s="37"/>
    </row>
    <row r="81" spans="2:12" s="1" customFormat="1" ht="12" customHeight="1">
      <c r="B81" s="37"/>
      <c r="C81" s="31" t="s">
        <v>22</v>
      </c>
      <c r="F81" s="26" t="str">
        <f>F14</f>
        <v>České Budějovice</v>
      </c>
      <c r="I81" s="123" t="s">
        <v>24</v>
      </c>
      <c r="J81" s="62" t="str">
        <f>IF(J14="","",J14)</f>
        <v>12. 4. 2019</v>
      </c>
      <c r="L81" s="37"/>
    </row>
    <row r="82" spans="2:12" s="1" customFormat="1" ht="6.95" customHeight="1">
      <c r="B82" s="37"/>
      <c r="I82" s="122"/>
      <c r="L82" s="37"/>
    </row>
    <row r="83" spans="2:12" s="1" customFormat="1" ht="27.9" customHeight="1">
      <c r="B83" s="37"/>
      <c r="C83" s="31" t="s">
        <v>26</v>
      </c>
      <c r="F83" s="26" t="str">
        <f>E17</f>
        <v xml:space="preserve"> </v>
      </c>
      <c r="I83" s="123" t="s">
        <v>32</v>
      </c>
      <c r="J83" s="35" t="str">
        <f>E23</f>
        <v>ARKUS5, s.r.o., České Budějovice</v>
      </c>
      <c r="L83" s="37"/>
    </row>
    <row r="84" spans="2:12" s="1" customFormat="1" ht="15.15" customHeight="1">
      <c r="B84" s="37"/>
      <c r="C84" s="31" t="s">
        <v>30</v>
      </c>
      <c r="F84" s="26" t="str">
        <f>IF(E20="","",E20)</f>
        <v>Vyplň údaj</v>
      </c>
      <c r="I84" s="123" t="s">
        <v>35</v>
      </c>
      <c r="J84" s="35" t="str">
        <f>E26</f>
        <v xml:space="preserve"> </v>
      </c>
      <c r="L84" s="37"/>
    </row>
    <row r="85" spans="2:12" s="1" customFormat="1" ht="10.3" customHeight="1">
      <c r="B85" s="37"/>
      <c r="I85" s="122"/>
      <c r="L85" s="37"/>
    </row>
    <row r="86" spans="2:20" s="10" customFormat="1" ht="29.25" customHeight="1">
      <c r="B86" s="155"/>
      <c r="C86" s="156" t="s">
        <v>163</v>
      </c>
      <c r="D86" s="157" t="s">
        <v>57</v>
      </c>
      <c r="E86" s="157" t="s">
        <v>53</v>
      </c>
      <c r="F86" s="157" t="s">
        <v>54</v>
      </c>
      <c r="G86" s="157" t="s">
        <v>164</v>
      </c>
      <c r="H86" s="157" t="s">
        <v>165</v>
      </c>
      <c r="I86" s="158" t="s">
        <v>166</v>
      </c>
      <c r="J86" s="157" t="s">
        <v>131</v>
      </c>
      <c r="K86" s="159" t="s">
        <v>167</v>
      </c>
      <c r="L86" s="155"/>
      <c r="M86" s="78" t="s">
        <v>3</v>
      </c>
      <c r="N86" s="79" t="s">
        <v>42</v>
      </c>
      <c r="O86" s="79" t="s">
        <v>168</v>
      </c>
      <c r="P86" s="79" t="s">
        <v>169</v>
      </c>
      <c r="Q86" s="79" t="s">
        <v>170</v>
      </c>
      <c r="R86" s="79" t="s">
        <v>171</v>
      </c>
      <c r="S86" s="79" t="s">
        <v>172</v>
      </c>
      <c r="T86" s="80" t="s">
        <v>173</v>
      </c>
    </row>
    <row r="87" spans="2:63" s="1" customFormat="1" ht="22.8" customHeight="1">
      <c r="B87" s="37"/>
      <c r="C87" s="83" t="s">
        <v>174</v>
      </c>
      <c r="I87" s="122"/>
      <c r="J87" s="160">
        <f>BK87</f>
        <v>0</v>
      </c>
      <c r="L87" s="37"/>
      <c r="M87" s="81"/>
      <c r="N87" s="66"/>
      <c r="O87" s="66"/>
      <c r="P87" s="161">
        <f>P88</f>
        <v>0</v>
      </c>
      <c r="Q87" s="66"/>
      <c r="R87" s="161">
        <f>R88</f>
        <v>0</v>
      </c>
      <c r="S87" s="66"/>
      <c r="T87" s="162">
        <f>T88</f>
        <v>0</v>
      </c>
      <c r="AT87" s="18" t="s">
        <v>71</v>
      </c>
      <c r="AU87" s="18" t="s">
        <v>132</v>
      </c>
      <c r="BK87" s="163">
        <f>BK88</f>
        <v>0</v>
      </c>
    </row>
    <row r="88" spans="2:63" s="11" customFormat="1" ht="25.9" customHeight="1">
      <c r="B88" s="164"/>
      <c r="D88" s="165" t="s">
        <v>71</v>
      </c>
      <c r="E88" s="166" t="s">
        <v>237</v>
      </c>
      <c r="F88" s="166" t="s">
        <v>5590</v>
      </c>
      <c r="I88" s="167"/>
      <c r="J88" s="168">
        <f>BK88</f>
        <v>0</v>
      </c>
      <c r="L88" s="164"/>
      <c r="M88" s="169"/>
      <c r="N88" s="170"/>
      <c r="O88" s="170"/>
      <c r="P88" s="171">
        <f>P89</f>
        <v>0</v>
      </c>
      <c r="Q88" s="170"/>
      <c r="R88" s="171">
        <f>R89</f>
        <v>0</v>
      </c>
      <c r="S88" s="170"/>
      <c r="T88" s="172">
        <f>T89</f>
        <v>0</v>
      </c>
      <c r="AR88" s="165" t="s">
        <v>194</v>
      </c>
      <c r="AT88" s="173" t="s">
        <v>71</v>
      </c>
      <c r="AU88" s="173" t="s">
        <v>72</v>
      </c>
      <c r="AY88" s="165" t="s">
        <v>177</v>
      </c>
      <c r="BK88" s="174">
        <f>BK89</f>
        <v>0</v>
      </c>
    </row>
    <row r="89" spans="2:63" s="11" customFormat="1" ht="22.8" customHeight="1">
      <c r="B89" s="164"/>
      <c r="D89" s="165" t="s">
        <v>71</v>
      </c>
      <c r="E89" s="175" t="s">
        <v>5591</v>
      </c>
      <c r="F89" s="175" t="s">
        <v>5592</v>
      </c>
      <c r="I89" s="167"/>
      <c r="J89" s="176">
        <f>BK89</f>
        <v>0</v>
      </c>
      <c r="L89" s="164"/>
      <c r="M89" s="169"/>
      <c r="N89" s="170"/>
      <c r="O89" s="170"/>
      <c r="P89" s="171">
        <f>SUM(P90:P123)</f>
        <v>0</v>
      </c>
      <c r="Q89" s="170"/>
      <c r="R89" s="171">
        <f>SUM(R90:R123)</f>
        <v>0</v>
      </c>
      <c r="S89" s="170"/>
      <c r="T89" s="172">
        <f>SUM(T90:T123)</f>
        <v>0</v>
      </c>
      <c r="AR89" s="165" t="s">
        <v>194</v>
      </c>
      <c r="AT89" s="173" t="s">
        <v>71</v>
      </c>
      <c r="AU89" s="173" t="s">
        <v>79</v>
      </c>
      <c r="AY89" s="165" t="s">
        <v>177</v>
      </c>
      <c r="BK89" s="174">
        <f>SUM(BK90:BK123)</f>
        <v>0</v>
      </c>
    </row>
    <row r="90" spans="2:65" s="1" customFormat="1" ht="16.5" customHeight="1">
      <c r="B90" s="177"/>
      <c r="C90" s="178" t="s">
        <v>79</v>
      </c>
      <c r="D90" s="178" t="s">
        <v>179</v>
      </c>
      <c r="E90" s="179" t="s">
        <v>5593</v>
      </c>
      <c r="F90" s="180" t="s">
        <v>5594</v>
      </c>
      <c r="G90" s="181" t="s">
        <v>494</v>
      </c>
      <c r="H90" s="182">
        <v>120</v>
      </c>
      <c r="I90" s="183"/>
      <c r="J90" s="184">
        <f>ROUND(I90*H90,2)</f>
        <v>0</v>
      </c>
      <c r="K90" s="180" t="s">
        <v>3</v>
      </c>
      <c r="L90" s="37"/>
      <c r="M90" s="185" t="s">
        <v>3</v>
      </c>
      <c r="N90" s="186" t="s">
        <v>43</v>
      </c>
      <c r="O90" s="70"/>
      <c r="P90" s="187">
        <f>O90*H90</f>
        <v>0</v>
      </c>
      <c r="Q90" s="187">
        <v>0</v>
      </c>
      <c r="R90" s="187">
        <f>Q90*H90</f>
        <v>0</v>
      </c>
      <c r="S90" s="187">
        <v>0</v>
      </c>
      <c r="T90" s="188">
        <f>S90*H90</f>
        <v>0</v>
      </c>
      <c r="AR90" s="189" t="s">
        <v>184</v>
      </c>
      <c r="AT90" s="189" t="s">
        <v>179</v>
      </c>
      <c r="AU90" s="189" t="s">
        <v>81</v>
      </c>
      <c r="AY90" s="18" t="s">
        <v>177</v>
      </c>
      <c r="BE90" s="190">
        <f>IF(N90="základní",J90,0)</f>
        <v>0</v>
      </c>
      <c r="BF90" s="190">
        <f>IF(N90="snížená",J90,0)</f>
        <v>0</v>
      </c>
      <c r="BG90" s="190">
        <f>IF(N90="zákl. přenesená",J90,0)</f>
        <v>0</v>
      </c>
      <c r="BH90" s="190">
        <f>IF(N90="sníž. přenesená",J90,0)</f>
        <v>0</v>
      </c>
      <c r="BI90" s="190">
        <f>IF(N90="nulová",J90,0)</f>
        <v>0</v>
      </c>
      <c r="BJ90" s="18" t="s">
        <v>79</v>
      </c>
      <c r="BK90" s="190">
        <f>ROUND(I90*H90,2)</f>
        <v>0</v>
      </c>
      <c r="BL90" s="18" t="s">
        <v>184</v>
      </c>
      <c r="BM90" s="189" t="s">
        <v>81</v>
      </c>
    </row>
    <row r="91" spans="2:65" s="1" customFormat="1" ht="16.5" customHeight="1">
      <c r="B91" s="177"/>
      <c r="C91" s="178" t="s">
        <v>81</v>
      </c>
      <c r="D91" s="178" t="s">
        <v>179</v>
      </c>
      <c r="E91" s="179" t="s">
        <v>5595</v>
      </c>
      <c r="F91" s="180" t="s">
        <v>5596</v>
      </c>
      <c r="G91" s="181" t="s">
        <v>494</v>
      </c>
      <c r="H91" s="182">
        <v>395</v>
      </c>
      <c r="I91" s="183"/>
      <c r="J91" s="184">
        <f>ROUND(I91*H91,2)</f>
        <v>0</v>
      </c>
      <c r="K91" s="180" t="s">
        <v>3</v>
      </c>
      <c r="L91" s="37"/>
      <c r="M91" s="185" t="s">
        <v>3</v>
      </c>
      <c r="N91" s="186" t="s">
        <v>43</v>
      </c>
      <c r="O91" s="70"/>
      <c r="P91" s="187">
        <f>O91*H91</f>
        <v>0</v>
      </c>
      <c r="Q91" s="187">
        <v>0</v>
      </c>
      <c r="R91" s="187">
        <f>Q91*H91</f>
        <v>0</v>
      </c>
      <c r="S91" s="187">
        <v>0</v>
      </c>
      <c r="T91" s="188">
        <f>S91*H91</f>
        <v>0</v>
      </c>
      <c r="AR91" s="189" t="s">
        <v>184</v>
      </c>
      <c r="AT91" s="189" t="s">
        <v>179</v>
      </c>
      <c r="AU91" s="189" t="s">
        <v>81</v>
      </c>
      <c r="AY91" s="18" t="s">
        <v>177</v>
      </c>
      <c r="BE91" s="190">
        <f>IF(N91="základní",J91,0)</f>
        <v>0</v>
      </c>
      <c r="BF91" s="190">
        <f>IF(N91="snížená",J91,0)</f>
        <v>0</v>
      </c>
      <c r="BG91" s="190">
        <f>IF(N91="zákl. přenesená",J91,0)</f>
        <v>0</v>
      </c>
      <c r="BH91" s="190">
        <f>IF(N91="sníž. přenesená",J91,0)</f>
        <v>0</v>
      </c>
      <c r="BI91" s="190">
        <f>IF(N91="nulová",J91,0)</f>
        <v>0</v>
      </c>
      <c r="BJ91" s="18" t="s">
        <v>79</v>
      </c>
      <c r="BK91" s="190">
        <f>ROUND(I91*H91,2)</f>
        <v>0</v>
      </c>
      <c r="BL91" s="18" t="s">
        <v>184</v>
      </c>
      <c r="BM91" s="189" t="s">
        <v>184</v>
      </c>
    </row>
    <row r="92" spans="2:65" s="1" customFormat="1" ht="16.5" customHeight="1">
      <c r="B92" s="177"/>
      <c r="C92" s="178" t="s">
        <v>194</v>
      </c>
      <c r="D92" s="178" t="s">
        <v>179</v>
      </c>
      <c r="E92" s="179" t="s">
        <v>5597</v>
      </c>
      <c r="F92" s="180" t="s">
        <v>5598</v>
      </c>
      <c r="G92" s="181" t="s">
        <v>494</v>
      </c>
      <c r="H92" s="182">
        <v>160</v>
      </c>
      <c r="I92" s="183"/>
      <c r="J92" s="184">
        <f>ROUND(I92*H92,2)</f>
        <v>0</v>
      </c>
      <c r="K92" s="180" t="s">
        <v>3</v>
      </c>
      <c r="L92" s="37"/>
      <c r="M92" s="185" t="s">
        <v>3</v>
      </c>
      <c r="N92" s="186" t="s">
        <v>43</v>
      </c>
      <c r="O92" s="70"/>
      <c r="P92" s="187">
        <f>O92*H92</f>
        <v>0</v>
      </c>
      <c r="Q92" s="187">
        <v>0</v>
      </c>
      <c r="R92" s="187">
        <f>Q92*H92</f>
        <v>0</v>
      </c>
      <c r="S92" s="187">
        <v>0</v>
      </c>
      <c r="T92" s="188">
        <f>S92*H92</f>
        <v>0</v>
      </c>
      <c r="AR92" s="189" t="s">
        <v>184</v>
      </c>
      <c r="AT92" s="189" t="s">
        <v>179</v>
      </c>
      <c r="AU92" s="189" t="s">
        <v>81</v>
      </c>
      <c r="AY92" s="18" t="s">
        <v>177</v>
      </c>
      <c r="BE92" s="190">
        <f>IF(N92="základní",J92,0)</f>
        <v>0</v>
      </c>
      <c r="BF92" s="190">
        <f>IF(N92="snížená",J92,0)</f>
        <v>0</v>
      </c>
      <c r="BG92" s="190">
        <f>IF(N92="zákl. přenesená",J92,0)</f>
        <v>0</v>
      </c>
      <c r="BH92" s="190">
        <f>IF(N92="sníž. přenesená",J92,0)</f>
        <v>0</v>
      </c>
      <c r="BI92" s="190">
        <f>IF(N92="nulová",J92,0)</f>
        <v>0</v>
      </c>
      <c r="BJ92" s="18" t="s">
        <v>79</v>
      </c>
      <c r="BK92" s="190">
        <f>ROUND(I92*H92,2)</f>
        <v>0</v>
      </c>
      <c r="BL92" s="18" t="s">
        <v>184</v>
      </c>
      <c r="BM92" s="189" t="s">
        <v>208</v>
      </c>
    </row>
    <row r="93" spans="2:65" s="1" customFormat="1" ht="16.5" customHeight="1">
      <c r="B93" s="177"/>
      <c r="C93" s="178" t="s">
        <v>184</v>
      </c>
      <c r="D93" s="178" t="s">
        <v>179</v>
      </c>
      <c r="E93" s="179" t="s">
        <v>5599</v>
      </c>
      <c r="F93" s="180" t="s">
        <v>5600</v>
      </c>
      <c r="G93" s="181" t="s">
        <v>245</v>
      </c>
      <c r="H93" s="182">
        <v>1</v>
      </c>
      <c r="I93" s="183"/>
      <c r="J93" s="184">
        <f>ROUND(I93*H93,2)</f>
        <v>0</v>
      </c>
      <c r="K93" s="180" t="s">
        <v>3</v>
      </c>
      <c r="L93" s="37"/>
      <c r="M93" s="185" t="s">
        <v>3</v>
      </c>
      <c r="N93" s="186" t="s">
        <v>43</v>
      </c>
      <c r="O93" s="70"/>
      <c r="P93" s="187">
        <f>O93*H93</f>
        <v>0</v>
      </c>
      <c r="Q93" s="187">
        <v>0</v>
      </c>
      <c r="R93" s="187">
        <f>Q93*H93</f>
        <v>0</v>
      </c>
      <c r="S93" s="187">
        <v>0</v>
      </c>
      <c r="T93" s="188">
        <f>S93*H93</f>
        <v>0</v>
      </c>
      <c r="AR93" s="189" t="s">
        <v>184</v>
      </c>
      <c r="AT93" s="189" t="s">
        <v>179</v>
      </c>
      <c r="AU93" s="189" t="s">
        <v>81</v>
      </c>
      <c r="AY93" s="18" t="s">
        <v>177</v>
      </c>
      <c r="BE93" s="190">
        <f>IF(N93="základní",J93,0)</f>
        <v>0</v>
      </c>
      <c r="BF93" s="190">
        <f>IF(N93="snížená",J93,0)</f>
        <v>0</v>
      </c>
      <c r="BG93" s="190">
        <f>IF(N93="zákl. přenesená",J93,0)</f>
        <v>0</v>
      </c>
      <c r="BH93" s="190">
        <f>IF(N93="sníž. přenesená",J93,0)</f>
        <v>0</v>
      </c>
      <c r="BI93" s="190">
        <f>IF(N93="nulová",J93,0)</f>
        <v>0</v>
      </c>
      <c r="BJ93" s="18" t="s">
        <v>79</v>
      </c>
      <c r="BK93" s="190">
        <f>ROUND(I93*H93,2)</f>
        <v>0</v>
      </c>
      <c r="BL93" s="18" t="s">
        <v>184</v>
      </c>
      <c r="BM93" s="189" t="s">
        <v>218</v>
      </c>
    </row>
    <row r="94" spans="2:65" s="1" customFormat="1" ht="16.5" customHeight="1">
      <c r="B94" s="177"/>
      <c r="C94" s="178" t="s">
        <v>203</v>
      </c>
      <c r="D94" s="178" t="s">
        <v>179</v>
      </c>
      <c r="E94" s="179" t="s">
        <v>5601</v>
      </c>
      <c r="F94" s="180" t="s">
        <v>5602</v>
      </c>
      <c r="G94" s="181" t="s">
        <v>5603</v>
      </c>
      <c r="H94" s="182">
        <v>1300</v>
      </c>
      <c r="I94" s="183"/>
      <c r="J94" s="184">
        <f>ROUND(I94*H94,2)</f>
        <v>0</v>
      </c>
      <c r="K94" s="180" t="s">
        <v>3</v>
      </c>
      <c r="L94" s="37"/>
      <c r="M94" s="185" t="s">
        <v>3</v>
      </c>
      <c r="N94" s="186" t="s">
        <v>43</v>
      </c>
      <c r="O94" s="70"/>
      <c r="P94" s="187">
        <f>O94*H94</f>
        <v>0</v>
      </c>
      <c r="Q94" s="187">
        <v>0</v>
      </c>
      <c r="R94" s="187">
        <f>Q94*H94</f>
        <v>0</v>
      </c>
      <c r="S94" s="187">
        <v>0</v>
      </c>
      <c r="T94" s="188">
        <f>S94*H94</f>
        <v>0</v>
      </c>
      <c r="AR94" s="189" t="s">
        <v>184</v>
      </c>
      <c r="AT94" s="189" t="s">
        <v>179</v>
      </c>
      <c r="AU94" s="189" t="s">
        <v>81</v>
      </c>
      <c r="AY94" s="18" t="s">
        <v>177</v>
      </c>
      <c r="BE94" s="190">
        <f>IF(N94="základní",J94,0)</f>
        <v>0</v>
      </c>
      <c r="BF94" s="190">
        <f>IF(N94="snížená",J94,0)</f>
        <v>0</v>
      </c>
      <c r="BG94" s="190">
        <f>IF(N94="zákl. přenesená",J94,0)</f>
        <v>0</v>
      </c>
      <c r="BH94" s="190">
        <f>IF(N94="sníž. přenesená",J94,0)</f>
        <v>0</v>
      </c>
      <c r="BI94" s="190">
        <f>IF(N94="nulová",J94,0)</f>
        <v>0</v>
      </c>
      <c r="BJ94" s="18" t="s">
        <v>79</v>
      </c>
      <c r="BK94" s="190">
        <f>ROUND(I94*H94,2)</f>
        <v>0</v>
      </c>
      <c r="BL94" s="18" t="s">
        <v>184</v>
      </c>
      <c r="BM94" s="189" t="s">
        <v>111</v>
      </c>
    </row>
    <row r="95" spans="2:65" s="1" customFormat="1" ht="16.5" customHeight="1">
      <c r="B95" s="177"/>
      <c r="C95" s="178" t="s">
        <v>208</v>
      </c>
      <c r="D95" s="178" t="s">
        <v>179</v>
      </c>
      <c r="E95" s="179" t="s">
        <v>5604</v>
      </c>
      <c r="F95" s="180" t="s">
        <v>5605</v>
      </c>
      <c r="G95" s="181" t="s">
        <v>245</v>
      </c>
      <c r="H95" s="182">
        <v>8</v>
      </c>
      <c r="I95" s="183"/>
      <c r="J95" s="184">
        <f>ROUND(I95*H95,2)</f>
        <v>0</v>
      </c>
      <c r="K95" s="180" t="s">
        <v>3</v>
      </c>
      <c r="L95" s="37"/>
      <c r="M95" s="185" t="s">
        <v>3</v>
      </c>
      <c r="N95" s="186" t="s">
        <v>43</v>
      </c>
      <c r="O95" s="70"/>
      <c r="P95" s="187">
        <f>O95*H95</f>
        <v>0</v>
      </c>
      <c r="Q95" s="187">
        <v>0</v>
      </c>
      <c r="R95" s="187">
        <f>Q95*H95</f>
        <v>0</v>
      </c>
      <c r="S95" s="187">
        <v>0</v>
      </c>
      <c r="T95" s="188">
        <f>S95*H95</f>
        <v>0</v>
      </c>
      <c r="AR95" s="189" t="s">
        <v>184</v>
      </c>
      <c r="AT95" s="189" t="s">
        <v>179</v>
      </c>
      <c r="AU95" s="189" t="s">
        <v>81</v>
      </c>
      <c r="AY95" s="18" t="s">
        <v>177</v>
      </c>
      <c r="BE95" s="190">
        <f>IF(N95="základní",J95,0)</f>
        <v>0</v>
      </c>
      <c r="BF95" s="190">
        <f>IF(N95="snížená",J95,0)</f>
        <v>0</v>
      </c>
      <c r="BG95" s="190">
        <f>IF(N95="zákl. přenesená",J95,0)</f>
        <v>0</v>
      </c>
      <c r="BH95" s="190">
        <f>IF(N95="sníž. přenesená",J95,0)</f>
        <v>0</v>
      </c>
      <c r="BI95" s="190">
        <f>IF(N95="nulová",J95,0)</f>
        <v>0</v>
      </c>
      <c r="BJ95" s="18" t="s">
        <v>79</v>
      </c>
      <c r="BK95" s="190">
        <f>ROUND(I95*H95,2)</f>
        <v>0</v>
      </c>
      <c r="BL95" s="18" t="s">
        <v>184</v>
      </c>
      <c r="BM95" s="189" t="s">
        <v>242</v>
      </c>
    </row>
    <row r="96" spans="2:65" s="1" customFormat="1" ht="16.5" customHeight="1">
      <c r="B96" s="177"/>
      <c r="C96" s="178" t="s">
        <v>213</v>
      </c>
      <c r="D96" s="178" t="s">
        <v>179</v>
      </c>
      <c r="E96" s="179" t="s">
        <v>5606</v>
      </c>
      <c r="F96" s="180" t="s">
        <v>5607</v>
      </c>
      <c r="G96" s="181" t="s">
        <v>245</v>
      </c>
      <c r="H96" s="182">
        <v>61</v>
      </c>
      <c r="I96" s="183"/>
      <c r="J96" s="184">
        <f>ROUND(I96*H96,2)</f>
        <v>0</v>
      </c>
      <c r="K96" s="180" t="s">
        <v>3</v>
      </c>
      <c r="L96" s="37"/>
      <c r="M96" s="185" t="s">
        <v>3</v>
      </c>
      <c r="N96" s="186" t="s">
        <v>43</v>
      </c>
      <c r="O96" s="70"/>
      <c r="P96" s="187">
        <f>O96*H96</f>
        <v>0</v>
      </c>
      <c r="Q96" s="187">
        <v>0</v>
      </c>
      <c r="R96" s="187">
        <f>Q96*H96</f>
        <v>0</v>
      </c>
      <c r="S96" s="187">
        <v>0</v>
      </c>
      <c r="T96" s="188">
        <f>S96*H96</f>
        <v>0</v>
      </c>
      <c r="AR96" s="189" t="s">
        <v>184</v>
      </c>
      <c r="AT96" s="189" t="s">
        <v>179</v>
      </c>
      <c r="AU96" s="189" t="s">
        <v>81</v>
      </c>
      <c r="AY96" s="18" t="s">
        <v>177</v>
      </c>
      <c r="BE96" s="190">
        <f>IF(N96="základní",J96,0)</f>
        <v>0</v>
      </c>
      <c r="BF96" s="190">
        <f>IF(N96="snížená",J96,0)</f>
        <v>0</v>
      </c>
      <c r="BG96" s="190">
        <f>IF(N96="zákl. přenesená",J96,0)</f>
        <v>0</v>
      </c>
      <c r="BH96" s="190">
        <f>IF(N96="sníž. přenesená",J96,0)</f>
        <v>0</v>
      </c>
      <c r="BI96" s="190">
        <f>IF(N96="nulová",J96,0)</f>
        <v>0</v>
      </c>
      <c r="BJ96" s="18" t="s">
        <v>79</v>
      </c>
      <c r="BK96" s="190">
        <f>ROUND(I96*H96,2)</f>
        <v>0</v>
      </c>
      <c r="BL96" s="18" t="s">
        <v>184</v>
      </c>
      <c r="BM96" s="189" t="s">
        <v>254</v>
      </c>
    </row>
    <row r="97" spans="2:65" s="1" customFormat="1" ht="16.5" customHeight="1">
      <c r="B97" s="177"/>
      <c r="C97" s="178" t="s">
        <v>218</v>
      </c>
      <c r="D97" s="178" t="s">
        <v>179</v>
      </c>
      <c r="E97" s="179" t="s">
        <v>5608</v>
      </c>
      <c r="F97" s="180" t="s">
        <v>5609</v>
      </c>
      <c r="G97" s="181" t="s">
        <v>245</v>
      </c>
      <c r="H97" s="182">
        <v>12</v>
      </c>
      <c r="I97" s="183"/>
      <c r="J97" s="184">
        <f>ROUND(I97*H97,2)</f>
        <v>0</v>
      </c>
      <c r="K97" s="180" t="s">
        <v>3</v>
      </c>
      <c r="L97" s="37"/>
      <c r="M97" s="185" t="s">
        <v>3</v>
      </c>
      <c r="N97" s="186" t="s">
        <v>43</v>
      </c>
      <c r="O97" s="70"/>
      <c r="P97" s="187">
        <f>O97*H97</f>
        <v>0</v>
      </c>
      <c r="Q97" s="187">
        <v>0</v>
      </c>
      <c r="R97" s="187">
        <f>Q97*H97</f>
        <v>0</v>
      </c>
      <c r="S97" s="187">
        <v>0</v>
      </c>
      <c r="T97" s="188">
        <f>S97*H97</f>
        <v>0</v>
      </c>
      <c r="AR97" s="189" t="s">
        <v>184</v>
      </c>
      <c r="AT97" s="189" t="s">
        <v>179</v>
      </c>
      <c r="AU97" s="189" t="s">
        <v>81</v>
      </c>
      <c r="AY97" s="18" t="s">
        <v>177</v>
      </c>
      <c r="BE97" s="190">
        <f>IF(N97="základní",J97,0)</f>
        <v>0</v>
      </c>
      <c r="BF97" s="190">
        <f>IF(N97="snížená",J97,0)</f>
        <v>0</v>
      </c>
      <c r="BG97" s="190">
        <f>IF(N97="zákl. přenesená",J97,0)</f>
        <v>0</v>
      </c>
      <c r="BH97" s="190">
        <f>IF(N97="sníž. přenesená",J97,0)</f>
        <v>0</v>
      </c>
      <c r="BI97" s="190">
        <f>IF(N97="nulová",J97,0)</f>
        <v>0</v>
      </c>
      <c r="BJ97" s="18" t="s">
        <v>79</v>
      </c>
      <c r="BK97" s="190">
        <f>ROUND(I97*H97,2)</f>
        <v>0</v>
      </c>
      <c r="BL97" s="18" t="s">
        <v>184</v>
      </c>
      <c r="BM97" s="189" t="s">
        <v>265</v>
      </c>
    </row>
    <row r="98" spans="2:65" s="1" customFormat="1" ht="16.5" customHeight="1">
      <c r="B98" s="177"/>
      <c r="C98" s="178" t="s">
        <v>225</v>
      </c>
      <c r="D98" s="178" t="s">
        <v>179</v>
      </c>
      <c r="E98" s="179" t="s">
        <v>5610</v>
      </c>
      <c r="F98" s="180" t="s">
        <v>5611</v>
      </c>
      <c r="G98" s="181" t="s">
        <v>245</v>
      </c>
      <c r="H98" s="182">
        <v>270</v>
      </c>
      <c r="I98" s="183"/>
      <c r="J98" s="184">
        <f>ROUND(I98*H98,2)</f>
        <v>0</v>
      </c>
      <c r="K98" s="180" t="s">
        <v>3</v>
      </c>
      <c r="L98" s="37"/>
      <c r="M98" s="185" t="s">
        <v>3</v>
      </c>
      <c r="N98" s="186" t="s">
        <v>43</v>
      </c>
      <c r="O98" s="70"/>
      <c r="P98" s="187">
        <f>O98*H98</f>
        <v>0</v>
      </c>
      <c r="Q98" s="187">
        <v>0</v>
      </c>
      <c r="R98" s="187">
        <f>Q98*H98</f>
        <v>0</v>
      </c>
      <c r="S98" s="187">
        <v>0</v>
      </c>
      <c r="T98" s="188">
        <f>S98*H98</f>
        <v>0</v>
      </c>
      <c r="AR98" s="189" t="s">
        <v>184</v>
      </c>
      <c r="AT98" s="189" t="s">
        <v>179</v>
      </c>
      <c r="AU98" s="189" t="s">
        <v>81</v>
      </c>
      <c r="AY98" s="18" t="s">
        <v>177</v>
      </c>
      <c r="BE98" s="190">
        <f>IF(N98="základní",J98,0)</f>
        <v>0</v>
      </c>
      <c r="BF98" s="190">
        <f>IF(N98="snížená",J98,0)</f>
        <v>0</v>
      </c>
      <c r="BG98" s="190">
        <f>IF(N98="zákl. přenesená",J98,0)</f>
        <v>0</v>
      </c>
      <c r="BH98" s="190">
        <f>IF(N98="sníž. přenesená",J98,0)</f>
        <v>0</v>
      </c>
      <c r="BI98" s="190">
        <f>IF(N98="nulová",J98,0)</f>
        <v>0</v>
      </c>
      <c r="BJ98" s="18" t="s">
        <v>79</v>
      </c>
      <c r="BK98" s="190">
        <f>ROUND(I98*H98,2)</f>
        <v>0</v>
      </c>
      <c r="BL98" s="18" t="s">
        <v>184</v>
      </c>
      <c r="BM98" s="189" t="s">
        <v>277</v>
      </c>
    </row>
    <row r="99" spans="2:65" s="1" customFormat="1" ht="16.5" customHeight="1">
      <c r="B99" s="177"/>
      <c r="C99" s="178" t="s">
        <v>111</v>
      </c>
      <c r="D99" s="178" t="s">
        <v>179</v>
      </c>
      <c r="E99" s="179" t="s">
        <v>5612</v>
      </c>
      <c r="F99" s="180" t="s">
        <v>5613</v>
      </c>
      <c r="G99" s="181" t="s">
        <v>245</v>
      </c>
      <c r="H99" s="182">
        <v>267</v>
      </c>
      <c r="I99" s="183"/>
      <c r="J99" s="184">
        <f>ROUND(I99*H99,2)</f>
        <v>0</v>
      </c>
      <c r="K99" s="180" t="s">
        <v>3</v>
      </c>
      <c r="L99" s="37"/>
      <c r="M99" s="185" t="s">
        <v>3</v>
      </c>
      <c r="N99" s="186" t="s">
        <v>43</v>
      </c>
      <c r="O99" s="70"/>
      <c r="P99" s="187">
        <f>O99*H99</f>
        <v>0</v>
      </c>
      <c r="Q99" s="187">
        <v>0</v>
      </c>
      <c r="R99" s="187">
        <f>Q99*H99</f>
        <v>0</v>
      </c>
      <c r="S99" s="187">
        <v>0</v>
      </c>
      <c r="T99" s="188">
        <f>S99*H99</f>
        <v>0</v>
      </c>
      <c r="AR99" s="189" t="s">
        <v>184</v>
      </c>
      <c r="AT99" s="189" t="s">
        <v>179</v>
      </c>
      <c r="AU99" s="189" t="s">
        <v>81</v>
      </c>
      <c r="AY99" s="18" t="s">
        <v>177</v>
      </c>
      <c r="BE99" s="190">
        <f>IF(N99="základní",J99,0)</f>
        <v>0</v>
      </c>
      <c r="BF99" s="190">
        <f>IF(N99="snížená",J99,0)</f>
        <v>0</v>
      </c>
      <c r="BG99" s="190">
        <f>IF(N99="zákl. přenesená",J99,0)</f>
        <v>0</v>
      </c>
      <c r="BH99" s="190">
        <f>IF(N99="sníž. přenesená",J99,0)</f>
        <v>0</v>
      </c>
      <c r="BI99" s="190">
        <f>IF(N99="nulová",J99,0)</f>
        <v>0</v>
      </c>
      <c r="BJ99" s="18" t="s">
        <v>79</v>
      </c>
      <c r="BK99" s="190">
        <f>ROUND(I99*H99,2)</f>
        <v>0</v>
      </c>
      <c r="BL99" s="18" t="s">
        <v>184</v>
      </c>
      <c r="BM99" s="189" t="s">
        <v>298</v>
      </c>
    </row>
    <row r="100" spans="2:65" s="1" customFormat="1" ht="16.5" customHeight="1">
      <c r="B100" s="177"/>
      <c r="C100" s="178" t="s">
        <v>236</v>
      </c>
      <c r="D100" s="178" t="s">
        <v>179</v>
      </c>
      <c r="E100" s="179" t="s">
        <v>5614</v>
      </c>
      <c r="F100" s="180" t="s">
        <v>5615</v>
      </c>
      <c r="G100" s="181" t="s">
        <v>245</v>
      </c>
      <c r="H100" s="182">
        <v>13</v>
      </c>
      <c r="I100" s="183"/>
      <c r="J100" s="184">
        <f>ROUND(I100*H100,2)</f>
        <v>0</v>
      </c>
      <c r="K100" s="180" t="s">
        <v>3</v>
      </c>
      <c r="L100" s="37"/>
      <c r="M100" s="185" t="s">
        <v>3</v>
      </c>
      <c r="N100" s="186" t="s">
        <v>43</v>
      </c>
      <c r="O100" s="70"/>
      <c r="P100" s="187">
        <f>O100*H100</f>
        <v>0</v>
      </c>
      <c r="Q100" s="187">
        <v>0</v>
      </c>
      <c r="R100" s="187">
        <f>Q100*H100</f>
        <v>0</v>
      </c>
      <c r="S100" s="187">
        <v>0</v>
      </c>
      <c r="T100" s="188">
        <f>S100*H100</f>
        <v>0</v>
      </c>
      <c r="AR100" s="189" t="s">
        <v>184</v>
      </c>
      <c r="AT100" s="189" t="s">
        <v>179</v>
      </c>
      <c r="AU100" s="189" t="s">
        <v>81</v>
      </c>
      <c r="AY100" s="18" t="s">
        <v>177</v>
      </c>
      <c r="BE100" s="190">
        <f>IF(N100="základní",J100,0)</f>
        <v>0</v>
      </c>
      <c r="BF100" s="190">
        <f>IF(N100="snížená",J100,0)</f>
        <v>0</v>
      </c>
      <c r="BG100" s="190">
        <f>IF(N100="zákl. přenesená",J100,0)</f>
        <v>0</v>
      </c>
      <c r="BH100" s="190">
        <f>IF(N100="sníž. přenesená",J100,0)</f>
        <v>0</v>
      </c>
      <c r="BI100" s="190">
        <f>IF(N100="nulová",J100,0)</f>
        <v>0</v>
      </c>
      <c r="BJ100" s="18" t="s">
        <v>79</v>
      </c>
      <c r="BK100" s="190">
        <f>ROUND(I100*H100,2)</f>
        <v>0</v>
      </c>
      <c r="BL100" s="18" t="s">
        <v>184</v>
      </c>
      <c r="BM100" s="189" t="s">
        <v>306</v>
      </c>
    </row>
    <row r="101" spans="2:65" s="1" customFormat="1" ht="16.5" customHeight="1">
      <c r="B101" s="177"/>
      <c r="C101" s="178" t="s">
        <v>242</v>
      </c>
      <c r="D101" s="178" t="s">
        <v>179</v>
      </c>
      <c r="E101" s="179" t="s">
        <v>5616</v>
      </c>
      <c r="F101" s="180" t="s">
        <v>5617</v>
      </c>
      <c r="G101" s="181" t="s">
        <v>245</v>
      </c>
      <c r="H101" s="182">
        <v>675</v>
      </c>
      <c r="I101" s="183"/>
      <c r="J101" s="184">
        <f>ROUND(I101*H101,2)</f>
        <v>0</v>
      </c>
      <c r="K101" s="180" t="s">
        <v>3</v>
      </c>
      <c r="L101" s="37"/>
      <c r="M101" s="185" t="s">
        <v>3</v>
      </c>
      <c r="N101" s="186" t="s">
        <v>43</v>
      </c>
      <c r="O101" s="70"/>
      <c r="P101" s="187">
        <f>O101*H101</f>
        <v>0</v>
      </c>
      <c r="Q101" s="187">
        <v>0</v>
      </c>
      <c r="R101" s="187">
        <f>Q101*H101</f>
        <v>0</v>
      </c>
      <c r="S101" s="187">
        <v>0</v>
      </c>
      <c r="T101" s="188">
        <f>S101*H101</f>
        <v>0</v>
      </c>
      <c r="AR101" s="189" t="s">
        <v>184</v>
      </c>
      <c r="AT101" s="189" t="s">
        <v>179</v>
      </c>
      <c r="AU101" s="189" t="s">
        <v>81</v>
      </c>
      <c r="AY101" s="18" t="s">
        <v>177</v>
      </c>
      <c r="BE101" s="190">
        <f>IF(N101="základní",J101,0)</f>
        <v>0</v>
      </c>
      <c r="BF101" s="190">
        <f>IF(N101="snížená",J101,0)</f>
        <v>0</v>
      </c>
      <c r="BG101" s="190">
        <f>IF(N101="zákl. přenesená",J101,0)</f>
        <v>0</v>
      </c>
      <c r="BH101" s="190">
        <f>IF(N101="sníž. přenesená",J101,0)</f>
        <v>0</v>
      </c>
      <c r="BI101" s="190">
        <f>IF(N101="nulová",J101,0)</f>
        <v>0</v>
      </c>
      <c r="BJ101" s="18" t="s">
        <v>79</v>
      </c>
      <c r="BK101" s="190">
        <f>ROUND(I101*H101,2)</f>
        <v>0</v>
      </c>
      <c r="BL101" s="18" t="s">
        <v>184</v>
      </c>
      <c r="BM101" s="189" t="s">
        <v>317</v>
      </c>
    </row>
    <row r="102" spans="2:65" s="1" customFormat="1" ht="16.5" customHeight="1">
      <c r="B102" s="177"/>
      <c r="C102" s="178" t="s">
        <v>248</v>
      </c>
      <c r="D102" s="178" t="s">
        <v>179</v>
      </c>
      <c r="E102" s="179" t="s">
        <v>5618</v>
      </c>
      <c r="F102" s="180" t="s">
        <v>5619</v>
      </c>
      <c r="G102" s="181" t="s">
        <v>494</v>
      </c>
      <c r="H102" s="182">
        <v>675</v>
      </c>
      <c r="I102" s="183"/>
      <c r="J102" s="184">
        <f>ROUND(I102*H102,2)</f>
        <v>0</v>
      </c>
      <c r="K102" s="180" t="s">
        <v>3</v>
      </c>
      <c r="L102" s="37"/>
      <c r="M102" s="185" t="s">
        <v>3</v>
      </c>
      <c r="N102" s="186" t="s">
        <v>43</v>
      </c>
      <c r="O102" s="70"/>
      <c r="P102" s="187">
        <f>O102*H102</f>
        <v>0</v>
      </c>
      <c r="Q102" s="187">
        <v>0</v>
      </c>
      <c r="R102" s="187">
        <f>Q102*H102</f>
        <v>0</v>
      </c>
      <c r="S102" s="187">
        <v>0</v>
      </c>
      <c r="T102" s="188">
        <f>S102*H102</f>
        <v>0</v>
      </c>
      <c r="AR102" s="189" t="s">
        <v>184</v>
      </c>
      <c r="AT102" s="189" t="s">
        <v>179</v>
      </c>
      <c r="AU102" s="189" t="s">
        <v>81</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184</v>
      </c>
      <c r="BM102" s="189" t="s">
        <v>327</v>
      </c>
    </row>
    <row r="103" spans="2:65" s="1" customFormat="1" ht="16.5" customHeight="1">
      <c r="B103" s="177"/>
      <c r="C103" s="178" t="s">
        <v>254</v>
      </c>
      <c r="D103" s="178" t="s">
        <v>179</v>
      </c>
      <c r="E103" s="179" t="s">
        <v>5620</v>
      </c>
      <c r="F103" s="180" t="s">
        <v>5621</v>
      </c>
      <c r="G103" s="181" t="s">
        <v>494</v>
      </c>
      <c r="H103" s="182">
        <v>675</v>
      </c>
      <c r="I103" s="183"/>
      <c r="J103" s="184">
        <f>ROUND(I103*H103,2)</f>
        <v>0</v>
      </c>
      <c r="K103" s="180" t="s">
        <v>3</v>
      </c>
      <c r="L103" s="37"/>
      <c r="M103" s="185" t="s">
        <v>3</v>
      </c>
      <c r="N103" s="186" t="s">
        <v>43</v>
      </c>
      <c r="O103" s="70"/>
      <c r="P103" s="187">
        <f>O103*H103</f>
        <v>0</v>
      </c>
      <c r="Q103" s="187">
        <v>0</v>
      </c>
      <c r="R103" s="187">
        <f>Q103*H103</f>
        <v>0</v>
      </c>
      <c r="S103" s="187">
        <v>0</v>
      </c>
      <c r="T103" s="188">
        <f>S103*H103</f>
        <v>0</v>
      </c>
      <c r="AR103" s="189" t="s">
        <v>184</v>
      </c>
      <c r="AT103" s="189" t="s">
        <v>179</v>
      </c>
      <c r="AU103" s="189" t="s">
        <v>81</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337</v>
      </c>
    </row>
    <row r="104" spans="2:65" s="1" customFormat="1" ht="16.5" customHeight="1">
      <c r="B104" s="177"/>
      <c r="C104" s="178" t="s">
        <v>9</v>
      </c>
      <c r="D104" s="178" t="s">
        <v>179</v>
      </c>
      <c r="E104" s="179" t="s">
        <v>5622</v>
      </c>
      <c r="F104" s="180" t="s">
        <v>5623</v>
      </c>
      <c r="G104" s="181" t="s">
        <v>245</v>
      </c>
      <c r="H104" s="182">
        <v>62</v>
      </c>
      <c r="I104" s="183"/>
      <c r="J104" s="184">
        <f>ROUND(I104*H104,2)</f>
        <v>0</v>
      </c>
      <c r="K104" s="180" t="s">
        <v>3</v>
      </c>
      <c r="L104" s="37"/>
      <c r="M104" s="185" t="s">
        <v>3</v>
      </c>
      <c r="N104" s="186" t="s">
        <v>43</v>
      </c>
      <c r="O104" s="70"/>
      <c r="P104" s="187">
        <f>O104*H104</f>
        <v>0</v>
      </c>
      <c r="Q104" s="187">
        <v>0</v>
      </c>
      <c r="R104" s="187">
        <f>Q104*H104</f>
        <v>0</v>
      </c>
      <c r="S104" s="187">
        <v>0</v>
      </c>
      <c r="T104" s="188">
        <f>S104*H104</f>
        <v>0</v>
      </c>
      <c r="AR104" s="189" t="s">
        <v>184</v>
      </c>
      <c r="AT104" s="189" t="s">
        <v>179</v>
      </c>
      <c r="AU104" s="189" t="s">
        <v>81</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184</v>
      </c>
      <c r="BM104" s="189" t="s">
        <v>351</v>
      </c>
    </row>
    <row r="105" spans="2:65" s="1" customFormat="1" ht="16.5" customHeight="1">
      <c r="B105" s="177"/>
      <c r="C105" s="178" t="s">
        <v>265</v>
      </c>
      <c r="D105" s="178" t="s">
        <v>179</v>
      </c>
      <c r="E105" s="179" t="s">
        <v>5624</v>
      </c>
      <c r="F105" s="180" t="s">
        <v>5625</v>
      </c>
      <c r="G105" s="181" t="s">
        <v>245</v>
      </c>
      <c r="H105" s="182">
        <v>2</v>
      </c>
      <c r="I105" s="183"/>
      <c r="J105" s="184">
        <f>ROUND(I105*H105,2)</f>
        <v>0</v>
      </c>
      <c r="K105" s="180" t="s">
        <v>3</v>
      </c>
      <c r="L105" s="37"/>
      <c r="M105" s="185" t="s">
        <v>3</v>
      </c>
      <c r="N105" s="186" t="s">
        <v>43</v>
      </c>
      <c r="O105" s="70"/>
      <c r="P105" s="187">
        <f>O105*H105</f>
        <v>0</v>
      </c>
      <c r="Q105" s="187">
        <v>0</v>
      </c>
      <c r="R105" s="187">
        <f>Q105*H105</f>
        <v>0</v>
      </c>
      <c r="S105" s="187">
        <v>0</v>
      </c>
      <c r="T105" s="188">
        <f>S105*H105</f>
        <v>0</v>
      </c>
      <c r="AR105" s="189" t="s">
        <v>184</v>
      </c>
      <c r="AT105" s="189" t="s">
        <v>179</v>
      </c>
      <c r="AU105" s="189" t="s">
        <v>81</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184</v>
      </c>
      <c r="BM105" s="189" t="s">
        <v>368</v>
      </c>
    </row>
    <row r="106" spans="2:65" s="1" customFormat="1" ht="16.5" customHeight="1">
      <c r="B106" s="177"/>
      <c r="C106" s="178" t="s">
        <v>272</v>
      </c>
      <c r="D106" s="178" t="s">
        <v>179</v>
      </c>
      <c r="E106" s="179" t="s">
        <v>5626</v>
      </c>
      <c r="F106" s="180" t="s">
        <v>5627</v>
      </c>
      <c r="G106" s="181" t="s">
        <v>245</v>
      </c>
      <c r="H106" s="182">
        <v>12</v>
      </c>
      <c r="I106" s="183"/>
      <c r="J106" s="184">
        <f>ROUND(I106*H106,2)</f>
        <v>0</v>
      </c>
      <c r="K106" s="180" t="s">
        <v>3</v>
      </c>
      <c r="L106" s="37"/>
      <c r="M106" s="185" t="s">
        <v>3</v>
      </c>
      <c r="N106" s="186" t="s">
        <v>43</v>
      </c>
      <c r="O106" s="70"/>
      <c r="P106" s="187">
        <f>O106*H106</f>
        <v>0</v>
      </c>
      <c r="Q106" s="187">
        <v>0</v>
      </c>
      <c r="R106" s="187">
        <f>Q106*H106</f>
        <v>0</v>
      </c>
      <c r="S106" s="187">
        <v>0</v>
      </c>
      <c r="T106" s="188">
        <f>S106*H106</f>
        <v>0</v>
      </c>
      <c r="AR106" s="189" t="s">
        <v>184</v>
      </c>
      <c r="AT106" s="189" t="s">
        <v>179</v>
      </c>
      <c r="AU106" s="189" t="s">
        <v>81</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391</v>
      </c>
    </row>
    <row r="107" spans="2:65" s="1" customFormat="1" ht="16.5" customHeight="1">
      <c r="B107" s="177"/>
      <c r="C107" s="178" t="s">
        <v>277</v>
      </c>
      <c r="D107" s="178" t="s">
        <v>179</v>
      </c>
      <c r="E107" s="179" t="s">
        <v>5628</v>
      </c>
      <c r="F107" s="180" t="s">
        <v>5629</v>
      </c>
      <c r="G107" s="181" t="s">
        <v>245</v>
      </c>
      <c r="H107" s="182">
        <v>1</v>
      </c>
      <c r="I107" s="183"/>
      <c r="J107" s="184">
        <f>ROUND(I107*H107,2)</f>
        <v>0</v>
      </c>
      <c r="K107" s="180" t="s">
        <v>3</v>
      </c>
      <c r="L107" s="37"/>
      <c r="M107" s="185" t="s">
        <v>3</v>
      </c>
      <c r="N107" s="186" t="s">
        <v>43</v>
      </c>
      <c r="O107" s="70"/>
      <c r="P107" s="187">
        <f>O107*H107</f>
        <v>0</v>
      </c>
      <c r="Q107" s="187">
        <v>0</v>
      </c>
      <c r="R107" s="187">
        <f>Q107*H107</f>
        <v>0</v>
      </c>
      <c r="S107" s="187">
        <v>0</v>
      </c>
      <c r="T107" s="188">
        <f>S107*H107</f>
        <v>0</v>
      </c>
      <c r="AR107" s="189" t="s">
        <v>184</v>
      </c>
      <c r="AT107" s="189" t="s">
        <v>179</v>
      </c>
      <c r="AU107" s="189" t="s">
        <v>81</v>
      </c>
      <c r="AY107" s="18" t="s">
        <v>177</v>
      </c>
      <c r="BE107" s="190">
        <f>IF(N107="základní",J107,0)</f>
        <v>0</v>
      </c>
      <c r="BF107" s="190">
        <f>IF(N107="snížená",J107,0)</f>
        <v>0</v>
      </c>
      <c r="BG107" s="190">
        <f>IF(N107="zákl. přenesená",J107,0)</f>
        <v>0</v>
      </c>
      <c r="BH107" s="190">
        <f>IF(N107="sníž. přenesená",J107,0)</f>
        <v>0</v>
      </c>
      <c r="BI107" s="190">
        <f>IF(N107="nulová",J107,0)</f>
        <v>0</v>
      </c>
      <c r="BJ107" s="18" t="s">
        <v>79</v>
      </c>
      <c r="BK107" s="190">
        <f>ROUND(I107*H107,2)</f>
        <v>0</v>
      </c>
      <c r="BL107" s="18" t="s">
        <v>184</v>
      </c>
      <c r="BM107" s="189" t="s">
        <v>413</v>
      </c>
    </row>
    <row r="108" spans="2:65" s="1" customFormat="1" ht="16.5" customHeight="1">
      <c r="B108" s="177"/>
      <c r="C108" s="178" t="s">
        <v>288</v>
      </c>
      <c r="D108" s="178" t="s">
        <v>179</v>
      </c>
      <c r="E108" s="179" t="s">
        <v>5630</v>
      </c>
      <c r="F108" s="180" t="s">
        <v>5631</v>
      </c>
      <c r="G108" s="181" t="s">
        <v>245</v>
      </c>
      <c r="H108" s="182">
        <v>10</v>
      </c>
      <c r="I108" s="183"/>
      <c r="J108" s="184">
        <f>ROUND(I108*H108,2)</f>
        <v>0</v>
      </c>
      <c r="K108" s="180" t="s">
        <v>3</v>
      </c>
      <c r="L108" s="37"/>
      <c r="M108" s="185" t="s">
        <v>3</v>
      </c>
      <c r="N108" s="186" t="s">
        <v>43</v>
      </c>
      <c r="O108" s="70"/>
      <c r="P108" s="187">
        <f>O108*H108</f>
        <v>0</v>
      </c>
      <c r="Q108" s="187">
        <v>0</v>
      </c>
      <c r="R108" s="187">
        <f>Q108*H108</f>
        <v>0</v>
      </c>
      <c r="S108" s="187">
        <v>0</v>
      </c>
      <c r="T108" s="188">
        <f>S108*H108</f>
        <v>0</v>
      </c>
      <c r="AR108" s="189" t="s">
        <v>184</v>
      </c>
      <c r="AT108" s="189" t="s">
        <v>179</v>
      </c>
      <c r="AU108" s="189" t="s">
        <v>81</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184</v>
      </c>
      <c r="BM108" s="189" t="s">
        <v>438</v>
      </c>
    </row>
    <row r="109" spans="2:65" s="1" customFormat="1" ht="16.5" customHeight="1">
      <c r="B109" s="177"/>
      <c r="C109" s="178" t="s">
        <v>298</v>
      </c>
      <c r="D109" s="178" t="s">
        <v>179</v>
      </c>
      <c r="E109" s="179" t="s">
        <v>5632</v>
      </c>
      <c r="F109" s="180" t="s">
        <v>5633</v>
      </c>
      <c r="G109" s="181" t="s">
        <v>245</v>
      </c>
      <c r="H109" s="182">
        <v>1</v>
      </c>
      <c r="I109" s="183"/>
      <c r="J109" s="184">
        <f>ROUND(I109*H109,2)</f>
        <v>0</v>
      </c>
      <c r="K109" s="180" t="s">
        <v>3</v>
      </c>
      <c r="L109" s="37"/>
      <c r="M109" s="185" t="s">
        <v>3</v>
      </c>
      <c r="N109" s="186" t="s">
        <v>43</v>
      </c>
      <c r="O109" s="70"/>
      <c r="P109" s="187">
        <f>O109*H109</f>
        <v>0</v>
      </c>
      <c r="Q109" s="187">
        <v>0</v>
      </c>
      <c r="R109" s="187">
        <f>Q109*H109</f>
        <v>0</v>
      </c>
      <c r="S109" s="187">
        <v>0</v>
      </c>
      <c r="T109" s="188">
        <f>S109*H109</f>
        <v>0</v>
      </c>
      <c r="AR109" s="189" t="s">
        <v>184</v>
      </c>
      <c r="AT109" s="189" t="s">
        <v>179</v>
      </c>
      <c r="AU109" s="189" t="s">
        <v>81</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450</v>
      </c>
    </row>
    <row r="110" spans="2:65" s="1" customFormat="1" ht="16.5" customHeight="1">
      <c r="B110" s="177"/>
      <c r="C110" s="178" t="s">
        <v>8</v>
      </c>
      <c r="D110" s="178" t="s">
        <v>179</v>
      </c>
      <c r="E110" s="179" t="s">
        <v>5634</v>
      </c>
      <c r="F110" s="180" t="s">
        <v>5635</v>
      </c>
      <c r="G110" s="181" t="s">
        <v>245</v>
      </c>
      <c r="H110" s="182">
        <v>10</v>
      </c>
      <c r="I110" s="183"/>
      <c r="J110" s="184">
        <f>ROUND(I110*H110,2)</f>
        <v>0</v>
      </c>
      <c r="K110" s="180" t="s">
        <v>3</v>
      </c>
      <c r="L110" s="37"/>
      <c r="M110" s="185" t="s">
        <v>3</v>
      </c>
      <c r="N110" s="186" t="s">
        <v>43</v>
      </c>
      <c r="O110" s="70"/>
      <c r="P110" s="187">
        <f>O110*H110</f>
        <v>0</v>
      </c>
      <c r="Q110" s="187">
        <v>0</v>
      </c>
      <c r="R110" s="187">
        <f>Q110*H110</f>
        <v>0</v>
      </c>
      <c r="S110" s="187">
        <v>0</v>
      </c>
      <c r="T110" s="188">
        <f>S110*H110</f>
        <v>0</v>
      </c>
      <c r="AR110" s="189" t="s">
        <v>184</v>
      </c>
      <c r="AT110" s="189" t="s">
        <v>179</v>
      </c>
      <c r="AU110" s="189" t="s">
        <v>81</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184</v>
      </c>
      <c r="BM110" s="189" t="s">
        <v>460</v>
      </c>
    </row>
    <row r="111" spans="2:65" s="1" customFormat="1" ht="16.5" customHeight="1">
      <c r="B111" s="177"/>
      <c r="C111" s="178" t="s">
        <v>306</v>
      </c>
      <c r="D111" s="178" t="s">
        <v>179</v>
      </c>
      <c r="E111" s="179" t="s">
        <v>5636</v>
      </c>
      <c r="F111" s="180" t="s">
        <v>5637</v>
      </c>
      <c r="G111" s="181" t="s">
        <v>245</v>
      </c>
      <c r="H111" s="182">
        <v>1</v>
      </c>
      <c r="I111" s="183"/>
      <c r="J111" s="184">
        <f>ROUND(I111*H111,2)</f>
        <v>0</v>
      </c>
      <c r="K111" s="180" t="s">
        <v>3</v>
      </c>
      <c r="L111" s="37"/>
      <c r="M111" s="185" t="s">
        <v>3</v>
      </c>
      <c r="N111" s="186" t="s">
        <v>43</v>
      </c>
      <c r="O111" s="70"/>
      <c r="P111" s="187">
        <f>O111*H111</f>
        <v>0</v>
      </c>
      <c r="Q111" s="187">
        <v>0</v>
      </c>
      <c r="R111" s="187">
        <f>Q111*H111</f>
        <v>0</v>
      </c>
      <c r="S111" s="187">
        <v>0</v>
      </c>
      <c r="T111" s="188">
        <f>S111*H111</f>
        <v>0</v>
      </c>
      <c r="AR111" s="189" t="s">
        <v>184</v>
      </c>
      <c r="AT111" s="189" t="s">
        <v>179</v>
      </c>
      <c r="AU111" s="189" t="s">
        <v>81</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184</v>
      </c>
      <c r="BM111" s="189" t="s">
        <v>469</v>
      </c>
    </row>
    <row r="112" spans="2:65" s="1" customFormat="1" ht="24" customHeight="1">
      <c r="B112" s="177"/>
      <c r="C112" s="178" t="s">
        <v>312</v>
      </c>
      <c r="D112" s="178" t="s">
        <v>179</v>
      </c>
      <c r="E112" s="179" t="s">
        <v>5638</v>
      </c>
      <c r="F112" s="180" t="s">
        <v>5639</v>
      </c>
      <c r="G112" s="181" t="s">
        <v>245</v>
      </c>
      <c r="H112" s="182">
        <v>8</v>
      </c>
      <c r="I112" s="183"/>
      <c r="J112" s="184">
        <f>ROUND(I112*H112,2)</f>
        <v>0</v>
      </c>
      <c r="K112" s="180" t="s">
        <v>3</v>
      </c>
      <c r="L112" s="37"/>
      <c r="M112" s="185" t="s">
        <v>3</v>
      </c>
      <c r="N112" s="186" t="s">
        <v>43</v>
      </c>
      <c r="O112" s="70"/>
      <c r="P112" s="187">
        <f>O112*H112</f>
        <v>0</v>
      </c>
      <c r="Q112" s="187">
        <v>0</v>
      </c>
      <c r="R112" s="187">
        <f>Q112*H112</f>
        <v>0</v>
      </c>
      <c r="S112" s="187">
        <v>0</v>
      </c>
      <c r="T112" s="188">
        <f>S112*H112</f>
        <v>0</v>
      </c>
      <c r="AR112" s="189" t="s">
        <v>184</v>
      </c>
      <c r="AT112" s="189" t="s">
        <v>179</v>
      </c>
      <c r="AU112" s="189" t="s">
        <v>81</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481</v>
      </c>
    </row>
    <row r="113" spans="2:65" s="1" customFormat="1" ht="24" customHeight="1">
      <c r="B113" s="177"/>
      <c r="C113" s="178" t="s">
        <v>317</v>
      </c>
      <c r="D113" s="178" t="s">
        <v>179</v>
      </c>
      <c r="E113" s="179" t="s">
        <v>5640</v>
      </c>
      <c r="F113" s="180" t="s">
        <v>5641</v>
      </c>
      <c r="G113" s="181" t="s">
        <v>245</v>
      </c>
      <c r="H113" s="182">
        <v>1</v>
      </c>
      <c r="I113" s="183"/>
      <c r="J113" s="184">
        <f>ROUND(I113*H113,2)</f>
        <v>0</v>
      </c>
      <c r="K113" s="180" t="s">
        <v>3</v>
      </c>
      <c r="L113" s="37"/>
      <c r="M113" s="185" t="s">
        <v>3</v>
      </c>
      <c r="N113" s="186" t="s">
        <v>43</v>
      </c>
      <c r="O113" s="70"/>
      <c r="P113" s="187">
        <f>O113*H113</f>
        <v>0</v>
      </c>
      <c r="Q113" s="187">
        <v>0</v>
      </c>
      <c r="R113" s="187">
        <f>Q113*H113</f>
        <v>0</v>
      </c>
      <c r="S113" s="187">
        <v>0</v>
      </c>
      <c r="T113" s="188">
        <f>S113*H113</f>
        <v>0</v>
      </c>
      <c r="AR113" s="189" t="s">
        <v>184</v>
      </c>
      <c r="AT113" s="189" t="s">
        <v>179</v>
      </c>
      <c r="AU113" s="189" t="s">
        <v>81</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184</v>
      </c>
      <c r="BM113" s="189" t="s">
        <v>491</v>
      </c>
    </row>
    <row r="114" spans="2:65" s="1" customFormat="1" ht="24" customHeight="1">
      <c r="B114" s="177"/>
      <c r="C114" s="178" t="s">
        <v>322</v>
      </c>
      <c r="D114" s="178" t="s">
        <v>179</v>
      </c>
      <c r="E114" s="179" t="s">
        <v>5642</v>
      </c>
      <c r="F114" s="180" t="s">
        <v>5643</v>
      </c>
      <c r="G114" s="181" t="s">
        <v>245</v>
      </c>
      <c r="H114" s="182">
        <v>9</v>
      </c>
      <c r="I114" s="183"/>
      <c r="J114" s="184">
        <f>ROUND(I114*H114,2)</f>
        <v>0</v>
      </c>
      <c r="K114" s="180" t="s">
        <v>3</v>
      </c>
      <c r="L114" s="37"/>
      <c r="M114" s="185" t="s">
        <v>3</v>
      </c>
      <c r="N114" s="186" t="s">
        <v>43</v>
      </c>
      <c r="O114" s="70"/>
      <c r="P114" s="187">
        <f>O114*H114</f>
        <v>0</v>
      </c>
      <c r="Q114" s="187">
        <v>0</v>
      </c>
      <c r="R114" s="187">
        <f>Q114*H114</f>
        <v>0</v>
      </c>
      <c r="S114" s="187">
        <v>0</v>
      </c>
      <c r="T114" s="188">
        <f>S114*H114</f>
        <v>0</v>
      </c>
      <c r="AR114" s="189" t="s">
        <v>184</v>
      </c>
      <c r="AT114" s="189" t="s">
        <v>179</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504</v>
      </c>
    </row>
    <row r="115" spans="2:65" s="1" customFormat="1" ht="16.5" customHeight="1">
      <c r="B115" s="177"/>
      <c r="C115" s="178" t="s">
        <v>327</v>
      </c>
      <c r="D115" s="178" t="s">
        <v>179</v>
      </c>
      <c r="E115" s="179" t="s">
        <v>5644</v>
      </c>
      <c r="F115" s="180" t="s">
        <v>5645</v>
      </c>
      <c r="G115" s="181" t="s">
        <v>494</v>
      </c>
      <c r="H115" s="182">
        <v>50</v>
      </c>
      <c r="I115" s="183"/>
      <c r="J115" s="184">
        <f>ROUND(I115*H115,2)</f>
        <v>0</v>
      </c>
      <c r="K115" s="180" t="s">
        <v>3</v>
      </c>
      <c r="L115" s="37"/>
      <c r="M115" s="185" t="s">
        <v>3</v>
      </c>
      <c r="N115" s="186" t="s">
        <v>43</v>
      </c>
      <c r="O115" s="70"/>
      <c r="P115" s="187">
        <f>O115*H115</f>
        <v>0</v>
      </c>
      <c r="Q115" s="187">
        <v>0</v>
      </c>
      <c r="R115" s="187">
        <f>Q115*H115</f>
        <v>0</v>
      </c>
      <c r="S115" s="187">
        <v>0</v>
      </c>
      <c r="T115" s="188">
        <f>S115*H115</f>
        <v>0</v>
      </c>
      <c r="AR115" s="189" t="s">
        <v>184</v>
      </c>
      <c r="AT115" s="189" t="s">
        <v>179</v>
      </c>
      <c r="AU115" s="189" t="s">
        <v>81</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516</v>
      </c>
    </row>
    <row r="116" spans="2:65" s="1" customFormat="1" ht="24" customHeight="1">
      <c r="B116" s="177"/>
      <c r="C116" s="178" t="s">
        <v>332</v>
      </c>
      <c r="D116" s="178" t="s">
        <v>179</v>
      </c>
      <c r="E116" s="179" t="s">
        <v>5646</v>
      </c>
      <c r="F116" s="180" t="s">
        <v>5647</v>
      </c>
      <c r="G116" s="181" t="s">
        <v>245</v>
      </c>
      <c r="H116" s="182">
        <v>8</v>
      </c>
      <c r="I116" s="183"/>
      <c r="J116" s="184">
        <f>ROUND(I116*H116,2)</f>
        <v>0</v>
      </c>
      <c r="K116" s="180" t="s">
        <v>3</v>
      </c>
      <c r="L116" s="37"/>
      <c r="M116" s="185" t="s">
        <v>3</v>
      </c>
      <c r="N116" s="186" t="s">
        <v>43</v>
      </c>
      <c r="O116" s="70"/>
      <c r="P116" s="187">
        <f>O116*H116</f>
        <v>0</v>
      </c>
      <c r="Q116" s="187">
        <v>0</v>
      </c>
      <c r="R116" s="187">
        <f>Q116*H116</f>
        <v>0</v>
      </c>
      <c r="S116" s="187">
        <v>0</v>
      </c>
      <c r="T116" s="188">
        <f>S116*H116</f>
        <v>0</v>
      </c>
      <c r="AR116" s="189" t="s">
        <v>184</v>
      </c>
      <c r="AT116" s="189" t="s">
        <v>179</v>
      </c>
      <c r="AU116" s="189" t="s">
        <v>81</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184</v>
      </c>
      <c r="BM116" s="189" t="s">
        <v>526</v>
      </c>
    </row>
    <row r="117" spans="2:65" s="1" customFormat="1" ht="72" customHeight="1">
      <c r="B117" s="177"/>
      <c r="C117" s="178" t="s">
        <v>337</v>
      </c>
      <c r="D117" s="178" t="s">
        <v>179</v>
      </c>
      <c r="E117" s="179" t="s">
        <v>5648</v>
      </c>
      <c r="F117" s="180" t="s">
        <v>5649</v>
      </c>
      <c r="G117" s="181" t="s">
        <v>245</v>
      </c>
      <c r="H117" s="182">
        <v>20</v>
      </c>
      <c r="I117" s="183"/>
      <c r="J117" s="184">
        <f>ROUND(I117*H117,2)</f>
        <v>0</v>
      </c>
      <c r="K117" s="180" t="s">
        <v>3</v>
      </c>
      <c r="L117" s="37"/>
      <c r="M117" s="185" t="s">
        <v>3</v>
      </c>
      <c r="N117" s="186" t="s">
        <v>43</v>
      </c>
      <c r="O117" s="70"/>
      <c r="P117" s="187">
        <f>O117*H117</f>
        <v>0</v>
      </c>
      <c r="Q117" s="187">
        <v>0</v>
      </c>
      <c r="R117" s="187">
        <f>Q117*H117</f>
        <v>0</v>
      </c>
      <c r="S117" s="187">
        <v>0</v>
      </c>
      <c r="T117" s="188">
        <f>S117*H117</f>
        <v>0</v>
      </c>
      <c r="AR117" s="189" t="s">
        <v>184</v>
      </c>
      <c r="AT117" s="189" t="s">
        <v>179</v>
      </c>
      <c r="AU117" s="189" t="s">
        <v>81</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184</v>
      </c>
      <c r="BM117" s="189" t="s">
        <v>731</v>
      </c>
    </row>
    <row r="118" spans="2:65" s="1" customFormat="1" ht="72" customHeight="1">
      <c r="B118" s="177"/>
      <c r="C118" s="178" t="s">
        <v>346</v>
      </c>
      <c r="D118" s="178" t="s">
        <v>179</v>
      </c>
      <c r="E118" s="179" t="s">
        <v>5650</v>
      </c>
      <c r="F118" s="180" t="s">
        <v>5651</v>
      </c>
      <c r="G118" s="181" t="s">
        <v>245</v>
      </c>
      <c r="H118" s="182">
        <v>18</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81</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832</v>
      </c>
    </row>
    <row r="119" spans="2:65" s="1" customFormat="1" ht="72" customHeight="1">
      <c r="B119" s="177"/>
      <c r="C119" s="178" t="s">
        <v>351</v>
      </c>
      <c r="D119" s="178" t="s">
        <v>179</v>
      </c>
      <c r="E119" s="179" t="s">
        <v>5652</v>
      </c>
      <c r="F119" s="180" t="s">
        <v>5653</v>
      </c>
      <c r="G119" s="181" t="s">
        <v>245</v>
      </c>
      <c r="H119" s="182">
        <v>24</v>
      </c>
      <c r="I119" s="183"/>
      <c r="J119" s="184">
        <f>ROUND(I119*H119,2)</f>
        <v>0</v>
      </c>
      <c r="K119" s="180" t="s">
        <v>3</v>
      </c>
      <c r="L119" s="37"/>
      <c r="M119" s="185" t="s">
        <v>3</v>
      </c>
      <c r="N119" s="186" t="s">
        <v>43</v>
      </c>
      <c r="O119" s="70"/>
      <c r="P119" s="187">
        <f>O119*H119</f>
        <v>0</v>
      </c>
      <c r="Q119" s="187">
        <v>0</v>
      </c>
      <c r="R119" s="187">
        <f>Q119*H119</f>
        <v>0</v>
      </c>
      <c r="S119" s="187">
        <v>0</v>
      </c>
      <c r="T119" s="188">
        <f>S119*H119</f>
        <v>0</v>
      </c>
      <c r="AR119" s="189" t="s">
        <v>184</v>
      </c>
      <c r="AT119" s="189" t="s">
        <v>179</v>
      </c>
      <c r="AU119" s="189" t="s">
        <v>81</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184</v>
      </c>
      <c r="BM119" s="189" t="s">
        <v>841</v>
      </c>
    </row>
    <row r="120" spans="2:65" s="1" customFormat="1" ht="16.5" customHeight="1">
      <c r="B120" s="177"/>
      <c r="C120" s="178" t="s">
        <v>360</v>
      </c>
      <c r="D120" s="178" t="s">
        <v>179</v>
      </c>
      <c r="E120" s="179" t="s">
        <v>5654</v>
      </c>
      <c r="F120" s="180" t="s">
        <v>5655</v>
      </c>
      <c r="G120" s="181" t="s">
        <v>245</v>
      </c>
      <c r="H120" s="182">
        <v>1</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851</v>
      </c>
    </row>
    <row r="121" spans="2:65" s="1" customFormat="1" ht="16.5" customHeight="1">
      <c r="B121" s="177"/>
      <c r="C121" s="178" t="s">
        <v>368</v>
      </c>
      <c r="D121" s="178" t="s">
        <v>179</v>
      </c>
      <c r="E121" s="179" t="s">
        <v>5656</v>
      </c>
      <c r="F121" s="180" t="s">
        <v>5657</v>
      </c>
      <c r="G121" s="181" t="s">
        <v>245</v>
      </c>
      <c r="H121" s="182">
        <v>1</v>
      </c>
      <c r="I121" s="183"/>
      <c r="J121" s="184">
        <f>ROUND(I121*H121,2)</f>
        <v>0</v>
      </c>
      <c r="K121" s="180" t="s">
        <v>3</v>
      </c>
      <c r="L121" s="37"/>
      <c r="M121" s="185" t="s">
        <v>3</v>
      </c>
      <c r="N121" s="186" t="s">
        <v>43</v>
      </c>
      <c r="O121" s="70"/>
      <c r="P121" s="187">
        <f>O121*H121</f>
        <v>0</v>
      </c>
      <c r="Q121" s="187">
        <v>0</v>
      </c>
      <c r="R121" s="187">
        <f>Q121*H121</f>
        <v>0</v>
      </c>
      <c r="S121" s="187">
        <v>0</v>
      </c>
      <c r="T121" s="188">
        <f>S121*H121</f>
        <v>0</v>
      </c>
      <c r="AR121" s="189" t="s">
        <v>184</v>
      </c>
      <c r="AT121" s="189" t="s">
        <v>179</v>
      </c>
      <c r="AU121" s="189" t="s">
        <v>81</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861</v>
      </c>
    </row>
    <row r="122" spans="2:65" s="1" customFormat="1" ht="16.5" customHeight="1">
      <c r="B122" s="177"/>
      <c r="C122" s="178" t="s">
        <v>383</v>
      </c>
      <c r="D122" s="178" t="s">
        <v>179</v>
      </c>
      <c r="E122" s="179" t="s">
        <v>5658</v>
      </c>
      <c r="F122" s="180" t="s">
        <v>5659</v>
      </c>
      <c r="G122" s="181" t="s">
        <v>245</v>
      </c>
      <c r="H122" s="182">
        <v>1</v>
      </c>
      <c r="I122" s="183"/>
      <c r="J122" s="184">
        <f>ROUND(I122*H122,2)</f>
        <v>0</v>
      </c>
      <c r="K122" s="180" t="s">
        <v>3</v>
      </c>
      <c r="L122" s="37"/>
      <c r="M122" s="185" t="s">
        <v>3</v>
      </c>
      <c r="N122" s="186" t="s">
        <v>43</v>
      </c>
      <c r="O122" s="70"/>
      <c r="P122" s="187">
        <f>O122*H122</f>
        <v>0</v>
      </c>
      <c r="Q122" s="187">
        <v>0</v>
      </c>
      <c r="R122" s="187">
        <f>Q122*H122</f>
        <v>0</v>
      </c>
      <c r="S122" s="187">
        <v>0</v>
      </c>
      <c r="T122" s="188">
        <f>S122*H122</f>
        <v>0</v>
      </c>
      <c r="AR122" s="189" t="s">
        <v>184</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875</v>
      </c>
    </row>
    <row r="123" spans="2:65" s="1" customFormat="1" ht="16.5" customHeight="1">
      <c r="B123" s="177"/>
      <c r="C123" s="178" t="s">
        <v>391</v>
      </c>
      <c r="D123" s="178" t="s">
        <v>179</v>
      </c>
      <c r="E123" s="179" t="s">
        <v>5660</v>
      </c>
      <c r="F123" s="180" t="s">
        <v>5661</v>
      </c>
      <c r="G123" s="181" t="s">
        <v>245</v>
      </c>
      <c r="H123" s="182">
        <v>1</v>
      </c>
      <c r="I123" s="183"/>
      <c r="J123" s="184">
        <f>ROUND(I123*H123,2)</f>
        <v>0</v>
      </c>
      <c r="K123" s="180" t="s">
        <v>3</v>
      </c>
      <c r="L123" s="37"/>
      <c r="M123" s="232" t="s">
        <v>3</v>
      </c>
      <c r="N123" s="233" t="s">
        <v>43</v>
      </c>
      <c r="O123" s="234"/>
      <c r="P123" s="235">
        <f>O123*H123</f>
        <v>0</v>
      </c>
      <c r="Q123" s="235">
        <v>0</v>
      </c>
      <c r="R123" s="235">
        <f>Q123*H123</f>
        <v>0</v>
      </c>
      <c r="S123" s="235">
        <v>0</v>
      </c>
      <c r="T123" s="236">
        <f>S123*H123</f>
        <v>0</v>
      </c>
      <c r="AR123" s="189" t="s">
        <v>184</v>
      </c>
      <c r="AT123" s="189" t="s">
        <v>179</v>
      </c>
      <c r="AU123" s="189" t="s">
        <v>81</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184</v>
      </c>
      <c r="BM123" s="189" t="s">
        <v>895</v>
      </c>
    </row>
    <row r="124" spans="2:12" s="1" customFormat="1" ht="6.95" customHeight="1">
      <c r="B124" s="53"/>
      <c r="C124" s="54"/>
      <c r="D124" s="54"/>
      <c r="E124" s="54"/>
      <c r="F124" s="54"/>
      <c r="G124" s="54"/>
      <c r="H124" s="54"/>
      <c r="I124" s="139"/>
      <c r="J124" s="54"/>
      <c r="K124" s="54"/>
      <c r="L124" s="37"/>
    </row>
  </sheetData>
  <autoFilter ref="C86:K123"/>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BM32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113</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5662</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ROUND(J98,2)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ROUND((SUM(BE98:BE320)),2)</f>
        <v>0</v>
      </c>
      <c r="I35" s="131">
        <v>0.21</v>
      </c>
      <c r="J35" s="130">
        <f>ROUND(((SUM(BE98:BE320))*I35),2)</f>
        <v>0</v>
      </c>
      <c r="L35" s="37"/>
    </row>
    <row r="36" spans="2:12" s="1" customFormat="1" ht="14.4" customHeight="1">
      <c r="B36" s="37"/>
      <c r="E36" s="31" t="s">
        <v>44</v>
      </c>
      <c r="F36" s="130">
        <f>ROUND((SUM(BF98:BF320)),2)</f>
        <v>0</v>
      </c>
      <c r="I36" s="131">
        <v>0.15</v>
      </c>
      <c r="J36" s="130">
        <f>ROUND(((SUM(BF98:BF320))*I36),2)</f>
        <v>0</v>
      </c>
      <c r="L36" s="37"/>
    </row>
    <row r="37" spans="2:12" s="1" customFormat="1" ht="14.4" customHeight="1" hidden="1">
      <c r="B37" s="37"/>
      <c r="E37" s="31" t="s">
        <v>45</v>
      </c>
      <c r="F37" s="130">
        <f>ROUND((SUM(BG98:BG320)),2)</f>
        <v>0</v>
      </c>
      <c r="I37" s="131">
        <v>0.21</v>
      </c>
      <c r="J37" s="130">
        <f>0</f>
        <v>0</v>
      </c>
      <c r="L37" s="37"/>
    </row>
    <row r="38" spans="2:12" s="1" customFormat="1" ht="14.4" customHeight="1" hidden="1">
      <c r="B38" s="37"/>
      <c r="E38" s="31" t="s">
        <v>46</v>
      </c>
      <c r="F38" s="130">
        <f>ROUND((SUM(BH98:BH320)),2)</f>
        <v>0</v>
      </c>
      <c r="I38" s="131">
        <v>0.15</v>
      </c>
      <c r="J38" s="130">
        <f>0</f>
        <v>0</v>
      </c>
      <c r="L38" s="37"/>
    </row>
    <row r="39" spans="2:12" s="1" customFormat="1" ht="14.4" customHeight="1" hidden="1">
      <c r="B39" s="37"/>
      <c r="E39" s="31" t="s">
        <v>47</v>
      </c>
      <c r="F39" s="130">
        <f>ROUND((SUM(BI98:BI320)),2)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10 - zdravotechnické instalace</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J98</f>
        <v>0</v>
      </c>
      <c r="L63" s="37"/>
      <c r="AU63" s="18" t="s">
        <v>132</v>
      </c>
    </row>
    <row r="64" spans="2:12" s="8" customFormat="1" ht="24.95" customHeight="1">
      <c r="B64" s="145"/>
      <c r="D64" s="146" t="s">
        <v>133</v>
      </c>
      <c r="E64" s="147"/>
      <c r="F64" s="147"/>
      <c r="G64" s="147"/>
      <c r="H64" s="147"/>
      <c r="I64" s="148"/>
      <c r="J64" s="149">
        <f>J99</f>
        <v>0</v>
      </c>
      <c r="L64" s="145"/>
    </row>
    <row r="65" spans="2:12" s="9" customFormat="1" ht="19.9" customHeight="1">
      <c r="B65" s="150"/>
      <c r="D65" s="151" t="s">
        <v>134</v>
      </c>
      <c r="E65" s="152"/>
      <c r="F65" s="152"/>
      <c r="G65" s="152"/>
      <c r="H65" s="152"/>
      <c r="I65" s="153"/>
      <c r="J65" s="154">
        <f>J100</f>
        <v>0</v>
      </c>
      <c r="L65" s="150"/>
    </row>
    <row r="66" spans="2:12" s="9" customFormat="1" ht="19.9" customHeight="1">
      <c r="B66" s="150"/>
      <c r="D66" s="151" t="s">
        <v>137</v>
      </c>
      <c r="E66" s="152"/>
      <c r="F66" s="152"/>
      <c r="G66" s="152"/>
      <c r="H66" s="152"/>
      <c r="I66" s="153"/>
      <c r="J66" s="154">
        <f>J108</f>
        <v>0</v>
      </c>
      <c r="L66" s="150"/>
    </row>
    <row r="67" spans="2:12" s="8" customFormat="1" ht="24.95" customHeight="1">
      <c r="B67" s="145"/>
      <c r="D67" s="146" t="s">
        <v>142</v>
      </c>
      <c r="E67" s="147"/>
      <c r="F67" s="147"/>
      <c r="G67" s="147"/>
      <c r="H67" s="147"/>
      <c r="I67" s="148"/>
      <c r="J67" s="149">
        <f>J110</f>
        <v>0</v>
      </c>
      <c r="L67" s="145"/>
    </row>
    <row r="68" spans="2:12" s="9" customFormat="1" ht="19.9" customHeight="1">
      <c r="B68" s="150"/>
      <c r="D68" s="151" t="s">
        <v>145</v>
      </c>
      <c r="E68" s="152"/>
      <c r="F68" s="152"/>
      <c r="G68" s="152"/>
      <c r="H68" s="152"/>
      <c r="I68" s="153"/>
      <c r="J68" s="154">
        <f>J112</f>
        <v>0</v>
      </c>
      <c r="L68" s="150"/>
    </row>
    <row r="69" spans="2:12" s="9" customFormat="1" ht="19.9" customHeight="1">
      <c r="B69" s="150"/>
      <c r="D69" s="151" t="s">
        <v>5663</v>
      </c>
      <c r="E69" s="152"/>
      <c r="F69" s="152"/>
      <c r="G69" s="152"/>
      <c r="H69" s="152"/>
      <c r="I69" s="153"/>
      <c r="J69" s="154">
        <f>J126</f>
        <v>0</v>
      </c>
      <c r="L69" s="150"/>
    </row>
    <row r="70" spans="2:12" s="9" customFormat="1" ht="19.9" customHeight="1">
      <c r="B70" s="150"/>
      <c r="D70" s="151" t="s">
        <v>5664</v>
      </c>
      <c r="E70" s="152"/>
      <c r="F70" s="152"/>
      <c r="G70" s="152"/>
      <c r="H70" s="152"/>
      <c r="I70" s="153"/>
      <c r="J70" s="154">
        <f>J170</f>
        <v>0</v>
      </c>
      <c r="L70" s="150"/>
    </row>
    <row r="71" spans="2:12" s="9" customFormat="1" ht="19.9" customHeight="1">
      <c r="B71" s="150"/>
      <c r="D71" s="151" t="s">
        <v>5665</v>
      </c>
      <c r="E71" s="152"/>
      <c r="F71" s="152"/>
      <c r="G71" s="152"/>
      <c r="H71" s="152"/>
      <c r="I71" s="153"/>
      <c r="J71" s="154">
        <f>J242</f>
        <v>0</v>
      </c>
      <c r="L71" s="150"/>
    </row>
    <row r="72" spans="2:12" s="9" customFormat="1" ht="19.9" customHeight="1">
      <c r="B72" s="150"/>
      <c r="D72" s="151" t="s">
        <v>5666</v>
      </c>
      <c r="E72" s="152"/>
      <c r="F72" s="152"/>
      <c r="G72" s="152"/>
      <c r="H72" s="152"/>
      <c r="I72" s="153"/>
      <c r="J72" s="154">
        <f>J297</f>
        <v>0</v>
      </c>
      <c r="L72" s="150"/>
    </row>
    <row r="73" spans="2:12" s="9" customFormat="1" ht="19.9" customHeight="1">
      <c r="B73" s="150"/>
      <c r="D73" s="151" t="s">
        <v>147</v>
      </c>
      <c r="E73" s="152"/>
      <c r="F73" s="152"/>
      <c r="G73" s="152"/>
      <c r="H73" s="152"/>
      <c r="I73" s="153"/>
      <c r="J73" s="154">
        <f>J303</f>
        <v>0</v>
      </c>
      <c r="L73" s="150"/>
    </row>
    <row r="74" spans="2:12" s="9" customFormat="1" ht="19.9" customHeight="1">
      <c r="B74" s="150"/>
      <c r="D74" s="151" t="s">
        <v>5408</v>
      </c>
      <c r="E74" s="152"/>
      <c r="F74" s="152"/>
      <c r="G74" s="152"/>
      <c r="H74" s="152"/>
      <c r="I74" s="153"/>
      <c r="J74" s="154">
        <f>J310</f>
        <v>0</v>
      </c>
      <c r="L74" s="150"/>
    </row>
    <row r="75" spans="2:12" s="9" customFormat="1" ht="19.9" customHeight="1">
      <c r="B75" s="150"/>
      <c r="D75" s="151" t="s">
        <v>5410</v>
      </c>
      <c r="E75" s="152"/>
      <c r="F75" s="152"/>
      <c r="G75" s="152"/>
      <c r="H75" s="152"/>
      <c r="I75" s="153"/>
      <c r="J75" s="154">
        <f>J315</f>
        <v>0</v>
      </c>
      <c r="L75" s="150"/>
    </row>
    <row r="76" spans="2:12" s="8" customFormat="1" ht="24.95" customHeight="1">
      <c r="B76" s="145"/>
      <c r="D76" s="146" t="s">
        <v>160</v>
      </c>
      <c r="E76" s="147"/>
      <c r="F76" s="147"/>
      <c r="G76" s="147"/>
      <c r="H76" s="147"/>
      <c r="I76" s="148"/>
      <c r="J76" s="149">
        <f>J319</f>
        <v>0</v>
      </c>
      <c r="L76" s="145"/>
    </row>
    <row r="77" spans="2:12" s="1" customFormat="1" ht="21.8" customHeight="1">
      <c r="B77" s="37"/>
      <c r="I77" s="122"/>
      <c r="L77" s="37"/>
    </row>
    <row r="78" spans="2:12" s="1" customFormat="1" ht="6.95" customHeight="1">
      <c r="B78" s="53"/>
      <c r="C78" s="54"/>
      <c r="D78" s="54"/>
      <c r="E78" s="54"/>
      <c r="F78" s="54"/>
      <c r="G78" s="54"/>
      <c r="H78" s="54"/>
      <c r="I78" s="139"/>
      <c r="J78" s="54"/>
      <c r="K78" s="54"/>
      <c r="L78" s="37"/>
    </row>
    <row r="82" spans="2:12" s="1" customFormat="1" ht="6.95" customHeight="1">
      <c r="B82" s="55"/>
      <c r="C82" s="56"/>
      <c r="D82" s="56"/>
      <c r="E82" s="56"/>
      <c r="F82" s="56"/>
      <c r="G82" s="56"/>
      <c r="H82" s="56"/>
      <c r="I82" s="140"/>
      <c r="J82" s="56"/>
      <c r="K82" s="56"/>
      <c r="L82" s="37"/>
    </row>
    <row r="83" spans="2:12" s="1" customFormat="1" ht="24.95" customHeight="1">
      <c r="B83" s="37"/>
      <c r="C83" s="22" t="s">
        <v>162</v>
      </c>
      <c r="I83" s="122"/>
      <c r="L83" s="37"/>
    </row>
    <row r="84" spans="2:12" s="1" customFormat="1" ht="6.95" customHeight="1">
      <c r="B84" s="37"/>
      <c r="I84" s="122"/>
      <c r="L84" s="37"/>
    </row>
    <row r="85" spans="2:12" s="1" customFormat="1" ht="12" customHeight="1">
      <c r="B85" s="37"/>
      <c r="C85" s="31" t="s">
        <v>17</v>
      </c>
      <c r="I85" s="122"/>
      <c r="L85" s="37"/>
    </row>
    <row r="86" spans="2:12" s="1" customFormat="1" ht="16.5" customHeight="1">
      <c r="B86" s="37"/>
      <c r="E86" s="121" t="str">
        <f>E7</f>
        <v>Stavební úpravy pavilonu I Nemocnice České Budějovice</v>
      </c>
      <c r="F86" s="31"/>
      <c r="G86" s="31"/>
      <c r="H86" s="31"/>
      <c r="I86" s="122"/>
      <c r="L86" s="37"/>
    </row>
    <row r="87" spans="2:12" ht="12" customHeight="1">
      <c r="B87" s="21"/>
      <c r="C87" s="31" t="s">
        <v>125</v>
      </c>
      <c r="L87" s="21"/>
    </row>
    <row r="88" spans="2:12" s="1" customFormat="1" ht="16.5" customHeight="1">
      <c r="B88" s="37"/>
      <c r="E88" s="121" t="s">
        <v>126</v>
      </c>
      <c r="F88" s="1"/>
      <c r="G88" s="1"/>
      <c r="H88" s="1"/>
      <c r="I88" s="122"/>
      <c r="L88" s="37"/>
    </row>
    <row r="89" spans="2:12" s="1" customFormat="1" ht="12" customHeight="1">
      <c r="B89" s="37"/>
      <c r="C89" s="31" t="s">
        <v>127</v>
      </c>
      <c r="I89" s="122"/>
      <c r="L89" s="37"/>
    </row>
    <row r="90" spans="2:12" s="1" customFormat="1" ht="16.5" customHeight="1">
      <c r="B90" s="37"/>
      <c r="E90" s="60" t="str">
        <f>E11</f>
        <v>10 - zdravotechnické instalace</v>
      </c>
      <c r="F90" s="1"/>
      <c r="G90" s="1"/>
      <c r="H90" s="1"/>
      <c r="I90" s="122"/>
      <c r="L90" s="37"/>
    </row>
    <row r="91" spans="2:12" s="1" customFormat="1" ht="6.95" customHeight="1">
      <c r="B91" s="37"/>
      <c r="I91" s="122"/>
      <c r="L91" s="37"/>
    </row>
    <row r="92" spans="2:12" s="1" customFormat="1" ht="12" customHeight="1">
      <c r="B92" s="37"/>
      <c r="C92" s="31" t="s">
        <v>22</v>
      </c>
      <c r="F92" s="26" t="str">
        <f>F14</f>
        <v>České Budějovice</v>
      </c>
      <c r="I92" s="123" t="s">
        <v>24</v>
      </c>
      <c r="J92" s="62" t="str">
        <f>IF(J14="","",J14)</f>
        <v>12. 4. 2019</v>
      </c>
      <c r="L92" s="37"/>
    </row>
    <row r="93" spans="2:12" s="1" customFormat="1" ht="6.95" customHeight="1">
      <c r="B93" s="37"/>
      <c r="I93" s="122"/>
      <c r="L93" s="37"/>
    </row>
    <row r="94" spans="2:12" s="1" customFormat="1" ht="27.9" customHeight="1">
      <c r="B94" s="37"/>
      <c r="C94" s="31" t="s">
        <v>26</v>
      </c>
      <c r="F94" s="26" t="str">
        <f>E17</f>
        <v xml:space="preserve"> </v>
      </c>
      <c r="I94" s="123" t="s">
        <v>32</v>
      </c>
      <c r="J94" s="35" t="str">
        <f>E23</f>
        <v>ARKUS5, s.r.o., České Budějovice</v>
      </c>
      <c r="L94" s="37"/>
    </row>
    <row r="95" spans="2:12" s="1" customFormat="1" ht="15.15" customHeight="1">
      <c r="B95" s="37"/>
      <c r="C95" s="31" t="s">
        <v>30</v>
      </c>
      <c r="F95" s="26" t="str">
        <f>IF(E20="","",E20)</f>
        <v>Vyplň údaj</v>
      </c>
      <c r="I95" s="123" t="s">
        <v>35</v>
      </c>
      <c r="J95" s="35" t="str">
        <f>E26</f>
        <v xml:space="preserve"> </v>
      </c>
      <c r="L95" s="37"/>
    </row>
    <row r="96" spans="2:12" s="1" customFormat="1" ht="10.3" customHeight="1">
      <c r="B96" s="37"/>
      <c r="I96" s="122"/>
      <c r="L96" s="37"/>
    </row>
    <row r="97" spans="2:20" s="10" customFormat="1" ht="29.25" customHeight="1">
      <c r="B97" s="155"/>
      <c r="C97" s="156" t="s">
        <v>163</v>
      </c>
      <c r="D97" s="157" t="s">
        <v>57</v>
      </c>
      <c r="E97" s="157" t="s">
        <v>53</v>
      </c>
      <c r="F97" s="157" t="s">
        <v>54</v>
      </c>
      <c r="G97" s="157" t="s">
        <v>164</v>
      </c>
      <c r="H97" s="157" t="s">
        <v>165</v>
      </c>
      <c r="I97" s="158" t="s">
        <v>166</v>
      </c>
      <c r="J97" s="157" t="s">
        <v>131</v>
      </c>
      <c r="K97" s="159" t="s">
        <v>167</v>
      </c>
      <c r="L97" s="155"/>
      <c r="M97" s="78" t="s">
        <v>3</v>
      </c>
      <c r="N97" s="79" t="s">
        <v>42</v>
      </c>
      <c r="O97" s="79" t="s">
        <v>168</v>
      </c>
      <c r="P97" s="79" t="s">
        <v>169</v>
      </c>
      <c r="Q97" s="79" t="s">
        <v>170</v>
      </c>
      <c r="R97" s="79" t="s">
        <v>171</v>
      </c>
      <c r="S97" s="79" t="s">
        <v>172</v>
      </c>
      <c r="T97" s="80" t="s">
        <v>173</v>
      </c>
    </row>
    <row r="98" spans="2:63" s="1" customFormat="1" ht="22.8" customHeight="1">
      <c r="B98" s="37"/>
      <c r="C98" s="83" t="s">
        <v>174</v>
      </c>
      <c r="I98" s="122"/>
      <c r="J98" s="160">
        <f>BK98</f>
        <v>0</v>
      </c>
      <c r="L98" s="37"/>
      <c r="M98" s="81"/>
      <c r="N98" s="66"/>
      <c r="O98" s="66"/>
      <c r="P98" s="161">
        <f>P99+P110+P319</f>
        <v>0</v>
      </c>
      <c r="Q98" s="66"/>
      <c r="R98" s="161">
        <f>R99+R110+R319</f>
        <v>0</v>
      </c>
      <c r="S98" s="66"/>
      <c r="T98" s="162">
        <f>T99+T110+T319</f>
        <v>0</v>
      </c>
      <c r="AT98" s="18" t="s">
        <v>71</v>
      </c>
      <c r="AU98" s="18" t="s">
        <v>132</v>
      </c>
      <c r="BK98" s="163">
        <f>BK99+BK110+BK319</f>
        <v>0</v>
      </c>
    </row>
    <row r="99" spans="2:63" s="11" customFormat="1" ht="25.9" customHeight="1">
      <c r="B99" s="164"/>
      <c r="D99" s="165" t="s">
        <v>71</v>
      </c>
      <c r="E99" s="166" t="s">
        <v>175</v>
      </c>
      <c r="F99" s="166" t="s">
        <v>176</v>
      </c>
      <c r="I99" s="167"/>
      <c r="J99" s="168">
        <f>BK99</f>
        <v>0</v>
      </c>
      <c r="L99" s="164"/>
      <c r="M99" s="169"/>
      <c r="N99" s="170"/>
      <c r="O99" s="170"/>
      <c r="P99" s="171">
        <f>P100+P108</f>
        <v>0</v>
      </c>
      <c r="Q99" s="170"/>
      <c r="R99" s="171">
        <f>R100+R108</f>
        <v>0</v>
      </c>
      <c r="S99" s="170"/>
      <c r="T99" s="172">
        <f>T100+T108</f>
        <v>0</v>
      </c>
      <c r="AR99" s="165" t="s">
        <v>79</v>
      </c>
      <c r="AT99" s="173" t="s">
        <v>71</v>
      </c>
      <c r="AU99" s="173" t="s">
        <v>72</v>
      </c>
      <c r="AY99" s="165" t="s">
        <v>177</v>
      </c>
      <c r="BK99" s="174">
        <f>BK100+BK108</f>
        <v>0</v>
      </c>
    </row>
    <row r="100" spans="2:63" s="11" customFormat="1" ht="22.8" customHeight="1">
      <c r="B100" s="164"/>
      <c r="D100" s="165" t="s">
        <v>71</v>
      </c>
      <c r="E100" s="175" t="s">
        <v>79</v>
      </c>
      <c r="F100" s="175" t="s">
        <v>178</v>
      </c>
      <c r="I100" s="167"/>
      <c r="J100" s="176">
        <f>BK100</f>
        <v>0</v>
      </c>
      <c r="L100" s="164"/>
      <c r="M100" s="169"/>
      <c r="N100" s="170"/>
      <c r="O100" s="170"/>
      <c r="P100" s="171">
        <f>SUM(P101:P107)</f>
        <v>0</v>
      </c>
      <c r="Q100" s="170"/>
      <c r="R100" s="171">
        <f>SUM(R101:R107)</f>
        <v>0</v>
      </c>
      <c r="S100" s="170"/>
      <c r="T100" s="172">
        <f>SUM(T101:T107)</f>
        <v>0</v>
      </c>
      <c r="AR100" s="165" t="s">
        <v>79</v>
      </c>
      <c r="AT100" s="173" t="s">
        <v>71</v>
      </c>
      <c r="AU100" s="173" t="s">
        <v>79</v>
      </c>
      <c r="AY100" s="165" t="s">
        <v>177</v>
      </c>
      <c r="BK100" s="174">
        <f>SUM(BK101:BK107)</f>
        <v>0</v>
      </c>
    </row>
    <row r="101" spans="2:65" s="1" customFormat="1" ht="48" customHeight="1">
      <c r="B101" s="177"/>
      <c r="C101" s="178" t="s">
        <v>79</v>
      </c>
      <c r="D101" s="178" t="s">
        <v>179</v>
      </c>
      <c r="E101" s="179" t="s">
        <v>5667</v>
      </c>
      <c r="F101" s="180" t="s">
        <v>5668</v>
      </c>
      <c r="G101" s="181" t="s">
        <v>182</v>
      </c>
      <c r="H101" s="182">
        <v>48.1</v>
      </c>
      <c r="I101" s="183"/>
      <c r="J101" s="184">
        <f>ROUND(I101*H101,2)</f>
        <v>0</v>
      </c>
      <c r="K101" s="180" t="s">
        <v>183</v>
      </c>
      <c r="L101" s="37"/>
      <c r="M101" s="185" t="s">
        <v>3</v>
      </c>
      <c r="N101" s="186" t="s">
        <v>43</v>
      </c>
      <c r="O101" s="70"/>
      <c r="P101" s="187">
        <f>O101*H101</f>
        <v>0</v>
      </c>
      <c r="Q101" s="187">
        <v>0</v>
      </c>
      <c r="R101" s="187">
        <f>Q101*H101</f>
        <v>0</v>
      </c>
      <c r="S101" s="187">
        <v>0</v>
      </c>
      <c r="T101" s="188">
        <f>S101*H101</f>
        <v>0</v>
      </c>
      <c r="AR101" s="189" t="s">
        <v>184</v>
      </c>
      <c r="AT101" s="189" t="s">
        <v>179</v>
      </c>
      <c r="AU101" s="189" t="s">
        <v>81</v>
      </c>
      <c r="AY101" s="18" t="s">
        <v>177</v>
      </c>
      <c r="BE101" s="190">
        <f>IF(N101="základní",J101,0)</f>
        <v>0</v>
      </c>
      <c r="BF101" s="190">
        <f>IF(N101="snížená",J101,0)</f>
        <v>0</v>
      </c>
      <c r="BG101" s="190">
        <f>IF(N101="zákl. přenesená",J101,0)</f>
        <v>0</v>
      </c>
      <c r="BH101" s="190">
        <f>IF(N101="sníž. přenesená",J101,0)</f>
        <v>0</v>
      </c>
      <c r="BI101" s="190">
        <f>IF(N101="nulová",J101,0)</f>
        <v>0</v>
      </c>
      <c r="BJ101" s="18" t="s">
        <v>79</v>
      </c>
      <c r="BK101" s="190">
        <f>ROUND(I101*H101,2)</f>
        <v>0</v>
      </c>
      <c r="BL101" s="18" t="s">
        <v>184</v>
      </c>
      <c r="BM101" s="189" t="s">
        <v>81</v>
      </c>
    </row>
    <row r="102" spans="2:65" s="1" customFormat="1" ht="48" customHeight="1">
      <c r="B102" s="177"/>
      <c r="C102" s="178" t="s">
        <v>81</v>
      </c>
      <c r="D102" s="178" t="s">
        <v>179</v>
      </c>
      <c r="E102" s="179" t="s">
        <v>5669</v>
      </c>
      <c r="F102" s="180" t="s">
        <v>5670</v>
      </c>
      <c r="G102" s="181" t="s">
        <v>182</v>
      </c>
      <c r="H102" s="182">
        <v>14.8</v>
      </c>
      <c r="I102" s="183"/>
      <c r="J102" s="184">
        <f>ROUND(I102*H102,2)</f>
        <v>0</v>
      </c>
      <c r="K102" s="180" t="s">
        <v>5671</v>
      </c>
      <c r="L102" s="37"/>
      <c r="M102" s="185" t="s">
        <v>3</v>
      </c>
      <c r="N102" s="186" t="s">
        <v>43</v>
      </c>
      <c r="O102" s="70"/>
      <c r="P102" s="187">
        <f>O102*H102</f>
        <v>0</v>
      </c>
      <c r="Q102" s="187">
        <v>0</v>
      </c>
      <c r="R102" s="187">
        <f>Q102*H102</f>
        <v>0</v>
      </c>
      <c r="S102" s="187">
        <v>0</v>
      </c>
      <c r="T102" s="188">
        <f>S102*H102</f>
        <v>0</v>
      </c>
      <c r="AR102" s="189" t="s">
        <v>184</v>
      </c>
      <c r="AT102" s="189" t="s">
        <v>179</v>
      </c>
      <c r="AU102" s="189" t="s">
        <v>81</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184</v>
      </c>
      <c r="BM102" s="189" t="s">
        <v>184</v>
      </c>
    </row>
    <row r="103" spans="2:65" s="1" customFormat="1" ht="36" customHeight="1">
      <c r="B103" s="177"/>
      <c r="C103" s="178" t="s">
        <v>194</v>
      </c>
      <c r="D103" s="178" t="s">
        <v>179</v>
      </c>
      <c r="E103" s="179" t="s">
        <v>209</v>
      </c>
      <c r="F103" s="180" t="s">
        <v>210</v>
      </c>
      <c r="G103" s="181" t="s">
        <v>182</v>
      </c>
      <c r="H103" s="182">
        <v>14.8</v>
      </c>
      <c r="I103" s="183"/>
      <c r="J103" s="184">
        <f>ROUND(I103*H103,2)</f>
        <v>0</v>
      </c>
      <c r="K103" s="180" t="s">
        <v>5671</v>
      </c>
      <c r="L103" s="37"/>
      <c r="M103" s="185" t="s">
        <v>3</v>
      </c>
      <c r="N103" s="186" t="s">
        <v>43</v>
      </c>
      <c r="O103" s="70"/>
      <c r="P103" s="187">
        <f>O103*H103</f>
        <v>0</v>
      </c>
      <c r="Q103" s="187">
        <v>0</v>
      </c>
      <c r="R103" s="187">
        <f>Q103*H103</f>
        <v>0</v>
      </c>
      <c r="S103" s="187">
        <v>0</v>
      </c>
      <c r="T103" s="188">
        <f>S103*H103</f>
        <v>0</v>
      </c>
      <c r="AR103" s="189" t="s">
        <v>184</v>
      </c>
      <c r="AT103" s="189" t="s">
        <v>179</v>
      </c>
      <c r="AU103" s="189" t="s">
        <v>81</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208</v>
      </c>
    </row>
    <row r="104" spans="2:65" s="1" customFormat="1" ht="36" customHeight="1">
      <c r="B104" s="177"/>
      <c r="C104" s="178" t="s">
        <v>184</v>
      </c>
      <c r="D104" s="178" t="s">
        <v>179</v>
      </c>
      <c r="E104" s="179" t="s">
        <v>5672</v>
      </c>
      <c r="F104" s="180" t="s">
        <v>5673</v>
      </c>
      <c r="G104" s="181" t="s">
        <v>182</v>
      </c>
      <c r="H104" s="182">
        <v>14.8</v>
      </c>
      <c r="I104" s="183"/>
      <c r="J104" s="184">
        <f>ROUND(I104*H104,2)</f>
        <v>0</v>
      </c>
      <c r="K104" s="180" t="s">
        <v>5671</v>
      </c>
      <c r="L104" s="37"/>
      <c r="M104" s="185" t="s">
        <v>3</v>
      </c>
      <c r="N104" s="186" t="s">
        <v>43</v>
      </c>
      <c r="O104" s="70"/>
      <c r="P104" s="187">
        <f>O104*H104</f>
        <v>0</v>
      </c>
      <c r="Q104" s="187">
        <v>0</v>
      </c>
      <c r="R104" s="187">
        <f>Q104*H104</f>
        <v>0</v>
      </c>
      <c r="S104" s="187">
        <v>0</v>
      </c>
      <c r="T104" s="188">
        <f>S104*H104</f>
        <v>0</v>
      </c>
      <c r="AR104" s="189" t="s">
        <v>184</v>
      </c>
      <c r="AT104" s="189" t="s">
        <v>179</v>
      </c>
      <c r="AU104" s="189" t="s">
        <v>81</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184</v>
      </c>
      <c r="BM104" s="189" t="s">
        <v>218</v>
      </c>
    </row>
    <row r="105" spans="2:65" s="1" customFormat="1" ht="60" customHeight="1">
      <c r="B105" s="177"/>
      <c r="C105" s="178" t="s">
        <v>203</v>
      </c>
      <c r="D105" s="178" t="s">
        <v>179</v>
      </c>
      <c r="E105" s="179" t="s">
        <v>231</v>
      </c>
      <c r="F105" s="180" t="s">
        <v>5674</v>
      </c>
      <c r="G105" s="181" t="s">
        <v>182</v>
      </c>
      <c r="H105" s="182">
        <v>11.1</v>
      </c>
      <c r="I105" s="183"/>
      <c r="J105" s="184">
        <f>ROUND(I105*H105,2)</f>
        <v>0</v>
      </c>
      <c r="K105" s="180" t="s">
        <v>5675</v>
      </c>
      <c r="L105" s="37"/>
      <c r="M105" s="185" t="s">
        <v>3</v>
      </c>
      <c r="N105" s="186" t="s">
        <v>43</v>
      </c>
      <c r="O105" s="70"/>
      <c r="P105" s="187">
        <f>O105*H105</f>
        <v>0</v>
      </c>
      <c r="Q105" s="187">
        <v>0</v>
      </c>
      <c r="R105" s="187">
        <f>Q105*H105</f>
        <v>0</v>
      </c>
      <c r="S105" s="187">
        <v>0</v>
      </c>
      <c r="T105" s="188">
        <f>S105*H105</f>
        <v>0</v>
      </c>
      <c r="AR105" s="189" t="s">
        <v>184</v>
      </c>
      <c r="AT105" s="189" t="s">
        <v>179</v>
      </c>
      <c r="AU105" s="189" t="s">
        <v>81</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184</v>
      </c>
      <c r="BM105" s="189" t="s">
        <v>111</v>
      </c>
    </row>
    <row r="106" spans="2:65" s="1" customFormat="1" ht="16.5" customHeight="1">
      <c r="B106" s="177"/>
      <c r="C106" s="203" t="s">
        <v>208</v>
      </c>
      <c r="D106" s="203" t="s">
        <v>237</v>
      </c>
      <c r="E106" s="204" t="s">
        <v>238</v>
      </c>
      <c r="F106" s="205" t="s">
        <v>239</v>
      </c>
      <c r="G106" s="206" t="s">
        <v>221</v>
      </c>
      <c r="H106" s="207">
        <v>20.4</v>
      </c>
      <c r="I106" s="208"/>
      <c r="J106" s="209">
        <f>ROUND(I106*H106,2)</f>
        <v>0</v>
      </c>
      <c r="K106" s="205" t="s">
        <v>183</v>
      </c>
      <c r="L106" s="210"/>
      <c r="M106" s="211" t="s">
        <v>3</v>
      </c>
      <c r="N106" s="212" t="s">
        <v>43</v>
      </c>
      <c r="O106" s="70"/>
      <c r="P106" s="187">
        <f>O106*H106</f>
        <v>0</v>
      </c>
      <c r="Q106" s="187">
        <v>0</v>
      </c>
      <c r="R106" s="187">
        <f>Q106*H106</f>
        <v>0</v>
      </c>
      <c r="S106" s="187">
        <v>0</v>
      </c>
      <c r="T106" s="188">
        <f>S106*H106</f>
        <v>0</v>
      </c>
      <c r="AR106" s="189" t="s">
        <v>218</v>
      </c>
      <c r="AT106" s="189" t="s">
        <v>237</v>
      </c>
      <c r="AU106" s="189" t="s">
        <v>81</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242</v>
      </c>
    </row>
    <row r="107" spans="2:65" s="1" customFormat="1" ht="60" customHeight="1">
      <c r="B107" s="177"/>
      <c r="C107" s="178" t="s">
        <v>213</v>
      </c>
      <c r="D107" s="178" t="s">
        <v>179</v>
      </c>
      <c r="E107" s="179" t="s">
        <v>5676</v>
      </c>
      <c r="F107" s="180" t="s">
        <v>5677</v>
      </c>
      <c r="G107" s="181" t="s">
        <v>182</v>
      </c>
      <c r="H107" s="182">
        <v>11.1</v>
      </c>
      <c r="I107" s="183"/>
      <c r="J107" s="184">
        <f>ROUND(I107*H107,2)</f>
        <v>0</v>
      </c>
      <c r="K107" s="180" t="s">
        <v>5675</v>
      </c>
      <c r="L107" s="37"/>
      <c r="M107" s="185" t="s">
        <v>3</v>
      </c>
      <c r="N107" s="186" t="s">
        <v>43</v>
      </c>
      <c r="O107" s="70"/>
      <c r="P107" s="187">
        <f>O107*H107</f>
        <v>0</v>
      </c>
      <c r="Q107" s="187">
        <v>0</v>
      </c>
      <c r="R107" s="187">
        <f>Q107*H107</f>
        <v>0</v>
      </c>
      <c r="S107" s="187">
        <v>0</v>
      </c>
      <c r="T107" s="188">
        <f>S107*H107</f>
        <v>0</v>
      </c>
      <c r="AR107" s="189" t="s">
        <v>184</v>
      </c>
      <c r="AT107" s="189" t="s">
        <v>179</v>
      </c>
      <c r="AU107" s="189" t="s">
        <v>81</v>
      </c>
      <c r="AY107" s="18" t="s">
        <v>177</v>
      </c>
      <c r="BE107" s="190">
        <f>IF(N107="základní",J107,0)</f>
        <v>0</v>
      </c>
      <c r="BF107" s="190">
        <f>IF(N107="snížená",J107,0)</f>
        <v>0</v>
      </c>
      <c r="BG107" s="190">
        <f>IF(N107="zákl. přenesená",J107,0)</f>
        <v>0</v>
      </c>
      <c r="BH107" s="190">
        <f>IF(N107="sníž. přenesená",J107,0)</f>
        <v>0</v>
      </c>
      <c r="BI107" s="190">
        <f>IF(N107="nulová",J107,0)</f>
        <v>0</v>
      </c>
      <c r="BJ107" s="18" t="s">
        <v>79</v>
      </c>
      <c r="BK107" s="190">
        <f>ROUND(I107*H107,2)</f>
        <v>0</v>
      </c>
      <c r="BL107" s="18" t="s">
        <v>184</v>
      </c>
      <c r="BM107" s="189" t="s">
        <v>254</v>
      </c>
    </row>
    <row r="108" spans="2:63" s="11" customFormat="1" ht="22.8" customHeight="1">
      <c r="B108" s="164"/>
      <c r="D108" s="165" t="s">
        <v>71</v>
      </c>
      <c r="E108" s="175" t="s">
        <v>184</v>
      </c>
      <c r="F108" s="175" t="s">
        <v>443</v>
      </c>
      <c r="I108" s="167"/>
      <c r="J108" s="176">
        <f>BK108</f>
        <v>0</v>
      </c>
      <c r="L108" s="164"/>
      <c r="M108" s="169"/>
      <c r="N108" s="170"/>
      <c r="O108" s="170"/>
      <c r="P108" s="171">
        <f>P109</f>
        <v>0</v>
      </c>
      <c r="Q108" s="170"/>
      <c r="R108" s="171">
        <f>R109</f>
        <v>0</v>
      </c>
      <c r="S108" s="170"/>
      <c r="T108" s="172">
        <f>T109</f>
        <v>0</v>
      </c>
      <c r="AR108" s="165" t="s">
        <v>79</v>
      </c>
      <c r="AT108" s="173" t="s">
        <v>71</v>
      </c>
      <c r="AU108" s="173" t="s">
        <v>79</v>
      </c>
      <c r="AY108" s="165" t="s">
        <v>177</v>
      </c>
      <c r="BK108" s="174">
        <f>BK109</f>
        <v>0</v>
      </c>
    </row>
    <row r="109" spans="2:65" s="1" customFormat="1" ht="24" customHeight="1">
      <c r="B109" s="177"/>
      <c r="C109" s="178" t="s">
        <v>218</v>
      </c>
      <c r="D109" s="178" t="s">
        <v>179</v>
      </c>
      <c r="E109" s="179" t="s">
        <v>511</v>
      </c>
      <c r="F109" s="180" t="s">
        <v>512</v>
      </c>
      <c r="G109" s="181" t="s">
        <v>182</v>
      </c>
      <c r="H109" s="182">
        <v>3.7</v>
      </c>
      <c r="I109" s="183"/>
      <c r="J109" s="184">
        <f>ROUND(I109*H109,2)</f>
        <v>0</v>
      </c>
      <c r="K109" s="180" t="s">
        <v>5671</v>
      </c>
      <c r="L109" s="37"/>
      <c r="M109" s="185" t="s">
        <v>3</v>
      </c>
      <c r="N109" s="186" t="s">
        <v>43</v>
      </c>
      <c r="O109" s="70"/>
      <c r="P109" s="187">
        <f>O109*H109</f>
        <v>0</v>
      </c>
      <c r="Q109" s="187">
        <v>0</v>
      </c>
      <c r="R109" s="187">
        <f>Q109*H109</f>
        <v>0</v>
      </c>
      <c r="S109" s="187">
        <v>0</v>
      </c>
      <c r="T109" s="188">
        <f>S109*H109</f>
        <v>0</v>
      </c>
      <c r="AR109" s="189" t="s">
        <v>184</v>
      </c>
      <c r="AT109" s="189" t="s">
        <v>179</v>
      </c>
      <c r="AU109" s="189" t="s">
        <v>81</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265</v>
      </c>
    </row>
    <row r="110" spans="2:63" s="11" customFormat="1" ht="25.9" customHeight="1">
      <c r="B110" s="164"/>
      <c r="D110" s="165" t="s">
        <v>71</v>
      </c>
      <c r="E110" s="166" t="s">
        <v>1516</v>
      </c>
      <c r="F110" s="166" t="s">
        <v>1517</v>
      </c>
      <c r="I110" s="167"/>
      <c r="J110" s="168">
        <f>BK110</f>
        <v>0</v>
      </c>
      <c r="L110" s="164"/>
      <c r="M110" s="169"/>
      <c r="N110" s="170"/>
      <c r="O110" s="170"/>
      <c r="P110" s="171">
        <f>P111+P112+P126+P170+P242+P297+P303+P310+P315</f>
        <v>0</v>
      </c>
      <c r="Q110" s="170"/>
      <c r="R110" s="171">
        <f>R111+R112+R126+R170+R242+R297+R303+R310+R315</f>
        <v>0</v>
      </c>
      <c r="S110" s="170"/>
      <c r="T110" s="172">
        <f>T111+T112+T126+T170+T242+T297+T303+T310+T315</f>
        <v>0</v>
      </c>
      <c r="AR110" s="165" t="s">
        <v>81</v>
      </c>
      <c r="AT110" s="173" t="s">
        <v>71</v>
      </c>
      <c r="AU110" s="173" t="s">
        <v>72</v>
      </c>
      <c r="AY110" s="165" t="s">
        <v>177</v>
      </c>
      <c r="BK110" s="174">
        <f>BK111+BK112+BK126+BK170+BK242+BK297+BK303+BK310+BK315</f>
        <v>0</v>
      </c>
    </row>
    <row r="111" spans="2:65" s="1" customFormat="1" ht="24" customHeight="1">
      <c r="B111" s="177"/>
      <c r="C111" s="178" t="s">
        <v>225</v>
      </c>
      <c r="D111" s="178" t="s">
        <v>179</v>
      </c>
      <c r="E111" s="179" t="s">
        <v>5678</v>
      </c>
      <c r="F111" s="180" t="s">
        <v>5679</v>
      </c>
      <c r="G111" s="181" t="s">
        <v>5416</v>
      </c>
      <c r="H111" s="182">
        <v>1</v>
      </c>
      <c r="I111" s="183"/>
      <c r="J111" s="184">
        <f>ROUND(I111*H111,2)</f>
        <v>0</v>
      </c>
      <c r="K111" s="180" t="s">
        <v>3</v>
      </c>
      <c r="L111" s="37"/>
      <c r="M111" s="185" t="s">
        <v>3</v>
      </c>
      <c r="N111" s="186" t="s">
        <v>43</v>
      </c>
      <c r="O111" s="70"/>
      <c r="P111" s="187">
        <f>O111*H111</f>
        <v>0</v>
      </c>
      <c r="Q111" s="187">
        <v>0</v>
      </c>
      <c r="R111" s="187">
        <f>Q111*H111</f>
        <v>0</v>
      </c>
      <c r="S111" s="187">
        <v>0</v>
      </c>
      <c r="T111" s="188">
        <f>S111*H111</f>
        <v>0</v>
      </c>
      <c r="AR111" s="189" t="s">
        <v>265</v>
      </c>
      <c r="AT111" s="189" t="s">
        <v>179</v>
      </c>
      <c r="AU111" s="189" t="s">
        <v>79</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265</v>
      </c>
      <c r="BM111" s="189" t="s">
        <v>277</v>
      </c>
    </row>
    <row r="112" spans="2:63" s="11" customFormat="1" ht="22.8" customHeight="1">
      <c r="B112" s="164"/>
      <c r="D112" s="165" t="s">
        <v>71</v>
      </c>
      <c r="E112" s="175" t="s">
        <v>1709</v>
      </c>
      <c r="F112" s="175" t="s">
        <v>1710</v>
      </c>
      <c r="I112" s="167"/>
      <c r="J112" s="176">
        <f>BK112</f>
        <v>0</v>
      </c>
      <c r="L112" s="164"/>
      <c r="M112" s="169"/>
      <c r="N112" s="170"/>
      <c r="O112" s="170"/>
      <c r="P112" s="171">
        <f>SUM(P113:P125)</f>
        <v>0</v>
      </c>
      <c r="Q112" s="170"/>
      <c r="R112" s="171">
        <f>SUM(R113:R125)</f>
        <v>0</v>
      </c>
      <c r="S112" s="170"/>
      <c r="T112" s="172">
        <f>SUM(T113:T125)</f>
        <v>0</v>
      </c>
      <c r="AR112" s="165" t="s">
        <v>81</v>
      </c>
      <c r="AT112" s="173" t="s">
        <v>71</v>
      </c>
      <c r="AU112" s="173" t="s">
        <v>79</v>
      </c>
      <c r="AY112" s="165" t="s">
        <v>177</v>
      </c>
      <c r="BK112" s="174">
        <f>SUM(BK113:BK125)</f>
        <v>0</v>
      </c>
    </row>
    <row r="113" spans="2:65" s="1" customFormat="1" ht="48" customHeight="1">
      <c r="B113" s="177"/>
      <c r="C113" s="178" t="s">
        <v>111</v>
      </c>
      <c r="D113" s="178" t="s">
        <v>179</v>
      </c>
      <c r="E113" s="179" t="s">
        <v>5680</v>
      </c>
      <c r="F113" s="180" t="s">
        <v>5681</v>
      </c>
      <c r="G113" s="181" t="s">
        <v>494</v>
      </c>
      <c r="H113" s="182">
        <v>2010</v>
      </c>
      <c r="I113" s="183"/>
      <c r="J113" s="184">
        <f>ROUND(I113*H113,2)</f>
        <v>0</v>
      </c>
      <c r="K113" s="180" t="s">
        <v>5675</v>
      </c>
      <c r="L113" s="37"/>
      <c r="M113" s="185" t="s">
        <v>3</v>
      </c>
      <c r="N113" s="186" t="s">
        <v>43</v>
      </c>
      <c r="O113" s="70"/>
      <c r="P113" s="187">
        <f>O113*H113</f>
        <v>0</v>
      </c>
      <c r="Q113" s="187">
        <v>0</v>
      </c>
      <c r="R113" s="187">
        <f>Q113*H113</f>
        <v>0</v>
      </c>
      <c r="S113" s="187">
        <v>0</v>
      </c>
      <c r="T113" s="188">
        <f>S113*H113</f>
        <v>0</v>
      </c>
      <c r="AR113" s="189" t="s">
        <v>265</v>
      </c>
      <c r="AT113" s="189" t="s">
        <v>179</v>
      </c>
      <c r="AU113" s="189" t="s">
        <v>81</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265</v>
      </c>
      <c r="BM113" s="189" t="s">
        <v>298</v>
      </c>
    </row>
    <row r="114" spans="2:65" s="1" customFormat="1" ht="24" customHeight="1">
      <c r="B114" s="177"/>
      <c r="C114" s="203" t="s">
        <v>236</v>
      </c>
      <c r="D114" s="203" t="s">
        <v>237</v>
      </c>
      <c r="E114" s="204" t="s">
        <v>5682</v>
      </c>
      <c r="F114" s="205" t="s">
        <v>5683</v>
      </c>
      <c r="G114" s="206" t="s">
        <v>494</v>
      </c>
      <c r="H114" s="207">
        <v>544</v>
      </c>
      <c r="I114" s="208"/>
      <c r="J114" s="209">
        <f>ROUND(I114*H114,2)</f>
        <v>0</v>
      </c>
      <c r="K114" s="205" t="s">
        <v>183</v>
      </c>
      <c r="L114" s="210"/>
      <c r="M114" s="211" t="s">
        <v>3</v>
      </c>
      <c r="N114" s="212" t="s">
        <v>43</v>
      </c>
      <c r="O114" s="70"/>
      <c r="P114" s="187">
        <f>O114*H114</f>
        <v>0</v>
      </c>
      <c r="Q114" s="187">
        <v>0</v>
      </c>
      <c r="R114" s="187">
        <f>Q114*H114</f>
        <v>0</v>
      </c>
      <c r="S114" s="187">
        <v>0</v>
      </c>
      <c r="T114" s="188">
        <f>S114*H114</f>
        <v>0</v>
      </c>
      <c r="AR114" s="189" t="s">
        <v>368</v>
      </c>
      <c r="AT114" s="189" t="s">
        <v>237</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265</v>
      </c>
      <c r="BM114" s="189" t="s">
        <v>306</v>
      </c>
    </row>
    <row r="115" spans="2:65" s="1" customFormat="1" ht="24" customHeight="1">
      <c r="B115" s="177"/>
      <c r="C115" s="203" t="s">
        <v>242</v>
      </c>
      <c r="D115" s="203" t="s">
        <v>237</v>
      </c>
      <c r="E115" s="204" t="s">
        <v>5684</v>
      </c>
      <c r="F115" s="205" t="s">
        <v>5685</v>
      </c>
      <c r="G115" s="206" t="s">
        <v>494</v>
      </c>
      <c r="H115" s="207">
        <v>602</v>
      </c>
      <c r="I115" s="208"/>
      <c r="J115" s="209">
        <f>ROUND(I115*H115,2)</f>
        <v>0</v>
      </c>
      <c r="K115" s="205" t="s">
        <v>183</v>
      </c>
      <c r="L115" s="210"/>
      <c r="M115" s="211" t="s">
        <v>3</v>
      </c>
      <c r="N115" s="212" t="s">
        <v>43</v>
      </c>
      <c r="O115" s="70"/>
      <c r="P115" s="187">
        <f>O115*H115</f>
        <v>0</v>
      </c>
      <c r="Q115" s="187">
        <v>0</v>
      </c>
      <c r="R115" s="187">
        <f>Q115*H115</f>
        <v>0</v>
      </c>
      <c r="S115" s="187">
        <v>0</v>
      </c>
      <c r="T115" s="188">
        <f>S115*H115</f>
        <v>0</v>
      </c>
      <c r="AR115" s="189" t="s">
        <v>368</v>
      </c>
      <c r="AT115" s="189" t="s">
        <v>237</v>
      </c>
      <c r="AU115" s="189" t="s">
        <v>81</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265</v>
      </c>
      <c r="BM115" s="189" t="s">
        <v>317</v>
      </c>
    </row>
    <row r="116" spans="2:65" s="1" customFormat="1" ht="24" customHeight="1">
      <c r="B116" s="177"/>
      <c r="C116" s="203" t="s">
        <v>248</v>
      </c>
      <c r="D116" s="203" t="s">
        <v>237</v>
      </c>
      <c r="E116" s="204" t="s">
        <v>5686</v>
      </c>
      <c r="F116" s="205" t="s">
        <v>5687</v>
      </c>
      <c r="G116" s="206" t="s">
        <v>494</v>
      </c>
      <c r="H116" s="207">
        <v>38</v>
      </c>
      <c r="I116" s="208"/>
      <c r="J116" s="209">
        <f>ROUND(I116*H116,2)</f>
        <v>0</v>
      </c>
      <c r="K116" s="205" t="s">
        <v>183</v>
      </c>
      <c r="L116" s="210"/>
      <c r="M116" s="211" t="s">
        <v>3</v>
      </c>
      <c r="N116" s="212" t="s">
        <v>43</v>
      </c>
      <c r="O116" s="70"/>
      <c r="P116" s="187">
        <f>O116*H116</f>
        <v>0</v>
      </c>
      <c r="Q116" s="187">
        <v>0</v>
      </c>
      <c r="R116" s="187">
        <f>Q116*H116</f>
        <v>0</v>
      </c>
      <c r="S116" s="187">
        <v>0</v>
      </c>
      <c r="T116" s="188">
        <f>S116*H116</f>
        <v>0</v>
      </c>
      <c r="AR116" s="189" t="s">
        <v>368</v>
      </c>
      <c r="AT116" s="189" t="s">
        <v>237</v>
      </c>
      <c r="AU116" s="189" t="s">
        <v>81</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265</v>
      </c>
      <c r="BM116" s="189" t="s">
        <v>327</v>
      </c>
    </row>
    <row r="117" spans="2:65" s="1" customFormat="1" ht="24" customHeight="1">
      <c r="B117" s="177"/>
      <c r="C117" s="203" t="s">
        <v>254</v>
      </c>
      <c r="D117" s="203" t="s">
        <v>237</v>
      </c>
      <c r="E117" s="204" t="s">
        <v>5688</v>
      </c>
      <c r="F117" s="205" t="s">
        <v>5689</v>
      </c>
      <c r="G117" s="206" t="s">
        <v>494</v>
      </c>
      <c r="H117" s="207">
        <v>41</v>
      </c>
      <c r="I117" s="208"/>
      <c r="J117" s="209">
        <f>ROUND(I117*H117,2)</f>
        <v>0</v>
      </c>
      <c r="K117" s="205" t="s">
        <v>183</v>
      </c>
      <c r="L117" s="210"/>
      <c r="M117" s="211" t="s">
        <v>3</v>
      </c>
      <c r="N117" s="212" t="s">
        <v>43</v>
      </c>
      <c r="O117" s="70"/>
      <c r="P117" s="187">
        <f>O117*H117</f>
        <v>0</v>
      </c>
      <c r="Q117" s="187">
        <v>0</v>
      </c>
      <c r="R117" s="187">
        <f>Q117*H117</f>
        <v>0</v>
      </c>
      <c r="S117" s="187">
        <v>0</v>
      </c>
      <c r="T117" s="188">
        <f>S117*H117</f>
        <v>0</v>
      </c>
      <c r="AR117" s="189" t="s">
        <v>368</v>
      </c>
      <c r="AT117" s="189" t="s">
        <v>237</v>
      </c>
      <c r="AU117" s="189" t="s">
        <v>81</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265</v>
      </c>
      <c r="BM117" s="189" t="s">
        <v>337</v>
      </c>
    </row>
    <row r="118" spans="2:65" s="1" customFormat="1" ht="24" customHeight="1">
      <c r="B118" s="177"/>
      <c r="C118" s="203" t="s">
        <v>9</v>
      </c>
      <c r="D118" s="203" t="s">
        <v>237</v>
      </c>
      <c r="E118" s="204" t="s">
        <v>5690</v>
      </c>
      <c r="F118" s="205" t="s">
        <v>5691</v>
      </c>
      <c r="G118" s="206" t="s">
        <v>494</v>
      </c>
      <c r="H118" s="207">
        <v>120</v>
      </c>
      <c r="I118" s="208"/>
      <c r="J118" s="209">
        <f>ROUND(I118*H118,2)</f>
        <v>0</v>
      </c>
      <c r="K118" s="205" t="s">
        <v>183</v>
      </c>
      <c r="L118" s="210"/>
      <c r="M118" s="211" t="s">
        <v>3</v>
      </c>
      <c r="N118" s="212" t="s">
        <v>43</v>
      </c>
      <c r="O118" s="70"/>
      <c r="P118" s="187">
        <f>O118*H118</f>
        <v>0</v>
      </c>
      <c r="Q118" s="187">
        <v>0</v>
      </c>
      <c r="R118" s="187">
        <f>Q118*H118</f>
        <v>0</v>
      </c>
      <c r="S118" s="187">
        <v>0</v>
      </c>
      <c r="T118" s="188">
        <f>S118*H118</f>
        <v>0</v>
      </c>
      <c r="AR118" s="189" t="s">
        <v>368</v>
      </c>
      <c r="AT118" s="189" t="s">
        <v>237</v>
      </c>
      <c r="AU118" s="189" t="s">
        <v>81</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265</v>
      </c>
      <c r="BM118" s="189" t="s">
        <v>351</v>
      </c>
    </row>
    <row r="119" spans="2:65" s="1" customFormat="1" ht="24" customHeight="1">
      <c r="B119" s="177"/>
      <c r="C119" s="203" t="s">
        <v>265</v>
      </c>
      <c r="D119" s="203" t="s">
        <v>237</v>
      </c>
      <c r="E119" s="204" t="s">
        <v>5692</v>
      </c>
      <c r="F119" s="205" t="s">
        <v>5693</v>
      </c>
      <c r="G119" s="206" t="s">
        <v>494</v>
      </c>
      <c r="H119" s="207">
        <v>92</v>
      </c>
      <c r="I119" s="208"/>
      <c r="J119" s="209">
        <f>ROUND(I119*H119,2)</f>
        <v>0</v>
      </c>
      <c r="K119" s="205" t="s">
        <v>183</v>
      </c>
      <c r="L119" s="210"/>
      <c r="M119" s="211" t="s">
        <v>3</v>
      </c>
      <c r="N119" s="212" t="s">
        <v>43</v>
      </c>
      <c r="O119" s="70"/>
      <c r="P119" s="187">
        <f>O119*H119</f>
        <v>0</v>
      </c>
      <c r="Q119" s="187">
        <v>0</v>
      </c>
      <c r="R119" s="187">
        <f>Q119*H119</f>
        <v>0</v>
      </c>
      <c r="S119" s="187">
        <v>0</v>
      </c>
      <c r="T119" s="188">
        <f>S119*H119</f>
        <v>0</v>
      </c>
      <c r="AR119" s="189" t="s">
        <v>368</v>
      </c>
      <c r="AT119" s="189" t="s">
        <v>237</v>
      </c>
      <c r="AU119" s="189" t="s">
        <v>81</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265</v>
      </c>
      <c r="BM119" s="189" t="s">
        <v>368</v>
      </c>
    </row>
    <row r="120" spans="2:65" s="1" customFormat="1" ht="24" customHeight="1">
      <c r="B120" s="177"/>
      <c r="C120" s="203" t="s">
        <v>272</v>
      </c>
      <c r="D120" s="203" t="s">
        <v>237</v>
      </c>
      <c r="E120" s="204" t="s">
        <v>5694</v>
      </c>
      <c r="F120" s="205" t="s">
        <v>5695</v>
      </c>
      <c r="G120" s="206" t="s">
        <v>494</v>
      </c>
      <c r="H120" s="207">
        <v>232</v>
      </c>
      <c r="I120" s="208"/>
      <c r="J120" s="209">
        <f>ROUND(I120*H120,2)</f>
        <v>0</v>
      </c>
      <c r="K120" s="205" t="s">
        <v>183</v>
      </c>
      <c r="L120" s="210"/>
      <c r="M120" s="211" t="s">
        <v>3</v>
      </c>
      <c r="N120" s="212" t="s">
        <v>43</v>
      </c>
      <c r="O120" s="70"/>
      <c r="P120" s="187">
        <f>O120*H120</f>
        <v>0</v>
      </c>
      <c r="Q120" s="187">
        <v>0</v>
      </c>
      <c r="R120" s="187">
        <f>Q120*H120</f>
        <v>0</v>
      </c>
      <c r="S120" s="187">
        <v>0</v>
      </c>
      <c r="T120" s="188">
        <f>S120*H120</f>
        <v>0</v>
      </c>
      <c r="AR120" s="189" t="s">
        <v>368</v>
      </c>
      <c r="AT120" s="189" t="s">
        <v>237</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265</v>
      </c>
      <c r="BM120" s="189" t="s">
        <v>391</v>
      </c>
    </row>
    <row r="121" spans="2:65" s="1" customFormat="1" ht="24" customHeight="1">
      <c r="B121" s="177"/>
      <c r="C121" s="203" t="s">
        <v>277</v>
      </c>
      <c r="D121" s="203" t="s">
        <v>237</v>
      </c>
      <c r="E121" s="204" t="s">
        <v>5696</v>
      </c>
      <c r="F121" s="205" t="s">
        <v>5697</v>
      </c>
      <c r="G121" s="206" t="s">
        <v>494</v>
      </c>
      <c r="H121" s="207">
        <v>117</v>
      </c>
      <c r="I121" s="208"/>
      <c r="J121" s="209">
        <f>ROUND(I121*H121,2)</f>
        <v>0</v>
      </c>
      <c r="K121" s="205" t="s">
        <v>183</v>
      </c>
      <c r="L121" s="210"/>
      <c r="M121" s="211" t="s">
        <v>3</v>
      </c>
      <c r="N121" s="212" t="s">
        <v>43</v>
      </c>
      <c r="O121" s="70"/>
      <c r="P121" s="187">
        <f>O121*H121</f>
        <v>0</v>
      </c>
      <c r="Q121" s="187">
        <v>0</v>
      </c>
      <c r="R121" s="187">
        <f>Q121*H121</f>
        <v>0</v>
      </c>
      <c r="S121" s="187">
        <v>0</v>
      </c>
      <c r="T121" s="188">
        <f>S121*H121</f>
        <v>0</v>
      </c>
      <c r="AR121" s="189" t="s">
        <v>368</v>
      </c>
      <c r="AT121" s="189" t="s">
        <v>237</v>
      </c>
      <c r="AU121" s="189" t="s">
        <v>81</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265</v>
      </c>
      <c r="BM121" s="189" t="s">
        <v>413</v>
      </c>
    </row>
    <row r="122" spans="2:65" s="1" customFormat="1" ht="24" customHeight="1">
      <c r="B122" s="177"/>
      <c r="C122" s="203" t="s">
        <v>288</v>
      </c>
      <c r="D122" s="203" t="s">
        <v>237</v>
      </c>
      <c r="E122" s="204" t="s">
        <v>5698</v>
      </c>
      <c r="F122" s="205" t="s">
        <v>5699</v>
      </c>
      <c r="G122" s="206" t="s">
        <v>494</v>
      </c>
      <c r="H122" s="207">
        <v>135</v>
      </c>
      <c r="I122" s="208"/>
      <c r="J122" s="209">
        <f>ROUND(I122*H122,2)</f>
        <v>0</v>
      </c>
      <c r="K122" s="205" t="s">
        <v>183</v>
      </c>
      <c r="L122" s="210"/>
      <c r="M122" s="211" t="s">
        <v>3</v>
      </c>
      <c r="N122" s="212" t="s">
        <v>43</v>
      </c>
      <c r="O122" s="70"/>
      <c r="P122" s="187">
        <f>O122*H122</f>
        <v>0</v>
      </c>
      <c r="Q122" s="187">
        <v>0</v>
      </c>
      <c r="R122" s="187">
        <f>Q122*H122</f>
        <v>0</v>
      </c>
      <c r="S122" s="187">
        <v>0</v>
      </c>
      <c r="T122" s="188">
        <f>S122*H122</f>
        <v>0</v>
      </c>
      <c r="AR122" s="189" t="s">
        <v>368</v>
      </c>
      <c r="AT122" s="189" t="s">
        <v>237</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265</v>
      </c>
      <c r="BM122" s="189" t="s">
        <v>438</v>
      </c>
    </row>
    <row r="123" spans="2:65" s="1" customFormat="1" ht="24" customHeight="1">
      <c r="B123" s="177"/>
      <c r="C123" s="203" t="s">
        <v>298</v>
      </c>
      <c r="D123" s="203" t="s">
        <v>237</v>
      </c>
      <c r="E123" s="204" t="s">
        <v>5700</v>
      </c>
      <c r="F123" s="205" t="s">
        <v>5701</v>
      </c>
      <c r="G123" s="206" t="s">
        <v>494</v>
      </c>
      <c r="H123" s="207">
        <v>61</v>
      </c>
      <c r="I123" s="208"/>
      <c r="J123" s="209">
        <f>ROUND(I123*H123,2)</f>
        <v>0</v>
      </c>
      <c r="K123" s="205" t="s">
        <v>183</v>
      </c>
      <c r="L123" s="210"/>
      <c r="M123" s="211" t="s">
        <v>3</v>
      </c>
      <c r="N123" s="212" t="s">
        <v>43</v>
      </c>
      <c r="O123" s="70"/>
      <c r="P123" s="187">
        <f>O123*H123</f>
        <v>0</v>
      </c>
      <c r="Q123" s="187">
        <v>0</v>
      </c>
      <c r="R123" s="187">
        <f>Q123*H123</f>
        <v>0</v>
      </c>
      <c r="S123" s="187">
        <v>0</v>
      </c>
      <c r="T123" s="188">
        <f>S123*H123</f>
        <v>0</v>
      </c>
      <c r="AR123" s="189" t="s">
        <v>368</v>
      </c>
      <c r="AT123" s="189" t="s">
        <v>237</v>
      </c>
      <c r="AU123" s="189" t="s">
        <v>81</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265</v>
      </c>
      <c r="BM123" s="189" t="s">
        <v>450</v>
      </c>
    </row>
    <row r="124" spans="2:65" s="1" customFormat="1" ht="24" customHeight="1">
      <c r="B124" s="177"/>
      <c r="C124" s="203" t="s">
        <v>8</v>
      </c>
      <c r="D124" s="203" t="s">
        <v>237</v>
      </c>
      <c r="E124" s="204" t="s">
        <v>5702</v>
      </c>
      <c r="F124" s="205" t="s">
        <v>5703</v>
      </c>
      <c r="G124" s="206" t="s">
        <v>494</v>
      </c>
      <c r="H124" s="207">
        <v>28</v>
      </c>
      <c r="I124" s="208"/>
      <c r="J124" s="209">
        <f>ROUND(I124*H124,2)</f>
        <v>0</v>
      </c>
      <c r="K124" s="205" t="s">
        <v>183</v>
      </c>
      <c r="L124" s="210"/>
      <c r="M124" s="211" t="s">
        <v>3</v>
      </c>
      <c r="N124" s="212" t="s">
        <v>43</v>
      </c>
      <c r="O124" s="70"/>
      <c r="P124" s="187">
        <f>O124*H124</f>
        <v>0</v>
      </c>
      <c r="Q124" s="187">
        <v>0</v>
      </c>
      <c r="R124" s="187">
        <f>Q124*H124</f>
        <v>0</v>
      </c>
      <c r="S124" s="187">
        <v>0</v>
      </c>
      <c r="T124" s="188">
        <f>S124*H124</f>
        <v>0</v>
      </c>
      <c r="AR124" s="189" t="s">
        <v>368</v>
      </c>
      <c r="AT124" s="189" t="s">
        <v>237</v>
      </c>
      <c r="AU124" s="189" t="s">
        <v>81</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265</v>
      </c>
      <c r="BM124" s="189" t="s">
        <v>460</v>
      </c>
    </row>
    <row r="125" spans="2:65" s="1" customFormat="1" ht="36" customHeight="1">
      <c r="B125" s="177"/>
      <c r="C125" s="178" t="s">
        <v>306</v>
      </c>
      <c r="D125" s="178" t="s">
        <v>179</v>
      </c>
      <c r="E125" s="179" t="s">
        <v>5704</v>
      </c>
      <c r="F125" s="180" t="s">
        <v>5705</v>
      </c>
      <c r="G125" s="181" t="s">
        <v>5706</v>
      </c>
      <c r="H125" s="237"/>
      <c r="I125" s="183"/>
      <c r="J125" s="184">
        <f>ROUND(I125*H125,2)</f>
        <v>0</v>
      </c>
      <c r="K125" s="180" t="s">
        <v>183</v>
      </c>
      <c r="L125" s="37"/>
      <c r="M125" s="185" t="s">
        <v>3</v>
      </c>
      <c r="N125" s="186" t="s">
        <v>43</v>
      </c>
      <c r="O125" s="70"/>
      <c r="P125" s="187">
        <f>O125*H125</f>
        <v>0</v>
      </c>
      <c r="Q125" s="187">
        <v>0</v>
      </c>
      <c r="R125" s="187">
        <f>Q125*H125</f>
        <v>0</v>
      </c>
      <c r="S125" s="187">
        <v>0</v>
      </c>
      <c r="T125" s="188">
        <f>S125*H125</f>
        <v>0</v>
      </c>
      <c r="AR125" s="189" t="s">
        <v>265</v>
      </c>
      <c r="AT125" s="189" t="s">
        <v>179</v>
      </c>
      <c r="AU125" s="189" t="s">
        <v>81</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265</v>
      </c>
      <c r="BM125" s="189" t="s">
        <v>469</v>
      </c>
    </row>
    <row r="126" spans="2:63" s="11" customFormat="1" ht="22.8" customHeight="1">
      <c r="B126" s="164"/>
      <c r="D126" s="165" t="s">
        <v>71</v>
      </c>
      <c r="E126" s="175" t="s">
        <v>5707</v>
      </c>
      <c r="F126" s="175" t="s">
        <v>5708</v>
      </c>
      <c r="I126" s="167"/>
      <c r="J126" s="176">
        <f>BK126</f>
        <v>0</v>
      </c>
      <c r="L126" s="164"/>
      <c r="M126" s="169"/>
      <c r="N126" s="170"/>
      <c r="O126" s="170"/>
      <c r="P126" s="171">
        <f>SUM(P127:P169)</f>
        <v>0</v>
      </c>
      <c r="Q126" s="170"/>
      <c r="R126" s="171">
        <f>SUM(R127:R169)</f>
        <v>0</v>
      </c>
      <c r="S126" s="170"/>
      <c r="T126" s="172">
        <f>SUM(T127:T169)</f>
        <v>0</v>
      </c>
      <c r="AR126" s="165" t="s">
        <v>81</v>
      </c>
      <c r="AT126" s="173" t="s">
        <v>71</v>
      </c>
      <c r="AU126" s="173" t="s">
        <v>79</v>
      </c>
      <c r="AY126" s="165" t="s">
        <v>177</v>
      </c>
      <c r="BK126" s="174">
        <f>SUM(BK127:BK169)</f>
        <v>0</v>
      </c>
    </row>
    <row r="127" spans="2:65" s="1" customFormat="1" ht="16.5" customHeight="1">
      <c r="B127" s="177"/>
      <c r="C127" s="178" t="s">
        <v>312</v>
      </c>
      <c r="D127" s="178" t="s">
        <v>179</v>
      </c>
      <c r="E127" s="179" t="s">
        <v>5709</v>
      </c>
      <c r="F127" s="180" t="s">
        <v>5710</v>
      </c>
      <c r="G127" s="181" t="s">
        <v>245</v>
      </c>
      <c r="H127" s="182">
        <v>22</v>
      </c>
      <c r="I127" s="183"/>
      <c r="J127" s="184">
        <f>ROUND(I127*H127,2)</f>
        <v>0</v>
      </c>
      <c r="K127" s="180" t="s">
        <v>3</v>
      </c>
      <c r="L127" s="37"/>
      <c r="M127" s="185" t="s">
        <v>3</v>
      </c>
      <c r="N127" s="186" t="s">
        <v>43</v>
      </c>
      <c r="O127" s="70"/>
      <c r="P127" s="187">
        <f>O127*H127</f>
        <v>0</v>
      </c>
      <c r="Q127" s="187">
        <v>0</v>
      </c>
      <c r="R127" s="187">
        <f>Q127*H127</f>
        <v>0</v>
      </c>
      <c r="S127" s="187">
        <v>0</v>
      </c>
      <c r="T127" s="188">
        <f>S127*H127</f>
        <v>0</v>
      </c>
      <c r="AR127" s="189" t="s">
        <v>265</v>
      </c>
      <c r="AT127" s="189" t="s">
        <v>179</v>
      </c>
      <c r="AU127" s="189" t="s">
        <v>81</v>
      </c>
      <c r="AY127" s="18" t="s">
        <v>177</v>
      </c>
      <c r="BE127" s="190">
        <f>IF(N127="základní",J127,0)</f>
        <v>0</v>
      </c>
      <c r="BF127" s="190">
        <f>IF(N127="snížená",J127,0)</f>
        <v>0</v>
      </c>
      <c r="BG127" s="190">
        <f>IF(N127="zákl. přenesená",J127,0)</f>
        <v>0</v>
      </c>
      <c r="BH127" s="190">
        <f>IF(N127="sníž. přenesená",J127,0)</f>
        <v>0</v>
      </c>
      <c r="BI127" s="190">
        <f>IF(N127="nulová",J127,0)</f>
        <v>0</v>
      </c>
      <c r="BJ127" s="18" t="s">
        <v>79</v>
      </c>
      <c r="BK127" s="190">
        <f>ROUND(I127*H127,2)</f>
        <v>0</v>
      </c>
      <c r="BL127" s="18" t="s">
        <v>265</v>
      </c>
      <c r="BM127" s="189" t="s">
        <v>481</v>
      </c>
    </row>
    <row r="128" spans="2:65" s="1" customFormat="1" ht="16.5" customHeight="1">
      <c r="B128" s="177"/>
      <c r="C128" s="178" t="s">
        <v>317</v>
      </c>
      <c r="D128" s="178" t="s">
        <v>179</v>
      </c>
      <c r="E128" s="179" t="s">
        <v>5711</v>
      </c>
      <c r="F128" s="180" t="s">
        <v>5712</v>
      </c>
      <c r="G128" s="181" t="s">
        <v>5416</v>
      </c>
      <c r="H128" s="182">
        <v>1</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265</v>
      </c>
      <c r="AT128" s="189" t="s">
        <v>179</v>
      </c>
      <c r="AU128" s="189" t="s">
        <v>81</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265</v>
      </c>
      <c r="BM128" s="189" t="s">
        <v>491</v>
      </c>
    </row>
    <row r="129" spans="2:65" s="1" customFormat="1" ht="24" customHeight="1">
      <c r="B129" s="177"/>
      <c r="C129" s="178" t="s">
        <v>322</v>
      </c>
      <c r="D129" s="178" t="s">
        <v>179</v>
      </c>
      <c r="E129" s="179" t="s">
        <v>5713</v>
      </c>
      <c r="F129" s="180" t="s">
        <v>5714</v>
      </c>
      <c r="G129" s="181" t="s">
        <v>245</v>
      </c>
      <c r="H129" s="182">
        <v>7</v>
      </c>
      <c r="I129" s="183"/>
      <c r="J129" s="184">
        <f>ROUND(I129*H129,2)</f>
        <v>0</v>
      </c>
      <c r="K129" s="180" t="s">
        <v>183</v>
      </c>
      <c r="L129" s="37"/>
      <c r="M129" s="185" t="s">
        <v>3</v>
      </c>
      <c r="N129" s="186" t="s">
        <v>43</v>
      </c>
      <c r="O129" s="70"/>
      <c r="P129" s="187">
        <f>O129*H129</f>
        <v>0</v>
      </c>
      <c r="Q129" s="187">
        <v>0</v>
      </c>
      <c r="R129" s="187">
        <f>Q129*H129</f>
        <v>0</v>
      </c>
      <c r="S129" s="187">
        <v>0</v>
      </c>
      <c r="T129" s="188">
        <f>S129*H129</f>
        <v>0</v>
      </c>
      <c r="AR129" s="189" t="s">
        <v>265</v>
      </c>
      <c r="AT129" s="189" t="s">
        <v>179</v>
      </c>
      <c r="AU129" s="189" t="s">
        <v>81</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265</v>
      </c>
      <c r="BM129" s="189" t="s">
        <v>504</v>
      </c>
    </row>
    <row r="130" spans="2:65" s="1" customFormat="1" ht="24" customHeight="1">
      <c r="B130" s="177"/>
      <c r="C130" s="178" t="s">
        <v>327</v>
      </c>
      <c r="D130" s="178" t="s">
        <v>179</v>
      </c>
      <c r="E130" s="179" t="s">
        <v>5715</v>
      </c>
      <c r="F130" s="180" t="s">
        <v>5716</v>
      </c>
      <c r="G130" s="181" t="s">
        <v>245</v>
      </c>
      <c r="H130" s="182">
        <v>5</v>
      </c>
      <c r="I130" s="183"/>
      <c r="J130" s="184">
        <f>ROUND(I130*H130,2)</f>
        <v>0</v>
      </c>
      <c r="K130" s="180" t="s">
        <v>183</v>
      </c>
      <c r="L130" s="37"/>
      <c r="M130" s="185" t="s">
        <v>3</v>
      </c>
      <c r="N130" s="186" t="s">
        <v>43</v>
      </c>
      <c r="O130" s="70"/>
      <c r="P130" s="187">
        <f>O130*H130</f>
        <v>0</v>
      </c>
      <c r="Q130" s="187">
        <v>0</v>
      </c>
      <c r="R130" s="187">
        <f>Q130*H130</f>
        <v>0</v>
      </c>
      <c r="S130" s="187">
        <v>0</v>
      </c>
      <c r="T130" s="188">
        <f>S130*H130</f>
        <v>0</v>
      </c>
      <c r="AR130" s="189" t="s">
        <v>265</v>
      </c>
      <c r="AT130" s="189" t="s">
        <v>179</v>
      </c>
      <c r="AU130" s="189" t="s">
        <v>81</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265</v>
      </c>
      <c r="BM130" s="189" t="s">
        <v>516</v>
      </c>
    </row>
    <row r="131" spans="2:65" s="1" customFormat="1" ht="24" customHeight="1">
      <c r="B131" s="177"/>
      <c r="C131" s="178" t="s">
        <v>332</v>
      </c>
      <c r="D131" s="178" t="s">
        <v>179</v>
      </c>
      <c r="E131" s="179" t="s">
        <v>5717</v>
      </c>
      <c r="F131" s="180" t="s">
        <v>5718</v>
      </c>
      <c r="G131" s="181" t="s">
        <v>245</v>
      </c>
      <c r="H131" s="182">
        <v>3</v>
      </c>
      <c r="I131" s="183"/>
      <c r="J131" s="184">
        <f>ROUND(I131*H131,2)</f>
        <v>0</v>
      </c>
      <c r="K131" s="180" t="s">
        <v>183</v>
      </c>
      <c r="L131" s="37"/>
      <c r="M131" s="185" t="s">
        <v>3</v>
      </c>
      <c r="N131" s="186" t="s">
        <v>43</v>
      </c>
      <c r="O131" s="70"/>
      <c r="P131" s="187">
        <f>O131*H131</f>
        <v>0</v>
      </c>
      <c r="Q131" s="187">
        <v>0</v>
      </c>
      <c r="R131" s="187">
        <f>Q131*H131</f>
        <v>0</v>
      </c>
      <c r="S131" s="187">
        <v>0</v>
      </c>
      <c r="T131" s="188">
        <f>S131*H131</f>
        <v>0</v>
      </c>
      <c r="AR131" s="189" t="s">
        <v>265</v>
      </c>
      <c r="AT131" s="189" t="s">
        <v>179</v>
      </c>
      <c r="AU131" s="189" t="s">
        <v>81</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265</v>
      </c>
      <c r="BM131" s="189" t="s">
        <v>526</v>
      </c>
    </row>
    <row r="132" spans="2:65" s="1" customFormat="1" ht="24" customHeight="1">
      <c r="B132" s="177"/>
      <c r="C132" s="178" t="s">
        <v>337</v>
      </c>
      <c r="D132" s="178" t="s">
        <v>179</v>
      </c>
      <c r="E132" s="179" t="s">
        <v>5719</v>
      </c>
      <c r="F132" s="180" t="s">
        <v>5720</v>
      </c>
      <c r="G132" s="181" t="s">
        <v>245</v>
      </c>
      <c r="H132" s="182">
        <v>6</v>
      </c>
      <c r="I132" s="183"/>
      <c r="J132" s="184">
        <f>ROUND(I132*H132,2)</f>
        <v>0</v>
      </c>
      <c r="K132" s="180" t="s">
        <v>183</v>
      </c>
      <c r="L132" s="37"/>
      <c r="M132" s="185" t="s">
        <v>3</v>
      </c>
      <c r="N132" s="186" t="s">
        <v>43</v>
      </c>
      <c r="O132" s="70"/>
      <c r="P132" s="187">
        <f>O132*H132</f>
        <v>0</v>
      </c>
      <c r="Q132" s="187">
        <v>0</v>
      </c>
      <c r="R132" s="187">
        <f>Q132*H132</f>
        <v>0</v>
      </c>
      <c r="S132" s="187">
        <v>0</v>
      </c>
      <c r="T132" s="188">
        <f>S132*H132</f>
        <v>0</v>
      </c>
      <c r="AR132" s="189" t="s">
        <v>265</v>
      </c>
      <c r="AT132" s="189" t="s">
        <v>179</v>
      </c>
      <c r="AU132" s="189" t="s">
        <v>81</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265</v>
      </c>
      <c r="BM132" s="189" t="s">
        <v>731</v>
      </c>
    </row>
    <row r="133" spans="2:65" s="1" customFormat="1" ht="36" customHeight="1">
      <c r="B133" s="177"/>
      <c r="C133" s="178" t="s">
        <v>346</v>
      </c>
      <c r="D133" s="178" t="s">
        <v>179</v>
      </c>
      <c r="E133" s="179" t="s">
        <v>5721</v>
      </c>
      <c r="F133" s="180" t="s">
        <v>5722</v>
      </c>
      <c r="G133" s="181" t="s">
        <v>245</v>
      </c>
      <c r="H133" s="182">
        <v>4</v>
      </c>
      <c r="I133" s="183"/>
      <c r="J133" s="184">
        <f>ROUND(I133*H133,2)</f>
        <v>0</v>
      </c>
      <c r="K133" s="180" t="s">
        <v>3</v>
      </c>
      <c r="L133" s="37"/>
      <c r="M133" s="185" t="s">
        <v>3</v>
      </c>
      <c r="N133" s="186" t="s">
        <v>43</v>
      </c>
      <c r="O133" s="70"/>
      <c r="P133" s="187">
        <f>O133*H133</f>
        <v>0</v>
      </c>
      <c r="Q133" s="187">
        <v>0</v>
      </c>
      <c r="R133" s="187">
        <f>Q133*H133</f>
        <v>0</v>
      </c>
      <c r="S133" s="187">
        <v>0</v>
      </c>
      <c r="T133" s="188">
        <f>S133*H133</f>
        <v>0</v>
      </c>
      <c r="AR133" s="189" t="s">
        <v>265</v>
      </c>
      <c r="AT133" s="189" t="s">
        <v>179</v>
      </c>
      <c r="AU133" s="189" t="s">
        <v>81</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265</v>
      </c>
      <c r="BM133" s="189" t="s">
        <v>832</v>
      </c>
    </row>
    <row r="134" spans="2:65" s="1" customFormat="1" ht="24" customHeight="1">
      <c r="B134" s="177"/>
      <c r="C134" s="178" t="s">
        <v>351</v>
      </c>
      <c r="D134" s="178" t="s">
        <v>179</v>
      </c>
      <c r="E134" s="179" t="s">
        <v>5723</v>
      </c>
      <c r="F134" s="180" t="s">
        <v>5724</v>
      </c>
      <c r="G134" s="181" t="s">
        <v>245</v>
      </c>
      <c r="H134" s="182">
        <v>10</v>
      </c>
      <c r="I134" s="183"/>
      <c r="J134" s="184">
        <f>ROUND(I134*H134,2)</f>
        <v>0</v>
      </c>
      <c r="K134" s="180" t="s">
        <v>183</v>
      </c>
      <c r="L134" s="37"/>
      <c r="M134" s="185" t="s">
        <v>3</v>
      </c>
      <c r="N134" s="186" t="s">
        <v>43</v>
      </c>
      <c r="O134" s="70"/>
      <c r="P134" s="187">
        <f>O134*H134</f>
        <v>0</v>
      </c>
      <c r="Q134" s="187">
        <v>0</v>
      </c>
      <c r="R134" s="187">
        <f>Q134*H134</f>
        <v>0</v>
      </c>
      <c r="S134" s="187">
        <v>0</v>
      </c>
      <c r="T134" s="188">
        <f>S134*H134</f>
        <v>0</v>
      </c>
      <c r="AR134" s="189" t="s">
        <v>265</v>
      </c>
      <c r="AT134" s="189" t="s">
        <v>179</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265</v>
      </c>
      <c r="BM134" s="189" t="s">
        <v>841</v>
      </c>
    </row>
    <row r="135" spans="2:65" s="1" customFormat="1" ht="36" customHeight="1">
      <c r="B135" s="177"/>
      <c r="C135" s="178" t="s">
        <v>360</v>
      </c>
      <c r="D135" s="178" t="s">
        <v>179</v>
      </c>
      <c r="E135" s="179" t="s">
        <v>5725</v>
      </c>
      <c r="F135" s="180" t="s">
        <v>5726</v>
      </c>
      <c r="G135" s="181" t="s">
        <v>245</v>
      </c>
      <c r="H135" s="182">
        <v>13</v>
      </c>
      <c r="I135" s="183"/>
      <c r="J135" s="184">
        <f>ROUND(I135*H135,2)</f>
        <v>0</v>
      </c>
      <c r="K135" s="180" t="s">
        <v>3</v>
      </c>
      <c r="L135" s="37"/>
      <c r="M135" s="185" t="s">
        <v>3</v>
      </c>
      <c r="N135" s="186" t="s">
        <v>43</v>
      </c>
      <c r="O135" s="70"/>
      <c r="P135" s="187">
        <f>O135*H135</f>
        <v>0</v>
      </c>
      <c r="Q135" s="187">
        <v>0</v>
      </c>
      <c r="R135" s="187">
        <f>Q135*H135</f>
        <v>0</v>
      </c>
      <c r="S135" s="187">
        <v>0</v>
      </c>
      <c r="T135" s="188">
        <f>S135*H135</f>
        <v>0</v>
      </c>
      <c r="AR135" s="189" t="s">
        <v>265</v>
      </c>
      <c r="AT135" s="189" t="s">
        <v>179</v>
      </c>
      <c r="AU135" s="189" t="s">
        <v>81</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265</v>
      </c>
      <c r="BM135" s="189" t="s">
        <v>851</v>
      </c>
    </row>
    <row r="136" spans="2:65" s="1" customFormat="1" ht="24" customHeight="1">
      <c r="B136" s="177"/>
      <c r="C136" s="178" t="s">
        <v>368</v>
      </c>
      <c r="D136" s="178" t="s">
        <v>179</v>
      </c>
      <c r="E136" s="179" t="s">
        <v>5727</v>
      </c>
      <c r="F136" s="180" t="s">
        <v>5728</v>
      </c>
      <c r="G136" s="181" t="s">
        <v>245</v>
      </c>
      <c r="H136" s="182">
        <v>19</v>
      </c>
      <c r="I136" s="183"/>
      <c r="J136" s="184">
        <f>ROUND(I136*H136,2)</f>
        <v>0</v>
      </c>
      <c r="K136" s="180" t="s">
        <v>183</v>
      </c>
      <c r="L136" s="37"/>
      <c r="M136" s="185" t="s">
        <v>3</v>
      </c>
      <c r="N136" s="186" t="s">
        <v>43</v>
      </c>
      <c r="O136" s="70"/>
      <c r="P136" s="187">
        <f>O136*H136</f>
        <v>0</v>
      </c>
      <c r="Q136" s="187">
        <v>0</v>
      </c>
      <c r="R136" s="187">
        <f>Q136*H136</f>
        <v>0</v>
      </c>
      <c r="S136" s="187">
        <v>0</v>
      </c>
      <c r="T136" s="188">
        <f>S136*H136</f>
        <v>0</v>
      </c>
      <c r="AR136" s="189" t="s">
        <v>265</v>
      </c>
      <c r="AT136" s="189" t="s">
        <v>179</v>
      </c>
      <c r="AU136" s="189" t="s">
        <v>81</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265</v>
      </c>
      <c r="BM136" s="189" t="s">
        <v>861</v>
      </c>
    </row>
    <row r="137" spans="2:65" s="1" customFormat="1" ht="24" customHeight="1">
      <c r="B137" s="177"/>
      <c r="C137" s="178" t="s">
        <v>383</v>
      </c>
      <c r="D137" s="178" t="s">
        <v>179</v>
      </c>
      <c r="E137" s="179" t="s">
        <v>5729</v>
      </c>
      <c r="F137" s="180" t="s">
        <v>5730</v>
      </c>
      <c r="G137" s="181" t="s">
        <v>494</v>
      </c>
      <c r="H137" s="182">
        <v>16</v>
      </c>
      <c r="I137" s="183"/>
      <c r="J137" s="184">
        <f>ROUND(I137*H137,2)</f>
        <v>0</v>
      </c>
      <c r="K137" s="180" t="s">
        <v>5675</v>
      </c>
      <c r="L137" s="37"/>
      <c r="M137" s="185" t="s">
        <v>3</v>
      </c>
      <c r="N137" s="186" t="s">
        <v>43</v>
      </c>
      <c r="O137" s="70"/>
      <c r="P137" s="187">
        <f>O137*H137</f>
        <v>0</v>
      </c>
      <c r="Q137" s="187">
        <v>0</v>
      </c>
      <c r="R137" s="187">
        <f>Q137*H137</f>
        <v>0</v>
      </c>
      <c r="S137" s="187">
        <v>0</v>
      </c>
      <c r="T137" s="188">
        <f>S137*H137</f>
        <v>0</v>
      </c>
      <c r="AR137" s="189" t="s">
        <v>265</v>
      </c>
      <c r="AT137" s="189" t="s">
        <v>179</v>
      </c>
      <c r="AU137" s="189" t="s">
        <v>81</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265</v>
      </c>
      <c r="BM137" s="189" t="s">
        <v>875</v>
      </c>
    </row>
    <row r="138" spans="2:65" s="1" customFormat="1" ht="24" customHeight="1">
      <c r="B138" s="177"/>
      <c r="C138" s="178" t="s">
        <v>391</v>
      </c>
      <c r="D138" s="178" t="s">
        <v>179</v>
      </c>
      <c r="E138" s="179" t="s">
        <v>5731</v>
      </c>
      <c r="F138" s="180" t="s">
        <v>5732</v>
      </c>
      <c r="G138" s="181" t="s">
        <v>494</v>
      </c>
      <c r="H138" s="182">
        <v>36</v>
      </c>
      <c r="I138" s="183"/>
      <c r="J138" s="184">
        <f>ROUND(I138*H138,2)</f>
        <v>0</v>
      </c>
      <c r="K138" s="180" t="s">
        <v>183</v>
      </c>
      <c r="L138" s="37"/>
      <c r="M138" s="185" t="s">
        <v>3</v>
      </c>
      <c r="N138" s="186" t="s">
        <v>43</v>
      </c>
      <c r="O138" s="70"/>
      <c r="P138" s="187">
        <f>O138*H138</f>
        <v>0</v>
      </c>
      <c r="Q138" s="187">
        <v>0</v>
      </c>
      <c r="R138" s="187">
        <f>Q138*H138</f>
        <v>0</v>
      </c>
      <c r="S138" s="187">
        <v>0</v>
      </c>
      <c r="T138" s="188">
        <f>S138*H138</f>
        <v>0</v>
      </c>
      <c r="AR138" s="189" t="s">
        <v>265</v>
      </c>
      <c r="AT138" s="189" t="s">
        <v>179</v>
      </c>
      <c r="AU138" s="189" t="s">
        <v>81</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265</v>
      </c>
      <c r="BM138" s="189" t="s">
        <v>895</v>
      </c>
    </row>
    <row r="139" spans="2:65" s="1" customFormat="1" ht="24" customHeight="1">
      <c r="B139" s="177"/>
      <c r="C139" s="178" t="s">
        <v>397</v>
      </c>
      <c r="D139" s="178" t="s">
        <v>179</v>
      </c>
      <c r="E139" s="179" t="s">
        <v>5733</v>
      </c>
      <c r="F139" s="180" t="s">
        <v>5734</v>
      </c>
      <c r="G139" s="181" t="s">
        <v>494</v>
      </c>
      <c r="H139" s="182">
        <v>5</v>
      </c>
      <c r="I139" s="183"/>
      <c r="J139" s="184">
        <f>ROUND(I139*H139,2)</f>
        <v>0</v>
      </c>
      <c r="K139" s="180" t="s">
        <v>183</v>
      </c>
      <c r="L139" s="37"/>
      <c r="M139" s="185" t="s">
        <v>3</v>
      </c>
      <c r="N139" s="186" t="s">
        <v>43</v>
      </c>
      <c r="O139" s="70"/>
      <c r="P139" s="187">
        <f>O139*H139</f>
        <v>0</v>
      </c>
      <c r="Q139" s="187">
        <v>0</v>
      </c>
      <c r="R139" s="187">
        <f>Q139*H139</f>
        <v>0</v>
      </c>
      <c r="S139" s="187">
        <v>0</v>
      </c>
      <c r="T139" s="188">
        <f>S139*H139</f>
        <v>0</v>
      </c>
      <c r="AR139" s="189" t="s">
        <v>265</v>
      </c>
      <c r="AT139" s="189" t="s">
        <v>179</v>
      </c>
      <c r="AU139" s="189" t="s">
        <v>81</v>
      </c>
      <c r="AY139" s="18" t="s">
        <v>177</v>
      </c>
      <c r="BE139" s="190">
        <f>IF(N139="základní",J139,0)</f>
        <v>0</v>
      </c>
      <c r="BF139" s="190">
        <f>IF(N139="snížená",J139,0)</f>
        <v>0</v>
      </c>
      <c r="BG139" s="190">
        <f>IF(N139="zákl. přenesená",J139,0)</f>
        <v>0</v>
      </c>
      <c r="BH139" s="190">
        <f>IF(N139="sníž. přenesená",J139,0)</f>
        <v>0</v>
      </c>
      <c r="BI139" s="190">
        <f>IF(N139="nulová",J139,0)</f>
        <v>0</v>
      </c>
      <c r="BJ139" s="18" t="s">
        <v>79</v>
      </c>
      <c r="BK139" s="190">
        <f>ROUND(I139*H139,2)</f>
        <v>0</v>
      </c>
      <c r="BL139" s="18" t="s">
        <v>265</v>
      </c>
      <c r="BM139" s="189" t="s">
        <v>914</v>
      </c>
    </row>
    <row r="140" spans="2:65" s="1" customFormat="1" ht="24" customHeight="1">
      <c r="B140" s="177"/>
      <c r="C140" s="178" t="s">
        <v>413</v>
      </c>
      <c r="D140" s="178" t="s">
        <v>179</v>
      </c>
      <c r="E140" s="179" t="s">
        <v>5735</v>
      </c>
      <c r="F140" s="180" t="s">
        <v>5736</v>
      </c>
      <c r="G140" s="181" t="s">
        <v>494</v>
      </c>
      <c r="H140" s="182">
        <v>3</v>
      </c>
      <c r="I140" s="183"/>
      <c r="J140" s="184">
        <f>ROUND(I140*H140,2)</f>
        <v>0</v>
      </c>
      <c r="K140" s="180" t="s">
        <v>183</v>
      </c>
      <c r="L140" s="37"/>
      <c r="M140" s="185" t="s">
        <v>3</v>
      </c>
      <c r="N140" s="186" t="s">
        <v>43</v>
      </c>
      <c r="O140" s="70"/>
      <c r="P140" s="187">
        <f>O140*H140</f>
        <v>0</v>
      </c>
      <c r="Q140" s="187">
        <v>0</v>
      </c>
      <c r="R140" s="187">
        <f>Q140*H140</f>
        <v>0</v>
      </c>
      <c r="S140" s="187">
        <v>0</v>
      </c>
      <c r="T140" s="188">
        <f>S140*H140</f>
        <v>0</v>
      </c>
      <c r="AR140" s="189" t="s">
        <v>265</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265</v>
      </c>
      <c r="BM140" s="189" t="s">
        <v>932</v>
      </c>
    </row>
    <row r="141" spans="2:65" s="1" customFormat="1" ht="24" customHeight="1">
      <c r="B141" s="177"/>
      <c r="C141" s="178" t="s">
        <v>433</v>
      </c>
      <c r="D141" s="178" t="s">
        <v>179</v>
      </c>
      <c r="E141" s="179" t="s">
        <v>5737</v>
      </c>
      <c r="F141" s="180" t="s">
        <v>5738</v>
      </c>
      <c r="G141" s="181" t="s">
        <v>494</v>
      </c>
      <c r="H141" s="182">
        <v>326</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265</v>
      </c>
      <c r="AT141" s="189" t="s">
        <v>179</v>
      </c>
      <c r="AU141" s="189" t="s">
        <v>81</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265</v>
      </c>
      <c r="BM141" s="189" t="s">
        <v>944</v>
      </c>
    </row>
    <row r="142" spans="2:65" s="1" customFormat="1" ht="24" customHeight="1">
      <c r="B142" s="177"/>
      <c r="C142" s="178" t="s">
        <v>438</v>
      </c>
      <c r="D142" s="178" t="s">
        <v>179</v>
      </c>
      <c r="E142" s="179" t="s">
        <v>5739</v>
      </c>
      <c r="F142" s="180" t="s">
        <v>5740</v>
      </c>
      <c r="G142" s="181" t="s">
        <v>494</v>
      </c>
      <c r="H142" s="182">
        <v>282</v>
      </c>
      <c r="I142" s="183"/>
      <c r="J142" s="184">
        <f>ROUND(I142*H142,2)</f>
        <v>0</v>
      </c>
      <c r="K142" s="180" t="s">
        <v>183</v>
      </c>
      <c r="L142" s="37"/>
      <c r="M142" s="185" t="s">
        <v>3</v>
      </c>
      <c r="N142" s="186" t="s">
        <v>43</v>
      </c>
      <c r="O142" s="70"/>
      <c r="P142" s="187">
        <f>O142*H142</f>
        <v>0</v>
      </c>
      <c r="Q142" s="187">
        <v>0</v>
      </c>
      <c r="R142" s="187">
        <f>Q142*H142</f>
        <v>0</v>
      </c>
      <c r="S142" s="187">
        <v>0</v>
      </c>
      <c r="T142" s="188">
        <f>S142*H142</f>
        <v>0</v>
      </c>
      <c r="AR142" s="189" t="s">
        <v>265</v>
      </c>
      <c r="AT142" s="189" t="s">
        <v>179</v>
      </c>
      <c r="AU142" s="189" t="s">
        <v>81</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265</v>
      </c>
      <c r="BM142" s="189" t="s">
        <v>959</v>
      </c>
    </row>
    <row r="143" spans="2:65" s="1" customFormat="1" ht="24" customHeight="1">
      <c r="B143" s="177"/>
      <c r="C143" s="178" t="s">
        <v>444</v>
      </c>
      <c r="D143" s="178" t="s">
        <v>179</v>
      </c>
      <c r="E143" s="179" t="s">
        <v>5741</v>
      </c>
      <c r="F143" s="180" t="s">
        <v>5742</v>
      </c>
      <c r="G143" s="181" t="s">
        <v>494</v>
      </c>
      <c r="H143" s="182">
        <v>149</v>
      </c>
      <c r="I143" s="183"/>
      <c r="J143" s="184">
        <f>ROUND(I143*H143,2)</f>
        <v>0</v>
      </c>
      <c r="K143" s="180" t="s">
        <v>183</v>
      </c>
      <c r="L143" s="37"/>
      <c r="M143" s="185" t="s">
        <v>3</v>
      </c>
      <c r="N143" s="186" t="s">
        <v>43</v>
      </c>
      <c r="O143" s="70"/>
      <c r="P143" s="187">
        <f>O143*H143</f>
        <v>0</v>
      </c>
      <c r="Q143" s="187">
        <v>0</v>
      </c>
      <c r="R143" s="187">
        <f>Q143*H143</f>
        <v>0</v>
      </c>
      <c r="S143" s="187">
        <v>0</v>
      </c>
      <c r="T143" s="188">
        <f>S143*H143</f>
        <v>0</v>
      </c>
      <c r="AR143" s="189" t="s">
        <v>265</v>
      </c>
      <c r="AT143" s="189" t="s">
        <v>179</v>
      </c>
      <c r="AU143" s="189" t="s">
        <v>81</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265</v>
      </c>
      <c r="BM143" s="189" t="s">
        <v>969</v>
      </c>
    </row>
    <row r="144" spans="2:65" s="1" customFormat="1" ht="24" customHeight="1">
      <c r="B144" s="177"/>
      <c r="C144" s="178" t="s">
        <v>450</v>
      </c>
      <c r="D144" s="178" t="s">
        <v>179</v>
      </c>
      <c r="E144" s="179" t="s">
        <v>5743</v>
      </c>
      <c r="F144" s="180" t="s">
        <v>5744</v>
      </c>
      <c r="G144" s="181" t="s">
        <v>494</v>
      </c>
      <c r="H144" s="182">
        <v>64</v>
      </c>
      <c r="I144" s="183"/>
      <c r="J144" s="184">
        <f>ROUND(I144*H144,2)</f>
        <v>0</v>
      </c>
      <c r="K144" s="180" t="s">
        <v>183</v>
      </c>
      <c r="L144" s="37"/>
      <c r="M144" s="185" t="s">
        <v>3</v>
      </c>
      <c r="N144" s="186" t="s">
        <v>43</v>
      </c>
      <c r="O144" s="70"/>
      <c r="P144" s="187">
        <f>O144*H144</f>
        <v>0</v>
      </c>
      <c r="Q144" s="187">
        <v>0</v>
      </c>
      <c r="R144" s="187">
        <f>Q144*H144</f>
        <v>0</v>
      </c>
      <c r="S144" s="187">
        <v>0</v>
      </c>
      <c r="T144" s="188">
        <f>S144*H144</f>
        <v>0</v>
      </c>
      <c r="AR144" s="189" t="s">
        <v>265</v>
      </c>
      <c r="AT144" s="189" t="s">
        <v>179</v>
      </c>
      <c r="AU144" s="189" t="s">
        <v>81</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265</v>
      </c>
      <c r="BM144" s="189" t="s">
        <v>978</v>
      </c>
    </row>
    <row r="145" spans="2:65" s="1" customFormat="1" ht="24" customHeight="1">
      <c r="B145" s="177"/>
      <c r="C145" s="178" t="s">
        <v>456</v>
      </c>
      <c r="D145" s="178" t="s">
        <v>179</v>
      </c>
      <c r="E145" s="179" t="s">
        <v>5745</v>
      </c>
      <c r="F145" s="180" t="s">
        <v>5746</v>
      </c>
      <c r="G145" s="181" t="s">
        <v>494</v>
      </c>
      <c r="H145" s="182">
        <v>46</v>
      </c>
      <c r="I145" s="183"/>
      <c r="J145" s="184">
        <f>ROUND(I145*H145,2)</f>
        <v>0</v>
      </c>
      <c r="K145" s="180" t="s">
        <v>3</v>
      </c>
      <c r="L145" s="37"/>
      <c r="M145" s="185" t="s">
        <v>3</v>
      </c>
      <c r="N145" s="186" t="s">
        <v>43</v>
      </c>
      <c r="O145" s="70"/>
      <c r="P145" s="187">
        <f>O145*H145</f>
        <v>0</v>
      </c>
      <c r="Q145" s="187">
        <v>0</v>
      </c>
      <c r="R145" s="187">
        <f>Q145*H145</f>
        <v>0</v>
      </c>
      <c r="S145" s="187">
        <v>0</v>
      </c>
      <c r="T145" s="188">
        <f>S145*H145</f>
        <v>0</v>
      </c>
      <c r="AR145" s="189" t="s">
        <v>265</v>
      </c>
      <c r="AT145" s="189" t="s">
        <v>179</v>
      </c>
      <c r="AU145" s="189" t="s">
        <v>81</v>
      </c>
      <c r="AY145" s="18" t="s">
        <v>177</v>
      </c>
      <c r="BE145" s="190">
        <f>IF(N145="základní",J145,0)</f>
        <v>0</v>
      </c>
      <c r="BF145" s="190">
        <f>IF(N145="snížená",J145,0)</f>
        <v>0</v>
      </c>
      <c r="BG145" s="190">
        <f>IF(N145="zákl. přenesená",J145,0)</f>
        <v>0</v>
      </c>
      <c r="BH145" s="190">
        <f>IF(N145="sníž. přenesená",J145,0)</f>
        <v>0</v>
      </c>
      <c r="BI145" s="190">
        <f>IF(N145="nulová",J145,0)</f>
        <v>0</v>
      </c>
      <c r="BJ145" s="18" t="s">
        <v>79</v>
      </c>
      <c r="BK145" s="190">
        <f>ROUND(I145*H145,2)</f>
        <v>0</v>
      </c>
      <c r="BL145" s="18" t="s">
        <v>265</v>
      </c>
      <c r="BM145" s="189" t="s">
        <v>989</v>
      </c>
    </row>
    <row r="146" spans="2:65" s="1" customFormat="1" ht="24" customHeight="1">
      <c r="B146" s="177"/>
      <c r="C146" s="178" t="s">
        <v>460</v>
      </c>
      <c r="D146" s="178" t="s">
        <v>179</v>
      </c>
      <c r="E146" s="179" t="s">
        <v>5747</v>
      </c>
      <c r="F146" s="180" t="s">
        <v>5748</v>
      </c>
      <c r="G146" s="181" t="s">
        <v>494</v>
      </c>
      <c r="H146" s="182">
        <v>343</v>
      </c>
      <c r="I146" s="183"/>
      <c r="J146" s="184">
        <f>ROUND(I146*H146,2)</f>
        <v>0</v>
      </c>
      <c r="K146" s="180" t="s">
        <v>183</v>
      </c>
      <c r="L146" s="37"/>
      <c r="M146" s="185" t="s">
        <v>3</v>
      </c>
      <c r="N146" s="186" t="s">
        <v>43</v>
      </c>
      <c r="O146" s="70"/>
      <c r="P146" s="187">
        <f>O146*H146</f>
        <v>0</v>
      </c>
      <c r="Q146" s="187">
        <v>0</v>
      </c>
      <c r="R146" s="187">
        <f>Q146*H146</f>
        <v>0</v>
      </c>
      <c r="S146" s="187">
        <v>0</v>
      </c>
      <c r="T146" s="188">
        <f>S146*H146</f>
        <v>0</v>
      </c>
      <c r="AR146" s="189" t="s">
        <v>265</v>
      </c>
      <c r="AT146" s="189" t="s">
        <v>179</v>
      </c>
      <c r="AU146" s="189" t="s">
        <v>81</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265</v>
      </c>
      <c r="BM146" s="189" t="s">
        <v>1001</v>
      </c>
    </row>
    <row r="147" spans="2:65" s="1" customFormat="1" ht="24" customHeight="1">
      <c r="B147" s="177"/>
      <c r="C147" s="178" t="s">
        <v>465</v>
      </c>
      <c r="D147" s="178" t="s">
        <v>179</v>
      </c>
      <c r="E147" s="179" t="s">
        <v>5749</v>
      </c>
      <c r="F147" s="180" t="s">
        <v>5750</v>
      </c>
      <c r="G147" s="181" t="s">
        <v>494</v>
      </c>
      <c r="H147" s="182">
        <v>601</v>
      </c>
      <c r="I147" s="183"/>
      <c r="J147" s="184">
        <f>ROUND(I147*H147,2)</f>
        <v>0</v>
      </c>
      <c r="K147" s="180" t="s">
        <v>183</v>
      </c>
      <c r="L147" s="37"/>
      <c r="M147" s="185" t="s">
        <v>3</v>
      </c>
      <c r="N147" s="186" t="s">
        <v>43</v>
      </c>
      <c r="O147" s="70"/>
      <c r="P147" s="187">
        <f>O147*H147</f>
        <v>0</v>
      </c>
      <c r="Q147" s="187">
        <v>0</v>
      </c>
      <c r="R147" s="187">
        <f>Q147*H147</f>
        <v>0</v>
      </c>
      <c r="S147" s="187">
        <v>0</v>
      </c>
      <c r="T147" s="188">
        <f>S147*H147</f>
        <v>0</v>
      </c>
      <c r="AR147" s="189" t="s">
        <v>265</v>
      </c>
      <c r="AT147" s="189" t="s">
        <v>179</v>
      </c>
      <c r="AU147" s="189" t="s">
        <v>81</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265</v>
      </c>
      <c r="BM147" s="189" t="s">
        <v>1011</v>
      </c>
    </row>
    <row r="148" spans="2:65" s="1" customFormat="1" ht="24" customHeight="1">
      <c r="B148" s="177"/>
      <c r="C148" s="178" t="s">
        <v>469</v>
      </c>
      <c r="D148" s="178" t="s">
        <v>179</v>
      </c>
      <c r="E148" s="179" t="s">
        <v>5751</v>
      </c>
      <c r="F148" s="180" t="s">
        <v>5752</v>
      </c>
      <c r="G148" s="181" t="s">
        <v>494</v>
      </c>
      <c r="H148" s="182">
        <v>32</v>
      </c>
      <c r="I148" s="183"/>
      <c r="J148" s="184">
        <f>ROUND(I148*H148,2)</f>
        <v>0</v>
      </c>
      <c r="K148" s="180" t="s">
        <v>183</v>
      </c>
      <c r="L148" s="37"/>
      <c r="M148" s="185" t="s">
        <v>3</v>
      </c>
      <c r="N148" s="186" t="s">
        <v>43</v>
      </c>
      <c r="O148" s="70"/>
      <c r="P148" s="187">
        <f>O148*H148</f>
        <v>0</v>
      </c>
      <c r="Q148" s="187">
        <v>0</v>
      </c>
      <c r="R148" s="187">
        <f>Q148*H148</f>
        <v>0</v>
      </c>
      <c r="S148" s="187">
        <v>0</v>
      </c>
      <c r="T148" s="188">
        <f>S148*H148</f>
        <v>0</v>
      </c>
      <c r="AR148" s="189" t="s">
        <v>265</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265</v>
      </c>
      <c r="BM148" s="189" t="s">
        <v>1020</v>
      </c>
    </row>
    <row r="149" spans="2:65" s="1" customFormat="1" ht="24" customHeight="1">
      <c r="B149" s="177"/>
      <c r="C149" s="178" t="s">
        <v>474</v>
      </c>
      <c r="D149" s="178" t="s">
        <v>179</v>
      </c>
      <c r="E149" s="179" t="s">
        <v>5753</v>
      </c>
      <c r="F149" s="180" t="s">
        <v>5754</v>
      </c>
      <c r="G149" s="181" t="s">
        <v>245</v>
      </c>
      <c r="H149" s="182">
        <v>263</v>
      </c>
      <c r="I149" s="183"/>
      <c r="J149" s="184">
        <f>ROUND(I149*H149,2)</f>
        <v>0</v>
      </c>
      <c r="K149" s="180" t="s">
        <v>5675</v>
      </c>
      <c r="L149" s="37"/>
      <c r="M149" s="185" t="s">
        <v>3</v>
      </c>
      <c r="N149" s="186" t="s">
        <v>43</v>
      </c>
      <c r="O149" s="70"/>
      <c r="P149" s="187">
        <f>O149*H149</f>
        <v>0</v>
      </c>
      <c r="Q149" s="187">
        <v>0</v>
      </c>
      <c r="R149" s="187">
        <f>Q149*H149</f>
        <v>0</v>
      </c>
      <c r="S149" s="187">
        <v>0</v>
      </c>
      <c r="T149" s="188">
        <f>S149*H149</f>
        <v>0</v>
      </c>
      <c r="AR149" s="189" t="s">
        <v>265</v>
      </c>
      <c r="AT149" s="189" t="s">
        <v>179</v>
      </c>
      <c r="AU149" s="189" t="s">
        <v>81</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265</v>
      </c>
      <c r="BM149" s="189" t="s">
        <v>1033</v>
      </c>
    </row>
    <row r="150" spans="2:51" s="12" customFormat="1" ht="12">
      <c r="B150" s="194"/>
      <c r="D150" s="191" t="s">
        <v>188</v>
      </c>
      <c r="E150" s="195" t="s">
        <v>3</v>
      </c>
      <c r="F150" s="196" t="s">
        <v>1145</v>
      </c>
      <c r="H150" s="197">
        <v>110</v>
      </c>
      <c r="I150" s="198"/>
      <c r="L150" s="194"/>
      <c r="M150" s="199"/>
      <c r="N150" s="200"/>
      <c r="O150" s="200"/>
      <c r="P150" s="200"/>
      <c r="Q150" s="200"/>
      <c r="R150" s="200"/>
      <c r="S150" s="200"/>
      <c r="T150" s="201"/>
      <c r="AT150" s="195" t="s">
        <v>188</v>
      </c>
      <c r="AU150" s="195" t="s">
        <v>81</v>
      </c>
      <c r="AV150" s="12" t="s">
        <v>81</v>
      </c>
      <c r="AW150" s="12" t="s">
        <v>34</v>
      </c>
      <c r="AX150" s="12" t="s">
        <v>72</v>
      </c>
      <c r="AY150" s="195" t="s">
        <v>177</v>
      </c>
    </row>
    <row r="151" spans="2:51" s="12" customFormat="1" ht="12">
      <c r="B151" s="194"/>
      <c r="D151" s="191" t="s">
        <v>188</v>
      </c>
      <c r="E151" s="195" t="s">
        <v>3</v>
      </c>
      <c r="F151" s="196" t="s">
        <v>5755</v>
      </c>
      <c r="H151" s="197">
        <v>153</v>
      </c>
      <c r="I151" s="198"/>
      <c r="L151" s="194"/>
      <c r="M151" s="199"/>
      <c r="N151" s="200"/>
      <c r="O151" s="200"/>
      <c r="P151" s="200"/>
      <c r="Q151" s="200"/>
      <c r="R151" s="200"/>
      <c r="S151" s="200"/>
      <c r="T151" s="201"/>
      <c r="AT151" s="195" t="s">
        <v>188</v>
      </c>
      <c r="AU151" s="195" t="s">
        <v>81</v>
      </c>
      <c r="AV151" s="12" t="s">
        <v>81</v>
      </c>
      <c r="AW151" s="12" t="s">
        <v>34</v>
      </c>
      <c r="AX151" s="12" t="s">
        <v>72</v>
      </c>
      <c r="AY151" s="195" t="s">
        <v>177</v>
      </c>
    </row>
    <row r="152" spans="2:51" s="13" customFormat="1" ht="12">
      <c r="B152" s="213"/>
      <c r="D152" s="191" t="s">
        <v>188</v>
      </c>
      <c r="E152" s="214" t="s">
        <v>3</v>
      </c>
      <c r="F152" s="215" t="s">
        <v>359</v>
      </c>
      <c r="H152" s="216">
        <v>263</v>
      </c>
      <c r="I152" s="217"/>
      <c r="L152" s="213"/>
      <c r="M152" s="218"/>
      <c r="N152" s="219"/>
      <c r="O152" s="219"/>
      <c r="P152" s="219"/>
      <c r="Q152" s="219"/>
      <c r="R152" s="219"/>
      <c r="S152" s="219"/>
      <c r="T152" s="220"/>
      <c r="AT152" s="214" t="s">
        <v>188</v>
      </c>
      <c r="AU152" s="214" t="s">
        <v>81</v>
      </c>
      <c r="AV152" s="13" t="s">
        <v>184</v>
      </c>
      <c r="AW152" s="13" t="s">
        <v>34</v>
      </c>
      <c r="AX152" s="13" t="s">
        <v>79</v>
      </c>
      <c r="AY152" s="214" t="s">
        <v>177</v>
      </c>
    </row>
    <row r="153" spans="2:65" s="1" customFormat="1" ht="24" customHeight="1">
      <c r="B153" s="177"/>
      <c r="C153" s="178" t="s">
        <v>481</v>
      </c>
      <c r="D153" s="178" t="s">
        <v>179</v>
      </c>
      <c r="E153" s="179" t="s">
        <v>5756</v>
      </c>
      <c r="F153" s="180" t="s">
        <v>5757</v>
      </c>
      <c r="G153" s="181" t="s">
        <v>245</v>
      </c>
      <c r="H153" s="182">
        <v>145</v>
      </c>
      <c r="I153" s="183"/>
      <c r="J153" s="184">
        <f>ROUND(I153*H153,2)</f>
        <v>0</v>
      </c>
      <c r="K153" s="180" t="s">
        <v>5675</v>
      </c>
      <c r="L153" s="37"/>
      <c r="M153" s="185" t="s">
        <v>3</v>
      </c>
      <c r="N153" s="186" t="s">
        <v>43</v>
      </c>
      <c r="O153" s="70"/>
      <c r="P153" s="187">
        <f>O153*H153</f>
        <v>0</v>
      </c>
      <c r="Q153" s="187">
        <v>0</v>
      </c>
      <c r="R153" s="187">
        <f>Q153*H153</f>
        <v>0</v>
      </c>
      <c r="S153" s="187">
        <v>0</v>
      </c>
      <c r="T153" s="188">
        <f>S153*H153</f>
        <v>0</v>
      </c>
      <c r="AR153" s="189" t="s">
        <v>265</v>
      </c>
      <c r="AT153" s="189" t="s">
        <v>179</v>
      </c>
      <c r="AU153" s="189" t="s">
        <v>81</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265</v>
      </c>
      <c r="BM153" s="189" t="s">
        <v>1044</v>
      </c>
    </row>
    <row r="154" spans="2:51" s="12" customFormat="1" ht="12">
      <c r="B154" s="194"/>
      <c r="D154" s="191" t="s">
        <v>188</v>
      </c>
      <c r="E154" s="195" t="s">
        <v>3</v>
      </c>
      <c r="F154" s="196" t="s">
        <v>5758</v>
      </c>
      <c r="H154" s="197">
        <v>145</v>
      </c>
      <c r="I154" s="198"/>
      <c r="L154" s="194"/>
      <c r="M154" s="199"/>
      <c r="N154" s="200"/>
      <c r="O154" s="200"/>
      <c r="P154" s="200"/>
      <c r="Q154" s="200"/>
      <c r="R154" s="200"/>
      <c r="S154" s="200"/>
      <c r="T154" s="201"/>
      <c r="AT154" s="195" t="s">
        <v>188</v>
      </c>
      <c r="AU154" s="195" t="s">
        <v>81</v>
      </c>
      <c r="AV154" s="12" t="s">
        <v>81</v>
      </c>
      <c r="AW154" s="12" t="s">
        <v>34</v>
      </c>
      <c r="AX154" s="12" t="s">
        <v>72</v>
      </c>
      <c r="AY154" s="195" t="s">
        <v>177</v>
      </c>
    </row>
    <row r="155" spans="2:51" s="13" customFormat="1" ht="12">
      <c r="B155" s="213"/>
      <c r="D155" s="191" t="s">
        <v>188</v>
      </c>
      <c r="E155" s="214" t="s">
        <v>3</v>
      </c>
      <c r="F155" s="215" t="s">
        <v>359</v>
      </c>
      <c r="H155" s="216">
        <v>145</v>
      </c>
      <c r="I155" s="217"/>
      <c r="L155" s="213"/>
      <c r="M155" s="218"/>
      <c r="N155" s="219"/>
      <c r="O155" s="219"/>
      <c r="P155" s="219"/>
      <c r="Q155" s="219"/>
      <c r="R155" s="219"/>
      <c r="S155" s="219"/>
      <c r="T155" s="220"/>
      <c r="AT155" s="214" t="s">
        <v>188</v>
      </c>
      <c r="AU155" s="214" t="s">
        <v>81</v>
      </c>
      <c r="AV155" s="13" t="s">
        <v>184</v>
      </c>
      <c r="AW155" s="13" t="s">
        <v>34</v>
      </c>
      <c r="AX155" s="13" t="s">
        <v>79</v>
      </c>
      <c r="AY155" s="214" t="s">
        <v>177</v>
      </c>
    </row>
    <row r="156" spans="2:65" s="1" customFormat="1" ht="24" customHeight="1">
      <c r="B156" s="177"/>
      <c r="C156" s="178" t="s">
        <v>486</v>
      </c>
      <c r="D156" s="178" t="s">
        <v>179</v>
      </c>
      <c r="E156" s="179" t="s">
        <v>5759</v>
      </c>
      <c r="F156" s="180" t="s">
        <v>5760</v>
      </c>
      <c r="G156" s="181" t="s">
        <v>245</v>
      </c>
      <c r="H156" s="182">
        <v>123</v>
      </c>
      <c r="I156" s="183"/>
      <c r="J156" s="184">
        <f>ROUND(I156*H156,2)</f>
        <v>0</v>
      </c>
      <c r="K156" s="180" t="s">
        <v>5675</v>
      </c>
      <c r="L156" s="37"/>
      <c r="M156" s="185" t="s">
        <v>3</v>
      </c>
      <c r="N156" s="186" t="s">
        <v>43</v>
      </c>
      <c r="O156" s="70"/>
      <c r="P156" s="187">
        <f>O156*H156</f>
        <v>0</v>
      </c>
      <c r="Q156" s="187">
        <v>0</v>
      </c>
      <c r="R156" s="187">
        <f>Q156*H156</f>
        <v>0</v>
      </c>
      <c r="S156" s="187">
        <v>0</v>
      </c>
      <c r="T156" s="188">
        <f>S156*H156</f>
        <v>0</v>
      </c>
      <c r="AR156" s="189" t="s">
        <v>265</v>
      </c>
      <c r="AT156" s="189" t="s">
        <v>179</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265</v>
      </c>
      <c r="BM156" s="189" t="s">
        <v>1054</v>
      </c>
    </row>
    <row r="157" spans="2:51" s="12" customFormat="1" ht="12">
      <c r="B157" s="194"/>
      <c r="D157" s="191" t="s">
        <v>188</v>
      </c>
      <c r="E157" s="195" t="s">
        <v>3</v>
      </c>
      <c r="F157" s="196" t="s">
        <v>5761</v>
      </c>
      <c r="H157" s="197">
        <v>123</v>
      </c>
      <c r="I157" s="198"/>
      <c r="L157" s="194"/>
      <c r="M157" s="199"/>
      <c r="N157" s="200"/>
      <c r="O157" s="200"/>
      <c r="P157" s="200"/>
      <c r="Q157" s="200"/>
      <c r="R157" s="200"/>
      <c r="S157" s="200"/>
      <c r="T157" s="201"/>
      <c r="AT157" s="195" t="s">
        <v>188</v>
      </c>
      <c r="AU157" s="195" t="s">
        <v>81</v>
      </c>
      <c r="AV157" s="12" t="s">
        <v>81</v>
      </c>
      <c r="AW157" s="12" t="s">
        <v>34</v>
      </c>
      <c r="AX157" s="12" t="s">
        <v>72</v>
      </c>
      <c r="AY157" s="195" t="s">
        <v>177</v>
      </c>
    </row>
    <row r="158" spans="2:51" s="13" customFormat="1" ht="12">
      <c r="B158" s="213"/>
      <c r="D158" s="191" t="s">
        <v>188</v>
      </c>
      <c r="E158" s="214" t="s">
        <v>3</v>
      </c>
      <c r="F158" s="215" t="s">
        <v>359</v>
      </c>
      <c r="H158" s="216">
        <v>123</v>
      </c>
      <c r="I158" s="217"/>
      <c r="L158" s="213"/>
      <c r="M158" s="218"/>
      <c r="N158" s="219"/>
      <c r="O158" s="219"/>
      <c r="P158" s="219"/>
      <c r="Q158" s="219"/>
      <c r="R158" s="219"/>
      <c r="S158" s="219"/>
      <c r="T158" s="220"/>
      <c r="AT158" s="214" t="s">
        <v>188</v>
      </c>
      <c r="AU158" s="214" t="s">
        <v>81</v>
      </c>
      <c r="AV158" s="13" t="s">
        <v>184</v>
      </c>
      <c r="AW158" s="13" t="s">
        <v>34</v>
      </c>
      <c r="AX158" s="13" t="s">
        <v>79</v>
      </c>
      <c r="AY158" s="214" t="s">
        <v>177</v>
      </c>
    </row>
    <row r="159" spans="2:65" s="1" customFormat="1" ht="36" customHeight="1">
      <c r="B159" s="177"/>
      <c r="C159" s="178" t="s">
        <v>491</v>
      </c>
      <c r="D159" s="178" t="s">
        <v>179</v>
      </c>
      <c r="E159" s="179" t="s">
        <v>5762</v>
      </c>
      <c r="F159" s="180" t="s">
        <v>5763</v>
      </c>
      <c r="G159" s="181" t="s">
        <v>245</v>
      </c>
      <c r="H159" s="182">
        <v>49</v>
      </c>
      <c r="I159" s="183"/>
      <c r="J159" s="184">
        <f>ROUND(I159*H159,2)</f>
        <v>0</v>
      </c>
      <c r="K159" s="180" t="s">
        <v>3</v>
      </c>
      <c r="L159" s="37"/>
      <c r="M159" s="185" t="s">
        <v>3</v>
      </c>
      <c r="N159" s="186" t="s">
        <v>43</v>
      </c>
      <c r="O159" s="70"/>
      <c r="P159" s="187">
        <f>O159*H159</f>
        <v>0</v>
      </c>
      <c r="Q159" s="187">
        <v>0</v>
      </c>
      <c r="R159" s="187">
        <f>Q159*H159</f>
        <v>0</v>
      </c>
      <c r="S159" s="187">
        <v>0</v>
      </c>
      <c r="T159" s="188">
        <f>S159*H159</f>
        <v>0</v>
      </c>
      <c r="AR159" s="189" t="s">
        <v>265</v>
      </c>
      <c r="AT159" s="189" t="s">
        <v>179</v>
      </c>
      <c r="AU159" s="189" t="s">
        <v>81</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265</v>
      </c>
      <c r="BM159" s="189" t="s">
        <v>1062</v>
      </c>
    </row>
    <row r="160" spans="2:65" s="1" customFormat="1" ht="16.5" customHeight="1">
      <c r="B160" s="177"/>
      <c r="C160" s="178" t="s">
        <v>498</v>
      </c>
      <c r="D160" s="178" t="s">
        <v>179</v>
      </c>
      <c r="E160" s="179" t="s">
        <v>5764</v>
      </c>
      <c r="F160" s="180" t="s">
        <v>5765</v>
      </c>
      <c r="G160" s="181" t="s">
        <v>245</v>
      </c>
      <c r="H160" s="182">
        <v>41</v>
      </c>
      <c r="I160" s="183"/>
      <c r="J160" s="184">
        <f>ROUND(I160*H160,2)</f>
        <v>0</v>
      </c>
      <c r="K160" s="180" t="s">
        <v>3</v>
      </c>
      <c r="L160" s="37"/>
      <c r="M160" s="185" t="s">
        <v>3</v>
      </c>
      <c r="N160" s="186" t="s">
        <v>43</v>
      </c>
      <c r="O160" s="70"/>
      <c r="P160" s="187">
        <f>O160*H160</f>
        <v>0</v>
      </c>
      <c r="Q160" s="187">
        <v>0</v>
      </c>
      <c r="R160" s="187">
        <f>Q160*H160</f>
        <v>0</v>
      </c>
      <c r="S160" s="187">
        <v>0</v>
      </c>
      <c r="T160" s="188">
        <f>S160*H160</f>
        <v>0</v>
      </c>
      <c r="AR160" s="189" t="s">
        <v>265</v>
      </c>
      <c r="AT160" s="189" t="s">
        <v>179</v>
      </c>
      <c r="AU160" s="189" t="s">
        <v>81</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265</v>
      </c>
      <c r="BM160" s="189" t="s">
        <v>1085</v>
      </c>
    </row>
    <row r="161" spans="2:65" s="1" customFormat="1" ht="16.5" customHeight="1">
      <c r="B161" s="177"/>
      <c r="C161" s="203" t="s">
        <v>504</v>
      </c>
      <c r="D161" s="203" t="s">
        <v>237</v>
      </c>
      <c r="E161" s="204" t="s">
        <v>5766</v>
      </c>
      <c r="F161" s="205" t="s">
        <v>5767</v>
      </c>
      <c r="G161" s="206" t="s">
        <v>245</v>
      </c>
      <c r="H161" s="207">
        <v>2</v>
      </c>
      <c r="I161" s="208"/>
      <c r="J161" s="209">
        <f>ROUND(I161*H161,2)</f>
        <v>0</v>
      </c>
      <c r="K161" s="205" t="s">
        <v>183</v>
      </c>
      <c r="L161" s="210"/>
      <c r="M161" s="211" t="s">
        <v>3</v>
      </c>
      <c r="N161" s="212" t="s">
        <v>43</v>
      </c>
      <c r="O161" s="70"/>
      <c r="P161" s="187">
        <f>O161*H161</f>
        <v>0</v>
      </c>
      <c r="Q161" s="187">
        <v>0</v>
      </c>
      <c r="R161" s="187">
        <f>Q161*H161</f>
        <v>0</v>
      </c>
      <c r="S161" s="187">
        <v>0</v>
      </c>
      <c r="T161" s="188">
        <f>S161*H161</f>
        <v>0</v>
      </c>
      <c r="AR161" s="189" t="s">
        <v>368</v>
      </c>
      <c r="AT161" s="189" t="s">
        <v>237</v>
      </c>
      <c r="AU161" s="189" t="s">
        <v>81</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265</v>
      </c>
      <c r="BM161" s="189" t="s">
        <v>1095</v>
      </c>
    </row>
    <row r="162" spans="2:65" s="1" customFormat="1" ht="24" customHeight="1">
      <c r="B162" s="177"/>
      <c r="C162" s="203" t="s">
        <v>510</v>
      </c>
      <c r="D162" s="203" t="s">
        <v>237</v>
      </c>
      <c r="E162" s="204" t="s">
        <v>5768</v>
      </c>
      <c r="F162" s="205" t="s">
        <v>5769</v>
      </c>
      <c r="G162" s="206" t="s">
        <v>245</v>
      </c>
      <c r="H162" s="207">
        <v>58</v>
      </c>
      <c r="I162" s="208"/>
      <c r="J162" s="209">
        <f>ROUND(I162*H162,2)</f>
        <v>0</v>
      </c>
      <c r="K162" s="205" t="s">
        <v>3</v>
      </c>
      <c r="L162" s="210"/>
      <c r="M162" s="211" t="s">
        <v>3</v>
      </c>
      <c r="N162" s="212" t="s">
        <v>43</v>
      </c>
      <c r="O162" s="70"/>
      <c r="P162" s="187">
        <f>O162*H162</f>
        <v>0</v>
      </c>
      <c r="Q162" s="187">
        <v>0</v>
      </c>
      <c r="R162" s="187">
        <f>Q162*H162</f>
        <v>0</v>
      </c>
      <c r="S162" s="187">
        <v>0</v>
      </c>
      <c r="T162" s="188">
        <f>S162*H162</f>
        <v>0</v>
      </c>
      <c r="AR162" s="189" t="s">
        <v>368</v>
      </c>
      <c r="AT162" s="189" t="s">
        <v>237</v>
      </c>
      <c r="AU162" s="189" t="s">
        <v>81</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265</v>
      </c>
      <c r="BM162" s="189" t="s">
        <v>1107</v>
      </c>
    </row>
    <row r="163" spans="2:65" s="1" customFormat="1" ht="24" customHeight="1">
      <c r="B163" s="177"/>
      <c r="C163" s="203" t="s">
        <v>516</v>
      </c>
      <c r="D163" s="203" t="s">
        <v>237</v>
      </c>
      <c r="E163" s="204" t="s">
        <v>5770</v>
      </c>
      <c r="F163" s="205" t="s">
        <v>5771</v>
      </c>
      <c r="G163" s="206" t="s">
        <v>245</v>
      </c>
      <c r="H163" s="207">
        <v>1</v>
      </c>
      <c r="I163" s="208"/>
      <c r="J163" s="209">
        <f>ROUND(I163*H163,2)</f>
        <v>0</v>
      </c>
      <c r="K163" s="205" t="s">
        <v>3</v>
      </c>
      <c r="L163" s="210"/>
      <c r="M163" s="211" t="s">
        <v>3</v>
      </c>
      <c r="N163" s="212" t="s">
        <v>43</v>
      </c>
      <c r="O163" s="70"/>
      <c r="P163" s="187">
        <f>O163*H163</f>
        <v>0</v>
      </c>
      <c r="Q163" s="187">
        <v>0</v>
      </c>
      <c r="R163" s="187">
        <f>Q163*H163</f>
        <v>0</v>
      </c>
      <c r="S163" s="187">
        <v>0</v>
      </c>
      <c r="T163" s="188">
        <f>S163*H163</f>
        <v>0</v>
      </c>
      <c r="AR163" s="189" t="s">
        <v>368</v>
      </c>
      <c r="AT163" s="189" t="s">
        <v>237</v>
      </c>
      <c r="AU163" s="189" t="s">
        <v>81</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265</v>
      </c>
      <c r="BM163" s="189" t="s">
        <v>1118</v>
      </c>
    </row>
    <row r="164" spans="2:65" s="1" customFormat="1" ht="16.5" customHeight="1">
      <c r="B164" s="177"/>
      <c r="C164" s="203" t="s">
        <v>521</v>
      </c>
      <c r="D164" s="203" t="s">
        <v>237</v>
      </c>
      <c r="E164" s="204" t="s">
        <v>5772</v>
      </c>
      <c r="F164" s="205" t="s">
        <v>5773</v>
      </c>
      <c r="G164" s="206" t="s">
        <v>245</v>
      </c>
      <c r="H164" s="207">
        <v>1</v>
      </c>
      <c r="I164" s="208"/>
      <c r="J164" s="209">
        <f>ROUND(I164*H164,2)</f>
        <v>0</v>
      </c>
      <c r="K164" s="205" t="s">
        <v>3</v>
      </c>
      <c r="L164" s="210"/>
      <c r="M164" s="211" t="s">
        <v>3</v>
      </c>
      <c r="N164" s="212" t="s">
        <v>43</v>
      </c>
      <c r="O164" s="70"/>
      <c r="P164" s="187">
        <f>O164*H164</f>
        <v>0</v>
      </c>
      <c r="Q164" s="187">
        <v>0</v>
      </c>
      <c r="R164" s="187">
        <f>Q164*H164</f>
        <v>0</v>
      </c>
      <c r="S164" s="187">
        <v>0</v>
      </c>
      <c r="T164" s="188">
        <f>S164*H164</f>
        <v>0</v>
      </c>
      <c r="AR164" s="189" t="s">
        <v>368</v>
      </c>
      <c r="AT164" s="189" t="s">
        <v>237</v>
      </c>
      <c r="AU164" s="189" t="s">
        <v>81</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265</v>
      </c>
      <c r="BM164" s="189" t="s">
        <v>1126</v>
      </c>
    </row>
    <row r="165" spans="2:65" s="1" customFormat="1" ht="16.5" customHeight="1">
      <c r="B165" s="177"/>
      <c r="C165" s="178" t="s">
        <v>526</v>
      </c>
      <c r="D165" s="178" t="s">
        <v>179</v>
      </c>
      <c r="E165" s="179" t="s">
        <v>5774</v>
      </c>
      <c r="F165" s="180" t="s">
        <v>5775</v>
      </c>
      <c r="G165" s="181" t="s">
        <v>245</v>
      </c>
      <c r="H165" s="182">
        <v>8</v>
      </c>
      <c r="I165" s="183"/>
      <c r="J165" s="184">
        <f>ROUND(I165*H165,2)</f>
        <v>0</v>
      </c>
      <c r="K165" s="180" t="s">
        <v>5675</v>
      </c>
      <c r="L165" s="37"/>
      <c r="M165" s="185" t="s">
        <v>3</v>
      </c>
      <c r="N165" s="186" t="s">
        <v>43</v>
      </c>
      <c r="O165" s="70"/>
      <c r="P165" s="187">
        <f>O165*H165</f>
        <v>0</v>
      </c>
      <c r="Q165" s="187">
        <v>0</v>
      </c>
      <c r="R165" s="187">
        <f>Q165*H165</f>
        <v>0</v>
      </c>
      <c r="S165" s="187">
        <v>0</v>
      </c>
      <c r="T165" s="188">
        <f>S165*H165</f>
        <v>0</v>
      </c>
      <c r="AR165" s="189" t="s">
        <v>265</v>
      </c>
      <c r="AT165" s="189" t="s">
        <v>179</v>
      </c>
      <c r="AU165" s="189" t="s">
        <v>81</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265</v>
      </c>
      <c r="BM165" s="189" t="s">
        <v>1135</v>
      </c>
    </row>
    <row r="166" spans="2:65" s="1" customFormat="1" ht="16.5" customHeight="1">
      <c r="B166" s="177"/>
      <c r="C166" s="178" t="s">
        <v>530</v>
      </c>
      <c r="D166" s="178" t="s">
        <v>179</v>
      </c>
      <c r="E166" s="179" t="s">
        <v>5776</v>
      </c>
      <c r="F166" s="180" t="s">
        <v>5777</v>
      </c>
      <c r="G166" s="181" t="s">
        <v>245</v>
      </c>
      <c r="H166" s="182">
        <v>1</v>
      </c>
      <c r="I166" s="183"/>
      <c r="J166" s="184">
        <f>ROUND(I166*H166,2)</f>
        <v>0</v>
      </c>
      <c r="K166" s="180" t="s">
        <v>183</v>
      </c>
      <c r="L166" s="37"/>
      <c r="M166" s="185" t="s">
        <v>3</v>
      </c>
      <c r="N166" s="186" t="s">
        <v>43</v>
      </c>
      <c r="O166" s="70"/>
      <c r="P166" s="187">
        <f>O166*H166</f>
        <v>0</v>
      </c>
      <c r="Q166" s="187">
        <v>0</v>
      </c>
      <c r="R166" s="187">
        <f>Q166*H166</f>
        <v>0</v>
      </c>
      <c r="S166" s="187">
        <v>0</v>
      </c>
      <c r="T166" s="188">
        <f>S166*H166</f>
        <v>0</v>
      </c>
      <c r="AR166" s="189" t="s">
        <v>265</v>
      </c>
      <c r="AT166" s="189" t="s">
        <v>179</v>
      </c>
      <c r="AU166" s="189" t="s">
        <v>81</v>
      </c>
      <c r="AY166" s="18" t="s">
        <v>177</v>
      </c>
      <c r="BE166" s="190">
        <f>IF(N166="základní",J166,0)</f>
        <v>0</v>
      </c>
      <c r="BF166" s="190">
        <f>IF(N166="snížená",J166,0)</f>
        <v>0</v>
      </c>
      <c r="BG166" s="190">
        <f>IF(N166="zákl. přenesená",J166,0)</f>
        <v>0</v>
      </c>
      <c r="BH166" s="190">
        <f>IF(N166="sníž. přenesená",J166,0)</f>
        <v>0</v>
      </c>
      <c r="BI166" s="190">
        <f>IF(N166="nulová",J166,0)</f>
        <v>0</v>
      </c>
      <c r="BJ166" s="18" t="s">
        <v>79</v>
      </c>
      <c r="BK166" s="190">
        <f>ROUND(I166*H166,2)</f>
        <v>0</v>
      </c>
      <c r="BL166" s="18" t="s">
        <v>265</v>
      </c>
      <c r="BM166" s="189" t="s">
        <v>1145</v>
      </c>
    </row>
    <row r="167" spans="2:65" s="1" customFormat="1" ht="24" customHeight="1">
      <c r="B167" s="177"/>
      <c r="C167" s="178" t="s">
        <v>731</v>
      </c>
      <c r="D167" s="178" t="s">
        <v>179</v>
      </c>
      <c r="E167" s="179" t="s">
        <v>5778</v>
      </c>
      <c r="F167" s="180" t="s">
        <v>5779</v>
      </c>
      <c r="G167" s="181" t="s">
        <v>494</v>
      </c>
      <c r="H167" s="182">
        <v>1895</v>
      </c>
      <c r="I167" s="183"/>
      <c r="J167" s="184">
        <f>ROUND(I167*H167,2)</f>
        <v>0</v>
      </c>
      <c r="K167" s="180" t="s">
        <v>5675</v>
      </c>
      <c r="L167" s="37"/>
      <c r="M167" s="185" t="s">
        <v>3</v>
      </c>
      <c r="N167" s="186" t="s">
        <v>43</v>
      </c>
      <c r="O167" s="70"/>
      <c r="P167" s="187">
        <f>O167*H167</f>
        <v>0</v>
      </c>
      <c r="Q167" s="187">
        <v>0</v>
      </c>
      <c r="R167" s="187">
        <f>Q167*H167</f>
        <v>0</v>
      </c>
      <c r="S167" s="187">
        <v>0</v>
      </c>
      <c r="T167" s="188">
        <f>S167*H167</f>
        <v>0</v>
      </c>
      <c r="AR167" s="189" t="s">
        <v>265</v>
      </c>
      <c r="AT167" s="189" t="s">
        <v>179</v>
      </c>
      <c r="AU167" s="189" t="s">
        <v>81</v>
      </c>
      <c r="AY167" s="18" t="s">
        <v>177</v>
      </c>
      <c r="BE167" s="190">
        <f>IF(N167="základní",J167,0)</f>
        <v>0</v>
      </c>
      <c r="BF167" s="190">
        <f>IF(N167="snížená",J167,0)</f>
        <v>0</v>
      </c>
      <c r="BG167" s="190">
        <f>IF(N167="zákl. přenesená",J167,0)</f>
        <v>0</v>
      </c>
      <c r="BH167" s="190">
        <f>IF(N167="sníž. přenesená",J167,0)</f>
        <v>0</v>
      </c>
      <c r="BI167" s="190">
        <f>IF(N167="nulová",J167,0)</f>
        <v>0</v>
      </c>
      <c r="BJ167" s="18" t="s">
        <v>79</v>
      </c>
      <c r="BK167" s="190">
        <f>ROUND(I167*H167,2)</f>
        <v>0</v>
      </c>
      <c r="BL167" s="18" t="s">
        <v>265</v>
      </c>
      <c r="BM167" s="189" t="s">
        <v>1156</v>
      </c>
    </row>
    <row r="168" spans="2:65" s="1" customFormat="1" ht="24" customHeight="1">
      <c r="B168" s="177"/>
      <c r="C168" s="178" t="s">
        <v>826</v>
      </c>
      <c r="D168" s="178" t="s">
        <v>179</v>
      </c>
      <c r="E168" s="179" t="s">
        <v>5780</v>
      </c>
      <c r="F168" s="180" t="s">
        <v>5781</v>
      </c>
      <c r="G168" s="181" t="s">
        <v>494</v>
      </c>
      <c r="H168" s="182">
        <v>8</v>
      </c>
      <c r="I168" s="183"/>
      <c r="J168" s="184">
        <f>ROUND(I168*H168,2)</f>
        <v>0</v>
      </c>
      <c r="K168" s="180" t="s">
        <v>5675</v>
      </c>
      <c r="L168" s="37"/>
      <c r="M168" s="185" t="s">
        <v>3</v>
      </c>
      <c r="N168" s="186" t="s">
        <v>43</v>
      </c>
      <c r="O168" s="70"/>
      <c r="P168" s="187">
        <f>O168*H168</f>
        <v>0</v>
      </c>
      <c r="Q168" s="187">
        <v>0</v>
      </c>
      <c r="R168" s="187">
        <f>Q168*H168</f>
        <v>0</v>
      </c>
      <c r="S168" s="187">
        <v>0</v>
      </c>
      <c r="T168" s="188">
        <f>S168*H168</f>
        <v>0</v>
      </c>
      <c r="AR168" s="189" t="s">
        <v>265</v>
      </c>
      <c r="AT168" s="189" t="s">
        <v>179</v>
      </c>
      <c r="AU168" s="189" t="s">
        <v>81</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265</v>
      </c>
      <c r="BM168" s="189" t="s">
        <v>1176</v>
      </c>
    </row>
    <row r="169" spans="2:65" s="1" customFormat="1" ht="36" customHeight="1">
      <c r="B169" s="177"/>
      <c r="C169" s="178" t="s">
        <v>832</v>
      </c>
      <c r="D169" s="178" t="s">
        <v>179</v>
      </c>
      <c r="E169" s="179" t="s">
        <v>5782</v>
      </c>
      <c r="F169" s="180" t="s">
        <v>5783</v>
      </c>
      <c r="G169" s="181" t="s">
        <v>5706</v>
      </c>
      <c r="H169" s="237"/>
      <c r="I169" s="183"/>
      <c r="J169" s="184">
        <f>ROUND(I169*H169,2)</f>
        <v>0</v>
      </c>
      <c r="K169" s="180" t="s">
        <v>5675</v>
      </c>
      <c r="L169" s="37"/>
      <c r="M169" s="185" t="s">
        <v>3</v>
      </c>
      <c r="N169" s="186" t="s">
        <v>43</v>
      </c>
      <c r="O169" s="70"/>
      <c r="P169" s="187">
        <f>O169*H169</f>
        <v>0</v>
      </c>
      <c r="Q169" s="187">
        <v>0</v>
      </c>
      <c r="R169" s="187">
        <f>Q169*H169</f>
        <v>0</v>
      </c>
      <c r="S169" s="187">
        <v>0</v>
      </c>
      <c r="T169" s="188">
        <f>S169*H169</f>
        <v>0</v>
      </c>
      <c r="AR169" s="189" t="s">
        <v>265</v>
      </c>
      <c r="AT169" s="189" t="s">
        <v>179</v>
      </c>
      <c r="AU169" s="189" t="s">
        <v>81</v>
      </c>
      <c r="AY169" s="18" t="s">
        <v>177</v>
      </c>
      <c r="BE169" s="190">
        <f>IF(N169="základní",J169,0)</f>
        <v>0</v>
      </c>
      <c r="BF169" s="190">
        <f>IF(N169="snížená",J169,0)</f>
        <v>0</v>
      </c>
      <c r="BG169" s="190">
        <f>IF(N169="zákl. přenesená",J169,0)</f>
        <v>0</v>
      </c>
      <c r="BH169" s="190">
        <f>IF(N169="sníž. přenesená",J169,0)</f>
        <v>0</v>
      </c>
      <c r="BI169" s="190">
        <f>IF(N169="nulová",J169,0)</f>
        <v>0</v>
      </c>
      <c r="BJ169" s="18" t="s">
        <v>79</v>
      </c>
      <c r="BK169" s="190">
        <f>ROUND(I169*H169,2)</f>
        <v>0</v>
      </c>
      <c r="BL169" s="18" t="s">
        <v>265</v>
      </c>
      <c r="BM169" s="189" t="s">
        <v>1199</v>
      </c>
    </row>
    <row r="170" spans="2:63" s="11" customFormat="1" ht="22.8" customHeight="1">
      <c r="B170" s="164"/>
      <c r="D170" s="165" t="s">
        <v>71</v>
      </c>
      <c r="E170" s="175" t="s">
        <v>5784</v>
      </c>
      <c r="F170" s="175" t="s">
        <v>5785</v>
      </c>
      <c r="I170" s="167"/>
      <c r="J170" s="176">
        <f>BK170</f>
        <v>0</v>
      </c>
      <c r="L170" s="164"/>
      <c r="M170" s="169"/>
      <c r="N170" s="170"/>
      <c r="O170" s="170"/>
      <c r="P170" s="171">
        <f>SUM(P171:P241)</f>
        <v>0</v>
      </c>
      <c r="Q170" s="170"/>
      <c r="R170" s="171">
        <f>SUM(R171:R241)</f>
        <v>0</v>
      </c>
      <c r="S170" s="170"/>
      <c r="T170" s="172">
        <f>SUM(T171:T241)</f>
        <v>0</v>
      </c>
      <c r="AR170" s="165" t="s">
        <v>81</v>
      </c>
      <c r="AT170" s="173" t="s">
        <v>71</v>
      </c>
      <c r="AU170" s="173" t="s">
        <v>79</v>
      </c>
      <c r="AY170" s="165" t="s">
        <v>177</v>
      </c>
      <c r="BK170" s="174">
        <f>SUM(BK171:BK241)</f>
        <v>0</v>
      </c>
    </row>
    <row r="171" spans="2:65" s="1" customFormat="1" ht="24" customHeight="1">
      <c r="B171" s="177"/>
      <c r="C171" s="178" t="s">
        <v>836</v>
      </c>
      <c r="D171" s="178" t="s">
        <v>179</v>
      </c>
      <c r="E171" s="179" t="s">
        <v>5786</v>
      </c>
      <c r="F171" s="180" t="s">
        <v>5787</v>
      </c>
      <c r="G171" s="181" t="s">
        <v>5416</v>
      </c>
      <c r="H171" s="182">
        <v>30</v>
      </c>
      <c r="I171" s="183"/>
      <c r="J171" s="184">
        <f>ROUND(I171*H171,2)</f>
        <v>0</v>
      </c>
      <c r="K171" s="180" t="s">
        <v>3</v>
      </c>
      <c r="L171" s="37"/>
      <c r="M171" s="185" t="s">
        <v>3</v>
      </c>
      <c r="N171" s="186" t="s">
        <v>43</v>
      </c>
      <c r="O171" s="70"/>
      <c r="P171" s="187">
        <f>O171*H171</f>
        <v>0</v>
      </c>
      <c r="Q171" s="187">
        <v>0</v>
      </c>
      <c r="R171" s="187">
        <f>Q171*H171</f>
        <v>0</v>
      </c>
      <c r="S171" s="187">
        <v>0</v>
      </c>
      <c r="T171" s="188">
        <f>S171*H171</f>
        <v>0</v>
      </c>
      <c r="AR171" s="189" t="s">
        <v>265</v>
      </c>
      <c r="AT171" s="189" t="s">
        <v>179</v>
      </c>
      <c r="AU171" s="189" t="s">
        <v>81</v>
      </c>
      <c r="AY171" s="18" t="s">
        <v>177</v>
      </c>
      <c r="BE171" s="190">
        <f>IF(N171="základní",J171,0)</f>
        <v>0</v>
      </c>
      <c r="BF171" s="190">
        <f>IF(N171="snížená",J171,0)</f>
        <v>0</v>
      </c>
      <c r="BG171" s="190">
        <f>IF(N171="zákl. přenesená",J171,0)</f>
        <v>0</v>
      </c>
      <c r="BH171" s="190">
        <f>IF(N171="sníž. přenesená",J171,0)</f>
        <v>0</v>
      </c>
      <c r="BI171" s="190">
        <f>IF(N171="nulová",J171,0)</f>
        <v>0</v>
      </c>
      <c r="BJ171" s="18" t="s">
        <v>79</v>
      </c>
      <c r="BK171" s="190">
        <f>ROUND(I171*H171,2)</f>
        <v>0</v>
      </c>
      <c r="BL171" s="18" t="s">
        <v>265</v>
      </c>
      <c r="BM171" s="189" t="s">
        <v>1209</v>
      </c>
    </row>
    <row r="172" spans="2:65" s="1" customFormat="1" ht="16.5" customHeight="1">
      <c r="B172" s="177"/>
      <c r="C172" s="178" t="s">
        <v>841</v>
      </c>
      <c r="D172" s="178" t="s">
        <v>179</v>
      </c>
      <c r="E172" s="179" t="s">
        <v>5788</v>
      </c>
      <c r="F172" s="180" t="s">
        <v>5789</v>
      </c>
      <c r="G172" s="181" t="s">
        <v>5416</v>
      </c>
      <c r="H172" s="182">
        <v>1</v>
      </c>
      <c r="I172" s="183"/>
      <c r="J172" s="184">
        <f>ROUND(I172*H172,2)</f>
        <v>0</v>
      </c>
      <c r="K172" s="180" t="s">
        <v>3</v>
      </c>
      <c r="L172" s="37"/>
      <c r="M172" s="185" t="s">
        <v>3</v>
      </c>
      <c r="N172" s="186" t="s">
        <v>43</v>
      </c>
      <c r="O172" s="70"/>
      <c r="P172" s="187">
        <f>O172*H172</f>
        <v>0</v>
      </c>
      <c r="Q172" s="187">
        <v>0</v>
      </c>
      <c r="R172" s="187">
        <f>Q172*H172</f>
        <v>0</v>
      </c>
      <c r="S172" s="187">
        <v>0</v>
      </c>
      <c r="T172" s="188">
        <f>S172*H172</f>
        <v>0</v>
      </c>
      <c r="AR172" s="189" t="s">
        <v>265</v>
      </c>
      <c r="AT172" s="189" t="s">
        <v>179</v>
      </c>
      <c r="AU172" s="189" t="s">
        <v>81</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265</v>
      </c>
      <c r="BM172" s="189" t="s">
        <v>1243</v>
      </c>
    </row>
    <row r="173" spans="2:65" s="1" customFormat="1" ht="24" customHeight="1">
      <c r="B173" s="177"/>
      <c r="C173" s="178" t="s">
        <v>847</v>
      </c>
      <c r="D173" s="178" t="s">
        <v>179</v>
      </c>
      <c r="E173" s="179" t="s">
        <v>5790</v>
      </c>
      <c r="F173" s="180" t="s">
        <v>5791</v>
      </c>
      <c r="G173" s="181" t="s">
        <v>494</v>
      </c>
      <c r="H173" s="182">
        <v>3</v>
      </c>
      <c r="I173" s="183"/>
      <c r="J173" s="184">
        <f>ROUND(I173*H173,2)</f>
        <v>0</v>
      </c>
      <c r="K173" s="180" t="s">
        <v>183</v>
      </c>
      <c r="L173" s="37"/>
      <c r="M173" s="185" t="s">
        <v>3</v>
      </c>
      <c r="N173" s="186" t="s">
        <v>43</v>
      </c>
      <c r="O173" s="70"/>
      <c r="P173" s="187">
        <f>O173*H173</f>
        <v>0</v>
      </c>
      <c r="Q173" s="187">
        <v>0</v>
      </c>
      <c r="R173" s="187">
        <f>Q173*H173</f>
        <v>0</v>
      </c>
      <c r="S173" s="187">
        <v>0</v>
      </c>
      <c r="T173" s="188">
        <f>S173*H173</f>
        <v>0</v>
      </c>
      <c r="AR173" s="189" t="s">
        <v>265</v>
      </c>
      <c r="AT173" s="189" t="s">
        <v>179</v>
      </c>
      <c r="AU173" s="189" t="s">
        <v>81</v>
      </c>
      <c r="AY173" s="18" t="s">
        <v>177</v>
      </c>
      <c r="BE173" s="190">
        <f>IF(N173="základní",J173,0)</f>
        <v>0</v>
      </c>
      <c r="BF173" s="190">
        <f>IF(N173="snížená",J173,0)</f>
        <v>0</v>
      </c>
      <c r="BG173" s="190">
        <f>IF(N173="zákl. přenesená",J173,0)</f>
        <v>0</v>
      </c>
      <c r="BH173" s="190">
        <f>IF(N173="sníž. přenesená",J173,0)</f>
        <v>0</v>
      </c>
      <c r="BI173" s="190">
        <f>IF(N173="nulová",J173,0)</f>
        <v>0</v>
      </c>
      <c r="BJ173" s="18" t="s">
        <v>79</v>
      </c>
      <c r="BK173" s="190">
        <f>ROUND(I173*H173,2)</f>
        <v>0</v>
      </c>
      <c r="BL173" s="18" t="s">
        <v>265</v>
      </c>
      <c r="BM173" s="189" t="s">
        <v>1263</v>
      </c>
    </row>
    <row r="174" spans="2:65" s="1" customFormat="1" ht="24" customHeight="1">
      <c r="B174" s="177"/>
      <c r="C174" s="178" t="s">
        <v>851</v>
      </c>
      <c r="D174" s="178" t="s">
        <v>179</v>
      </c>
      <c r="E174" s="179" t="s">
        <v>5792</v>
      </c>
      <c r="F174" s="180" t="s">
        <v>5793</v>
      </c>
      <c r="G174" s="181" t="s">
        <v>494</v>
      </c>
      <c r="H174" s="182">
        <v>12</v>
      </c>
      <c r="I174" s="183"/>
      <c r="J174" s="184">
        <f>ROUND(I174*H174,2)</f>
        <v>0</v>
      </c>
      <c r="K174" s="180" t="s">
        <v>183</v>
      </c>
      <c r="L174" s="37"/>
      <c r="M174" s="185" t="s">
        <v>3</v>
      </c>
      <c r="N174" s="186" t="s">
        <v>43</v>
      </c>
      <c r="O174" s="70"/>
      <c r="P174" s="187">
        <f>O174*H174</f>
        <v>0</v>
      </c>
      <c r="Q174" s="187">
        <v>0</v>
      </c>
      <c r="R174" s="187">
        <f>Q174*H174</f>
        <v>0</v>
      </c>
      <c r="S174" s="187">
        <v>0</v>
      </c>
      <c r="T174" s="188">
        <f>S174*H174</f>
        <v>0</v>
      </c>
      <c r="AR174" s="189" t="s">
        <v>265</v>
      </c>
      <c r="AT174" s="189" t="s">
        <v>179</v>
      </c>
      <c r="AU174" s="189" t="s">
        <v>81</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265</v>
      </c>
      <c r="BM174" s="189" t="s">
        <v>1274</v>
      </c>
    </row>
    <row r="175" spans="2:65" s="1" customFormat="1" ht="24" customHeight="1">
      <c r="B175" s="177"/>
      <c r="C175" s="178" t="s">
        <v>855</v>
      </c>
      <c r="D175" s="178" t="s">
        <v>179</v>
      </c>
      <c r="E175" s="179" t="s">
        <v>5794</v>
      </c>
      <c r="F175" s="180" t="s">
        <v>5795</v>
      </c>
      <c r="G175" s="181" t="s">
        <v>494</v>
      </c>
      <c r="H175" s="182">
        <v>27</v>
      </c>
      <c r="I175" s="183"/>
      <c r="J175" s="184">
        <f>ROUND(I175*H175,2)</f>
        <v>0</v>
      </c>
      <c r="K175" s="180" t="s">
        <v>183</v>
      </c>
      <c r="L175" s="37"/>
      <c r="M175" s="185" t="s">
        <v>3</v>
      </c>
      <c r="N175" s="186" t="s">
        <v>43</v>
      </c>
      <c r="O175" s="70"/>
      <c r="P175" s="187">
        <f>O175*H175</f>
        <v>0</v>
      </c>
      <c r="Q175" s="187">
        <v>0</v>
      </c>
      <c r="R175" s="187">
        <f>Q175*H175</f>
        <v>0</v>
      </c>
      <c r="S175" s="187">
        <v>0</v>
      </c>
      <c r="T175" s="188">
        <f>S175*H175</f>
        <v>0</v>
      </c>
      <c r="AR175" s="189" t="s">
        <v>265</v>
      </c>
      <c r="AT175" s="189" t="s">
        <v>179</v>
      </c>
      <c r="AU175" s="189" t="s">
        <v>81</v>
      </c>
      <c r="AY175" s="18" t="s">
        <v>177</v>
      </c>
      <c r="BE175" s="190">
        <f>IF(N175="základní",J175,0)</f>
        <v>0</v>
      </c>
      <c r="BF175" s="190">
        <f>IF(N175="snížená",J175,0)</f>
        <v>0</v>
      </c>
      <c r="BG175" s="190">
        <f>IF(N175="zákl. přenesená",J175,0)</f>
        <v>0</v>
      </c>
      <c r="BH175" s="190">
        <f>IF(N175="sníž. přenesená",J175,0)</f>
        <v>0</v>
      </c>
      <c r="BI175" s="190">
        <f>IF(N175="nulová",J175,0)</f>
        <v>0</v>
      </c>
      <c r="BJ175" s="18" t="s">
        <v>79</v>
      </c>
      <c r="BK175" s="190">
        <f>ROUND(I175*H175,2)</f>
        <v>0</v>
      </c>
      <c r="BL175" s="18" t="s">
        <v>265</v>
      </c>
      <c r="BM175" s="189" t="s">
        <v>1303</v>
      </c>
    </row>
    <row r="176" spans="2:65" s="1" customFormat="1" ht="24" customHeight="1">
      <c r="B176" s="177"/>
      <c r="C176" s="178" t="s">
        <v>861</v>
      </c>
      <c r="D176" s="178" t="s">
        <v>179</v>
      </c>
      <c r="E176" s="179" t="s">
        <v>5796</v>
      </c>
      <c r="F176" s="180" t="s">
        <v>5797</v>
      </c>
      <c r="G176" s="181" t="s">
        <v>494</v>
      </c>
      <c r="H176" s="182">
        <v>16</v>
      </c>
      <c r="I176" s="183"/>
      <c r="J176" s="184">
        <f>ROUND(I176*H176,2)</f>
        <v>0</v>
      </c>
      <c r="K176" s="180" t="s">
        <v>183</v>
      </c>
      <c r="L176" s="37"/>
      <c r="M176" s="185" t="s">
        <v>3</v>
      </c>
      <c r="N176" s="186" t="s">
        <v>43</v>
      </c>
      <c r="O176" s="70"/>
      <c r="P176" s="187">
        <f>O176*H176</f>
        <v>0</v>
      </c>
      <c r="Q176" s="187">
        <v>0</v>
      </c>
      <c r="R176" s="187">
        <f>Q176*H176</f>
        <v>0</v>
      </c>
      <c r="S176" s="187">
        <v>0</v>
      </c>
      <c r="T176" s="188">
        <f>S176*H176</f>
        <v>0</v>
      </c>
      <c r="AR176" s="189" t="s">
        <v>265</v>
      </c>
      <c r="AT176" s="189" t="s">
        <v>179</v>
      </c>
      <c r="AU176" s="189" t="s">
        <v>81</v>
      </c>
      <c r="AY176" s="18" t="s">
        <v>177</v>
      </c>
      <c r="BE176" s="190">
        <f>IF(N176="základní",J176,0)</f>
        <v>0</v>
      </c>
      <c r="BF176" s="190">
        <f>IF(N176="snížená",J176,0)</f>
        <v>0</v>
      </c>
      <c r="BG176" s="190">
        <f>IF(N176="zákl. přenesená",J176,0)</f>
        <v>0</v>
      </c>
      <c r="BH176" s="190">
        <f>IF(N176="sníž. přenesená",J176,0)</f>
        <v>0</v>
      </c>
      <c r="BI176" s="190">
        <f>IF(N176="nulová",J176,0)</f>
        <v>0</v>
      </c>
      <c r="BJ176" s="18" t="s">
        <v>79</v>
      </c>
      <c r="BK176" s="190">
        <f>ROUND(I176*H176,2)</f>
        <v>0</v>
      </c>
      <c r="BL176" s="18" t="s">
        <v>265</v>
      </c>
      <c r="BM176" s="189" t="s">
        <v>1314</v>
      </c>
    </row>
    <row r="177" spans="2:65" s="1" customFormat="1" ht="24" customHeight="1">
      <c r="B177" s="177"/>
      <c r="C177" s="178" t="s">
        <v>870</v>
      </c>
      <c r="D177" s="178" t="s">
        <v>179</v>
      </c>
      <c r="E177" s="179" t="s">
        <v>5798</v>
      </c>
      <c r="F177" s="180" t="s">
        <v>5799</v>
      </c>
      <c r="G177" s="181" t="s">
        <v>494</v>
      </c>
      <c r="H177" s="182">
        <v>2454</v>
      </c>
      <c r="I177" s="183"/>
      <c r="J177" s="184">
        <f>ROUND(I177*H177,2)</f>
        <v>0</v>
      </c>
      <c r="K177" s="180" t="s">
        <v>183</v>
      </c>
      <c r="L177" s="37"/>
      <c r="M177" s="185" t="s">
        <v>3</v>
      </c>
      <c r="N177" s="186" t="s">
        <v>43</v>
      </c>
      <c r="O177" s="70"/>
      <c r="P177" s="187">
        <f>O177*H177</f>
        <v>0</v>
      </c>
      <c r="Q177" s="187">
        <v>0</v>
      </c>
      <c r="R177" s="187">
        <f>Q177*H177</f>
        <v>0</v>
      </c>
      <c r="S177" s="187">
        <v>0</v>
      </c>
      <c r="T177" s="188">
        <f>S177*H177</f>
        <v>0</v>
      </c>
      <c r="AR177" s="189" t="s">
        <v>265</v>
      </c>
      <c r="AT177" s="189" t="s">
        <v>179</v>
      </c>
      <c r="AU177" s="189" t="s">
        <v>81</v>
      </c>
      <c r="AY177" s="18" t="s">
        <v>177</v>
      </c>
      <c r="BE177" s="190">
        <f>IF(N177="základní",J177,0)</f>
        <v>0</v>
      </c>
      <c r="BF177" s="190">
        <f>IF(N177="snížená",J177,0)</f>
        <v>0</v>
      </c>
      <c r="BG177" s="190">
        <f>IF(N177="zákl. přenesená",J177,0)</f>
        <v>0</v>
      </c>
      <c r="BH177" s="190">
        <f>IF(N177="sníž. přenesená",J177,0)</f>
        <v>0</v>
      </c>
      <c r="BI177" s="190">
        <f>IF(N177="nulová",J177,0)</f>
        <v>0</v>
      </c>
      <c r="BJ177" s="18" t="s">
        <v>79</v>
      </c>
      <c r="BK177" s="190">
        <f>ROUND(I177*H177,2)</f>
        <v>0</v>
      </c>
      <c r="BL177" s="18" t="s">
        <v>265</v>
      </c>
      <c r="BM177" s="189" t="s">
        <v>1331</v>
      </c>
    </row>
    <row r="178" spans="2:51" s="12" customFormat="1" ht="12">
      <c r="B178" s="194"/>
      <c r="D178" s="191" t="s">
        <v>188</v>
      </c>
      <c r="E178" s="195" t="s">
        <v>3</v>
      </c>
      <c r="F178" s="196" t="s">
        <v>5800</v>
      </c>
      <c r="H178" s="197">
        <v>2454</v>
      </c>
      <c r="I178" s="198"/>
      <c r="L178" s="194"/>
      <c r="M178" s="199"/>
      <c r="N178" s="200"/>
      <c r="O178" s="200"/>
      <c r="P178" s="200"/>
      <c r="Q178" s="200"/>
      <c r="R178" s="200"/>
      <c r="S178" s="200"/>
      <c r="T178" s="201"/>
      <c r="AT178" s="195" t="s">
        <v>188</v>
      </c>
      <c r="AU178" s="195" t="s">
        <v>81</v>
      </c>
      <c r="AV178" s="12" t="s">
        <v>81</v>
      </c>
      <c r="AW178" s="12" t="s">
        <v>34</v>
      </c>
      <c r="AX178" s="12" t="s">
        <v>72</v>
      </c>
      <c r="AY178" s="195" t="s">
        <v>177</v>
      </c>
    </row>
    <row r="179" spans="2:51" s="13" customFormat="1" ht="12">
      <c r="B179" s="213"/>
      <c r="D179" s="191" t="s">
        <v>188</v>
      </c>
      <c r="E179" s="214" t="s">
        <v>3</v>
      </c>
      <c r="F179" s="215" t="s">
        <v>359</v>
      </c>
      <c r="H179" s="216">
        <v>2454</v>
      </c>
      <c r="I179" s="217"/>
      <c r="L179" s="213"/>
      <c r="M179" s="218"/>
      <c r="N179" s="219"/>
      <c r="O179" s="219"/>
      <c r="P179" s="219"/>
      <c r="Q179" s="219"/>
      <c r="R179" s="219"/>
      <c r="S179" s="219"/>
      <c r="T179" s="220"/>
      <c r="AT179" s="214" t="s">
        <v>188</v>
      </c>
      <c r="AU179" s="214" t="s">
        <v>81</v>
      </c>
      <c r="AV179" s="13" t="s">
        <v>184</v>
      </c>
      <c r="AW179" s="13" t="s">
        <v>34</v>
      </c>
      <c r="AX179" s="13" t="s">
        <v>79</v>
      </c>
      <c r="AY179" s="214" t="s">
        <v>177</v>
      </c>
    </row>
    <row r="180" spans="2:65" s="1" customFormat="1" ht="24" customHeight="1">
      <c r="B180" s="177"/>
      <c r="C180" s="178" t="s">
        <v>875</v>
      </c>
      <c r="D180" s="178" t="s">
        <v>179</v>
      </c>
      <c r="E180" s="179" t="s">
        <v>5801</v>
      </c>
      <c r="F180" s="180" t="s">
        <v>5802</v>
      </c>
      <c r="G180" s="181" t="s">
        <v>494</v>
      </c>
      <c r="H180" s="182">
        <v>1563</v>
      </c>
      <c r="I180" s="183"/>
      <c r="J180" s="184">
        <f>ROUND(I180*H180,2)</f>
        <v>0</v>
      </c>
      <c r="K180" s="180" t="s">
        <v>183</v>
      </c>
      <c r="L180" s="37"/>
      <c r="M180" s="185" t="s">
        <v>3</v>
      </c>
      <c r="N180" s="186" t="s">
        <v>43</v>
      </c>
      <c r="O180" s="70"/>
      <c r="P180" s="187">
        <f>O180*H180</f>
        <v>0</v>
      </c>
      <c r="Q180" s="187">
        <v>0</v>
      </c>
      <c r="R180" s="187">
        <f>Q180*H180</f>
        <v>0</v>
      </c>
      <c r="S180" s="187">
        <v>0</v>
      </c>
      <c r="T180" s="188">
        <f>S180*H180</f>
        <v>0</v>
      </c>
      <c r="AR180" s="189" t="s">
        <v>265</v>
      </c>
      <c r="AT180" s="189" t="s">
        <v>179</v>
      </c>
      <c r="AU180" s="189" t="s">
        <v>81</v>
      </c>
      <c r="AY180" s="18" t="s">
        <v>177</v>
      </c>
      <c r="BE180" s="190">
        <f>IF(N180="základní",J180,0)</f>
        <v>0</v>
      </c>
      <c r="BF180" s="190">
        <f>IF(N180="snížená",J180,0)</f>
        <v>0</v>
      </c>
      <c r="BG180" s="190">
        <f>IF(N180="zákl. přenesená",J180,0)</f>
        <v>0</v>
      </c>
      <c r="BH180" s="190">
        <f>IF(N180="sníž. přenesená",J180,0)</f>
        <v>0</v>
      </c>
      <c r="BI180" s="190">
        <f>IF(N180="nulová",J180,0)</f>
        <v>0</v>
      </c>
      <c r="BJ180" s="18" t="s">
        <v>79</v>
      </c>
      <c r="BK180" s="190">
        <f>ROUND(I180*H180,2)</f>
        <v>0</v>
      </c>
      <c r="BL180" s="18" t="s">
        <v>265</v>
      </c>
      <c r="BM180" s="189" t="s">
        <v>1341</v>
      </c>
    </row>
    <row r="181" spans="2:51" s="12" customFormat="1" ht="12">
      <c r="B181" s="194"/>
      <c r="D181" s="191" t="s">
        <v>188</v>
      </c>
      <c r="E181" s="195" t="s">
        <v>3</v>
      </c>
      <c r="F181" s="196" t="s">
        <v>5803</v>
      </c>
      <c r="H181" s="197">
        <v>1563</v>
      </c>
      <c r="I181" s="198"/>
      <c r="L181" s="194"/>
      <c r="M181" s="199"/>
      <c r="N181" s="200"/>
      <c r="O181" s="200"/>
      <c r="P181" s="200"/>
      <c r="Q181" s="200"/>
      <c r="R181" s="200"/>
      <c r="S181" s="200"/>
      <c r="T181" s="201"/>
      <c r="AT181" s="195" t="s">
        <v>188</v>
      </c>
      <c r="AU181" s="195" t="s">
        <v>81</v>
      </c>
      <c r="AV181" s="12" t="s">
        <v>81</v>
      </c>
      <c r="AW181" s="12" t="s">
        <v>34</v>
      </c>
      <c r="AX181" s="12" t="s">
        <v>72</v>
      </c>
      <c r="AY181" s="195" t="s">
        <v>177</v>
      </c>
    </row>
    <row r="182" spans="2:51" s="13" customFormat="1" ht="12">
      <c r="B182" s="213"/>
      <c r="D182" s="191" t="s">
        <v>188</v>
      </c>
      <c r="E182" s="214" t="s">
        <v>3</v>
      </c>
      <c r="F182" s="215" t="s">
        <v>359</v>
      </c>
      <c r="H182" s="216">
        <v>1563</v>
      </c>
      <c r="I182" s="217"/>
      <c r="L182" s="213"/>
      <c r="M182" s="218"/>
      <c r="N182" s="219"/>
      <c r="O182" s="219"/>
      <c r="P182" s="219"/>
      <c r="Q182" s="219"/>
      <c r="R182" s="219"/>
      <c r="S182" s="219"/>
      <c r="T182" s="220"/>
      <c r="AT182" s="214" t="s">
        <v>188</v>
      </c>
      <c r="AU182" s="214" t="s">
        <v>81</v>
      </c>
      <c r="AV182" s="13" t="s">
        <v>184</v>
      </c>
      <c r="AW182" s="13" t="s">
        <v>34</v>
      </c>
      <c r="AX182" s="13" t="s">
        <v>79</v>
      </c>
      <c r="AY182" s="214" t="s">
        <v>177</v>
      </c>
    </row>
    <row r="183" spans="2:65" s="1" customFormat="1" ht="24" customHeight="1">
      <c r="B183" s="177"/>
      <c r="C183" s="178" t="s">
        <v>879</v>
      </c>
      <c r="D183" s="178" t="s">
        <v>179</v>
      </c>
      <c r="E183" s="179" t="s">
        <v>5804</v>
      </c>
      <c r="F183" s="180" t="s">
        <v>5805</v>
      </c>
      <c r="G183" s="181" t="s">
        <v>494</v>
      </c>
      <c r="H183" s="182">
        <v>359</v>
      </c>
      <c r="I183" s="183"/>
      <c r="J183" s="184">
        <f>ROUND(I183*H183,2)</f>
        <v>0</v>
      </c>
      <c r="K183" s="180" t="s">
        <v>183</v>
      </c>
      <c r="L183" s="37"/>
      <c r="M183" s="185" t="s">
        <v>3</v>
      </c>
      <c r="N183" s="186" t="s">
        <v>43</v>
      </c>
      <c r="O183" s="70"/>
      <c r="P183" s="187">
        <f>O183*H183</f>
        <v>0</v>
      </c>
      <c r="Q183" s="187">
        <v>0</v>
      </c>
      <c r="R183" s="187">
        <f>Q183*H183</f>
        <v>0</v>
      </c>
      <c r="S183" s="187">
        <v>0</v>
      </c>
      <c r="T183" s="188">
        <f>S183*H183</f>
        <v>0</v>
      </c>
      <c r="AR183" s="189" t="s">
        <v>265</v>
      </c>
      <c r="AT183" s="189" t="s">
        <v>179</v>
      </c>
      <c r="AU183" s="189" t="s">
        <v>81</v>
      </c>
      <c r="AY183" s="18" t="s">
        <v>177</v>
      </c>
      <c r="BE183" s="190">
        <f>IF(N183="základní",J183,0)</f>
        <v>0</v>
      </c>
      <c r="BF183" s="190">
        <f>IF(N183="snížená",J183,0)</f>
        <v>0</v>
      </c>
      <c r="BG183" s="190">
        <f>IF(N183="zákl. přenesená",J183,0)</f>
        <v>0</v>
      </c>
      <c r="BH183" s="190">
        <f>IF(N183="sníž. přenesená",J183,0)</f>
        <v>0</v>
      </c>
      <c r="BI183" s="190">
        <f>IF(N183="nulová",J183,0)</f>
        <v>0</v>
      </c>
      <c r="BJ183" s="18" t="s">
        <v>79</v>
      </c>
      <c r="BK183" s="190">
        <f>ROUND(I183*H183,2)</f>
        <v>0</v>
      </c>
      <c r="BL183" s="18" t="s">
        <v>265</v>
      </c>
      <c r="BM183" s="189" t="s">
        <v>1448</v>
      </c>
    </row>
    <row r="184" spans="2:51" s="12" customFormat="1" ht="12">
      <c r="B184" s="194"/>
      <c r="D184" s="191" t="s">
        <v>188</v>
      </c>
      <c r="E184" s="195" t="s">
        <v>3</v>
      </c>
      <c r="F184" s="196" t="s">
        <v>5806</v>
      </c>
      <c r="H184" s="197">
        <v>359</v>
      </c>
      <c r="I184" s="198"/>
      <c r="L184" s="194"/>
      <c r="M184" s="199"/>
      <c r="N184" s="200"/>
      <c r="O184" s="200"/>
      <c r="P184" s="200"/>
      <c r="Q184" s="200"/>
      <c r="R184" s="200"/>
      <c r="S184" s="200"/>
      <c r="T184" s="201"/>
      <c r="AT184" s="195" t="s">
        <v>188</v>
      </c>
      <c r="AU184" s="195" t="s">
        <v>81</v>
      </c>
      <c r="AV184" s="12" t="s">
        <v>81</v>
      </c>
      <c r="AW184" s="12" t="s">
        <v>34</v>
      </c>
      <c r="AX184" s="12" t="s">
        <v>72</v>
      </c>
      <c r="AY184" s="195" t="s">
        <v>177</v>
      </c>
    </row>
    <row r="185" spans="2:51" s="13" customFormat="1" ht="12">
      <c r="B185" s="213"/>
      <c r="D185" s="191" t="s">
        <v>188</v>
      </c>
      <c r="E185" s="214" t="s">
        <v>3</v>
      </c>
      <c r="F185" s="215" t="s">
        <v>359</v>
      </c>
      <c r="H185" s="216">
        <v>359</v>
      </c>
      <c r="I185" s="217"/>
      <c r="L185" s="213"/>
      <c r="M185" s="218"/>
      <c r="N185" s="219"/>
      <c r="O185" s="219"/>
      <c r="P185" s="219"/>
      <c r="Q185" s="219"/>
      <c r="R185" s="219"/>
      <c r="S185" s="219"/>
      <c r="T185" s="220"/>
      <c r="AT185" s="214" t="s">
        <v>188</v>
      </c>
      <c r="AU185" s="214" t="s">
        <v>81</v>
      </c>
      <c r="AV185" s="13" t="s">
        <v>184</v>
      </c>
      <c r="AW185" s="13" t="s">
        <v>34</v>
      </c>
      <c r="AX185" s="13" t="s">
        <v>79</v>
      </c>
      <c r="AY185" s="214" t="s">
        <v>177</v>
      </c>
    </row>
    <row r="186" spans="2:65" s="1" customFormat="1" ht="24" customHeight="1">
      <c r="B186" s="177"/>
      <c r="C186" s="178" t="s">
        <v>895</v>
      </c>
      <c r="D186" s="178" t="s">
        <v>179</v>
      </c>
      <c r="E186" s="179" t="s">
        <v>5807</v>
      </c>
      <c r="F186" s="180" t="s">
        <v>5808</v>
      </c>
      <c r="G186" s="181" t="s">
        <v>494</v>
      </c>
      <c r="H186" s="182">
        <v>221</v>
      </c>
      <c r="I186" s="183"/>
      <c r="J186" s="184">
        <f>ROUND(I186*H186,2)</f>
        <v>0</v>
      </c>
      <c r="K186" s="180" t="s">
        <v>183</v>
      </c>
      <c r="L186" s="37"/>
      <c r="M186" s="185" t="s">
        <v>3</v>
      </c>
      <c r="N186" s="186" t="s">
        <v>43</v>
      </c>
      <c r="O186" s="70"/>
      <c r="P186" s="187">
        <f>O186*H186</f>
        <v>0</v>
      </c>
      <c r="Q186" s="187">
        <v>0</v>
      </c>
      <c r="R186" s="187">
        <f>Q186*H186</f>
        <v>0</v>
      </c>
      <c r="S186" s="187">
        <v>0</v>
      </c>
      <c r="T186" s="188">
        <f>S186*H186</f>
        <v>0</v>
      </c>
      <c r="AR186" s="189" t="s">
        <v>265</v>
      </c>
      <c r="AT186" s="189" t="s">
        <v>179</v>
      </c>
      <c r="AU186" s="189" t="s">
        <v>81</v>
      </c>
      <c r="AY186" s="18" t="s">
        <v>177</v>
      </c>
      <c r="BE186" s="190">
        <f>IF(N186="základní",J186,0)</f>
        <v>0</v>
      </c>
      <c r="BF186" s="190">
        <f>IF(N186="snížená",J186,0)</f>
        <v>0</v>
      </c>
      <c r="BG186" s="190">
        <f>IF(N186="zákl. přenesená",J186,0)</f>
        <v>0</v>
      </c>
      <c r="BH186" s="190">
        <f>IF(N186="sníž. přenesená",J186,0)</f>
        <v>0</v>
      </c>
      <c r="BI186" s="190">
        <f>IF(N186="nulová",J186,0)</f>
        <v>0</v>
      </c>
      <c r="BJ186" s="18" t="s">
        <v>79</v>
      </c>
      <c r="BK186" s="190">
        <f>ROUND(I186*H186,2)</f>
        <v>0</v>
      </c>
      <c r="BL186" s="18" t="s">
        <v>265</v>
      </c>
      <c r="BM186" s="189" t="s">
        <v>1460</v>
      </c>
    </row>
    <row r="187" spans="2:51" s="12" customFormat="1" ht="12">
      <c r="B187" s="194"/>
      <c r="D187" s="191" t="s">
        <v>188</v>
      </c>
      <c r="E187" s="195" t="s">
        <v>3</v>
      </c>
      <c r="F187" s="196" t="s">
        <v>5809</v>
      </c>
      <c r="H187" s="197">
        <v>221</v>
      </c>
      <c r="I187" s="198"/>
      <c r="L187" s="194"/>
      <c r="M187" s="199"/>
      <c r="N187" s="200"/>
      <c r="O187" s="200"/>
      <c r="P187" s="200"/>
      <c r="Q187" s="200"/>
      <c r="R187" s="200"/>
      <c r="S187" s="200"/>
      <c r="T187" s="201"/>
      <c r="AT187" s="195" t="s">
        <v>188</v>
      </c>
      <c r="AU187" s="195" t="s">
        <v>81</v>
      </c>
      <c r="AV187" s="12" t="s">
        <v>81</v>
      </c>
      <c r="AW187" s="12" t="s">
        <v>34</v>
      </c>
      <c r="AX187" s="12" t="s">
        <v>72</v>
      </c>
      <c r="AY187" s="195" t="s">
        <v>177</v>
      </c>
    </row>
    <row r="188" spans="2:51" s="13" customFormat="1" ht="12">
      <c r="B188" s="213"/>
      <c r="D188" s="191" t="s">
        <v>188</v>
      </c>
      <c r="E188" s="214" t="s">
        <v>3</v>
      </c>
      <c r="F188" s="215" t="s">
        <v>359</v>
      </c>
      <c r="H188" s="216">
        <v>221</v>
      </c>
      <c r="I188" s="217"/>
      <c r="L188" s="213"/>
      <c r="M188" s="218"/>
      <c r="N188" s="219"/>
      <c r="O188" s="219"/>
      <c r="P188" s="219"/>
      <c r="Q188" s="219"/>
      <c r="R188" s="219"/>
      <c r="S188" s="219"/>
      <c r="T188" s="220"/>
      <c r="AT188" s="214" t="s">
        <v>188</v>
      </c>
      <c r="AU188" s="214" t="s">
        <v>81</v>
      </c>
      <c r="AV188" s="13" t="s">
        <v>184</v>
      </c>
      <c r="AW188" s="13" t="s">
        <v>34</v>
      </c>
      <c r="AX188" s="13" t="s">
        <v>79</v>
      </c>
      <c r="AY188" s="214" t="s">
        <v>177</v>
      </c>
    </row>
    <row r="189" spans="2:65" s="1" customFormat="1" ht="24" customHeight="1">
      <c r="B189" s="177"/>
      <c r="C189" s="178" t="s">
        <v>909</v>
      </c>
      <c r="D189" s="178" t="s">
        <v>179</v>
      </c>
      <c r="E189" s="179" t="s">
        <v>5810</v>
      </c>
      <c r="F189" s="180" t="s">
        <v>5811</v>
      </c>
      <c r="G189" s="181" t="s">
        <v>494</v>
      </c>
      <c r="H189" s="182">
        <v>238</v>
      </c>
      <c r="I189" s="183"/>
      <c r="J189" s="184">
        <f>ROUND(I189*H189,2)</f>
        <v>0</v>
      </c>
      <c r="K189" s="180" t="s">
        <v>183</v>
      </c>
      <c r="L189" s="37"/>
      <c r="M189" s="185" t="s">
        <v>3</v>
      </c>
      <c r="N189" s="186" t="s">
        <v>43</v>
      </c>
      <c r="O189" s="70"/>
      <c r="P189" s="187">
        <f>O189*H189</f>
        <v>0</v>
      </c>
      <c r="Q189" s="187">
        <v>0</v>
      </c>
      <c r="R189" s="187">
        <f>Q189*H189</f>
        <v>0</v>
      </c>
      <c r="S189" s="187">
        <v>0</v>
      </c>
      <c r="T189" s="188">
        <f>S189*H189</f>
        <v>0</v>
      </c>
      <c r="AR189" s="189" t="s">
        <v>265</v>
      </c>
      <c r="AT189" s="189" t="s">
        <v>179</v>
      </c>
      <c r="AU189" s="189" t="s">
        <v>81</v>
      </c>
      <c r="AY189" s="18" t="s">
        <v>177</v>
      </c>
      <c r="BE189" s="190">
        <f>IF(N189="základní",J189,0)</f>
        <v>0</v>
      </c>
      <c r="BF189" s="190">
        <f>IF(N189="snížená",J189,0)</f>
        <v>0</v>
      </c>
      <c r="BG189" s="190">
        <f>IF(N189="zákl. přenesená",J189,0)</f>
        <v>0</v>
      </c>
      <c r="BH189" s="190">
        <f>IF(N189="sníž. přenesená",J189,0)</f>
        <v>0</v>
      </c>
      <c r="BI189" s="190">
        <f>IF(N189="nulová",J189,0)</f>
        <v>0</v>
      </c>
      <c r="BJ189" s="18" t="s">
        <v>79</v>
      </c>
      <c r="BK189" s="190">
        <f>ROUND(I189*H189,2)</f>
        <v>0</v>
      </c>
      <c r="BL189" s="18" t="s">
        <v>265</v>
      </c>
      <c r="BM189" s="189" t="s">
        <v>1471</v>
      </c>
    </row>
    <row r="190" spans="2:51" s="12" customFormat="1" ht="12">
      <c r="B190" s="194"/>
      <c r="D190" s="191" t="s">
        <v>188</v>
      </c>
      <c r="E190" s="195" t="s">
        <v>3</v>
      </c>
      <c r="F190" s="196" t="s">
        <v>5812</v>
      </c>
      <c r="H190" s="197">
        <v>238</v>
      </c>
      <c r="I190" s="198"/>
      <c r="L190" s="194"/>
      <c r="M190" s="199"/>
      <c r="N190" s="200"/>
      <c r="O190" s="200"/>
      <c r="P190" s="200"/>
      <c r="Q190" s="200"/>
      <c r="R190" s="200"/>
      <c r="S190" s="200"/>
      <c r="T190" s="201"/>
      <c r="AT190" s="195" t="s">
        <v>188</v>
      </c>
      <c r="AU190" s="195" t="s">
        <v>81</v>
      </c>
      <c r="AV190" s="12" t="s">
        <v>81</v>
      </c>
      <c r="AW190" s="12" t="s">
        <v>34</v>
      </c>
      <c r="AX190" s="12" t="s">
        <v>72</v>
      </c>
      <c r="AY190" s="195" t="s">
        <v>177</v>
      </c>
    </row>
    <row r="191" spans="2:51" s="13" customFormat="1" ht="12">
      <c r="B191" s="213"/>
      <c r="D191" s="191" t="s">
        <v>188</v>
      </c>
      <c r="E191" s="214" t="s">
        <v>3</v>
      </c>
      <c r="F191" s="215" t="s">
        <v>359</v>
      </c>
      <c r="H191" s="216">
        <v>238</v>
      </c>
      <c r="I191" s="217"/>
      <c r="L191" s="213"/>
      <c r="M191" s="218"/>
      <c r="N191" s="219"/>
      <c r="O191" s="219"/>
      <c r="P191" s="219"/>
      <c r="Q191" s="219"/>
      <c r="R191" s="219"/>
      <c r="S191" s="219"/>
      <c r="T191" s="220"/>
      <c r="AT191" s="214" t="s">
        <v>188</v>
      </c>
      <c r="AU191" s="214" t="s">
        <v>81</v>
      </c>
      <c r="AV191" s="13" t="s">
        <v>184</v>
      </c>
      <c r="AW191" s="13" t="s">
        <v>34</v>
      </c>
      <c r="AX191" s="13" t="s">
        <v>79</v>
      </c>
      <c r="AY191" s="214" t="s">
        <v>177</v>
      </c>
    </row>
    <row r="192" spans="2:65" s="1" customFormat="1" ht="24" customHeight="1">
      <c r="B192" s="177"/>
      <c r="C192" s="178" t="s">
        <v>914</v>
      </c>
      <c r="D192" s="178" t="s">
        <v>179</v>
      </c>
      <c r="E192" s="179" t="s">
        <v>5813</v>
      </c>
      <c r="F192" s="180" t="s">
        <v>5814</v>
      </c>
      <c r="G192" s="181" t="s">
        <v>494</v>
      </c>
      <c r="H192" s="182">
        <v>78</v>
      </c>
      <c r="I192" s="183"/>
      <c r="J192" s="184">
        <f>ROUND(I192*H192,2)</f>
        <v>0</v>
      </c>
      <c r="K192" s="180" t="s">
        <v>183</v>
      </c>
      <c r="L192" s="37"/>
      <c r="M192" s="185" t="s">
        <v>3</v>
      </c>
      <c r="N192" s="186" t="s">
        <v>43</v>
      </c>
      <c r="O192" s="70"/>
      <c r="P192" s="187">
        <f>O192*H192</f>
        <v>0</v>
      </c>
      <c r="Q192" s="187">
        <v>0</v>
      </c>
      <c r="R192" s="187">
        <f>Q192*H192</f>
        <v>0</v>
      </c>
      <c r="S192" s="187">
        <v>0</v>
      </c>
      <c r="T192" s="188">
        <f>S192*H192</f>
        <v>0</v>
      </c>
      <c r="AR192" s="189" t="s">
        <v>265</v>
      </c>
      <c r="AT192" s="189" t="s">
        <v>179</v>
      </c>
      <c r="AU192" s="189" t="s">
        <v>81</v>
      </c>
      <c r="AY192" s="18" t="s">
        <v>177</v>
      </c>
      <c r="BE192" s="190">
        <f>IF(N192="základní",J192,0)</f>
        <v>0</v>
      </c>
      <c r="BF192" s="190">
        <f>IF(N192="snížená",J192,0)</f>
        <v>0</v>
      </c>
      <c r="BG192" s="190">
        <f>IF(N192="zákl. přenesená",J192,0)</f>
        <v>0</v>
      </c>
      <c r="BH192" s="190">
        <f>IF(N192="sníž. přenesená",J192,0)</f>
        <v>0</v>
      </c>
      <c r="BI192" s="190">
        <f>IF(N192="nulová",J192,0)</f>
        <v>0</v>
      </c>
      <c r="BJ192" s="18" t="s">
        <v>79</v>
      </c>
      <c r="BK192" s="190">
        <f>ROUND(I192*H192,2)</f>
        <v>0</v>
      </c>
      <c r="BL192" s="18" t="s">
        <v>265</v>
      </c>
      <c r="BM192" s="189" t="s">
        <v>1482</v>
      </c>
    </row>
    <row r="193" spans="2:51" s="12" customFormat="1" ht="12">
      <c r="B193" s="194"/>
      <c r="D193" s="191" t="s">
        <v>188</v>
      </c>
      <c r="E193" s="195" t="s">
        <v>3</v>
      </c>
      <c r="F193" s="196" t="s">
        <v>5815</v>
      </c>
      <c r="H193" s="197">
        <v>78</v>
      </c>
      <c r="I193" s="198"/>
      <c r="L193" s="194"/>
      <c r="M193" s="199"/>
      <c r="N193" s="200"/>
      <c r="O193" s="200"/>
      <c r="P193" s="200"/>
      <c r="Q193" s="200"/>
      <c r="R193" s="200"/>
      <c r="S193" s="200"/>
      <c r="T193" s="201"/>
      <c r="AT193" s="195" t="s">
        <v>188</v>
      </c>
      <c r="AU193" s="195" t="s">
        <v>81</v>
      </c>
      <c r="AV193" s="12" t="s">
        <v>81</v>
      </c>
      <c r="AW193" s="12" t="s">
        <v>34</v>
      </c>
      <c r="AX193" s="12" t="s">
        <v>72</v>
      </c>
      <c r="AY193" s="195" t="s">
        <v>177</v>
      </c>
    </row>
    <row r="194" spans="2:51" s="13" customFormat="1" ht="12">
      <c r="B194" s="213"/>
      <c r="D194" s="191" t="s">
        <v>188</v>
      </c>
      <c r="E194" s="214" t="s">
        <v>3</v>
      </c>
      <c r="F194" s="215" t="s">
        <v>359</v>
      </c>
      <c r="H194" s="216">
        <v>78</v>
      </c>
      <c r="I194" s="217"/>
      <c r="L194" s="213"/>
      <c r="M194" s="218"/>
      <c r="N194" s="219"/>
      <c r="O194" s="219"/>
      <c r="P194" s="219"/>
      <c r="Q194" s="219"/>
      <c r="R194" s="219"/>
      <c r="S194" s="219"/>
      <c r="T194" s="220"/>
      <c r="AT194" s="214" t="s">
        <v>188</v>
      </c>
      <c r="AU194" s="214" t="s">
        <v>81</v>
      </c>
      <c r="AV194" s="13" t="s">
        <v>184</v>
      </c>
      <c r="AW194" s="13" t="s">
        <v>34</v>
      </c>
      <c r="AX194" s="13" t="s">
        <v>79</v>
      </c>
      <c r="AY194" s="214" t="s">
        <v>177</v>
      </c>
    </row>
    <row r="195" spans="2:65" s="1" customFormat="1" ht="24" customHeight="1">
      <c r="B195" s="177"/>
      <c r="C195" s="178" t="s">
        <v>918</v>
      </c>
      <c r="D195" s="178" t="s">
        <v>179</v>
      </c>
      <c r="E195" s="179" t="s">
        <v>5816</v>
      </c>
      <c r="F195" s="180" t="s">
        <v>5817</v>
      </c>
      <c r="G195" s="181" t="s">
        <v>494</v>
      </c>
      <c r="H195" s="182">
        <v>120</v>
      </c>
      <c r="I195" s="183"/>
      <c r="J195" s="184">
        <f>ROUND(I195*H195,2)</f>
        <v>0</v>
      </c>
      <c r="K195" s="180" t="s">
        <v>3</v>
      </c>
      <c r="L195" s="37"/>
      <c r="M195" s="185" t="s">
        <v>3</v>
      </c>
      <c r="N195" s="186" t="s">
        <v>43</v>
      </c>
      <c r="O195" s="70"/>
      <c r="P195" s="187">
        <f>O195*H195</f>
        <v>0</v>
      </c>
      <c r="Q195" s="187">
        <v>0</v>
      </c>
      <c r="R195" s="187">
        <f>Q195*H195</f>
        <v>0</v>
      </c>
      <c r="S195" s="187">
        <v>0</v>
      </c>
      <c r="T195" s="188">
        <f>S195*H195</f>
        <v>0</v>
      </c>
      <c r="AR195" s="189" t="s">
        <v>265</v>
      </c>
      <c r="AT195" s="189" t="s">
        <v>179</v>
      </c>
      <c r="AU195" s="189" t="s">
        <v>81</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265</v>
      </c>
      <c r="BM195" s="189" t="s">
        <v>1491</v>
      </c>
    </row>
    <row r="196" spans="2:51" s="12" customFormat="1" ht="12">
      <c r="B196" s="194"/>
      <c r="D196" s="191" t="s">
        <v>188</v>
      </c>
      <c r="E196" s="195" t="s">
        <v>3</v>
      </c>
      <c r="F196" s="196" t="s">
        <v>5818</v>
      </c>
      <c r="H196" s="197">
        <v>120</v>
      </c>
      <c r="I196" s="198"/>
      <c r="L196" s="194"/>
      <c r="M196" s="199"/>
      <c r="N196" s="200"/>
      <c r="O196" s="200"/>
      <c r="P196" s="200"/>
      <c r="Q196" s="200"/>
      <c r="R196" s="200"/>
      <c r="S196" s="200"/>
      <c r="T196" s="201"/>
      <c r="AT196" s="195" t="s">
        <v>188</v>
      </c>
      <c r="AU196" s="195" t="s">
        <v>81</v>
      </c>
      <c r="AV196" s="12" t="s">
        <v>81</v>
      </c>
      <c r="AW196" s="12" t="s">
        <v>34</v>
      </c>
      <c r="AX196" s="12" t="s">
        <v>72</v>
      </c>
      <c r="AY196" s="195" t="s">
        <v>177</v>
      </c>
    </row>
    <row r="197" spans="2:51" s="13" customFormat="1" ht="12">
      <c r="B197" s="213"/>
      <c r="D197" s="191" t="s">
        <v>188</v>
      </c>
      <c r="E197" s="214" t="s">
        <v>3</v>
      </c>
      <c r="F197" s="215" t="s">
        <v>359</v>
      </c>
      <c r="H197" s="216">
        <v>120</v>
      </c>
      <c r="I197" s="217"/>
      <c r="L197" s="213"/>
      <c r="M197" s="218"/>
      <c r="N197" s="219"/>
      <c r="O197" s="219"/>
      <c r="P197" s="219"/>
      <c r="Q197" s="219"/>
      <c r="R197" s="219"/>
      <c r="S197" s="219"/>
      <c r="T197" s="220"/>
      <c r="AT197" s="214" t="s">
        <v>188</v>
      </c>
      <c r="AU197" s="214" t="s">
        <v>81</v>
      </c>
      <c r="AV197" s="13" t="s">
        <v>184</v>
      </c>
      <c r="AW197" s="13" t="s">
        <v>34</v>
      </c>
      <c r="AX197" s="13" t="s">
        <v>79</v>
      </c>
      <c r="AY197" s="214" t="s">
        <v>177</v>
      </c>
    </row>
    <row r="198" spans="2:65" s="1" customFormat="1" ht="36" customHeight="1">
      <c r="B198" s="177"/>
      <c r="C198" s="178" t="s">
        <v>932</v>
      </c>
      <c r="D198" s="178" t="s">
        <v>179</v>
      </c>
      <c r="E198" s="179" t="s">
        <v>5819</v>
      </c>
      <c r="F198" s="180" t="s">
        <v>5820</v>
      </c>
      <c r="G198" s="181" t="s">
        <v>245</v>
      </c>
      <c r="H198" s="182">
        <v>124</v>
      </c>
      <c r="I198" s="183"/>
      <c r="J198" s="184">
        <f>ROUND(I198*H198,2)</f>
        <v>0</v>
      </c>
      <c r="K198" s="180" t="s">
        <v>183</v>
      </c>
      <c r="L198" s="37"/>
      <c r="M198" s="185" t="s">
        <v>3</v>
      </c>
      <c r="N198" s="186" t="s">
        <v>43</v>
      </c>
      <c r="O198" s="70"/>
      <c r="P198" s="187">
        <f>O198*H198</f>
        <v>0</v>
      </c>
      <c r="Q198" s="187">
        <v>0</v>
      </c>
      <c r="R198" s="187">
        <f>Q198*H198</f>
        <v>0</v>
      </c>
      <c r="S198" s="187">
        <v>0</v>
      </c>
      <c r="T198" s="188">
        <f>S198*H198</f>
        <v>0</v>
      </c>
      <c r="AR198" s="189" t="s">
        <v>265</v>
      </c>
      <c r="AT198" s="189" t="s">
        <v>179</v>
      </c>
      <c r="AU198" s="189" t="s">
        <v>81</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265</v>
      </c>
      <c r="BM198" s="189" t="s">
        <v>1499</v>
      </c>
    </row>
    <row r="199" spans="2:65" s="1" customFormat="1" ht="36" customHeight="1">
      <c r="B199" s="177"/>
      <c r="C199" s="178" t="s">
        <v>938</v>
      </c>
      <c r="D199" s="178" t="s">
        <v>179</v>
      </c>
      <c r="E199" s="179" t="s">
        <v>5821</v>
      </c>
      <c r="F199" s="180" t="s">
        <v>5822</v>
      </c>
      <c r="G199" s="181" t="s">
        <v>245</v>
      </c>
      <c r="H199" s="182">
        <v>70</v>
      </c>
      <c r="I199" s="183"/>
      <c r="J199" s="184">
        <f>ROUND(I199*H199,2)</f>
        <v>0</v>
      </c>
      <c r="K199" s="180" t="s">
        <v>183</v>
      </c>
      <c r="L199" s="37"/>
      <c r="M199" s="185" t="s">
        <v>3</v>
      </c>
      <c r="N199" s="186" t="s">
        <v>43</v>
      </c>
      <c r="O199" s="70"/>
      <c r="P199" s="187">
        <f>O199*H199</f>
        <v>0</v>
      </c>
      <c r="Q199" s="187">
        <v>0</v>
      </c>
      <c r="R199" s="187">
        <f>Q199*H199</f>
        <v>0</v>
      </c>
      <c r="S199" s="187">
        <v>0</v>
      </c>
      <c r="T199" s="188">
        <f>S199*H199</f>
        <v>0</v>
      </c>
      <c r="AR199" s="189" t="s">
        <v>265</v>
      </c>
      <c r="AT199" s="189" t="s">
        <v>179</v>
      </c>
      <c r="AU199" s="189" t="s">
        <v>81</v>
      </c>
      <c r="AY199" s="18" t="s">
        <v>177</v>
      </c>
      <c r="BE199" s="190">
        <f>IF(N199="základní",J199,0)</f>
        <v>0</v>
      </c>
      <c r="BF199" s="190">
        <f>IF(N199="snížená",J199,0)</f>
        <v>0</v>
      </c>
      <c r="BG199" s="190">
        <f>IF(N199="zákl. přenesená",J199,0)</f>
        <v>0</v>
      </c>
      <c r="BH199" s="190">
        <f>IF(N199="sníž. přenesená",J199,0)</f>
        <v>0</v>
      </c>
      <c r="BI199" s="190">
        <f>IF(N199="nulová",J199,0)</f>
        <v>0</v>
      </c>
      <c r="BJ199" s="18" t="s">
        <v>79</v>
      </c>
      <c r="BK199" s="190">
        <f>ROUND(I199*H199,2)</f>
        <v>0</v>
      </c>
      <c r="BL199" s="18" t="s">
        <v>265</v>
      </c>
      <c r="BM199" s="189" t="s">
        <v>1511</v>
      </c>
    </row>
    <row r="200" spans="2:65" s="1" customFormat="1" ht="36" customHeight="1">
      <c r="B200" s="177"/>
      <c r="C200" s="178" t="s">
        <v>944</v>
      </c>
      <c r="D200" s="178" t="s">
        <v>179</v>
      </c>
      <c r="E200" s="179" t="s">
        <v>5823</v>
      </c>
      <c r="F200" s="180" t="s">
        <v>5824</v>
      </c>
      <c r="G200" s="181" t="s">
        <v>245</v>
      </c>
      <c r="H200" s="182">
        <v>3</v>
      </c>
      <c r="I200" s="183"/>
      <c r="J200" s="184">
        <f>ROUND(I200*H200,2)</f>
        <v>0</v>
      </c>
      <c r="K200" s="180" t="s">
        <v>183</v>
      </c>
      <c r="L200" s="37"/>
      <c r="M200" s="185" t="s">
        <v>3</v>
      </c>
      <c r="N200" s="186" t="s">
        <v>43</v>
      </c>
      <c r="O200" s="70"/>
      <c r="P200" s="187">
        <f>O200*H200</f>
        <v>0</v>
      </c>
      <c r="Q200" s="187">
        <v>0</v>
      </c>
      <c r="R200" s="187">
        <f>Q200*H200</f>
        <v>0</v>
      </c>
      <c r="S200" s="187">
        <v>0</v>
      </c>
      <c r="T200" s="188">
        <f>S200*H200</f>
        <v>0</v>
      </c>
      <c r="AR200" s="189" t="s">
        <v>265</v>
      </c>
      <c r="AT200" s="189" t="s">
        <v>179</v>
      </c>
      <c r="AU200" s="189" t="s">
        <v>81</v>
      </c>
      <c r="AY200" s="18" t="s">
        <v>177</v>
      </c>
      <c r="BE200" s="190">
        <f>IF(N200="základní",J200,0)</f>
        <v>0</v>
      </c>
      <c r="BF200" s="190">
        <f>IF(N200="snížená",J200,0)</f>
        <v>0</v>
      </c>
      <c r="BG200" s="190">
        <f>IF(N200="zákl. přenesená",J200,0)</f>
        <v>0</v>
      </c>
      <c r="BH200" s="190">
        <f>IF(N200="sníž. přenesená",J200,0)</f>
        <v>0</v>
      </c>
      <c r="BI200" s="190">
        <f>IF(N200="nulová",J200,0)</f>
        <v>0</v>
      </c>
      <c r="BJ200" s="18" t="s">
        <v>79</v>
      </c>
      <c r="BK200" s="190">
        <f>ROUND(I200*H200,2)</f>
        <v>0</v>
      </c>
      <c r="BL200" s="18" t="s">
        <v>265</v>
      </c>
      <c r="BM200" s="189" t="s">
        <v>1526</v>
      </c>
    </row>
    <row r="201" spans="2:65" s="1" customFormat="1" ht="48" customHeight="1">
      <c r="B201" s="177"/>
      <c r="C201" s="178" t="s">
        <v>950</v>
      </c>
      <c r="D201" s="178" t="s">
        <v>179</v>
      </c>
      <c r="E201" s="179" t="s">
        <v>5825</v>
      </c>
      <c r="F201" s="180" t="s">
        <v>5826</v>
      </c>
      <c r="G201" s="181" t="s">
        <v>494</v>
      </c>
      <c r="H201" s="182">
        <v>796</v>
      </c>
      <c r="I201" s="183"/>
      <c r="J201" s="184">
        <f>ROUND(I201*H201,2)</f>
        <v>0</v>
      </c>
      <c r="K201" s="180" t="s">
        <v>183</v>
      </c>
      <c r="L201" s="37"/>
      <c r="M201" s="185" t="s">
        <v>3</v>
      </c>
      <c r="N201" s="186" t="s">
        <v>43</v>
      </c>
      <c r="O201" s="70"/>
      <c r="P201" s="187">
        <f>O201*H201</f>
        <v>0</v>
      </c>
      <c r="Q201" s="187">
        <v>0</v>
      </c>
      <c r="R201" s="187">
        <f>Q201*H201</f>
        <v>0</v>
      </c>
      <c r="S201" s="187">
        <v>0</v>
      </c>
      <c r="T201" s="188">
        <f>S201*H201</f>
        <v>0</v>
      </c>
      <c r="AR201" s="189" t="s">
        <v>265</v>
      </c>
      <c r="AT201" s="189" t="s">
        <v>179</v>
      </c>
      <c r="AU201" s="189" t="s">
        <v>81</v>
      </c>
      <c r="AY201" s="18" t="s">
        <v>177</v>
      </c>
      <c r="BE201" s="190">
        <f>IF(N201="základní",J201,0)</f>
        <v>0</v>
      </c>
      <c r="BF201" s="190">
        <f>IF(N201="snížená",J201,0)</f>
        <v>0</v>
      </c>
      <c r="BG201" s="190">
        <f>IF(N201="zákl. přenesená",J201,0)</f>
        <v>0</v>
      </c>
      <c r="BH201" s="190">
        <f>IF(N201="sníž. přenesená",J201,0)</f>
        <v>0</v>
      </c>
      <c r="BI201" s="190">
        <f>IF(N201="nulová",J201,0)</f>
        <v>0</v>
      </c>
      <c r="BJ201" s="18" t="s">
        <v>79</v>
      </c>
      <c r="BK201" s="190">
        <f>ROUND(I201*H201,2)</f>
        <v>0</v>
      </c>
      <c r="BL201" s="18" t="s">
        <v>265</v>
      </c>
      <c r="BM201" s="189" t="s">
        <v>1536</v>
      </c>
    </row>
    <row r="202" spans="2:65" s="1" customFormat="1" ht="48" customHeight="1">
      <c r="B202" s="177"/>
      <c r="C202" s="178" t="s">
        <v>959</v>
      </c>
      <c r="D202" s="178" t="s">
        <v>179</v>
      </c>
      <c r="E202" s="179" t="s">
        <v>5827</v>
      </c>
      <c r="F202" s="180" t="s">
        <v>5828</v>
      </c>
      <c r="G202" s="181" t="s">
        <v>494</v>
      </c>
      <c r="H202" s="182">
        <v>548</v>
      </c>
      <c r="I202" s="183"/>
      <c r="J202" s="184">
        <f>ROUND(I202*H202,2)</f>
        <v>0</v>
      </c>
      <c r="K202" s="180" t="s">
        <v>183</v>
      </c>
      <c r="L202" s="37"/>
      <c r="M202" s="185" t="s">
        <v>3</v>
      </c>
      <c r="N202" s="186" t="s">
        <v>43</v>
      </c>
      <c r="O202" s="70"/>
      <c r="P202" s="187">
        <f>O202*H202</f>
        <v>0</v>
      </c>
      <c r="Q202" s="187">
        <v>0</v>
      </c>
      <c r="R202" s="187">
        <f>Q202*H202</f>
        <v>0</v>
      </c>
      <c r="S202" s="187">
        <v>0</v>
      </c>
      <c r="T202" s="188">
        <f>S202*H202</f>
        <v>0</v>
      </c>
      <c r="AR202" s="189" t="s">
        <v>265</v>
      </c>
      <c r="AT202" s="189" t="s">
        <v>179</v>
      </c>
      <c r="AU202" s="189" t="s">
        <v>81</v>
      </c>
      <c r="AY202" s="18" t="s">
        <v>177</v>
      </c>
      <c r="BE202" s="190">
        <f>IF(N202="základní",J202,0)</f>
        <v>0</v>
      </c>
      <c r="BF202" s="190">
        <f>IF(N202="snížená",J202,0)</f>
        <v>0</v>
      </c>
      <c r="BG202" s="190">
        <f>IF(N202="zákl. přenesená",J202,0)</f>
        <v>0</v>
      </c>
      <c r="BH202" s="190">
        <f>IF(N202="sníž. přenesená",J202,0)</f>
        <v>0</v>
      </c>
      <c r="BI202" s="190">
        <f>IF(N202="nulová",J202,0)</f>
        <v>0</v>
      </c>
      <c r="BJ202" s="18" t="s">
        <v>79</v>
      </c>
      <c r="BK202" s="190">
        <f>ROUND(I202*H202,2)</f>
        <v>0</v>
      </c>
      <c r="BL202" s="18" t="s">
        <v>265</v>
      </c>
      <c r="BM202" s="189" t="s">
        <v>1550</v>
      </c>
    </row>
    <row r="203" spans="2:65" s="1" customFormat="1" ht="48" customHeight="1">
      <c r="B203" s="177"/>
      <c r="C203" s="178" t="s">
        <v>964</v>
      </c>
      <c r="D203" s="178" t="s">
        <v>179</v>
      </c>
      <c r="E203" s="179" t="s">
        <v>5829</v>
      </c>
      <c r="F203" s="180" t="s">
        <v>5830</v>
      </c>
      <c r="G203" s="181" t="s">
        <v>494</v>
      </c>
      <c r="H203" s="182">
        <v>1114</v>
      </c>
      <c r="I203" s="183"/>
      <c r="J203" s="184">
        <f>ROUND(I203*H203,2)</f>
        <v>0</v>
      </c>
      <c r="K203" s="180" t="s">
        <v>183</v>
      </c>
      <c r="L203" s="37"/>
      <c r="M203" s="185" t="s">
        <v>3</v>
      </c>
      <c r="N203" s="186" t="s">
        <v>43</v>
      </c>
      <c r="O203" s="70"/>
      <c r="P203" s="187">
        <f>O203*H203</f>
        <v>0</v>
      </c>
      <c r="Q203" s="187">
        <v>0</v>
      </c>
      <c r="R203" s="187">
        <f>Q203*H203</f>
        <v>0</v>
      </c>
      <c r="S203" s="187">
        <v>0</v>
      </c>
      <c r="T203" s="188">
        <f>S203*H203</f>
        <v>0</v>
      </c>
      <c r="AR203" s="189" t="s">
        <v>265</v>
      </c>
      <c r="AT203" s="189" t="s">
        <v>179</v>
      </c>
      <c r="AU203" s="189" t="s">
        <v>81</v>
      </c>
      <c r="AY203" s="18" t="s">
        <v>177</v>
      </c>
      <c r="BE203" s="190">
        <f>IF(N203="základní",J203,0)</f>
        <v>0</v>
      </c>
      <c r="BF203" s="190">
        <f>IF(N203="snížená",J203,0)</f>
        <v>0</v>
      </c>
      <c r="BG203" s="190">
        <f>IF(N203="zákl. přenesená",J203,0)</f>
        <v>0</v>
      </c>
      <c r="BH203" s="190">
        <f>IF(N203="sníž. přenesená",J203,0)</f>
        <v>0</v>
      </c>
      <c r="BI203" s="190">
        <f>IF(N203="nulová",J203,0)</f>
        <v>0</v>
      </c>
      <c r="BJ203" s="18" t="s">
        <v>79</v>
      </c>
      <c r="BK203" s="190">
        <f>ROUND(I203*H203,2)</f>
        <v>0</v>
      </c>
      <c r="BL203" s="18" t="s">
        <v>265</v>
      </c>
      <c r="BM203" s="189" t="s">
        <v>1633</v>
      </c>
    </row>
    <row r="204" spans="2:65" s="1" customFormat="1" ht="48" customHeight="1">
      <c r="B204" s="177"/>
      <c r="C204" s="178" t="s">
        <v>969</v>
      </c>
      <c r="D204" s="178" t="s">
        <v>179</v>
      </c>
      <c r="E204" s="179" t="s">
        <v>5831</v>
      </c>
      <c r="F204" s="180" t="s">
        <v>5832</v>
      </c>
      <c r="G204" s="181" t="s">
        <v>494</v>
      </c>
      <c r="H204" s="182">
        <v>565</v>
      </c>
      <c r="I204" s="183"/>
      <c r="J204" s="184">
        <f>ROUND(I204*H204,2)</f>
        <v>0</v>
      </c>
      <c r="K204" s="180" t="s">
        <v>183</v>
      </c>
      <c r="L204" s="37"/>
      <c r="M204" s="185" t="s">
        <v>3</v>
      </c>
      <c r="N204" s="186" t="s">
        <v>43</v>
      </c>
      <c r="O204" s="70"/>
      <c r="P204" s="187">
        <f>O204*H204</f>
        <v>0</v>
      </c>
      <c r="Q204" s="187">
        <v>0</v>
      </c>
      <c r="R204" s="187">
        <f>Q204*H204</f>
        <v>0</v>
      </c>
      <c r="S204" s="187">
        <v>0</v>
      </c>
      <c r="T204" s="188">
        <f>S204*H204</f>
        <v>0</v>
      </c>
      <c r="AR204" s="189" t="s">
        <v>265</v>
      </c>
      <c r="AT204" s="189" t="s">
        <v>179</v>
      </c>
      <c r="AU204" s="189" t="s">
        <v>81</v>
      </c>
      <c r="AY204" s="18" t="s">
        <v>177</v>
      </c>
      <c r="BE204" s="190">
        <f>IF(N204="základní",J204,0)</f>
        <v>0</v>
      </c>
      <c r="BF204" s="190">
        <f>IF(N204="snížená",J204,0)</f>
        <v>0</v>
      </c>
      <c r="BG204" s="190">
        <f>IF(N204="zákl. přenesená",J204,0)</f>
        <v>0</v>
      </c>
      <c r="BH204" s="190">
        <f>IF(N204="sníž. přenesená",J204,0)</f>
        <v>0</v>
      </c>
      <c r="BI204" s="190">
        <f>IF(N204="nulová",J204,0)</f>
        <v>0</v>
      </c>
      <c r="BJ204" s="18" t="s">
        <v>79</v>
      </c>
      <c r="BK204" s="190">
        <f>ROUND(I204*H204,2)</f>
        <v>0</v>
      </c>
      <c r="BL204" s="18" t="s">
        <v>265</v>
      </c>
      <c r="BM204" s="189" t="s">
        <v>1644</v>
      </c>
    </row>
    <row r="205" spans="2:65" s="1" customFormat="1" ht="48" customHeight="1">
      <c r="B205" s="177"/>
      <c r="C205" s="178" t="s">
        <v>973</v>
      </c>
      <c r="D205" s="178" t="s">
        <v>179</v>
      </c>
      <c r="E205" s="179" t="s">
        <v>5833</v>
      </c>
      <c r="F205" s="180" t="s">
        <v>5834</v>
      </c>
      <c r="G205" s="181" t="s">
        <v>494</v>
      </c>
      <c r="H205" s="182">
        <v>38</v>
      </c>
      <c r="I205" s="183"/>
      <c r="J205" s="184">
        <f>ROUND(I205*H205,2)</f>
        <v>0</v>
      </c>
      <c r="K205" s="180" t="s">
        <v>183</v>
      </c>
      <c r="L205" s="37"/>
      <c r="M205" s="185" t="s">
        <v>3</v>
      </c>
      <c r="N205" s="186" t="s">
        <v>43</v>
      </c>
      <c r="O205" s="70"/>
      <c r="P205" s="187">
        <f>O205*H205</f>
        <v>0</v>
      </c>
      <c r="Q205" s="187">
        <v>0</v>
      </c>
      <c r="R205" s="187">
        <f>Q205*H205</f>
        <v>0</v>
      </c>
      <c r="S205" s="187">
        <v>0</v>
      </c>
      <c r="T205" s="188">
        <f>S205*H205</f>
        <v>0</v>
      </c>
      <c r="AR205" s="189" t="s">
        <v>265</v>
      </c>
      <c r="AT205" s="189" t="s">
        <v>179</v>
      </c>
      <c r="AU205" s="189" t="s">
        <v>81</v>
      </c>
      <c r="AY205" s="18" t="s">
        <v>177</v>
      </c>
      <c r="BE205" s="190">
        <f>IF(N205="základní",J205,0)</f>
        <v>0</v>
      </c>
      <c r="BF205" s="190">
        <f>IF(N205="snížená",J205,0)</f>
        <v>0</v>
      </c>
      <c r="BG205" s="190">
        <f>IF(N205="zákl. přenesená",J205,0)</f>
        <v>0</v>
      </c>
      <c r="BH205" s="190">
        <f>IF(N205="sníž. přenesená",J205,0)</f>
        <v>0</v>
      </c>
      <c r="BI205" s="190">
        <f>IF(N205="nulová",J205,0)</f>
        <v>0</v>
      </c>
      <c r="BJ205" s="18" t="s">
        <v>79</v>
      </c>
      <c r="BK205" s="190">
        <f>ROUND(I205*H205,2)</f>
        <v>0</v>
      </c>
      <c r="BL205" s="18" t="s">
        <v>265</v>
      </c>
      <c r="BM205" s="189" t="s">
        <v>1655</v>
      </c>
    </row>
    <row r="206" spans="2:65" s="1" customFormat="1" ht="16.5" customHeight="1">
      <c r="B206" s="177"/>
      <c r="C206" s="178" t="s">
        <v>978</v>
      </c>
      <c r="D206" s="178" t="s">
        <v>179</v>
      </c>
      <c r="E206" s="179" t="s">
        <v>5835</v>
      </c>
      <c r="F206" s="180" t="s">
        <v>5836</v>
      </c>
      <c r="G206" s="181" t="s">
        <v>494</v>
      </c>
      <c r="H206" s="182">
        <v>544</v>
      </c>
      <c r="I206" s="183"/>
      <c r="J206" s="184">
        <f>ROUND(I206*H206,2)</f>
        <v>0</v>
      </c>
      <c r="K206" s="180" t="s">
        <v>183</v>
      </c>
      <c r="L206" s="37"/>
      <c r="M206" s="185" t="s">
        <v>3</v>
      </c>
      <c r="N206" s="186" t="s">
        <v>43</v>
      </c>
      <c r="O206" s="70"/>
      <c r="P206" s="187">
        <f>O206*H206</f>
        <v>0</v>
      </c>
      <c r="Q206" s="187">
        <v>0</v>
      </c>
      <c r="R206" s="187">
        <f>Q206*H206</f>
        <v>0</v>
      </c>
      <c r="S206" s="187">
        <v>0</v>
      </c>
      <c r="T206" s="188">
        <f>S206*H206</f>
        <v>0</v>
      </c>
      <c r="AR206" s="189" t="s">
        <v>265</v>
      </c>
      <c r="AT206" s="189" t="s">
        <v>179</v>
      </c>
      <c r="AU206" s="189" t="s">
        <v>81</v>
      </c>
      <c r="AY206" s="18" t="s">
        <v>177</v>
      </c>
      <c r="BE206" s="190">
        <f>IF(N206="základní",J206,0)</f>
        <v>0</v>
      </c>
      <c r="BF206" s="190">
        <f>IF(N206="snížená",J206,0)</f>
        <v>0</v>
      </c>
      <c r="BG206" s="190">
        <f>IF(N206="zákl. přenesená",J206,0)</f>
        <v>0</v>
      </c>
      <c r="BH206" s="190">
        <f>IF(N206="sníž. přenesená",J206,0)</f>
        <v>0</v>
      </c>
      <c r="BI206" s="190">
        <f>IF(N206="nulová",J206,0)</f>
        <v>0</v>
      </c>
      <c r="BJ206" s="18" t="s">
        <v>79</v>
      </c>
      <c r="BK206" s="190">
        <f>ROUND(I206*H206,2)</f>
        <v>0</v>
      </c>
      <c r="BL206" s="18" t="s">
        <v>265</v>
      </c>
      <c r="BM206" s="189" t="s">
        <v>1663</v>
      </c>
    </row>
    <row r="207" spans="2:65" s="1" customFormat="1" ht="16.5" customHeight="1">
      <c r="B207" s="177"/>
      <c r="C207" s="178" t="s">
        <v>983</v>
      </c>
      <c r="D207" s="178" t="s">
        <v>179</v>
      </c>
      <c r="E207" s="179" t="s">
        <v>5837</v>
      </c>
      <c r="F207" s="180" t="s">
        <v>5838</v>
      </c>
      <c r="G207" s="181" t="s">
        <v>494</v>
      </c>
      <c r="H207" s="182">
        <v>602</v>
      </c>
      <c r="I207" s="183"/>
      <c r="J207" s="184">
        <f>ROUND(I207*H207,2)</f>
        <v>0</v>
      </c>
      <c r="K207" s="180" t="s">
        <v>183</v>
      </c>
      <c r="L207" s="37"/>
      <c r="M207" s="185" t="s">
        <v>3</v>
      </c>
      <c r="N207" s="186" t="s">
        <v>43</v>
      </c>
      <c r="O207" s="70"/>
      <c r="P207" s="187">
        <f>O207*H207</f>
        <v>0</v>
      </c>
      <c r="Q207" s="187">
        <v>0</v>
      </c>
      <c r="R207" s="187">
        <f>Q207*H207</f>
        <v>0</v>
      </c>
      <c r="S207" s="187">
        <v>0</v>
      </c>
      <c r="T207" s="188">
        <f>S207*H207</f>
        <v>0</v>
      </c>
      <c r="AR207" s="189" t="s">
        <v>265</v>
      </c>
      <c r="AT207" s="189" t="s">
        <v>179</v>
      </c>
      <c r="AU207" s="189" t="s">
        <v>81</v>
      </c>
      <c r="AY207" s="18" t="s">
        <v>177</v>
      </c>
      <c r="BE207" s="190">
        <f>IF(N207="základní",J207,0)</f>
        <v>0</v>
      </c>
      <c r="BF207" s="190">
        <f>IF(N207="snížená",J207,0)</f>
        <v>0</v>
      </c>
      <c r="BG207" s="190">
        <f>IF(N207="zákl. přenesená",J207,0)</f>
        <v>0</v>
      </c>
      <c r="BH207" s="190">
        <f>IF(N207="sníž. přenesená",J207,0)</f>
        <v>0</v>
      </c>
      <c r="BI207" s="190">
        <f>IF(N207="nulová",J207,0)</f>
        <v>0</v>
      </c>
      <c r="BJ207" s="18" t="s">
        <v>79</v>
      </c>
      <c r="BK207" s="190">
        <f>ROUND(I207*H207,2)</f>
        <v>0</v>
      </c>
      <c r="BL207" s="18" t="s">
        <v>265</v>
      </c>
      <c r="BM207" s="189" t="s">
        <v>1672</v>
      </c>
    </row>
    <row r="208" spans="2:65" s="1" customFormat="1" ht="16.5" customHeight="1">
      <c r="B208" s="177"/>
      <c r="C208" s="178" t="s">
        <v>989</v>
      </c>
      <c r="D208" s="178" t="s">
        <v>179</v>
      </c>
      <c r="E208" s="179" t="s">
        <v>5839</v>
      </c>
      <c r="F208" s="180" t="s">
        <v>5840</v>
      </c>
      <c r="G208" s="181" t="s">
        <v>494</v>
      </c>
      <c r="H208" s="182">
        <v>139</v>
      </c>
      <c r="I208" s="183"/>
      <c r="J208" s="184">
        <f>ROUND(I208*H208,2)</f>
        <v>0</v>
      </c>
      <c r="K208" s="180" t="s">
        <v>183</v>
      </c>
      <c r="L208" s="37"/>
      <c r="M208" s="185" t="s">
        <v>3</v>
      </c>
      <c r="N208" s="186" t="s">
        <v>43</v>
      </c>
      <c r="O208" s="70"/>
      <c r="P208" s="187">
        <f>O208*H208</f>
        <v>0</v>
      </c>
      <c r="Q208" s="187">
        <v>0</v>
      </c>
      <c r="R208" s="187">
        <f>Q208*H208</f>
        <v>0</v>
      </c>
      <c r="S208" s="187">
        <v>0</v>
      </c>
      <c r="T208" s="188">
        <f>S208*H208</f>
        <v>0</v>
      </c>
      <c r="AR208" s="189" t="s">
        <v>265</v>
      </c>
      <c r="AT208" s="189" t="s">
        <v>179</v>
      </c>
      <c r="AU208" s="189" t="s">
        <v>81</v>
      </c>
      <c r="AY208" s="18" t="s">
        <v>177</v>
      </c>
      <c r="BE208" s="190">
        <f>IF(N208="základní",J208,0)</f>
        <v>0</v>
      </c>
      <c r="BF208" s="190">
        <f>IF(N208="snížená",J208,0)</f>
        <v>0</v>
      </c>
      <c r="BG208" s="190">
        <f>IF(N208="zákl. přenesená",J208,0)</f>
        <v>0</v>
      </c>
      <c r="BH208" s="190">
        <f>IF(N208="sníž. přenesená",J208,0)</f>
        <v>0</v>
      </c>
      <c r="BI208" s="190">
        <f>IF(N208="nulová",J208,0)</f>
        <v>0</v>
      </c>
      <c r="BJ208" s="18" t="s">
        <v>79</v>
      </c>
      <c r="BK208" s="190">
        <f>ROUND(I208*H208,2)</f>
        <v>0</v>
      </c>
      <c r="BL208" s="18" t="s">
        <v>265</v>
      </c>
      <c r="BM208" s="189" t="s">
        <v>1681</v>
      </c>
    </row>
    <row r="209" spans="2:65" s="1" customFormat="1" ht="16.5" customHeight="1">
      <c r="B209" s="177"/>
      <c r="C209" s="178" t="s">
        <v>995</v>
      </c>
      <c r="D209" s="178" t="s">
        <v>179</v>
      </c>
      <c r="E209" s="179" t="s">
        <v>5841</v>
      </c>
      <c r="F209" s="180" t="s">
        <v>5842</v>
      </c>
      <c r="G209" s="181" t="s">
        <v>494</v>
      </c>
      <c r="H209" s="182">
        <v>118</v>
      </c>
      <c r="I209" s="183"/>
      <c r="J209" s="184">
        <f>ROUND(I209*H209,2)</f>
        <v>0</v>
      </c>
      <c r="K209" s="180" t="s">
        <v>183</v>
      </c>
      <c r="L209" s="37"/>
      <c r="M209" s="185" t="s">
        <v>3</v>
      </c>
      <c r="N209" s="186" t="s">
        <v>43</v>
      </c>
      <c r="O209" s="70"/>
      <c r="P209" s="187">
        <f>O209*H209</f>
        <v>0</v>
      </c>
      <c r="Q209" s="187">
        <v>0</v>
      </c>
      <c r="R209" s="187">
        <f>Q209*H209</f>
        <v>0</v>
      </c>
      <c r="S209" s="187">
        <v>0</v>
      </c>
      <c r="T209" s="188">
        <f>S209*H209</f>
        <v>0</v>
      </c>
      <c r="AR209" s="189" t="s">
        <v>265</v>
      </c>
      <c r="AT209" s="189" t="s">
        <v>179</v>
      </c>
      <c r="AU209" s="189" t="s">
        <v>81</v>
      </c>
      <c r="AY209" s="18" t="s">
        <v>177</v>
      </c>
      <c r="BE209" s="190">
        <f>IF(N209="základní",J209,0)</f>
        <v>0</v>
      </c>
      <c r="BF209" s="190">
        <f>IF(N209="snížená",J209,0)</f>
        <v>0</v>
      </c>
      <c r="BG209" s="190">
        <f>IF(N209="zákl. přenesená",J209,0)</f>
        <v>0</v>
      </c>
      <c r="BH209" s="190">
        <f>IF(N209="sníž. přenesená",J209,0)</f>
        <v>0</v>
      </c>
      <c r="BI209" s="190">
        <f>IF(N209="nulová",J209,0)</f>
        <v>0</v>
      </c>
      <c r="BJ209" s="18" t="s">
        <v>79</v>
      </c>
      <c r="BK209" s="190">
        <f>ROUND(I209*H209,2)</f>
        <v>0</v>
      </c>
      <c r="BL209" s="18" t="s">
        <v>265</v>
      </c>
      <c r="BM209" s="189" t="s">
        <v>1690</v>
      </c>
    </row>
    <row r="210" spans="2:65" s="1" customFormat="1" ht="16.5" customHeight="1">
      <c r="B210" s="177"/>
      <c r="C210" s="178" t="s">
        <v>1001</v>
      </c>
      <c r="D210" s="178" t="s">
        <v>179</v>
      </c>
      <c r="E210" s="179" t="s">
        <v>5843</v>
      </c>
      <c r="F210" s="180" t="s">
        <v>5844</v>
      </c>
      <c r="G210" s="181" t="s">
        <v>494</v>
      </c>
      <c r="H210" s="182">
        <v>153</v>
      </c>
      <c r="I210" s="183"/>
      <c r="J210" s="184">
        <f>ROUND(I210*H210,2)</f>
        <v>0</v>
      </c>
      <c r="K210" s="180" t="s">
        <v>183</v>
      </c>
      <c r="L210" s="37"/>
      <c r="M210" s="185" t="s">
        <v>3</v>
      </c>
      <c r="N210" s="186" t="s">
        <v>43</v>
      </c>
      <c r="O210" s="70"/>
      <c r="P210" s="187">
        <f>O210*H210</f>
        <v>0</v>
      </c>
      <c r="Q210" s="187">
        <v>0</v>
      </c>
      <c r="R210" s="187">
        <f>Q210*H210</f>
        <v>0</v>
      </c>
      <c r="S210" s="187">
        <v>0</v>
      </c>
      <c r="T210" s="188">
        <f>S210*H210</f>
        <v>0</v>
      </c>
      <c r="AR210" s="189" t="s">
        <v>265</v>
      </c>
      <c r="AT210" s="189" t="s">
        <v>179</v>
      </c>
      <c r="AU210" s="189" t="s">
        <v>81</v>
      </c>
      <c r="AY210" s="18" t="s">
        <v>177</v>
      </c>
      <c r="BE210" s="190">
        <f>IF(N210="základní",J210,0)</f>
        <v>0</v>
      </c>
      <c r="BF210" s="190">
        <f>IF(N210="snížená",J210,0)</f>
        <v>0</v>
      </c>
      <c r="BG210" s="190">
        <f>IF(N210="zákl. přenesená",J210,0)</f>
        <v>0</v>
      </c>
      <c r="BH210" s="190">
        <f>IF(N210="sníž. přenesená",J210,0)</f>
        <v>0</v>
      </c>
      <c r="BI210" s="190">
        <f>IF(N210="nulová",J210,0)</f>
        <v>0</v>
      </c>
      <c r="BJ210" s="18" t="s">
        <v>79</v>
      </c>
      <c r="BK210" s="190">
        <f>ROUND(I210*H210,2)</f>
        <v>0</v>
      </c>
      <c r="BL210" s="18" t="s">
        <v>265</v>
      </c>
      <c r="BM210" s="189" t="s">
        <v>1699</v>
      </c>
    </row>
    <row r="211" spans="2:65" s="1" customFormat="1" ht="16.5" customHeight="1">
      <c r="B211" s="177"/>
      <c r="C211" s="178" t="s">
        <v>1006</v>
      </c>
      <c r="D211" s="178" t="s">
        <v>179</v>
      </c>
      <c r="E211" s="179" t="s">
        <v>5845</v>
      </c>
      <c r="F211" s="180" t="s">
        <v>5846</v>
      </c>
      <c r="G211" s="181" t="s">
        <v>494</v>
      </c>
      <c r="H211" s="182">
        <v>45</v>
      </c>
      <c r="I211" s="183"/>
      <c r="J211" s="184">
        <f>ROUND(I211*H211,2)</f>
        <v>0</v>
      </c>
      <c r="K211" s="180" t="s">
        <v>183</v>
      </c>
      <c r="L211" s="37"/>
      <c r="M211" s="185" t="s">
        <v>3</v>
      </c>
      <c r="N211" s="186" t="s">
        <v>43</v>
      </c>
      <c r="O211" s="70"/>
      <c r="P211" s="187">
        <f>O211*H211</f>
        <v>0</v>
      </c>
      <c r="Q211" s="187">
        <v>0</v>
      </c>
      <c r="R211" s="187">
        <f>Q211*H211</f>
        <v>0</v>
      </c>
      <c r="S211" s="187">
        <v>0</v>
      </c>
      <c r="T211" s="188">
        <f>S211*H211</f>
        <v>0</v>
      </c>
      <c r="AR211" s="189" t="s">
        <v>265</v>
      </c>
      <c r="AT211" s="189" t="s">
        <v>179</v>
      </c>
      <c r="AU211" s="189" t="s">
        <v>81</v>
      </c>
      <c r="AY211" s="18" t="s">
        <v>177</v>
      </c>
      <c r="BE211" s="190">
        <f>IF(N211="základní",J211,0)</f>
        <v>0</v>
      </c>
      <c r="BF211" s="190">
        <f>IF(N211="snížená",J211,0)</f>
        <v>0</v>
      </c>
      <c r="BG211" s="190">
        <f>IF(N211="zákl. přenesená",J211,0)</f>
        <v>0</v>
      </c>
      <c r="BH211" s="190">
        <f>IF(N211="sníž. přenesená",J211,0)</f>
        <v>0</v>
      </c>
      <c r="BI211" s="190">
        <f>IF(N211="nulová",J211,0)</f>
        <v>0</v>
      </c>
      <c r="BJ211" s="18" t="s">
        <v>79</v>
      </c>
      <c r="BK211" s="190">
        <f>ROUND(I211*H211,2)</f>
        <v>0</v>
      </c>
      <c r="BL211" s="18" t="s">
        <v>265</v>
      </c>
      <c r="BM211" s="189" t="s">
        <v>1711</v>
      </c>
    </row>
    <row r="212" spans="2:65" s="1" customFormat="1" ht="16.5" customHeight="1">
      <c r="B212" s="177"/>
      <c r="C212" s="178" t="s">
        <v>1011</v>
      </c>
      <c r="D212" s="178" t="s">
        <v>179</v>
      </c>
      <c r="E212" s="179" t="s">
        <v>5847</v>
      </c>
      <c r="F212" s="180" t="s">
        <v>5848</v>
      </c>
      <c r="G212" s="181" t="s">
        <v>494</v>
      </c>
      <c r="H212" s="182">
        <v>36</v>
      </c>
      <c r="I212" s="183"/>
      <c r="J212" s="184">
        <f>ROUND(I212*H212,2)</f>
        <v>0</v>
      </c>
      <c r="K212" s="180" t="s">
        <v>183</v>
      </c>
      <c r="L212" s="37"/>
      <c r="M212" s="185" t="s">
        <v>3</v>
      </c>
      <c r="N212" s="186" t="s">
        <v>43</v>
      </c>
      <c r="O212" s="70"/>
      <c r="P212" s="187">
        <f>O212*H212</f>
        <v>0</v>
      </c>
      <c r="Q212" s="187">
        <v>0</v>
      </c>
      <c r="R212" s="187">
        <f>Q212*H212</f>
        <v>0</v>
      </c>
      <c r="S212" s="187">
        <v>0</v>
      </c>
      <c r="T212" s="188">
        <f>S212*H212</f>
        <v>0</v>
      </c>
      <c r="AR212" s="189" t="s">
        <v>265</v>
      </c>
      <c r="AT212" s="189" t="s">
        <v>179</v>
      </c>
      <c r="AU212" s="189" t="s">
        <v>81</v>
      </c>
      <c r="AY212" s="18" t="s">
        <v>177</v>
      </c>
      <c r="BE212" s="190">
        <f>IF(N212="základní",J212,0)</f>
        <v>0</v>
      </c>
      <c r="BF212" s="190">
        <f>IF(N212="snížená",J212,0)</f>
        <v>0</v>
      </c>
      <c r="BG212" s="190">
        <f>IF(N212="zákl. přenesená",J212,0)</f>
        <v>0</v>
      </c>
      <c r="BH212" s="190">
        <f>IF(N212="sníž. přenesená",J212,0)</f>
        <v>0</v>
      </c>
      <c r="BI212" s="190">
        <f>IF(N212="nulová",J212,0)</f>
        <v>0</v>
      </c>
      <c r="BJ212" s="18" t="s">
        <v>79</v>
      </c>
      <c r="BK212" s="190">
        <f>ROUND(I212*H212,2)</f>
        <v>0</v>
      </c>
      <c r="BL212" s="18" t="s">
        <v>265</v>
      </c>
      <c r="BM212" s="189" t="s">
        <v>1725</v>
      </c>
    </row>
    <row r="213" spans="2:65" s="1" customFormat="1" ht="24" customHeight="1">
      <c r="B213" s="177"/>
      <c r="C213" s="178" t="s">
        <v>1015</v>
      </c>
      <c r="D213" s="178" t="s">
        <v>179</v>
      </c>
      <c r="E213" s="179" t="s">
        <v>5849</v>
      </c>
      <c r="F213" s="180" t="s">
        <v>5850</v>
      </c>
      <c r="G213" s="181" t="s">
        <v>245</v>
      </c>
      <c r="H213" s="182">
        <v>710</v>
      </c>
      <c r="I213" s="183"/>
      <c r="J213" s="184">
        <f>ROUND(I213*H213,2)</f>
        <v>0</v>
      </c>
      <c r="K213" s="180" t="s">
        <v>183</v>
      </c>
      <c r="L213" s="37"/>
      <c r="M213" s="185" t="s">
        <v>3</v>
      </c>
      <c r="N213" s="186" t="s">
        <v>43</v>
      </c>
      <c r="O213" s="70"/>
      <c r="P213" s="187">
        <f>O213*H213</f>
        <v>0</v>
      </c>
      <c r="Q213" s="187">
        <v>0</v>
      </c>
      <c r="R213" s="187">
        <f>Q213*H213</f>
        <v>0</v>
      </c>
      <c r="S213" s="187">
        <v>0</v>
      </c>
      <c r="T213" s="188">
        <f>S213*H213</f>
        <v>0</v>
      </c>
      <c r="AR213" s="189" t="s">
        <v>265</v>
      </c>
      <c r="AT213" s="189" t="s">
        <v>179</v>
      </c>
      <c r="AU213" s="189" t="s">
        <v>81</v>
      </c>
      <c r="AY213" s="18" t="s">
        <v>177</v>
      </c>
      <c r="BE213" s="190">
        <f>IF(N213="základní",J213,0)</f>
        <v>0</v>
      </c>
      <c r="BF213" s="190">
        <f>IF(N213="snížená",J213,0)</f>
        <v>0</v>
      </c>
      <c r="BG213" s="190">
        <f>IF(N213="zákl. přenesená",J213,0)</f>
        <v>0</v>
      </c>
      <c r="BH213" s="190">
        <f>IF(N213="sníž. přenesená",J213,0)</f>
        <v>0</v>
      </c>
      <c r="BI213" s="190">
        <f>IF(N213="nulová",J213,0)</f>
        <v>0</v>
      </c>
      <c r="BJ213" s="18" t="s">
        <v>79</v>
      </c>
      <c r="BK213" s="190">
        <f>ROUND(I213*H213,2)</f>
        <v>0</v>
      </c>
      <c r="BL213" s="18" t="s">
        <v>265</v>
      </c>
      <c r="BM213" s="189" t="s">
        <v>1735</v>
      </c>
    </row>
    <row r="214" spans="2:65" s="1" customFormat="1" ht="24" customHeight="1">
      <c r="B214" s="177"/>
      <c r="C214" s="178" t="s">
        <v>1020</v>
      </c>
      <c r="D214" s="178" t="s">
        <v>179</v>
      </c>
      <c r="E214" s="179" t="s">
        <v>5851</v>
      </c>
      <c r="F214" s="180" t="s">
        <v>5852</v>
      </c>
      <c r="G214" s="181" t="s">
        <v>245</v>
      </c>
      <c r="H214" s="182">
        <v>305</v>
      </c>
      <c r="I214" s="183"/>
      <c r="J214" s="184">
        <f>ROUND(I214*H214,2)</f>
        <v>0</v>
      </c>
      <c r="K214" s="180" t="s">
        <v>183</v>
      </c>
      <c r="L214" s="37"/>
      <c r="M214" s="185" t="s">
        <v>3</v>
      </c>
      <c r="N214" s="186" t="s">
        <v>43</v>
      </c>
      <c r="O214" s="70"/>
      <c r="P214" s="187">
        <f>O214*H214</f>
        <v>0</v>
      </c>
      <c r="Q214" s="187">
        <v>0</v>
      </c>
      <c r="R214" s="187">
        <f>Q214*H214</f>
        <v>0</v>
      </c>
      <c r="S214" s="187">
        <v>0</v>
      </c>
      <c r="T214" s="188">
        <f>S214*H214</f>
        <v>0</v>
      </c>
      <c r="AR214" s="189" t="s">
        <v>265</v>
      </c>
      <c r="AT214" s="189" t="s">
        <v>179</v>
      </c>
      <c r="AU214" s="189" t="s">
        <v>81</v>
      </c>
      <c r="AY214" s="18" t="s">
        <v>177</v>
      </c>
      <c r="BE214" s="190">
        <f>IF(N214="základní",J214,0)</f>
        <v>0</v>
      </c>
      <c r="BF214" s="190">
        <f>IF(N214="snížená",J214,0)</f>
        <v>0</v>
      </c>
      <c r="BG214" s="190">
        <f>IF(N214="zákl. přenesená",J214,0)</f>
        <v>0</v>
      </c>
      <c r="BH214" s="190">
        <f>IF(N214="sníž. přenesená",J214,0)</f>
        <v>0</v>
      </c>
      <c r="BI214" s="190">
        <f>IF(N214="nulová",J214,0)</f>
        <v>0</v>
      </c>
      <c r="BJ214" s="18" t="s">
        <v>79</v>
      </c>
      <c r="BK214" s="190">
        <f>ROUND(I214*H214,2)</f>
        <v>0</v>
      </c>
      <c r="BL214" s="18" t="s">
        <v>265</v>
      </c>
      <c r="BM214" s="189" t="s">
        <v>1742</v>
      </c>
    </row>
    <row r="215" spans="2:65" s="1" customFormat="1" ht="24" customHeight="1">
      <c r="B215" s="177"/>
      <c r="C215" s="178" t="s">
        <v>1026</v>
      </c>
      <c r="D215" s="178" t="s">
        <v>179</v>
      </c>
      <c r="E215" s="179" t="s">
        <v>5853</v>
      </c>
      <c r="F215" s="180" t="s">
        <v>5854</v>
      </c>
      <c r="G215" s="181" t="s">
        <v>245</v>
      </c>
      <c r="H215" s="182">
        <v>1</v>
      </c>
      <c r="I215" s="183"/>
      <c r="J215" s="184">
        <f>ROUND(I215*H215,2)</f>
        <v>0</v>
      </c>
      <c r="K215" s="180" t="s">
        <v>183</v>
      </c>
      <c r="L215" s="37"/>
      <c r="M215" s="185" t="s">
        <v>3</v>
      </c>
      <c r="N215" s="186" t="s">
        <v>43</v>
      </c>
      <c r="O215" s="70"/>
      <c r="P215" s="187">
        <f>O215*H215</f>
        <v>0</v>
      </c>
      <c r="Q215" s="187">
        <v>0</v>
      </c>
      <c r="R215" s="187">
        <f>Q215*H215</f>
        <v>0</v>
      </c>
      <c r="S215" s="187">
        <v>0</v>
      </c>
      <c r="T215" s="188">
        <f>S215*H215</f>
        <v>0</v>
      </c>
      <c r="AR215" s="189" t="s">
        <v>265</v>
      </c>
      <c r="AT215" s="189" t="s">
        <v>179</v>
      </c>
      <c r="AU215" s="189" t="s">
        <v>81</v>
      </c>
      <c r="AY215" s="18" t="s">
        <v>177</v>
      </c>
      <c r="BE215" s="190">
        <f>IF(N215="základní",J215,0)</f>
        <v>0</v>
      </c>
      <c r="BF215" s="190">
        <f>IF(N215="snížená",J215,0)</f>
        <v>0</v>
      </c>
      <c r="BG215" s="190">
        <f>IF(N215="zákl. přenesená",J215,0)</f>
        <v>0</v>
      </c>
      <c r="BH215" s="190">
        <f>IF(N215="sníž. přenesená",J215,0)</f>
        <v>0</v>
      </c>
      <c r="BI215" s="190">
        <f>IF(N215="nulová",J215,0)</f>
        <v>0</v>
      </c>
      <c r="BJ215" s="18" t="s">
        <v>79</v>
      </c>
      <c r="BK215" s="190">
        <f>ROUND(I215*H215,2)</f>
        <v>0</v>
      </c>
      <c r="BL215" s="18" t="s">
        <v>265</v>
      </c>
      <c r="BM215" s="189" t="s">
        <v>1750</v>
      </c>
    </row>
    <row r="216" spans="2:65" s="1" customFormat="1" ht="16.5" customHeight="1">
      <c r="B216" s="177"/>
      <c r="C216" s="178" t="s">
        <v>1033</v>
      </c>
      <c r="D216" s="178" t="s">
        <v>179</v>
      </c>
      <c r="E216" s="179" t="s">
        <v>5855</v>
      </c>
      <c r="F216" s="180" t="s">
        <v>5856</v>
      </c>
      <c r="G216" s="181" t="s">
        <v>5857</v>
      </c>
      <c r="H216" s="182">
        <v>84</v>
      </c>
      <c r="I216" s="183"/>
      <c r="J216" s="184">
        <f>ROUND(I216*H216,2)</f>
        <v>0</v>
      </c>
      <c r="K216" s="180" t="s">
        <v>183</v>
      </c>
      <c r="L216" s="37"/>
      <c r="M216" s="185" t="s">
        <v>3</v>
      </c>
      <c r="N216" s="186" t="s">
        <v>43</v>
      </c>
      <c r="O216" s="70"/>
      <c r="P216" s="187">
        <f>O216*H216</f>
        <v>0</v>
      </c>
      <c r="Q216" s="187">
        <v>0</v>
      </c>
      <c r="R216" s="187">
        <f>Q216*H216</f>
        <v>0</v>
      </c>
      <c r="S216" s="187">
        <v>0</v>
      </c>
      <c r="T216" s="188">
        <f>S216*H216</f>
        <v>0</v>
      </c>
      <c r="AR216" s="189" t="s">
        <v>265</v>
      </c>
      <c r="AT216" s="189" t="s">
        <v>179</v>
      </c>
      <c r="AU216" s="189" t="s">
        <v>81</v>
      </c>
      <c r="AY216" s="18" t="s">
        <v>177</v>
      </c>
      <c r="BE216" s="190">
        <f>IF(N216="základní",J216,0)</f>
        <v>0</v>
      </c>
      <c r="BF216" s="190">
        <f>IF(N216="snížená",J216,0)</f>
        <v>0</v>
      </c>
      <c r="BG216" s="190">
        <f>IF(N216="zákl. přenesená",J216,0)</f>
        <v>0</v>
      </c>
      <c r="BH216" s="190">
        <f>IF(N216="sníž. přenesená",J216,0)</f>
        <v>0</v>
      </c>
      <c r="BI216" s="190">
        <f>IF(N216="nulová",J216,0)</f>
        <v>0</v>
      </c>
      <c r="BJ216" s="18" t="s">
        <v>79</v>
      </c>
      <c r="BK216" s="190">
        <f>ROUND(I216*H216,2)</f>
        <v>0</v>
      </c>
      <c r="BL216" s="18" t="s">
        <v>265</v>
      </c>
      <c r="BM216" s="189" t="s">
        <v>1764</v>
      </c>
    </row>
    <row r="217" spans="2:65" s="1" customFormat="1" ht="36" customHeight="1">
      <c r="B217" s="177"/>
      <c r="C217" s="178" t="s">
        <v>1039</v>
      </c>
      <c r="D217" s="178" t="s">
        <v>179</v>
      </c>
      <c r="E217" s="179" t="s">
        <v>5858</v>
      </c>
      <c r="F217" s="180" t="s">
        <v>5859</v>
      </c>
      <c r="G217" s="181" t="s">
        <v>245</v>
      </c>
      <c r="H217" s="182">
        <v>38</v>
      </c>
      <c r="I217" s="183"/>
      <c r="J217" s="184">
        <f>ROUND(I217*H217,2)</f>
        <v>0</v>
      </c>
      <c r="K217" s="180" t="s">
        <v>183</v>
      </c>
      <c r="L217" s="37"/>
      <c r="M217" s="185" t="s">
        <v>3</v>
      </c>
      <c r="N217" s="186" t="s">
        <v>43</v>
      </c>
      <c r="O217" s="70"/>
      <c r="P217" s="187">
        <f>O217*H217</f>
        <v>0</v>
      </c>
      <c r="Q217" s="187">
        <v>0</v>
      </c>
      <c r="R217" s="187">
        <f>Q217*H217</f>
        <v>0</v>
      </c>
      <c r="S217" s="187">
        <v>0</v>
      </c>
      <c r="T217" s="188">
        <f>S217*H217</f>
        <v>0</v>
      </c>
      <c r="AR217" s="189" t="s">
        <v>265</v>
      </c>
      <c r="AT217" s="189" t="s">
        <v>179</v>
      </c>
      <c r="AU217" s="189" t="s">
        <v>81</v>
      </c>
      <c r="AY217" s="18" t="s">
        <v>177</v>
      </c>
      <c r="BE217" s="190">
        <f>IF(N217="základní",J217,0)</f>
        <v>0</v>
      </c>
      <c r="BF217" s="190">
        <f>IF(N217="snížená",J217,0)</f>
        <v>0</v>
      </c>
      <c r="BG217" s="190">
        <f>IF(N217="zákl. přenesená",J217,0)</f>
        <v>0</v>
      </c>
      <c r="BH217" s="190">
        <f>IF(N217="sníž. přenesená",J217,0)</f>
        <v>0</v>
      </c>
      <c r="BI217" s="190">
        <f>IF(N217="nulová",J217,0)</f>
        <v>0</v>
      </c>
      <c r="BJ217" s="18" t="s">
        <v>79</v>
      </c>
      <c r="BK217" s="190">
        <f>ROUND(I217*H217,2)</f>
        <v>0</v>
      </c>
      <c r="BL217" s="18" t="s">
        <v>265</v>
      </c>
      <c r="BM217" s="189" t="s">
        <v>1774</v>
      </c>
    </row>
    <row r="218" spans="2:65" s="1" customFormat="1" ht="36" customHeight="1">
      <c r="B218" s="177"/>
      <c r="C218" s="178" t="s">
        <v>1044</v>
      </c>
      <c r="D218" s="178" t="s">
        <v>179</v>
      </c>
      <c r="E218" s="179" t="s">
        <v>5860</v>
      </c>
      <c r="F218" s="180" t="s">
        <v>5861</v>
      </c>
      <c r="G218" s="181" t="s">
        <v>245</v>
      </c>
      <c r="H218" s="182">
        <v>32</v>
      </c>
      <c r="I218" s="183"/>
      <c r="J218" s="184">
        <f>ROUND(I218*H218,2)</f>
        <v>0</v>
      </c>
      <c r="K218" s="180" t="s">
        <v>183</v>
      </c>
      <c r="L218" s="37"/>
      <c r="M218" s="185" t="s">
        <v>3</v>
      </c>
      <c r="N218" s="186" t="s">
        <v>43</v>
      </c>
      <c r="O218" s="70"/>
      <c r="P218" s="187">
        <f>O218*H218</f>
        <v>0</v>
      </c>
      <c r="Q218" s="187">
        <v>0</v>
      </c>
      <c r="R218" s="187">
        <f>Q218*H218</f>
        <v>0</v>
      </c>
      <c r="S218" s="187">
        <v>0</v>
      </c>
      <c r="T218" s="188">
        <f>S218*H218</f>
        <v>0</v>
      </c>
      <c r="AR218" s="189" t="s">
        <v>265</v>
      </c>
      <c r="AT218" s="189" t="s">
        <v>179</v>
      </c>
      <c r="AU218" s="189" t="s">
        <v>81</v>
      </c>
      <c r="AY218" s="18" t="s">
        <v>177</v>
      </c>
      <c r="BE218" s="190">
        <f>IF(N218="základní",J218,0)</f>
        <v>0</v>
      </c>
      <c r="BF218" s="190">
        <f>IF(N218="snížená",J218,0)</f>
        <v>0</v>
      </c>
      <c r="BG218" s="190">
        <f>IF(N218="zákl. přenesená",J218,0)</f>
        <v>0</v>
      </c>
      <c r="BH218" s="190">
        <f>IF(N218="sníž. přenesená",J218,0)</f>
        <v>0</v>
      </c>
      <c r="BI218" s="190">
        <f>IF(N218="nulová",J218,0)</f>
        <v>0</v>
      </c>
      <c r="BJ218" s="18" t="s">
        <v>79</v>
      </c>
      <c r="BK218" s="190">
        <f>ROUND(I218*H218,2)</f>
        <v>0</v>
      </c>
      <c r="BL218" s="18" t="s">
        <v>265</v>
      </c>
      <c r="BM218" s="189" t="s">
        <v>1784</v>
      </c>
    </row>
    <row r="219" spans="2:65" s="1" customFormat="1" ht="36" customHeight="1">
      <c r="B219" s="177"/>
      <c r="C219" s="178" t="s">
        <v>1049</v>
      </c>
      <c r="D219" s="178" t="s">
        <v>179</v>
      </c>
      <c r="E219" s="179" t="s">
        <v>5862</v>
      </c>
      <c r="F219" s="180" t="s">
        <v>5863</v>
      </c>
      <c r="G219" s="181" t="s">
        <v>245</v>
      </c>
      <c r="H219" s="182">
        <v>14</v>
      </c>
      <c r="I219" s="183"/>
      <c r="J219" s="184">
        <f>ROUND(I219*H219,2)</f>
        <v>0</v>
      </c>
      <c r="K219" s="180" t="s">
        <v>183</v>
      </c>
      <c r="L219" s="37"/>
      <c r="M219" s="185" t="s">
        <v>3</v>
      </c>
      <c r="N219" s="186" t="s">
        <v>43</v>
      </c>
      <c r="O219" s="70"/>
      <c r="P219" s="187">
        <f>O219*H219</f>
        <v>0</v>
      </c>
      <c r="Q219" s="187">
        <v>0</v>
      </c>
      <c r="R219" s="187">
        <f>Q219*H219</f>
        <v>0</v>
      </c>
      <c r="S219" s="187">
        <v>0</v>
      </c>
      <c r="T219" s="188">
        <f>S219*H219</f>
        <v>0</v>
      </c>
      <c r="AR219" s="189" t="s">
        <v>265</v>
      </c>
      <c r="AT219" s="189" t="s">
        <v>179</v>
      </c>
      <c r="AU219" s="189" t="s">
        <v>81</v>
      </c>
      <c r="AY219" s="18" t="s">
        <v>177</v>
      </c>
      <c r="BE219" s="190">
        <f>IF(N219="základní",J219,0)</f>
        <v>0</v>
      </c>
      <c r="BF219" s="190">
        <f>IF(N219="snížená",J219,0)</f>
        <v>0</v>
      </c>
      <c r="BG219" s="190">
        <f>IF(N219="zákl. přenesená",J219,0)</f>
        <v>0</v>
      </c>
      <c r="BH219" s="190">
        <f>IF(N219="sníž. přenesená",J219,0)</f>
        <v>0</v>
      </c>
      <c r="BI219" s="190">
        <f>IF(N219="nulová",J219,0)</f>
        <v>0</v>
      </c>
      <c r="BJ219" s="18" t="s">
        <v>79</v>
      </c>
      <c r="BK219" s="190">
        <f>ROUND(I219*H219,2)</f>
        <v>0</v>
      </c>
      <c r="BL219" s="18" t="s">
        <v>265</v>
      </c>
      <c r="BM219" s="189" t="s">
        <v>1797</v>
      </c>
    </row>
    <row r="220" spans="2:65" s="1" customFormat="1" ht="36" customHeight="1">
      <c r="B220" s="177"/>
      <c r="C220" s="178" t="s">
        <v>1054</v>
      </c>
      <c r="D220" s="178" t="s">
        <v>179</v>
      </c>
      <c r="E220" s="179" t="s">
        <v>5864</v>
      </c>
      <c r="F220" s="180" t="s">
        <v>5865</v>
      </c>
      <c r="G220" s="181" t="s">
        <v>245</v>
      </c>
      <c r="H220" s="182">
        <v>36</v>
      </c>
      <c r="I220" s="183"/>
      <c r="J220" s="184">
        <f>ROUND(I220*H220,2)</f>
        <v>0</v>
      </c>
      <c r="K220" s="180" t="s">
        <v>183</v>
      </c>
      <c r="L220" s="37"/>
      <c r="M220" s="185" t="s">
        <v>3</v>
      </c>
      <c r="N220" s="186" t="s">
        <v>43</v>
      </c>
      <c r="O220" s="70"/>
      <c r="P220" s="187">
        <f>O220*H220</f>
        <v>0</v>
      </c>
      <c r="Q220" s="187">
        <v>0</v>
      </c>
      <c r="R220" s="187">
        <f>Q220*H220</f>
        <v>0</v>
      </c>
      <c r="S220" s="187">
        <v>0</v>
      </c>
      <c r="T220" s="188">
        <f>S220*H220</f>
        <v>0</v>
      </c>
      <c r="AR220" s="189" t="s">
        <v>265</v>
      </c>
      <c r="AT220" s="189" t="s">
        <v>179</v>
      </c>
      <c r="AU220" s="189" t="s">
        <v>81</v>
      </c>
      <c r="AY220" s="18" t="s">
        <v>177</v>
      </c>
      <c r="BE220" s="190">
        <f>IF(N220="základní",J220,0)</f>
        <v>0</v>
      </c>
      <c r="BF220" s="190">
        <f>IF(N220="snížená",J220,0)</f>
        <v>0</v>
      </c>
      <c r="BG220" s="190">
        <f>IF(N220="zákl. přenesená",J220,0)</f>
        <v>0</v>
      </c>
      <c r="BH220" s="190">
        <f>IF(N220="sníž. přenesená",J220,0)</f>
        <v>0</v>
      </c>
      <c r="BI220" s="190">
        <f>IF(N220="nulová",J220,0)</f>
        <v>0</v>
      </c>
      <c r="BJ220" s="18" t="s">
        <v>79</v>
      </c>
      <c r="BK220" s="190">
        <f>ROUND(I220*H220,2)</f>
        <v>0</v>
      </c>
      <c r="BL220" s="18" t="s">
        <v>265</v>
      </c>
      <c r="BM220" s="189" t="s">
        <v>1807</v>
      </c>
    </row>
    <row r="221" spans="2:65" s="1" customFormat="1" ht="36" customHeight="1">
      <c r="B221" s="177"/>
      <c r="C221" s="178" t="s">
        <v>1058</v>
      </c>
      <c r="D221" s="178" t="s">
        <v>179</v>
      </c>
      <c r="E221" s="179" t="s">
        <v>5866</v>
      </c>
      <c r="F221" s="180" t="s">
        <v>5867</v>
      </c>
      <c r="G221" s="181" t="s">
        <v>245</v>
      </c>
      <c r="H221" s="182">
        <v>10</v>
      </c>
      <c r="I221" s="183"/>
      <c r="J221" s="184">
        <f>ROUND(I221*H221,2)</f>
        <v>0</v>
      </c>
      <c r="K221" s="180" t="s">
        <v>183</v>
      </c>
      <c r="L221" s="37"/>
      <c r="M221" s="185" t="s">
        <v>3</v>
      </c>
      <c r="N221" s="186" t="s">
        <v>43</v>
      </c>
      <c r="O221" s="70"/>
      <c r="P221" s="187">
        <f>O221*H221</f>
        <v>0</v>
      </c>
      <c r="Q221" s="187">
        <v>0</v>
      </c>
      <c r="R221" s="187">
        <f>Q221*H221</f>
        <v>0</v>
      </c>
      <c r="S221" s="187">
        <v>0</v>
      </c>
      <c r="T221" s="188">
        <f>S221*H221</f>
        <v>0</v>
      </c>
      <c r="AR221" s="189" t="s">
        <v>265</v>
      </c>
      <c r="AT221" s="189" t="s">
        <v>179</v>
      </c>
      <c r="AU221" s="189" t="s">
        <v>81</v>
      </c>
      <c r="AY221" s="18" t="s">
        <v>177</v>
      </c>
      <c r="BE221" s="190">
        <f>IF(N221="základní",J221,0)</f>
        <v>0</v>
      </c>
      <c r="BF221" s="190">
        <f>IF(N221="snížená",J221,0)</f>
        <v>0</v>
      </c>
      <c r="BG221" s="190">
        <f>IF(N221="zákl. přenesená",J221,0)</f>
        <v>0</v>
      </c>
      <c r="BH221" s="190">
        <f>IF(N221="sníž. přenesená",J221,0)</f>
        <v>0</v>
      </c>
      <c r="BI221" s="190">
        <f>IF(N221="nulová",J221,0)</f>
        <v>0</v>
      </c>
      <c r="BJ221" s="18" t="s">
        <v>79</v>
      </c>
      <c r="BK221" s="190">
        <f>ROUND(I221*H221,2)</f>
        <v>0</v>
      </c>
      <c r="BL221" s="18" t="s">
        <v>265</v>
      </c>
      <c r="BM221" s="189" t="s">
        <v>1821</v>
      </c>
    </row>
    <row r="222" spans="2:65" s="1" customFormat="1" ht="36" customHeight="1">
      <c r="B222" s="177"/>
      <c r="C222" s="178" t="s">
        <v>1062</v>
      </c>
      <c r="D222" s="178" t="s">
        <v>179</v>
      </c>
      <c r="E222" s="179" t="s">
        <v>5868</v>
      </c>
      <c r="F222" s="180" t="s">
        <v>5869</v>
      </c>
      <c r="G222" s="181" t="s">
        <v>245</v>
      </c>
      <c r="H222" s="182">
        <v>8</v>
      </c>
      <c r="I222" s="183"/>
      <c r="J222" s="184">
        <f>ROUND(I222*H222,2)</f>
        <v>0</v>
      </c>
      <c r="K222" s="180" t="s">
        <v>183</v>
      </c>
      <c r="L222" s="37"/>
      <c r="M222" s="185" t="s">
        <v>3</v>
      </c>
      <c r="N222" s="186" t="s">
        <v>43</v>
      </c>
      <c r="O222" s="70"/>
      <c r="P222" s="187">
        <f>O222*H222</f>
        <v>0</v>
      </c>
      <c r="Q222" s="187">
        <v>0</v>
      </c>
      <c r="R222" s="187">
        <f>Q222*H222</f>
        <v>0</v>
      </c>
      <c r="S222" s="187">
        <v>0</v>
      </c>
      <c r="T222" s="188">
        <f>S222*H222</f>
        <v>0</v>
      </c>
      <c r="AR222" s="189" t="s">
        <v>265</v>
      </c>
      <c r="AT222" s="189" t="s">
        <v>179</v>
      </c>
      <c r="AU222" s="189" t="s">
        <v>81</v>
      </c>
      <c r="AY222" s="18" t="s">
        <v>177</v>
      </c>
      <c r="BE222" s="190">
        <f>IF(N222="základní",J222,0)</f>
        <v>0</v>
      </c>
      <c r="BF222" s="190">
        <f>IF(N222="snížená",J222,0)</f>
        <v>0</v>
      </c>
      <c r="BG222" s="190">
        <f>IF(N222="zákl. přenesená",J222,0)</f>
        <v>0</v>
      </c>
      <c r="BH222" s="190">
        <f>IF(N222="sníž. přenesená",J222,0)</f>
        <v>0</v>
      </c>
      <c r="BI222" s="190">
        <f>IF(N222="nulová",J222,0)</f>
        <v>0</v>
      </c>
      <c r="BJ222" s="18" t="s">
        <v>79</v>
      </c>
      <c r="BK222" s="190">
        <f>ROUND(I222*H222,2)</f>
        <v>0</v>
      </c>
      <c r="BL222" s="18" t="s">
        <v>265</v>
      </c>
      <c r="BM222" s="189" t="s">
        <v>1833</v>
      </c>
    </row>
    <row r="223" spans="2:65" s="1" customFormat="1" ht="16.5" customHeight="1">
      <c r="B223" s="177"/>
      <c r="C223" s="178" t="s">
        <v>1079</v>
      </c>
      <c r="D223" s="178" t="s">
        <v>179</v>
      </c>
      <c r="E223" s="179" t="s">
        <v>5870</v>
      </c>
      <c r="F223" s="180" t="s">
        <v>5871</v>
      </c>
      <c r="G223" s="181" t="s">
        <v>5416</v>
      </c>
      <c r="H223" s="182">
        <v>1</v>
      </c>
      <c r="I223" s="183"/>
      <c r="J223" s="184">
        <f>ROUND(I223*H223,2)</f>
        <v>0</v>
      </c>
      <c r="K223" s="180" t="s">
        <v>183</v>
      </c>
      <c r="L223" s="37"/>
      <c r="M223" s="185" t="s">
        <v>3</v>
      </c>
      <c r="N223" s="186" t="s">
        <v>43</v>
      </c>
      <c r="O223" s="70"/>
      <c r="P223" s="187">
        <f>O223*H223</f>
        <v>0</v>
      </c>
      <c r="Q223" s="187">
        <v>0</v>
      </c>
      <c r="R223" s="187">
        <f>Q223*H223</f>
        <v>0</v>
      </c>
      <c r="S223" s="187">
        <v>0</v>
      </c>
      <c r="T223" s="188">
        <f>S223*H223</f>
        <v>0</v>
      </c>
      <c r="AR223" s="189" t="s">
        <v>265</v>
      </c>
      <c r="AT223" s="189" t="s">
        <v>179</v>
      </c>
      <c r="AU223" s="189" t="s">
        <v>81</v>
      </c>
      <c r="AY223" s="18" t="s">
        <v>177</v>
      </c>
      <c r="BE223" s="190">
        <f>IF(N223="základní",J223,0)</f>
        <v>0</v>
      </c>
      <c r="BF223" s="190">
        <f>IF(N223="snížená",J223,0)</f>
        <v>0</v>
      </c>
      <c r="BG223" s="190">
        <f>IF(N223="zákl. přenesená",J223,0)</f>
        <v>0</v>
      </c>
      <c r="BH223" s="190">
        <f>IF(N223="sníž. přenesená",J223,0)</f>
        <v>0</v>
      </c>
      <c r="BI223" s="190">
        <f>IF(N223="nulová",J223,0)</f>
        <v>0</v>
      </c>
      <c r="BJ223" s="18" t="s">
        <v>79</v>
      </c>
      <c r="BK223" s="190">
        <f>ROUND(I223*H223,2)</f>
        <v>0</v>
      </c>
      <c r="BL223" s="18" t="s">
        <v>265</v>
      </c>
      <c r="BM223" s="189" t="s">
        <v>1846</v>
      </c>
    </row>
    <row r="224" spans="2:65" s="1" customFormat="1" ht="24" customHeight="1">
      <c r="B224" s="177"/>
      <c r="C224" s="178" t="s">
        <v>1085</v>
      </c>
      <c r="D224" s="178" t="s">
        <v>179</v>
      </c>
      <c r="E224" s="179" t="s">
        <v>5872</v>
      </c>
      <c r="F224" s="180" t="s">
        <v>5873</v>
      </c>
      <c r="G224" s="181" t="s">
        <v>245</v>
      </c>
      <c r="H224" s="182">
        <v>1</v>
      </c>
      <c r="I224" s="183"/>
      <c r="J224" s="184">
        <f>ROUND(I224*H224,2)</f>
        <v>0</v>
      </c>
      <c r="K224" s="180" t="s">
        <v>183</v>
      </c>
      <c r="L224" s="37"/>
      <c r="M224" s="185" t="s">
        <v>3</v>
      </c>
      <c r="N224" s="186" t="s">
        <v>43</v>
      </c>
      <c r="O224" s="70"/>
      <c r="P224" s="187">
        <f>O224*H224</f>
        <v>0</v>
      </c>
      <c r="Q224" s="187">
        <v>0</v>
      </c>
      <c r="R224" s="187">
        <f>Q224*H224</f>
        <v>0</v>
      </c>
      <c r="S224" s="187">
        <v>0</v>
      </c>
      <c r="T224" s="188">
        <f>S224*H224</f>
        <v>0</v>
      </c>
      <c r="AR224" s="189" t="s">
        <v>265</v>
      </c>
      <c r="AT224" s="189" t="s">
        <v>179</v>
      </c>
      <c r="AU224" s="189" t="s">
        <v>81</v>
      </c>
      <c r="AY224" s="18" t="s">
        <v>177</v>
      </c>
      <c r="BE224" s="190">
        <f>IF(N224="základní",J224,0)</f>
        <v>0</v>
      </c>
      <c r="BF224" s="190">
        <f>IF(N224="snížená",J224,0)</f>
        <v>0</v>
      </c>
      <c r="BG224" s="190">
        <f>IF(N224="zákl. přenesená",J224,0)</f>
        <v>0</v>
      </c>
      <c r="BH224" s="190">
        <f>IF(N224="sníž. přenesená",J224,0)</f>
        <v>0</v>
      </c>
      <c r="BI224" s="190">
        <f>IF(N224="nulová",J224,0)</f>
        <v>0</v>
      </c>
      <c r="BJ224" s="18" t="s">
        <v>79</v>
      </c>
      <c r="BK224" s="190">
        <f>ROUND(I224*H224,2)</f>
        <v>0</v>
      </c>
      <c r="BL224" s="18" t="s">
        <v>265</v>
      </c>
      <c r="BM224" s="189" t="s">
        <v>1857</v>
      </c>
    </row>
    <row r="225" spans="2:65" s="1" customFormat="1" ht="24" customHeight="1">
      <c r="B225" s="177"/>
      <c r="C225" s="178" t="s">
        <v>1090</v>
      </c>
      <c r="D225" s="178" t="s">
        <v>179</v>
      </c>
      <c r="E225" s="179" t="s">
        <v>5874</v>
      </c>
      <c r="F225" s="180" t="s">
        <v>5875</v>
      </c>
      <c r="G225" s="181" t="s">
        <v>245</v>
      </c>
      <c r="H225" s="182">
        <v>1</v>
      </c>
      <c r="I225" s="183"/>
      <c r="J225" s="184">
        <f>ROUND(I225*H225,2)</f>
        <v>0</v>
      </c>
      <c r="K225" s="180" t="s">
        <v>183</v>
      </c>
      <c r="L225" s="37"/>
      <c r="M225" s="185" t="s">
        <v>3</v>
      </c>
      <c r="N225" s="186" t="s">
        <v>43</v>
      </c>
      <c r="O225" s="70"/>
      <c r="P225" s="187">
        <f>O225*H225</f>
        <v>0</v>
      </c>
      <c r="Q225" s="187">
        <v>0</v>
      </c>
      <c r="R225" s="187">
        <f>Q225*H225</f>
        <v>0</v>
      </c>
      <c r="S225" s="187">
        <v>0</v>
      </c>
      <c r="T225" s="188">
        <f>S225*H225</f>
        <v>0</v>
      </c>
      <c r="AR225" s="189" t="s">
        <v>265</v>
      </c>
      <c r="AT225" s="189" t="s">
        <v>179</v>
      </c>
      <c r="AU225" s="189" t="s">
        <v>81</v>
      </c>
      <c r="AY225" s="18" t="s">
        <v>177</v>
      </c>
      <c r="BE225" s="190">
        <f>IF(N225="základní",J225,0)</f>
        <v>0</v>
      </c>
      <c r="BF225" s="190">
        <f>IF(N225="snížená",J225,0)</f>
        <v>0</v>
      </c>
      <c r="BG225" s="190">
        <f>IF(N225="zákl. přenesená",J225,0)</f>
        <v>0</v>
      </c>
      <c r="BH225" s="190">
        <f>IF(N225="sníž. přenesená",J225,0)</f>
        <v>0</v>
      </c>
      <c r="BI225" s="190">
        <f>IF(N225="nulová",J225,0)</f>
        <v>0</v>
      </c>
      <c r="BJ225" s="18" t="s">
        <v>79</v>
      </c>
      <c r="BK225" s="190">
        <f>ROUND(I225*H225,2)</f>
        <v>0</v>
      </c>
      <c r="BL225" s="18" t="s">
        <v>265</v>
      </c>
      <c r="BM225" s="189" t="s">
        <v>1866</v>
      </c>
    </row>
    <row r="226" spans="2:65" s="1" customFormat="1" ht="24" customHeight="1">
      <c r="B226" s="177"/>
      <c r="C226" s="178" t="s">
        <v>1095</v>
      </c>
      <c r="D226" s="178" t="s">
        <v>179</v>
      </c>
      <c r="E226" s="179" t="s">
        <v>5876</v>
      </c>
      <c r="F226" s="180" t="s">
        <v>5877</v>
      </c>
      <c r="G226" s="181" t="s">
        <v>245</v>
      </c>
      <c r="H226" s="182">
        <v>1</v>
      </c>
      <c r="I226" s="183"/>
      <c r="J226" s="184">
        <f>ROUND(I226*H226,2)</f>
        <v>0</v>
      </c>
      <c r="K226" s="180" t="s">
        <v>183</v>
      </c>
      <c r="L226" s="37"/>
      <c r="M226" s="185" t="s">
        <v>3</v>
      </c>
      <c r="N226" s="186" t="s">
        <v>43</v>
      </c>
      <c r="O226" s="70"/>
      <c r="P226" s="187">
        <f>O226*H226</f>
        <v>0</v>
      </c>
      <c r="Q226" s="187">
        <v>0</v>
      </c>
      <c r="R226" s="187">
        <f>Q226*H226</f>
        <v>0</v>
      </c>
      <c r="S226" s="187">
        <v>0</v>
      </c>
      <c r="T226" s="188">
        <f>S226*H226</f>
        <v>0</v>
      </c>
      <c r="AR226" s="189" t="s">
        <v>265</v>
      </c>
      <c r="AT226" s="189" t="s">
        <v>179</v>
      </c>
      <c r="AU226" s="189" t="s">
        <v>81</v>
      </c>
      <c r="AY226" s="18" t="s">
        <v>177</v>
      </c>
      <c r="BE226" s="190">
        <f>IF(N226="základní",J226,0)</f>
        <v>0</v>
      </c>
      <c r="BF226" s="190">
        <f>IF(N226="snížená",J226,0)</f>
        <v>0</v>
      </c>
      <c r="BG226" s="190">
        <f>IF(N226="zákl. přenesená",J226,0)</f>
        <v>0</v>
      </c>
      <c r="BH226" s="190">
        <f>IF(N226="sníž. přenesená",J226,0)</f>
        <v>0</v>
      </c>
      <c r="BI226" s="190">
        <f>IF(N226="nulová",J226,0)</f>
        <v>0</v>
      </c>
      <c r="BJ226" s="18" t="s">
        <v>79</v>
      </c>
      <c r="BK226" s="190">
        <f>ROUND(I226*H226,2)</f>
        <v>0</v>
      </c>
      <c r="BL226" s="18" t="s">
        <v>265</v>
      </c>
      <c r="BM226" s="189" t="s">
        <v>1882</v>
      </c>
    </row>
    <row r="227" spans="2:65" s="1" customFormat="1" ht="16.5" customHeight="1">
      <c r="B227" s="177"/>
      <c r="C227" s="178" t="s">
        <v>1102</v>
      </c>
      <c r="D227" s="178" t="s">
        <v>179</v>
      </c>
      <c r="E227" s="179" t="s">
        <v>5878</v>
      </c>
      <c r="F227" s="180" t="s">
        <v>5879</v>
      </c>
      <c r="G227" s="181" t="s">
        <v>245</v>
      </c>
      <c r="H227" s="182">
        <v>2</v>
      </c>
      <c r="I227" s="183"/>
      <c r="J227" s="184">
        <f>ROUND(I227*H227,2)</f>
        <v>0</v>
      </c>
      <c r="K227" s="180" t="s">
        <v>5675</v>
      </c>
      <c r="L227" s="37"/>
      <c r="M227" s="185" t="s">
        <v>3</v>
      </c>
      <c r="N227" s="186" t="s">
        <v>43</v>
      </c>
      <c r="O227" s="70"/>
      <c r="P227" s="187">
        <f>O227*H227</f>
        <v>0</v>
      </c>
      <c r="Q227" s="187">
        <v>0</v>
      </c>
      <c r="R227" s="187">
        <f>Q227*H227</f>
        <v>0</v>
      </c>
      <c r="S227" s="187">
        <v>0</v>
      </c>
      <c r="T227" s="188">
        <f>S227*H227</f>
        <v>0</v>
      </c>
      <c r="AR227" s="189" t="s">
        <v>265</v>
      </c>
      <c r="AT227" s="189" t="s">
        <v>179</v>
      </c>
      <c r="AU227" s="189" t="s">
        <v>81</v>
      </c>
      <c r="AY227" s="18" t="s">
        <v>177</v>
      </c>
      <c r="BE227" s="190">
        <f>IF(N227="základní",J227,0)</f>
        <v>0</v>
      </c>
      <c r="BF227" s="190">
        <f>IF(N227="snížená",J227,0)</f>
        <v>0</v>
      </c>
      <c r="BG227" s="190">
        <f>IF(N227="zákl. přenesená",J227,0)</f>
        <v>0</v>
      </c>
      <c r="BH227" s="190">
        <f>IF(N227="sníž. přenesená",J227,0)</f>
        <v>0</v>
      </c>
      <c r="BI227" s="190">
        <f>IF(N227="nulová",J227,0)</f>
        <v>0</v>
      </c>
      <c r="BJ227" s="18" t="s">
        <v>79</v>
      </c>
      <c r="BK227" s="190">
        <f>ROUND(I227*H227,2)</f>
        <v>0</v>
      </c>
      <c r="BL227" s="18" t="s">
        <v>265</v>
      </c>
      <c r="BM227" s="189" t="s">
        <v>1889</v>
      </c>
    </row>
    <row r="228" spans="2:65" s="1" customFormat="1" ht="16.5" customHeight="1">
      <c r="B228" s="177"/>
      <c r="C228" s="178" t="s">
        <v>1107</v>
      </c>
      <c r="D228" s="178" t="s">
        <v>179</v>
      </c>
      <c r="E228" s="179" t="s">
        <v>5880</v>
      </c>
      <c r="F228" s="180" t="s">
        <v>5881</v>
      </c>
      <c r="G228" s="181" t="s">
        <v>245</v>
      </c>
      <c r="H228" s="182">
        <v>1</v>
      </c>
      <c r="I228" s="183"/>
      <c r="J228" s="184">
        <f>ROUND(I228*H228,2)</f>
        <v>0</v>
      </c>
      <c r="K228" s="180" t="s">
        <v>3</v>
      </c>
      <c r="L228" s="37"/>
      <c r="M228" s="185" t="s">
        <v>3</v>
      </c>
      <c r="N228" s="186" t="s">
        <v>43</v>
      </c>
      <c r="O228" s="70"/>
      <c r="P228" s="187">
        <f>O228*H228</f>
        <v>0</v>
      </c>
      <c r="Q228" s="187">
        <v>0</v>
      </c>
      <c r="R228" s="187">
        <f>Q228*H228</f>
        <v>0</v>
      </c>
      <c r="S228" s="187">
        <v>0</v>
      </c>
      <c r="T228" s="188">
        <f>S228*H228</f>
        <v>0</v>
      </c>
      <c r="AR228" s="189" t="s">
        <v>265</v>
      </c>
      <c r="AT228" s="189" t="s">
        <v>179</v>
      </c>
      <c r="AU228" s="189" t="s">
        <v>81</v>
      </c>
      <c r="AY228" s="18" t="s">
        <v>177</v>
      </c>
      <c r="BE228" s="190">
        <f>IF(N228="základní",J228,0)</f>
        <v>0</v>
      </c>
      <c r="BF228" s="190">
        <f>IF(N228="snížená",J228,0)</f>
        <v>0</v>
      </c>
      <c r="BG228" s="190">
        <f>IF(N228="zákl. přenesená",J228,0)</f>
        <v>0</v>
      </c>
      <c r="BH228" s="190">
        <f>IF(N228="sníž. přenesená",J228,0)</f>
        <v>0</v>
      </c>
      <c r="BI228" s="190">
        <f>IF(N228="nulová",J228,0)</f>
        <v>0</v>
      </c>
      <c r="BJ228" s="18" t="s">
        <v>79</v>
      </c>
      <c r="BK228" s="190">
        <f>ROUND(I228*H228,2)</f>
        <v>0</v>
      </c>
      <c r="BL228" s="18" t="s">
        <v>265</v>
      </c>
      <c r="BM228" s="189" t="s">
        <v>1896</v>
      </c>
    </row>
    <row r="229" spans="2:65" s="1" customFormat="1" ht="16.5" customHeight="1">
      <c r="B229" s="177"/>
      <c r="C229" s="178" t="s">
        <v>1112</v>
      </c>
      <c r="D229" s="178" t="s">
        <v>179</v>
      </c>
      <c r="E229" s="179" t="s">
        <v>5882</v>
      </c>
      <c r="F229" s="180" t="s">
        <v>5883</v>
      </c>
      <c r="G229" s="181" t="s">
        <v>245</v>
      </c>
      <c r="H229" s="182">
        <v>19</v>
      </c>
      <c r="I229" s="183"/>
      <c r="J229" s="184">
        <f>ROUND(I229*H229,2)</f>
        <v>0</v>
      </c>
      <c r="K229" s="180" t="s">
        <v>183</v>
      </c>
      <c r="L229" s="37"/>
      <c r="M229" s="185" t="s">
        <v>3</v>
      </c>
      <c r="N229" s="186" t="s">
        <v>43</v>
      </c>
      <c r="O229" s="70"/>
      <c r="P229" s="187">
        <f>O229*H229</f>
        <v>0</v>
      </c>
      <c r="Q229" s="187">
        <v>0</v>
      </c>
      <c r="R229" s="187">
        <f>Q229*H229</f>
        <v>0</v>
      </c>
      <c r="S229" s="187">
        <v>0</v>
      </c>
      <c r="T229" s="188">
        <f>S229*H229</f>
        <v>0</v>
      </c>
      <c r="AR229" s="189" t="s">
        <v>265</v>
      </c>
      <c r="AT229" s="189" t="s">
        <v>179</v>
      </c>
      <c r="AU229" s="189" t="s">
        <v>81</v>
      </c>
      <c r="AY229" s="18" t="s">
        <v>177</v>
      </c>
      <c r="BE229" s="190">
        <f>IF(N229="základní",J229,0)</f>
        <v>0</v>
      </c>
      <c r="BF229" s="190">
        <f>IF(N229="snížená",J229,0)</f>
        <v>0</v>
      </c>
      <c r="BG229" s="190">
        <f>IF(N229="zákl. přenesená",J229,0)</f>
        <v>0</v>
      </c>
      <c r="BH229" s="190">
        <f>IF(N229="sníž. přenesená",J229,0)</f>
        <v>0</v>
      </c>
      <c r="BI229" s="190">
        <f>IF(N229="nulová",J229,0)</f>
        <v>0</v>
      </c>
      <c r="BJ229" s="18" t="s">
        <v>79</v>
      </c>
      <c r="BK229" s="190">
        <f>ROUND(I229*H229,2)</f>
        <v>0</v>
      </c>
      <c r="BL229" s="18" t="s">
        <v>265</v>
      </c>
      <c r="BM229" s="189" t="s">
        <v>1912</v>
      </c>
    </row>
    <row r="230" spans="2:65" s="1" customFormat="1" ht="16.5" customHeight="1">
      <c r="B230" s="177"/>
      <c r="C230" s="178" t="s">
        <v>1118</v>
      </c>
      <c r="D230" s="178" t="s">
        <v>179</v>
      </c>
      <c r="E230" s="179" t="s">
        <v>5884</v>
      </c>
      <c r="F230" s="180" t="s">
        <v>5885</v>
      </c>
      <c r="G230" s="181" t="s">
        <v>245</v>
      </c>
      <c r="H230" s="182">
        <v>16</v>
      </c>
      <c r="I230" s="183"/>
      <c r="J230" s="184">
        <f>ROUND(I230*H230,2)</f>
        <v>0</v>
      </c>
      <c r="K230" s="180" t="s">
        <v>183</v>
      </c>
      <c r="L230" s="37"/>
      <c r="M230" s="185" t="s">
        <v>3</v>
      </c>
      <c r="N230" s="186" t="s">
        <v>43</v>
      </c>
      <c r="O230" s="70"/>
      <c r="P230" s="187">
        <f>O230*H230</f>
        <v>0</v>
      </c>
      <c r="Q230" s="187">
        <v>0</v>
      </c>
      <c r="R230" s="187">
        <f>Q230*H230</f>
        <v>0</v>
      </c>
      <c r="S230" s="187">
        <v>0</v>
      </c>
      <c r="T230" s="188">
        <f>S230*H230</f>
        <v>0</v>
      </c>
      <c r="AR230" s="189" t="s">
        <v>265</v>
      </c>
      <c r="AT230" s="189" t="s">
        <v>179</v>
      </c>
      <c r="AU230" s="189" t="s">
        <v>81</v>
      </c>
      <c r="AY230" s="18" t="s">
        <v>177</v>
      </c>
      <c r="BE230" s="190">
        <f>IF(N230="základní",J230,0)</f>
        <v>0</v>
      </c>
      <c r="BF230" s="190">
        <f>IF(N230="snížená",J230,0)</f>
        <v>0</v>
      </c>
      <c r="BG230" s="190">
        <f>IF(N230="zákl. přenesená",J230,0)</f>
        <v>0</v>
      </c>
      <c r="BH230" s="190">
        <f>IF(N230="sníž. přenesená",J230,0)</f>
        <v>0</v>
      </c>
      <c r="BI230" s="190">
        <f>IF(N230="nulová",J230,0)</f>
        <v>0</v>
      </c>
      <c r="BJ230" s="18" t="s">
        <v>79</v>
      </c>
      <c r="BK230" s="190">
        <f>ROUND(I230*H230,2)</f>
        <v>0</v>
      </c>
      <c r="BL230" s="18" t="s">
        <v>265</v>
      </c>
      <c r="BM230" s="189" t="s">
        <v>1926</v>
      </c>
    </row>
    <row r="231" spans="2:65" s="1" customFormat="1" ht="16.5" customHeight="1">
      <c r="B231" s="177"/>
      <c r="C231" s="178" t="s">
        <v>1122</v>
      </c>
      <c r="D231" s="178" t="s">
        <v>179</v>
      </c>
      <c r="E231" s="179" t="s">
        <v>5886</v>
      </c>
      <c r="F231" s="180" t="s">
        <v>5887</v>
      </c>
      <c r="G231" s="181" t="s">
        <v>245</v>
      </c>
      <c r="H231" s="182">
        <v>7</v>
      </c>
      <c r="I231" s="183"/>
      <c r="J231" s="184">
        <f>ROUND(I231*H231,2)</f>
        <v>0</v>
      </c>
      <c r="K231" s="180" t="s">
        <v>183</v>
      </c>
      <c r="L231" s="37"/>
      <c r="M231" s="185" t="s">
        <v>3</v>
      </c>
      <c r="N231" s="186" t="s">
        <v>43</v>
      </c>
      <c r="O231" s="70"/>
      <c r="P231" s="187">
        <f>O231*H231</f>
        <v>0</v>
      </c>
      <c r="Q231" s="187">
        <v>0</v>
      </c>
      <c r="R231" s="187">
        <f>Q231*H231</f>
        <v>0</v>
      </c>
      <c r="S231" s="187">
        <v>0</v>
      </c>
      <c r="T231" s="188">
        <f>S231*H231</f>
        <v>0</v>
      </c>
      <c r="AR231" s="189" t="s">
        <v>265</v>
      </c>
      <c r="AT231" s="189" t="s">
        <v>179</v>
      </c>
      <c r="AU231" s="189" t="s">
        <v>81</v>
      </c>
      <c r="AY231" s="18" t="s">
        <v>177</v>
      </c>
      <c r="BE231" s="190">
        <f>IF(N231="základní",J231,0)</f>
        <v>0</v>
      </c>
      <c r="BF231" s="190">
        <f>IF(N231="snížená",J231,0)</f>
        <v>0</v>
      </c>
      <c r="BG231" s="190">
        <f>IF(N231="zákl. přenesená",J231,0)</f>
        <v>0</v>
      </c>
      <c r="BH231" s="190">
        <f>IF(N231="sníž. přenesená",J231,0)</f>
        <v>0</v>
      </c>
      <c r="BI231" s="190">
        <f>IF(N231="nulová",J231,0)</f>
        <v>0</v>
      </c>
      <c r="BJ231" s="18" t="s">
        <v>79</v>
      </c>
      <c r="BK231" s="190">
        <f>ROUND(I231*H231,2)</f>
        <v>0</v>
      </c>
      <c r="BL231" s="18" t="s">
        <v>265</v>
      </c>
      <c r="BM231" s="189" t="s">
        <v>1941</v>
      </c>
    </row>
    <row r="232" spans="2:65" s="1" customFormat="1" ht="16.5" customHeight="1">
      <c r="B232" s="177"/>
      <c r="C232" s="178" t="s">
        <v>1126</v>
      </c>
      <c r="D232" s="178" t="s">
        <v>179</v>
      </c>
      <c r="E232" s="179" t="s">
        <v>5888</v>
      </c>
      <c r="F232" s="180" t="s">
        <v>5889</v>
      </c>
      <c r="G232" s="181" t="s">
        <v>245</v>
      </c>
      <c r="H232" s="182">
        <v>5</v>
      </c>
      <c r="I232" s="183"/>
      <c r="J232" s="184">
        <f>ROUND(I232*H232,2)</f>
        <v>0</v>
      </c>
      <c r="K232" s="180" t="s">
        <v>183</v>
      </c>
      <c r="L232" s="37"/>
      <c r="M232" s="185" t="s">
        <v>3</v>
      </c>
      <c r="N232" s="186" t="s">
        <v>43</v>
      </c>
      <c r="O232" s="70"/>
      <c r="P232" s="187">
        <f>O232*H232</f>
        <v>0</v>
      </c>
      <c r="Q232" s="187">
        <v>0</v>
      </c>
      <c r="R232" s="187">
        <f>Q232*H232</f>
        <v>0</v>
      </c>
      <c r="S232" s="187">
        <v>0</v>
      </c>
      <c r="T232" s="188">
        <f>S232*H232</f>
        <v>0</v>
      </c>
      <c r="AR232" s="189" t="s">
        <v>265</v>
      </c>
      <c r="AT232" s="189" t="s">
        <v>179</v>
      </c>
      <c r="AU232" s="189" t="s">
        <v>81</v>
      </c>
      <c r="AY232" s="18" t="s">
        <v>177</v>
      </c>
      <c r="BE232" s="190">
        <f>IF(N232="základní",J232,0)</f>
        <v>0</v>
      </c>
      <c r="BF232" s="190">
        <f>IF(N232="snížená",J232,0)</f>
        <v>0</v>
      </c>
      <c r="BG232" s="190">
        <f>IF(N232="zákl. přenesená",J232,0)</f>
        <v>0</v>
      </c>
      <c r="BH232" s="190">
        <f>IF(N232="sníž. přenesená",J232,0)</f>
        <v>0</v>
      </c>
      <c r="BI232" s="190">
        <f>IF(N232="nulová",J232,0)</f>
        <v>0</v>
      </c>
      <c r="BJ232" s="18" t="s">
        <v>79</v>
      </c>
      <c r="BK232" s="190">
        <f>ROUND(I232*H232,2)</f>
        <v>0</v>
      </c>
      <c r="BL232" s="18" t="s">
        <v>265</v>
      </c>
      <c r="BM232" s="189" t="s">
        <v>1952</v>
      </c>
    </row>
    <row r="233" spans="2:65" s="1" customFormat="1" ht="16.5" customHeight="1">
      <c r="B233" s="177"/>
      <c r="C233" s="178" t="s">
        <v>1130</v>
      </c>
      <c r="D233" s="178" t="s">
        <v>179</v>
      </c>
      <c r="E233" s="179" t="s">
        <v>5890</v>
      </c>
      <c r="F233" s="180" t="s">
        <v>5891</v>
      </c>
      <c r="G233" s="181" t="s">
        <v>245</v>
      </c>
      <c r="H233" s="182">
        <v>18</v>
      </c>
      <c r="I233" s="183"/>
      <c r="J233" s="184">
        <f>ROUND(I233*H233,2)</f>
        <v>0</v>
      </c>
      <c r="K233" s="180" t="s">
        <v>183</v>
      </c>
      <c r="L233" s="37"/>
      <c r="M233" s="185" t="s">
        <v>3</v>
      </c>
      <c r="N233" s="186" t="s">
        <v>43</v>
      </c>
      <c r="O233" s="70"/>
      <c r="P233" s="187">
        <f>O233*H233</f>
        <v>0</v>
      </c>
      <c r="Q233" s="187">
        <v>0</v>
      </c>
      <c r="R233" s="187">
        <f>Q233*H233</f>
        <v>0</v>
      </c>
      <c r="S233" s="187">
        <v>0</v>
      </c>
      <c r="T233" s="188">
        <f>S233*H233</f>
        <v>0</v>
      </c>
      <c r="AR233" s="189" t="s">
        <v>265</v>
      </c>
      <c r="AT233" s="189" t="s">
        <v>179</v>
      </c>
      <c r="AU233" s="189" t="s">
        <v>81</v>
      </c>
      <c r="AY233" s="18" t="s">
        <v>177</v>
      </c>
      <c r="BE233" s="190">
        <f>IF(N233="základní",J233,0)</f>
        <v>0</v>
      </c>
      <c r="BF233" s="190">
        <f>IF(N233="snížená",J233,0)</f>
        <v>0</v>
      </c>
      <c r="BG233" s="190">
        <f>IF(N233="zákl. přenesená",J233,0)</f>
        <v>0</v>
      </c>
      <c r="BH233" s="190">
        <f>IF(N233="sníž. přenesená",J233,0)</f>
        <v>0</v>
      </c>
      <c r="BI233" s="190">
        <f>IF(N233="nulová",J233,0)</f>
        <v>0</v>
      </c>
      <c r="BJ233" s="18" t="s">
        <v>79</v>
      </c>
      <c r="BK233" s="190">
        <f>ROUND(I233*H233,2)</f>
        <v>0</v>
      </c>
      <c r="BL233" s="18" t="s">
        <v>265</v>
      </c>
      <c r="BM233" s="189" t="s">
        <v>1963</v>
      </c>
    </row>
    <row r="234" spans="2:65" s="1" customFormat="1" ht="16.5" customHeight="1">
      <c r="B234" s="177"/>
      <c r="C234" s="178" t="s">
        <v>1135</v>
      </c>
      <c r="D234" s="178" t="s">
        <v>179</v>
      </c>
      <c r="E234" s="179" t="s">
        <v>5892</v>
      </c>
      <c r="F234" s="180" t="s">
        <v>5893</v>
      </c>
      <c r="G234" s="181" t="s">
        <v>245</v>
      </c>
      <c r="H234" s="182">
        <v>5</v>
      </c>
      <c r="I234" s="183"/>
      <c r="J234" s="184">
        <f>ROUND(I234*H234,2)</f>
        <v>0</v>
      </c>
      <c r="K234" s="180" t="s">
        <v>183</v>
      </c>
      <c r="L234" s="37"/>
      <c r="M234" s="185" t="s">
        <v>3</v>
      </c>
      <c r="N234" s="186" t="s">
        <v>43</v>
      </c>
      <c r="O234" s="70"/>
      <c r="P234" s="187">
        <f>O234*H234</f>
        <v>0</v>
      </c>
      <c r="Q234" s="187">
        <v>0</v>
      </c>
      <c r="R234" s="187">
        <f>Q234*H234</f>
        <v>0</v>
      </c>
      <c r="S234" s="187">
        <v>0</v>
      </c>
      <c r="T234" s="188">
        <f>S234*H234</f>
        <v>0</v>
      </c>
      <c r="AR234" s="189" t="s">
        <v>265</v>
      </c>
      <c r="AT234" s="189" t="s">
        <v>179</v>
      </c>
      <c r="AU234" s="189" t="s">
        <v>81</v>
      </c>
      <c r="AY234" s="18" t="s">
        <v>177</v>
      </c>
      <c r="BE234" s="190">
        <f>IF(N234="základní",J234,0)</f>
        <v>0</v>
      </c>
      <c r="BF234" s="190">
        <f>IF(N234="snížená",J234,0)</f>
        <v>0</v>
      </c>
      <c r="BG234" s="190">
        <f>IF(N234="zákl. přenesená",J234,0)</f>
        <v>0</v>
      </c>
      <c r="BH234" s="190">
        <f>IF(N234="sníž. přenesená",J234,0)</f>
        <v>0</v>
      </c>
      <c r="BI234" s="190">
        <f>IF(N234="nulová",J234,0)</f>
        <v>0</v>
      </c>
      <c r="BJ234" s="18" t="s">
        <v>79</v>
      </c>
      <c r="BK234" s="190">
        <f>ROUND(I234*H234,2)</f>
        <v>0</v>
      </c>
      <c r="BL234" s="18" t="s">
        <v>265</v>
      </c>
      <c r="BM234" s="189" t="s">
        <v>1972</v>
      </c>
    </row>
    <row r="235" spans="2:65" s="1" customFormat="1" ht="24" customHeight="1">
      <c r="B235" s="177"/>
      <c r="C235" s="178" t="s">
        <v>1139</v>
      </c>
      <c r="D235" s="178" t="s">
        <v>179</v>
      </c>
      <c r="E235" s="179" t="s">
        <v>5894</v>
      </c>
      <c r="F235" s="180" t="s">
        <v>5895</v>
      </c>
      <c r="G235" s="181" t="s">
        <v>245</v>
      </c>
      <c r="H235" s="182">
        <v>4</v>
      </c>
      <c r="I235" s="183"/>
      <c r="J235" s="184">
        <f>ROUND(I235*H235,2)</f>
        <v>0</v>
      </c>
      <c r="K235" s="180" t="s">
        <v>183</v>
      </c>
      <c r="L235" s="37"/>
      <c r="M235" s="185" t="s">
        <v>3</v>
      </c>
      <c r="N235" s="186" t="s">
        <v>43</v>
      </c>
      <c r="O235" s="70"/>
      <c r="P235" s="187">
        <f>O235*H235</f>
        <v>0</v>
      </c>
      <c r="Q235" s="187">
        <v>0</v>
      </c>
      <c r="R235" s="187">
        <f>Q235*H235</f>
        <v>0</v>
      </c>
      <c r="S235" s="187">
        <v>0</v>
      </c>
      <c r="T235" s="188">
        <f>S235*H235</f>
        <v>0</v>
      </c>
      <c r="AR235" s="189" t="s">
        <v>265</v>
      </c>
      <c r="AT235" s="189" t="s">
        <v>179</v>
      </c>
      <c r="AU235" s="189" t="s">
        <v>81</v>
      </c>
      <c r="AY235" s="18" t="s">
        <v>177</v>
      </c>
      <c r="BE235" s="190">
        <f>IF(N235="základní",J235,0)</f>
        <v>0</v>
      </c>
      <c r="BF235" s="190">
        <f>IF(N235="snížená",J235,0)</f>
        <v>0</v>
      </c>
      <c r="BG235" s="190">
        <f>IF(N235="zákl. přenesená",J235,0)</f>
        <v>0</v>
      </c>
      <c r="BH235" s="190">
        <f>IF(N235="sníž. přenesená",J235,0)</f>
        <v>0</v>
      </c>
      <c r="BI235" s="190">
        <f>IF(N235="nulová",J235,0)</f>
        <v>0</v>
      </c>
      <c r="BJ235" s="18" t="s">
        <v>79</v>
      </c>
      <c r="BK235" s="190">
        <f>ROUND(I235*H235,2)</f>
        <v>0</v>
      </c>
      <c r="BL235" s="18" t="s">
        <v>265</v>
      </c>
      <c r="BM235" s="189" t="s">
        <v>1981</v>
      </c>
    </row>
    <row r="236" spans="2:65" s="1" customFormat="1" ht="24" customHeight="1">
      <c r="B236" s="177"/>
      <c r="C236" s="178" t="s">
        <v>1145</v>
      </c>
      <c r="D236" s="178" t="s">
        <v>179</v>
      </c>
      <c r="E236" s="179" t="s">
        <v>5896</v>
      </c>
      <c r="F236" s="180" t="s">
        <v>5897</v>
      </c>
      <c r="G236" s="181" t="s">
        <v>245</v>
      </c>
      <c r="H236" s="182">
        <v>1</v>
      </c>
      <c r="I236" s="183"/>
      <c r="J236" s="184">
        <f>ROUND(I236*H236,2)</f>
        <v>0</v>
      </c>
      <c r="K236" s="180" t="s">
        <v>183</v>
      </c>
      <c r="L236" s="37"/>
      <c r="M236" s="185" t="s">
        <v>3</v>
      </c>
      <c r="N236" s="186" t="s">
        <v>43</v>
      </c>
      <c r="O236" s="70"/>
      <c r="P236" s="187">
        <f>O236*H236</f>
        <v>0</v>
      </c>
      <c r="Q236" s="187">
        <v>0</v>
      </c>
      <c r="R236" s="187">
        <f>Q236*H236</f>
        <v>0</v>
      </c>
      <c r="S236" s="187">
        <v>0</v>
      </c>
      <c r="T236" s="188">
        <f>S236*H236</f>
        <v>0</v>
      </c>
      <c r="AR236" s="189" t="s">
        <v>265</v>
      </c>
      <c r="AT236" s="189" t="s">
        <v>179</v>
      </c>
      <c r="AU236" s="189" t="s">
        <v>81</v>
      </c>
      <c r="AY236" s="18" t="s">
        <v>177</v>
      </c>
      <c r="BE236" s="190">
        <f>IF(N236="základní",J236,0)</f>
        <v>0</v>
      </c>
      <c r="BF236" s="190">
        <f>IF(N236="snížená",J236,0)</f>
        <v>0</v>
      </c>
      <c r="BG236" s="190">
        <f>IF(N236="zákl. přenesená",J236,0)</f>
        <v>0</v>
      </c>
      <c r="BH236" s="190">
        <f>IF(N236="sníž. přenesená",J236,0)</f>
        <v>0</v>
      </c>
      <c r="BI236" s="190">
        <f>IF(N236="nulová",J236,0)</f>
        <v>0</v>
      </c>
      <c r="BJ236" s="18" t="s">
        <v>79</v>
      </c>
      <c r="BK236" s="190">
        <f>ROUND(I236*H236,2)</f>
        <v>0</v>
      </c>
      <c r="BL236" s="18" t="s">
        <v>265</v>
      </c>
      <c r="BM236" s="189" t="s">
        <v>1991</v>
      </c>
    </row>
    <row r="237" spans="2:65" s="1" customFormat="1" ht="16.5" customHeight="1">
      <c r="B237" s="177"/>
      <c r="C237" s="178" t="s">
        <v>1150</v>
      </c>
      <c r="D237" s="178" t="s">
        <v>179</v>
      </c>
      <c r="E237" s="179" t="s">
        <v>5898</v>
      </c>
      <c r="F237" s="180" t="s">
        <v>5899</v>
      </c>
      <c r="G237" s="181" t="s">
        <v>5416</v>
      </c>
      <c r="H237" s="182">
        <v>11</v>
      </c>
      <c r="I237" s="183"/>
      <c r="J237" s="184">
        <f>ROUND(I237*H237,2)</f>
        <v>0</v>
      </c>
      <c r="K237" s="180" t="s">
        <v>183</v>
      </c>
      <c r="L237" s="37"/>
      <c r="M237" s="185" t="s">
        <v>3</v>
      </c>
      <c r="N237" s="186" t="s">
        <v>43</v>
      </c>
      <c r="O237" s="70"/>
      <c r="P237" s="187">
        <f>O237*H237</f>
        <v>0</v>
      </c>
      <c r="Q237" s="187">
        <v>0</v>
      </c>
      <c r="R237" s="187">
        <f>Q237*H237</f>
        <v>0</v>
      </c>
      <c r="S237" s="187">
        <v>0</v>
      </c>
      <c r="T237" s="188">
        <f>S237*H237</f>
        <v>0</v>
      </c>
      <c r="AR237" s="189" t="s">
        <v>265</v>
      </c>
      <c r="AT237" s="189" t="s">
        <v>179</v>
      </c>
      <c r="AU237" s="189" t="s">
        <v>81</v>
      </c>
      <c r="AY237" s="18" t="s">
        <v>177</v>
      </c>
      <c r="BE237" s="190">
        <f>IF(N237="základní",J237,0)</f>
        <v>0</v>
      </c>
      <c r="BF237" s="190">
        <f>IF(N237="snížená",J237,0)</f>
        <v>0</v>
      </c>
      <c r="BG237" s="190">
        <f>IF(N237="zákl. přenesená",J237,0)</f>
        <v>0</v>
      </c>
      <c r="BH237" s="190">
        <f>IF(N237="sníž. přenesená",J237,0)</f>
        <v>0</v>
      </c>
      <c r="BI237" s="190">
        <f>IF(N237="nulová",J237,0)</f>
        <v>0</v>
      </c>
      <c r="BJ237" s="18" t="s">
        <v>79</v>
      </c>
      <c r="BK237" s="190">
        <f>ROUND(I237*H237,2)</f>
        <v>0</v>
      </c>
      <c r="BL237" s="18" t="s">
        <v>265</v>
      </c>
      <c r="BM237" s="189" t="s">
        <v>2012</v>
      </c>
    </row>
    <row r="238" spans="2:65" s="1" customFormat="1" ht="36" customHeight="1">
      <c r="B238" s="177"/>
      <c r="C238" s="178" t="s">
        <v>1156</v>
      </c>
      <c r="D238" s="178" t="s">
        <v>179</v>
      </c>
      <c r="E238" s="179" t="s">
        <v>5900</v>
      </c>
      <c r="F238" s="180" t="s">
        <v>5901</v>
      </c>
      <c r="G238" s="181" t="s">
        <v>494</v>
      </c>
      <c r="H238" s="182">
        <v>4955</v>
      </c>
      <c r="I238" s="183"/>
      <c r="J238" s="184">
        <f>ROUND(I238*H238,2)</f>
        <v>0</v>
      </c>
      <c r="K238" s="180" t="s">
        <v>183</v>
      </c>
      <c r="L238" s="37"/>
      <c r="M238" s="185" t="s">
        <v>3</v>
      </c>
      <c r="N238" s="186" t="s">
        <v>43</v>
      </c>
      <c r="O238" s="70"/>
      <c r="P238" s="187">
        <f>O238*H238</f>
        <v>0</v>
      </c>
      <c r="Q238" s="187">
        <v>0</v>
      </c>
      <c r="R238" s="187">
        <f>Q238*H238</f>
        <v>0</v>
      </c>
      <c r="S238" s="187">
        <v>0</v>
      </c>
      <c r="T238" s="188">
        <f>S238*H238</f>
        <v>0</v>
      </c>
      <c r="AR238" s="189" t="s">
        <v>265</v>
      </c>
      <c r="AT238" s="189" t="s">
        <v>179</v>
      </c>
      <c r="AU238" s="189" t="s">
        <v>81</v>
      </c>
      <c r="AY238" s="18" t="s">
        <v>177</v>
      </c>
      <c r="BE238" s="190">
        <f>IF(N238="základní",J238,0)</f>
        <v>0</v>
      </c>
      <c r="BF238" s="190">
        <f>IF(N238="snížená",J238,0)</f>
        <v>0</v>
      </c>
      <c r="BG238" s="190">
        <f>IF(N238="zákl. přenesená",J238,0)</f>
        <v>0</v>
      </c>
      <c r="BH238" s="190">
        <f>IF(N238="sníž. přenesená",J238,0)</f>
        <v>0</v>
      </c>
      <c r="BI238" s="190">
        <f>IF(N238="nulová",J238,0)</f>
        <v>0</v>
      </c>
      <c r="BJ238" s="18" t="s">
        <v>79</v>
      </c>
      <c r="BK238" s="190">
        <f>ROUND(I238*H238,2)</f>
        <v>0</v>
      </c>
      <c r="BL238" s="18" t="s">
        <v>265</v>
      </c>
      <c r="BM238" s="189" t="s">
        <v>2026</v>
      </c>
    </row>
    <row r="239" spans="2:65" s="1" customFormat="1" ht="36" customHeight="1">
      <c r="B239" s="177"/>
      <c r="C239" s="178" t="s">
        <v>1160</v>
      </c>
      <c r="D239" s="178" t="s">
        <v>179</v>
      </c>
      <c r="E239" s="179" t="s">
        <v>5902</v>
      </c>
      <c r="F239" s="180" t="s">
        <v>5903</v>
      </c>
      <c r="G239" s="181" t="s">
        <v>494</v>
      </c>
      <c r="H239" s="182">
        <v>136</v>
      </c>
      <c r="I239" s="183"/>
      <c r="J239" s="184">
        <f>ROUND(I239*H239,2)</f>
        <v>0</v>
      </c>
      <c r="K239" s="180" t="s">
        <v>183</v>
      </c>
      <c r="L239" s="37"/>
      <c r="M239" s="185" t="s">
        <v>3</v>
      </c>
      <c r="N239" s="186" t="s">
        <v>43</v>
      </c>
      <c r="O239" s="70"/>
      <c r="P239" s="187">
        <f>O239*H239</f>
        <v>0</v>
      </c>
      <c r="Q239" s="187">
        <v>0</v>
      </c>
      <c r="R239" s="187">
        <f>Q239*H239</f>
        <v>0</v>
      </c>
      <c r="S239" s="187">
        <v>0</v>
      </c>
      <c r="T239" s="188">
        <f>S239*H239</f>
        <v>0</v>
      </c>
      <c r="AR239" s="189" t="s">
        <v>265</v>
      </c>
      <c r="AT239" s="189" t="s">
        <v>179</v>
      </c>
      <c r="AU239" s="189" t="s">
        <v>81</v>
      </c>
      <c r="AY239" s="18" t="s">
        <v>177</v>
      </c>
      <c r="BE239" s="190">
        <f>IF(N239="základní",J239,0)</f>
        <v>0</v>
      </c>
      <c r="BF239" s="190">
        <f>IF(N239="snížená",J239,0)</f>
        <v>0</v>
      </c>
      <c r="BG239" s="190">
        <f>IF(N239="zákl. přenesená",J239,0)</f>
        <v>0</v>
      </c>
      <c r="BH239" s="190">
        <f>IF(N239="sníž. přenesená",J239,0)</f>
        <v>0</v>
      </c>
      <c r="BI239" s="190">
        <f>IF(N239="nulová",J239,0)</f>
        <v>0</v>
      </c>
      <c r="BJ239" s="18" t="s">
        <v>79</v>
      </c>
      <c r="BK239" s="190">
        <f>ROUND(I239*H239,2)</f>
        <v>0</v>
      </c>
      <c r="BL239" s="18" t="s">
        <v>265</v>
      </c>
      <c r="BM239" s="189" t="s">
        <v>2037</v>
      </c>
    </row>
    <row r="240" spans="2:65" s="1" customFormat="1" ht="24" customHeight="1">
      <c r="B240" s="177"/>
      <c r="C240" s="178" t="s">
        <v>1176</v>
      </c>
      <c r="D240" s="178" t="s">
        <v>179</v>
      </c>
      <c r="E240" s="179" t="s">
        <v>5904</v>
      </c>
      <c r="F240" s="180" t="s">
        <v>5905</v>
      </c>
      <c r="G240" s="181" t="s">
        <v>494</v>
      </c>
      <c r="H240" s="182">
        <v>5091</v>
      </c>
      <c r="I240" s="183"/>
      <c r="J240" s="184">
        <f>ROUND(I240*H240,2)</f>
        <v>0</v>
      </c>
      <c r="K240" s="180" t="s">
        <v>183</v>
      </c>
      <c r="L240" s="37"/>
      <c r="M240" s="185" t="s">
        <v>3</v>
      </c>
      <c r="N240" s="186" t="s">
        <v>43</v>
      </c>
      <c r="O240" s="70"/>
      <c r="P240" s="187">
        <f>O240*H240</f>
        <v>0</v>
      </c>
      <c r="Q240" s="187">
        <v>0</v>
      </c>
      <c r="R240" s="187">
        <f>Q240*H240</f>
        <v>0</v>
      </c>
      <c r="S240" s="187">
        <v>0</v>
      </c>
      <c r="T240" s="188">
        <f>S240*H240</f>
        <v>0</v>
      </c>
      <c r="AR240" s="189" t="s">
        <v>265</v>
      </c>
      <c r="AT240" s="189" t="s">
        <v>179</v>
      </c>
      <c r="AU240" s="189" t="s">
        <v>81</v>
      </c>
      <c r="AY240" s="18" t="s">
        <v>177</v>
      </c>
      <c r="BE240" s="190">
        <f>IF(N240="základní",J240,0)</f>
        <v>0</v>
      </c>
      <c r="BF240" s="190">
        <f>IF(N240="snížená",J240,0)</f>
        <v>0</v>
      </c>
      <c r="BG240" s="190">
        <f>IF(N240="zákl. přenesená",J240,0)</f>
        <v>0</v>
      </c>
      <c r="BH240" s="190">
        <f>IF(N240="sníž. přenesená",J240,0)</f>
        <v>0</v>
      </c>
      <c r="BI240" s="190">
        <f>IF(N240="nulová",J240,0)</f>
        <v>0</v>
      </c>
      <c r="BJ240" s="18" t="s">
        <v>79</v>
      </c>
      <c r="BK240" s="190">
        <f>ROUND(I240*H240,2)</f>
        <v>0</v>
      </c>
      <c r="BL240" s="18" t="s">
        <v>265</v>
      </c>
      <c r="BM240" s="189" t="s">
        <v>2048</v>
      </c>
    </row>
    <row r="241" spans="2:65" s="1" customFormat="1" ht="36" customHeight="1">
      <c r="B241" s="177"/>
      <c r="C241" s="178" t="s">
        <v>1185</v>
      </c>
      <c r="D241" s="178" t="s">
        <v>179</v>
      </c>
      <c r="E241" s="179" t="s">
        <v>5906</v>
      </c>
      <c r="F241" s="180" t="s">
        <v>5907</v>
      </c>
      <c r="G241" s="181" t="s">
        <v>5706</v>
      </c>
      <c r="H241" s="237"/>
      <c r="I241" s="183"/>
      <c r="J241" s="184">
        <f>ROUND(I241*H241,2)</f>
        <v>0</v>
      </c>
      <c r="K241" s="180" t="s">
        <v>183</v>
      </c>
      <c r="L241" s="37"/>
      <c r="M241" s="185" t="s">
        <v>3</v>
      </c>
      <c r="N241" s="186" t="s">
        <v>43</v>
      </c>
      <c r="O241" s="70"/>
      <c r="P241" s="187">
        <f>O241*H241</f>
        <v>0</v>
      </c>
      <c r="Q241" s="187">
        <v>0</v>
      </c>
      <c r="R241" s="187">
        <f>Q241*H241</f>
        <v>0</v>
      </c>
      <c r="S241" s="187">
        <v>0</v>
      </c>
      <c r="T241" s="188">
        <f>S241*H241</f>
        <v>0</v>
      </c>
      <c r="AR241" s="189" t="s">
        <v>265</v>
      </c>
      <c r="AT241" s="189" t="s">
        <v>179</v>
      </c>
      <c r="AU241" s="189" t="s">
        <v>81</v>
      </c>
      <c r="AY241" s="18" t="s">
        <v>177</v>
      </c>
      <c r="BE241" s="190">
        <f>IF(N241="základní",J241,0)</f>
        <v>0</v>
      </c>
      <c r="BF241" s="190">
        <f>IF(N241="snížená",J241,0)</f>
        <v>0</v>
      </c>
      <c r="BG241" s="190">
        <f>IF(N241="zákl. přenesená",J241,0)</f>
        <v>0</v>
      </c>
      <c r="BH241" s="190">
        <f>IF(N241="sníž. přenesená",J241,0)</f>
        <v>0</v>
      </c>
      <c r="BI241" s="190">
        <f>IF(N241="nulová",J241,0)</f>
        <v>0</v>
      </c>
      <c r="BJ241" s="18" t="s">
        <v>79</v>
      </c>
      <c r="BK241" s="190">
        <f>ROUND(I241*H241,2)</f>
        <v>0</v>
      </c>
      <c r="BL241" s="18" t="s">
        <v>265</v>
      </c>
      <c r="BM241" s="189" t="s">
        <v>2058</v>
      </c>
    </row>
    <row r="242" spans="2:63" s="11" customFormat="1" ht="22.8" customHeight="1">
      <c r="B242" s="164"/>
      <c r="D242" s="165" t="s">
        <v>71</v>
      </c>
      <c r="E242" s="175" t="s">
        <v>5908</v>
      </c>
      <c r="F242" s="175" t="s">
        <v>5909</v>
      </c>
      <c r="I242" s="167"/>
      <c r="J242" s="176">
        <f>BK242</f>
        <v>0</v>
      </c>
      <c r="L242" s="164"/>
      <c r="M242" s="169"/>
      <c r="N242" s="170"/>
      <c r="O242" s="170"/>
      <c r="P242" s="171">
        <f>SUM(P243:P296)</f>
        <v>0</v>
      </c>
      <c r="Q242" s="170"/>
      <c r="R242" s="171">
        <f>SUM(R243:R296)</f>
        <v>0</v>
      </c>
      <c r="S242" s="170"/>
      <c r="T242" s="172">
        <f>SUM(T243:T296)</f>
        <v>0</v>
      </c>
      <c r="AR242" s="165" t="s">
        <v>81</v>
      </c>
      <c r="AT242" s="173" t="s">
        <v>71</v>
      </c>
      <c r="AU242" s="173" t="s">
        <v>79</v>
      </c>
      <c r="AY242" s="165" t="s">
        <v>177</v>
      </c>
      <c r="BK242" s="174">
        <f>SUM(BK243:BK296)</f>
        <v>0</v>
      </c>
    </row>
    <row r="243" spans="2:65" s="1" customFormat="1" ht="16.5" customHeight="1">
      <c r="B243" s="177"/>
      <c r="C243" s="178" t="s">
        <v>1199</v>
      </c>
      <c r="D243" s="178" t="s">
        <v>179</v>
      </c>
      <c r="E243" s="179" t="s">
        <v>5910</v>
      </c>
      <c r="F243" s="180" t="s">
        <v>5911</v>
      </c>
      <c r="G243" s="181" t="s">
        <v>5416</v>
      </c>
      <c r="H243" s="182">
        <v>1</v>
      </c>
      <c r="I243" s="183"/>
      <c r="J243" s="184">
        <f>ROUND(I243*H243,2)</f>
        <v>0</v>
      </c>
      <c r="K243" s="180" t="s">
        <v>3</v>
      </c>
      <c r="L243" s="37"/>
      <c r="M243" s="185" t="s">
        <v>3</v>
      </c>
      <c r="N243" s="186" t="s">
        <v>43</v>
      </c>
      <c r="O243" s="70"/>
      <c r="P243" s="187">
        <f>O243*H243</f>
        <v>0</v>
      </c>
      <c r="Q243" s="187">
        <v>0</v>
      </c>
      <c r="R243" s="187">
        <f>Q243*H243</f>
        <v>0</v>
      </c>
      <c r="S243" s="187">
        <v>0</v>
      </c>
      <c r="T243" s="188">
        <f>S243*H243</f>
        <v>0</v>
      </c>
      <c r="AR243" s="189" t="s">
        <v>265</v>
      </c>
      <c r="AT243" s="189" t="s">
        <v>179</v>
      </c>
      <c r="AU243" s="189" t="s">
        <v>81</v>
      </c>
      <c r="AY243" s="18" t="s">
        <v>177</v>
      </c>
      <c r="BE243" s="190">
        <f>IF(N243="základní",J243,0)</f>
        <v>0</v>
      </c>
      <c r="BF243" s="190">
        <f>IF(N243="snížená",J243,0)</f>
        <v>0</v>
      </c>
      <c r="BG243" s="190">
        <f>IF(N243="zákl. přenesená",J243,0)</f>
        <v>0</v>
      </c>
      <c r="BH243" s="190">
        <f>IF(N243="sníž. přenesená",J243,0)</f>
        <v>0</v>
      </c>
      <c r="BI243" s="190">
        <f>IF(N243="nulová",J243,0)</f>
        <v>0</v>
      </c>
      <c r="BJ243" s="18" t="s">
        <v>79</v>
      </c>
      <c r="BK243" s="190">
        <f>ROUND(I243*H243,2)</f>
        <v>0</v>
      </c>
      <c r="BL243" s="18" t="s">
        <v>265</v>
      </c>
      <c r="BM243" s="189" t="s">
        <v>2067</v>
      </c>
    </row>
    <row r="244" spans="2:65" s="1" customFormat="1" ht="24" customHeight="1">
      <c r="B244" s="177"/>
      <c r="C244" s="178" t="s">
        <v>1204</v>
      </c>
      <c r="D244" s="178" t="s">
        <v>179</v>
      </c>
      <c r="E244" s="179" t="s">
        <v>5912</v>
      </c>
      <c r="F244" s="180" t="s">
        <v>5913</v>
      </c>
      <c r="G244" s="181" t="s">
        <v>5416</v>
      </c>
      <c r="H244" s="182">
        <v>11</v>
      </c>
      <c r="I244" s="183"/>
      <c r="J244" s="184">
        <f>ROUND(I244*H244,2)</f>
        <v>0</v>
      </c>
      <c r="K244" s="180" t="s">
        <v>183</v>
      </c>
      <c r="L244" s="37"/>
      <c r="M244" s="185" t="s">
        <v>3</v>
      </c>
      <c r="N244" s="186" t="s">
        <v>43</v>
      </c>
      <c r="O244" s="70"/>
      <c r="P244" s="187">
        <f>O244*H244</f>
        <v>0</v>
      </c>
      <c r="Q244" s="187">
        <v>0</v>
      </c>
      <c r="R244" s="187">
        <f>Q244*H244</f>
        <v>0</v>
      </c>
      <c r="S244" s="187">
        <v>0</v>
      </c>
      <c r="T244" s="188">
        <f>S244*H244</f>
        <v>0</v>
      </c>
      <c r="AR244" s="189" t="s">
        <v>265</v>
      </c>
      <c r="AT244" s="189" t="s">
        <v>179</v>
      </c>
      <c r="AU244" s="189" t="s">
        <v>81</v>
      </c>
      <c r="AY244" s="18" t="s">
        <v>177</v>
      </c>
      <c r="BE244" s="190">
        <f>IF(N244="základní",J244,0)</f>
        <v>0</v>
      </c>
      <c r="BF244" s="190">
        <f>IF(N244="snížená",J244,0)</f>
        <v>0</v>
      </c>
      <c r="BG244" s="190">
        <f>IF(N244="zákl. přenesená",J244,0)</f>
        <v>0</v>
      </c>
      <c r="BH244" s="190">
        <f>IF(N244="sníž. přenesená",J244,0)</f>
        <v>0</v>
      </c>
      <c r="BI244" s="190">
        <f>IF(N244="nulová",J244,0)</f>
        <v>0</v>
      </c>
      <c r="BJ244" s="18" t="s">
        <v>79</v>
      </c>
      <c r="BK244" s="190">
        <f>ROUND(I244*H244,2)</f>
        <v>0</v>
      </c>
      <c r="BL244" s="18" t="s">
        <v>265</v>
      </c>
      <c r="BM244" s="189" t="s">
        <v>2077</v>
      </c>
    </row>
    <row r="245" spans="2:65" s="1" customFormat="1" ht="24" customHeight="1">
      <c r="B245" s="177"/>
      <c r="C245" s="178" t="s">
        <v>1209</v>
      </c>
      <c r="D245" s="178" t="s">
        <v>179</v>
      </c>
      <c r="E245" s="179" t="s">
        <v>5914</v>
      </c>
      <c r="F245" s="180" t="s">
        <v>5915</v>
      </c>
      <c r="G245" s="181" t="s">
        <v>5416</v>
      </c>
      <c r="H245" s="182">
        <v>56</v>
      </c>
      <c r="I245" s="183"/>
      <c r="J245" s="184">
        <f>ROUND(I245*H245,2)</f>
        <v>0</v>
      </c>
      <c r="K245" s="180" t="s">
        <v>183</v>
      </c>
      <c r="L245" s="37"/>
      <c r="M245" s="185" t="s">
        <v>3</v>
      </c>
      <c r="N245" s="186" t="s">
        <v>43</v>
      </c>
      <c r="O245" s="70"/>
      <c r="P245" s="187">
        <f>O245*H245</f>
        <v>0</v>
      </c>
      <c r="Q245" s="187">
        <v>0</v>
      </c>
      <c r="R245" s="187">
        <f>Q245*H245</f>
        <v>0</v>
      </c>
      <c r="S245" s="187">
        <v>0</v>
      </c>
      <c r="T245" s="188">
        <f>S245*H245</f>
        <v>0</v>
      </c>
      <c r="AR245" s="189" t="s">
        <v>265</v>
      </c>
      <c r="AT245" s="189" t="s">
        <v>179</v>
      </c>
      <c r="AU245" s="189" t="s">
        <v>81</v>
      </c>
      <c r="AY245" s="18" t="s">
        <v>177</v>
      </c>
      <c r="BE245" s="190">
        <f>IF(N245="základní",J245,0)</f>
        <v>0</v>
      </c>
      <c r="BF245" s="190">
        <f>IF(N245="snížená",J245,0)</f>
        <v>0</v>
      </c>
      <c r="BG245" s="190">
        <f>IF(N245="zákl. přenesená",J245,0)</f>
        <v>0</v>
      </c>
      <c r="BH245" s="190">
        <f>IF(N245="sníž. přenesená",J245,0)</f>
        <v>0</v>
      </c>
      <c r="BI245" s="190">
        <f>IF(N245="nulová",J245,0)</f>
        <v>0</v>
      </c>
      <c r="BJ245" s="18" t="s">
        <v>79</v>
      </c>
      <c r="BK245" s="190">
        <f>ROUND(I245*H245,2)</f>
        <v>0</v>
      </c>
      <c r="BL245" s="18" t="s">
        <v>265</v>
      </c>
      <c r="BM245" s="189" t="s">
        <v>2087</v>
      </c>
    </row>
    <row r="246" spans="2:65" s="1" customFormat="1" ht="24" customHeight="1">
      <c r="B246" s="177"/>
      <c r="C246" s="178" t="s">
        <v>1224</v>
      </c>
      <c r="D246" s="178" t="s">
        <v>179</v>
      </c>
      <c r="E246" s="179" t="s">
        <v>5916</v>
      </c>
      <c r="F246" s="180" t="s">
        <v>5917</v>
      </c>
      <c r="G246" s="181" t="s">
        <v>245</v>
      </c>
      <c r="H246" s="182">
        <v>43</v>
      </c>
      <c r="I246" s="183"/>
      <c r="J246" s="184">
        <f>ROUND(I246*H246,2)</f>
        <v>0</v>
      </c>
      <c r="K246" s="180" t="s">
        <v>183</v>
      </c>
      <c r="L246" s="37"/>
      <c r="M246" s="185" t="s">
        <v>3</v>
      </c>
      <c r="N246" s="186" t="s">
        <v>43</v>
      </c>
      <c r="O246" s="70"/>
      <c r="P246" s="187">
        <f>O246*H246</f>
        <v>0</v>
      </c>
      <c r="Q246" s="187">
        <v>0</v>
      </c>
      <c r="R246" s="187">
        <f>Q246*H246</f>
        <v>0</v>
      </c>
      <c r="S246" s="187">
        <v>0</v>
      </c>
      <c r="T246" s="188">
        <f>S246*H246</f>
        <v>0</v>
      </c>
      <c r="AR246" s="189" t="s">
        <v>265</v>
      </c>
      <c r="AT246" s="189" t="s">
        <v>179</v>
      </c>
      <c r="AU246" s="189" t="s">
        <v>81</v>
      </c>
      <c r="AY246" s="18" t="s">
        <v>177</v>
      </c>
      <c r="BE246" s="190">
        <f>IF(N246="základní",J246,0)</f>
        <v>0</v>
      </c>
      <c r="BF246" s="190">
        <f>IF(N246="snížená",J246,0)</f>
        <v>0</v>
      </c>
      <c r="BG246" s="190">
        <f>IF(N246="zákl. přenesená",J246,0)</f>
        <v>0</v>
      </c>
      <c r="BH246" s="190">
        <f>IF(N246="sníž. přenesená",J246,0)</f>
        <v>0</v>
      </c>
      <c r="BI246" s="190">
        <f>IF(N246="nulová",J246,0)</f>
        <v>0</v>
      </c>
      <c r="BJ246" s="18" t="s">
        <v>79</v>
      </c>
      <c r="BK246" s="190">
        <f>ROUND(I246*H246,2)</f>
        <v>0</v>
      </c>
      <c r="BL246" s="18" t="s">
        <v>265</v>
      </c>
      <c r="BM246" s="189" t="s">
        <v>2097</v>
      </c>
    </row>
    <row r="247" spans="2:65" s="1" customFormat="1" ht="24" customHeight="1">
      <c r="B247" s="177"/>
      <c r="C247" s="203" t="s">
        <v>1243</v>
      </c>
      <c r="D247" s="203" t="s">
        <v>237</v>
      </c>
      <c r="E247" s="204" t="s">
        <v>5918</v>
      </c>
      <c r="F247" s="205" t="s">
        <v>5919</v>
      </c>
      <c r="G247" s="206" t="s">
        <v>245</v>
      </c>
      <c r="H247" s="207">
        <v>43</v>
      </c>
      <c r="I247" s="208"/>
      <c r="J247" s="209">
        <f>ROUND(I247*H247,2)</f>
        <v>0</v>
      </c>
      <c r="K247" s="205" t="s">
        <v>183</v>
      </c>
      <c r="L247" s="210"/>
      <c r="M247" s="211" t="s">
        <v>3</v>
      </c>
      <c r="N247" s="212" t="s">
        <v>43</v>
      </c>
      <c r="O247" s="70"/>
      <c r="P247" s="187">
        <f>O247*H247</f>
        <v>0</v>
      </c>
      <c r="Q247" s="187">
        <v>0</v>
      </c>
      <c r="R247" s="187">
        <f>Q247*H247</f>
        <v>0</v>
      </c>
      <c r="S247" s="187">
        <v>0</v>
      </c>
      <c r="T247" s="188">
        <f>S247*H247</f>
        <v>0</v>
      </c>
      <c r="AR247" s="189" t="s">
        <v>368</v>
      </c>
      <c r="AT247" s="189" t="s">
        <v>237</v>
      </c>
      <c r="AU247" s="189" t="s">
        <v>81</v>
      </c>
      <c r="AY247" s="18" t="s">
        <v>177</v>
      </c>
      <c r="BE247" s="190">
        <f>IF(N247="základní",J247,0)</f>
        <v>0</v>
      </c>
      <c r="BF247" s="190">
        <f>IF(N247="snížená",J247,0)</f>
        <v>0</v>
      </c>
      <c r="BG247" s="190">
        <f>IF(N247="zákl. přenesená",J247,0)</f>
        <v>0</v>
      </c>
      <c r="BH247" s="190">
        <f>IF(N247="sníž. přenesená",J247,0)</f>
        <v>0</v>
      </c>
      <c r="BI247" s="190">
        <f>IF(N247="nulová",J247,0)</f>
        <v>0</v>
      </c>
      <c r="BJ247" s="18" t="s">
        <v>79</v>
      </c>
      <c r="BK247" s="190">
        <f>ROUND(I247*H247,2)</f>
        <v>0</v>
      </c>
      <c r="BL247" s="18" t="s">
        <v>265</v>
      </c>
      <c r="BM247" s="189" t="s">
        <v>2107</v>
      </c>
    </row>
    <row r="248" spans="2:65" s="1" customFormat="1" ht="24" customHeight="1">
      <c r="B248" s="177"/>
      <c r="C248" s="203" t="s">
        <v>1257</v>
      </c>
      <c r="D248" s="203" t="s">
        <v>237</v>
      </c>
      <c r="E248" s="204" t="s">
        <v>5920</v>
      </c>
      <c r="F248" s="205" t="s">
        <v>5921</v>
      </c>
      <c r="G248" s="206" t="s">
        <v>245</v>
      </c>
      <c r="H248" s="207">
        <v>43</v>
      </c>
      <c r="I248" s="208"/>
      <c r="J248" s="209">
        <f>ROUND(I248*H248,2)</f>
        <v>0</v>
      </c>
      <c r="K248" s="205" t="s">
        <v>3</v>
      </c>
      <c r="L248" s="210"/>
      <c r="M248" s="211" t="s">
        <v>3</v>
      </c>
      <c r="N248" s="212" t="s">
        <v>43</v>
      </c>
      <c r="O248" s="70"/>
      <c r="P248" s="187">
        <f>O248*H248</f>
        <v>0</v>
      </c>
      <c r="Q248" s="187">
        <v>0</v>
      </c>
      <c r="R248" s="187">
        <f>Q248*H248</f>
        <v>0</v>
      </c>
      <c r="S248" s="187">
        <v>0</v>
      </c>
      <c r="T248" s="188">
        <f>S248*H248</f>
        <v>0</v>
      </c>
      <c r="AR248" s="189" t="s">
        <v>368</v>
      </c>
      <c r="AT248" s="189" t="s">
        <v>237</v>
      </c>
      <c r="AU248" s="189" t="s">
        <v>81</v>
      </c>
      <c r="AY248" s="18" t="s">
        <v>177</v>
      </c>
      <c r="BE248" s="190">
        <f>IF(N248="základní",J248,0)</f>
        <v>0</v>
      </c>
      <c r="BF248" s="190">
        <f>IF(N248="snížená",J248,0)</f>
        <v>0</v>
      </c>
      <c r="BG248" s="190">
        <f>IF(N248="zákl. přenesená",J248,0)</f>
        <v>0</v>
      </c>
      <c r="BH248" s="190">
        <f>IF(N248="sníž. přenesená",J248,0)</f>
        <v>0</v>
      </c>
      <c r="BI248" s="190">
        <f>IF(N248="nulová",J248,0)</f>
        <v>0</v>
      </c>
      <c r="BJ248" s="18" t="s">
        <v>79</v>
      </c>
      <c r="BK248" s="190">
        <f>ROUND(I248*H248,2)</f>
        <v>0</v>
      </c>
      <c r="BL248" s="18" t="s">
        <v>265</v>
      </c>
      <c r="BM248" s="189" t="s">
        <v>2119</v>
      </c>
    </row>
    <row r="249" spans="2:65" s="1" customFormat="1" ht="16.5" customHeight="1">
      <c r="B249" s="177"/>
      <c r="C249" s="178" t="s">
        <v>1263</v>
      </c>
      <c r="D249" s="178" t="s">
        <v>179</v>
      </c>
      <c r="E249" s="179" t="s">
        <v>5922</v>
      </c>
      <c r="F249" s="180" t="s">
        <v>5923</v>
      </c>
      <c r="G249" s="181" t="s">
        <v>245</v>
      </c>
      <c r="H249" s="182">
        <v>99</v>
      </c>
      <c r="I249" s="183"/>
      <c r="J249" s="184">
        <f>ROUND(I249*H249,2)</f>
        <v>0</v>
      </c>
      <c r="K249" s="180" t="s">
        <v>3</v>
      </c>
      <c r="L249" s="37"/>
      <c r="M249" s="185" t="s">
        <v>3</v>
      </c>
      <c r="N249" s="186" t="s">
        <v>43</v>
      </c>
      <c r="O249" s="70"/>
      <c r="P249" s="187">
        <f>O249*H249</f>
        <v>0</v>
      </c>
      <c r="Q249" s="187">
        <v>0</v>
      </c>
      <c r="R249" s="187">
        <f>Q249*H249</f>
        <v>0</v>
      </c>
      <c r="S249" s="187">
        <v>0</v>
      </c>
      <c r="T249" s="188">
        <f>S249*H249</f>
        <v>0</v>
      </c>
      <c r="AR249" s="189" t="s">
        <v>265</v>
      </c>
      <c r="AT249" s="189" t="s">
        <v>179</v>
      </c>
      <c r="AU249" s="189" t="s">
        <v>81</v>
      </c>
      <c r="AY249" s="18" t="s">
        <v>177</v>
      </c>
      <c r="BE249" s="190">
        <f>IF(N249="základní",J249,0)</f>
        <v>0</v>
      </c>
      <c r="BF249" s="190">
        <f>IF(N249="snížená",J249,0)</f>
        <v>0</v>
      </c>
      <c r="BG249" s="190">
        <f>IF(N249="zákl. přenesená",J249,0)</f>
        <v>0</v>
      </c>
      <c r="BH249" s="190">
        <f>IF(N249="sníž. přenesená",J249,0)</f>
        <v>0</v>
      </c>
      <c r="BI249" s="190">
        <f>IF(N249="nulová",J249,0)</f>
        <v>0</v>
      </c>
      <c r="BJ249" s="18" t="s">
        <v>79</v>
      </c>
      <c r="BK249" s="190">
        <f>ROUND(I249*H249,2)</f>
        <v>0</v>
      </c>
      <c r="BL249" s="18" t="s">
        <v>265</v>
      </c>
      <c r="BM249" s="189" t="s">
        <v>2129</v>
      </c>
    </row>
    <row r="250" spans="2:65" s="1" customFormat="1" ht="24" customHeight="1">
      <c r="B250" s="177"/>
      <c r="C250" s="203" t="s">
        <v>1269</v>
      </c>
      <c r="D250" s="203" t="s">
        <v>237</v>
      </c>
      <c r="E250" s="204" t="s">
        <v>5924</v>
      </c>
      <c r="F250" s="205" t="s">
        <v>5925</v>
      </c>
      <c r="G250" s="206" t="s">
        <v>245</v>
      </c>
      <c r="H250" s="207">
        <v>56</v>
      </c>
      <c r="I250" s="208"/>
      <c r="J250" s="209">
        <f>ROUND(I250*H250,2)</f>
        <v>0</v>
      </c>
      <c r="K250" s="205" t="s">
        <v>5675</v>
      </c>
      <c r="L250" s="210"/>
      <c r="M250" s="211" t="s">
        <v>3</v>
      </c>
      <c r="N250" s="212" t="s">
        <v>43</v>
      </c>
      <c r="O250" s="70"/>
      <c r="P250" s="187">
        <f>O250*H250</f>
        <v>0</v>
      </c>
      <c r="Q250" s="187">
        <v>0</v>
      </c>
      <c r="R250" s="187">
        <f>Q250*H250</f>
        <v>0</v>
      </c>
      <c r="S250" s="187">
        <v>0</v>
      </c>
      <c r="T250" s="188">
        <f>S250*H250</f>
        <v>0</v>
      </c>
      <c r="AR250" s="189" t="s">
        <v>368</v>
      </c>
      <c r="AT250" s="189" t="s">
        <v>237</v>
      </c>
      <c r="AU250" s="189" t="s">
        <v>81</v>
      </c>
      <c r="AY250" s="18" t="s">
        <v>177</v>
      </c>
      <c r="BE250" s="190">
        <f>IF(N250="základní",J250,0)</f>
        <v>0</v>
      </c>
      <c r="BF250" s="190">
        <f>IF(N250="snížená",J250,0)</f>
        <v>0</v>
      </c>
      <c r="BG250" s="190">
        <f>IF(N250="zákl. přenesená",J250,0)</f>
        <v>0</v>
      </c>
      <c r="BH250" s="190">
        <f>IF(N250="sníž. přenesená",J250,0)</f>
        <v>0</v>
      </c>
      <c r="BI250" s="190">
        <f>IF(N250="nulová",J250,0)</f>
        <v>0</v>
      </c>
      <c r="BJ250" s="18" t="s">
        <v>79</v>
      </c>
      <c r="BK250" s="190">
        <f>ROUND(I250*H250,2)</f>
        <v>0</v>
      </c>
      <c r="BL250" s="18" t="s">
        <v>265</v>
      </c>
      <c r="BM250" s="189" t="s">
        <v>2138</v>
      </c>
    </row>
    <row r="251" spans="2:65" s="1" customFormat="1" ht="16.5" customHeight="1">
      <c r="B251" s="177"/>
      <c r="C251" s="203" t="s">
        <v>1274</v>
      </c>
      <c r="D251" s="203" t="s">
        <v>237</v>
      </c>
      <c r="E251" s="204" t="s">
        <v>5926</v>
      </c>
      <c r="F251" s="205" t="s">
        <v>5927</v>
      </c>
      <c r="G251" s="206" t="s">
        <v>245</v>
      </c>
      <c r="H251" s="207">
        <v>43</v>
      </c>
      <c r="I251" s="208"/>
      <c r="J251" s="209">
        <f>ROUND(I251*H251,2)</f>
        <v>0</v>
      </c>
      <c r="K251" s="205" t="s">
        <v>3</v>
      </c>
      <c r="L251" s="210"/>
      <c r="M251" s="211" t="s">
        <v>3</v>
      </c>
      <c r="N251" s="212" t="s">
        <v>43</v>
      </c>
      <c r="O251" s="70"/>
      <c r="P251" s="187">
        <f>O251*H251</f>
        <v>0</v>
      </c>
      <c r="Q251" s="187">
        <v>0</v>
      </c>
      <c r="R251" s="187">
        <f>Q251*H251</f>
        <v>0</v>
      </c>
      <c r="S251" s="187">
        <v>0</v>
      </c>
      <c r="T251" s="188">
        <f>S251*H251</f>
        <v>0</v>
      </c>
      <c r="AR251" s="189" t="s">
        <v>368</v>
      </c>
      <c r="AT251" s="189" t="s">
        <v>237</v>
      </c>
      <c r="AU251" s="189" t="s">
        <v>81</v>
      </c>
      <c r="AY251" s="18" t="s">
        <v>177</v>
      </c>
      <c r="BE251" s="190">
        <f>IF(N251="základní",J251,0)</f>
        <v>0</v>
      </c>
      <c r="BF251" s="190">
        <f>IF(N251="snížená",J251,0)</f>
        <v>0</v>
      </c>
      <c r="BG251" s="190">
        <f>IF(N251="zákl. přenesená",J251,0)</f>
        <v>0</v>
      </c>
      <c r="BH251" s="190">
        <f>IF(N251="sníž. přenesená",J251,0)</f>
        <v>0</v>
      </c>
      <c r="BI251" s="190">
        <f>IF(N251="nulová",J251,0)</f>
        <v>0</v>
      </c>
      <c r="BJ251" s="18" t="s">
        <v>79</v>
      </c>
      <c r="BK251" s="190">
        <f>ROUND(I251*H251,2)</f>
        <v>0</v>
      </c>
      <c r="BL251" s="18" t="s">
        <v>265</v>
      </c>
      <c r="BM251" s="189" t="s">
        <v>2148</v>
      </c>
    </row>
    <row r="252" spans="2:65" s="1" customFormat="1" ht="24" customHeight="1">
      <c r="B252" s="177"/>
      <c r="C252" s="178" t="s">
        <v>1280</v>
      </c>
      <c r="D252" s="178" t="s">
        <v>179</v>
      </c>
      <c r="E252" s="179" t="s">
        <v>5928</v>
      </c>
      <c r="F252" s="180" t="s">
        <v>5929</v>
      </c>
      <c r="G252" s="181" t="s">
        <v>5416</v>
      </c>
      <c r="H252" s="182">
        <v>2</v>
      </c>
      <c r="I252" s="183"/>
      <c r="J252" s="184">
        <f>ROUND(I252*H252,2)</f>
        <v>0</v>
      </c>
      <c r="K252" s="180" t="s">
        <v>183</v>
      </c>
      <c r="L252" s="37"/>
      <c r="M252" s="185" t="s">
        <v>3</v>
      </c>
      <c r="N252" s="186" t="s">
        <v>43</v>
      </c>
      <c r="O252" s="70"/>
      <c r="P252" s="187">
        <f>O252*H252</f>
        <v>0</v>
      </c>
      <c r="Q252" s="187">
        <v>0</v>
      </c>
      <c r="R252" s="187">
        <f>Q252*H252</f>
        <v>0</v>
      </c>
      <c r="S252" s="187">
        <v>0</v>
      </c>
      <c r="T252" s="188">
        <f>S252*H252</f>
        <v>0</v>
      </c>
      <c r="AR252" s="189" t="s">
        <v>265</v>
      </c>
      <c r="AT252" s="189" t="s">
        <v>179</v>
      </c>
      <c r="AU252" s="189" t="s">
        <v>81</v>
      </c>
      <c r="AY252" s="18" t="s">
        <v>177</v>
      </c>
      <c r="BE252" s="190">
        <f>IF(N252="základní",J252,0)</f>
        <v>0</v>
      </c>
      <c r="BF252" s="190">
        <f>IF(N252="snížená",J252,0)</f>
        <v>0</v>
      </c>
      <c r="BG252" s="190">
        <f>IF(N252="zákl. přenesená",J252,0)</f>
        <v>0</v>
      </c>
      <c r="BH252" s="190">
        <f>IF(N252="sníž. přenesená",J252,0)</f>
        <v>0</v>
      </c>
      <c r="BI252" s="190">
        <f>IF(N252="nulová",J252,0)</f>
        <v>0</v>
      </c>
      <c r="BJ252" s="18" t="s">
        <v>79</v>
      </c>
      <c r="BK252" s="190">
        <f>ROUND(I252*H252,2)</f>
        <v>0</v>
      </c>
      <c r="BL252" s="18" t="s">
        <v>265</v>
      </c>
      <c r="BM252" s="189" t="s">
        <v>2158</v>
      </c>
    </row>
    <row r="253" spans="2:65" s="1" customFormat="1" ht="36" customHeight="1">
      <c r="B253" s="177"/>
      <c r="C253" s="178" t="s">
        <v>1303</v>
      </c>
      <c r="D253" s="178" t="s">
        <v>179</v>
      </c>
      <c r="E253" s="179" t="s">
        <v>5930</v>
      </c>
      <c r="F253" s="180" t="s">
        <v>5931</v>
      </c>
      <c r="G253" s="181" t="s">
        <v>5416</v>
      </c>
      <c r="H253" s="182">
        <v>98</v>
      </c>
      <c r="I253" s="183"/>
      <c r="J253" s="184">
        <f>ROUND(I253*H253,2)</f>
        <v>0</v>
      </c>
      <c r="K253" s="180" t="s">
        <v>183</v>
      </c>
      <c r="L253" s="37"/>
      <c r="M253" s="185" t="s">
        <v>3</v>
      </c>
      <c r="N253" s="186" t="s">
        <v>43</v>
      </c>
      <c r="O253" s="70"/>
      <c r="P253" s="187">
        <f>O253*H253</f>
        <v>0</v>
      </c>
      <c r="Q253" s="187">
        <v>0</v>
      </c>
      <c r="R253" s="187">
        <f>Q253*H253</f>
        <v>0</v>
      </c>
      <c r="S253" s="187">
        <v>0</v>
      </c>
      <c r="T253" s="188">
        <f>S253*H253</f>
        <v>0</v>
      </c>
      <c r="AR253" s="189" t="s">
        <v>265</v>
      </c>
      <c r="AT253" s="189" t="s">
        <v>179</v>
      </c>
      <c r="AU253" s="189" t="s">
        <v>81</v>
      </c>
      <c r="AY253" s="18" t="s">
        <v>177</v>
      </c>
      <c r="BE253" s="190">
        <f>IF(N253="základní",J253,0)</f>
        <v>0</v>
      </c>
      <c r="BF253" s="190">
        <f>IF(N253="snížená",J253,0)</f>
        <v>0</v>
      </c>
      <c r="BG253" s="190">
        <f>IF(N253="zákl. přenesená",J253,0)</f>
        <v>0</v>
      </c>
      <c r="BH253" s="190">
        <f>IF(N253="sníž. přenesená",J253,0)</f>
        <v>0</v>
      </c>
      <c r="BI253" s="190">
        <f>IF(N253="nulová",J253,0)</f>
        <v>0</v>
      </c>
      <c r="BJ253" s="18" t="s">
        <v>79</v>
      </c>
      <c r="BK253" s="190">
        <f>ROUND(I253*H253,2)</f>
        <v>0</v>
      </c>
      <c r="BL253" s="18" t="s">
        <v>265</v>
      </c>
      <c r="BM253" s="189" t="s">
        <v>2168</v>
      </c>
    </row>
    <row r="254" spans="2:65" s="1" customFormat="1" ht="24" customHeight="1">
      <c r="B254" s="177"/>
      <c r="C254" s="178" t="s">
        <v>1308</v>
      </c>
      <c r="D254" s="178" t="s">
        <v>179</v>
      </c>
      <c r="E254" s="179" t="s">
        <v>5932</v>
      </c>
      <c r="F254" s="180" t="s">
        <v>5933</v>
      </c>
      <c r="G254" s="181" t="s">
        <v>5416</v>
      </c>
      <c r="H254" s="182">
        <v>48</v>
      </c>
      <c r="I254" s="183"/>
      <c r="J254" s="184">
        <f>ROUND(I254*H254,2)</f>
        <v>0</v>
      </c>
      <c r="K254" s="180" t="s">
        <v>183</v>
      </c>
      <c r="L254" s="37"/>
      <c r="M254" s="185" t="s">
        <v>3</v>
      </c>
      <c r="N254" s="186" t="s">
        <v>43</v>
      </c>
      <c r="O254" s="70"/>
      <c r="P254" s="187">
        <f>O254*H254</f>
        <v>0</v>
      </c>
      <c r="Q254" s="187">
        <v>0</v>
      </c>
      <c r="R254" s="187">
        <f>Q254*H254</f>
        <v>0</v>
      </c>
      <c r="S254" s="187">
        <v>0</v>
      </c>
      <c r="T254" s="188">
        <f>S254*H254</f>
        <v>0</v>
      </c>
      <c r="AR254" s="189" t="s">
        <v>265</v>
      </c>
      <c r="AT254" s="189" t="s">
        <v>179</v>
      </c>
      <c r="AU254" s="189" t="s">
        <v>81</v>
      </c>
      <c r="AY254" s="18" t="s">
        <v>177</v>
      </c>
      <c r="BE254" s="190">
        <f>IF(N254="základní",J254,0)</f>
        <v>0</v>
      </c>
      <c r="BF254" s="190">
        <f>IF(N254="snížená",J254,0)</f>
        <v>0</v>
      </c>
      <c r="BG254" s="190">
        <f>IF(N254="zákl. přenesená",J254,0)</f>
        <v>0</v>
      </c>
      <c r="BH254" s="190">
        <f>IF(N254="sníž. přenesená",J254,0)</f>
        <v>0</v>
      </c>
      <c r="BI254" s="190">
        <f>IF(N254="nulová",J254,0)</f>
        <v>0</v>
      </c>
      <c r="BJ254" s="18" t="s">
        <v>79</v>
      </c>
      <c r="BK254" s="190">
        <f>ROUND(I254*H254,2)</f>
        <v>0</v>
      </c>
      <c r="BL254" s="18" t="s">
        <v>265</v>
      </c>
      <c r="BM254" s="189" t="s">
        <v>2178</v>
      </c>
    </row>
    <row r="255" spans="2:65" s="1" customFormat="1" ht="36" customHeight="1">
      <c r="B255" s="177"/>
      <c r="C255" s="178" t="s">
        <v>1314</v>
      </c>
      <c r="D255" s="178" t="s">
        <v>179</v>
      </c>
      <c r="E255" s="179" t="s">
        <v>5934</v>
      </c>
      <c r="F255" s="180" t="s">
        <v>5935</v>
      </c>
      <c r="G255" s="181" t="s">
        <v>5416</v>
      </c>
      <c r="H255" s="182">
        <v>5</v>
      </c>
      <c r="I255" s="183"/>
      <c r="J255" s="184">
        <f>ROUND(I255*H255,2)</f>
        <v>0</v>
      </c>
      <c r="K255" s="180" t="s">
        <v>183</v>
      </c>
      <c r="L255" s="37"/>
      <c r="M255" s="185" t="s">
        <v>3</v>
      </c>
      <c r="N255" s="186" t="s">
        <v>43</v>
      </c>
      <c r="O255" s="70"/>
      <c r="P255" s="187">
        <f>O255*H255</f>
        <v>0</v>
      </c>
      <c r="Q255" s="187">
        <v>0</v>
      </c>
      <c r="R255" s="187">
        <f>Q255*H255</f>
        <v>0</v>
      </c>
      <c r="S255" s="187">
        <v>0</v>
      </c>
      <c r="T255" s="188">
        <f>S255*H255</f>
        <v>0</v>
      </c>
      <c r="AR255" s="189" t="s">
        <v>265</v>
      </c>
      <c r="AT255" s="189" t="s">
        <v>179</v>
      </c>
      <c r="AU255" s="189" t="s">
        <v>81</v>
      </c>
      <c r="AY255" s="18" t="s">
        <v>177</v>
      </c>
      <c r="BE255" s="190">
        <f>IF(N255="základní",J255,0)</f>
        <v>0</v>
      </c>
      <c r="BF255" s="190">
        <f>IF(N255="snížená",J255,0)</f>
        <v>0</v>
      </c>
      <c r="BG255" s="190">
        <f>IF(N255="zákl. přenesená",J255,0)</f>
        <v>0</v>
      </c>
      <c r="BH255" s="190">
        <f>IF(N255="sníž. přenesená",J255,0)</f>
        <v>0</v>
      </c>
      <c r="BI255" s="190">
        <f>IF(N255="nulová",J255,0)</f>
        <v>0</v>
      </c>
      <c r="BJ255" s="18" t="s">
        <v>79</v>
      </c>
      <c r="BK255" s="190">
        <f>ROUND(I255*H255,2)</f>
        <v>0</v>
      </c>
      <c r="BL255" s="18" t="s">
        <v>265</v>
      </c>
      <c r="BM255" s="189" t="s">
        <v>2187</v>
      </c>
    </row>
    <row r="256" spans="2:65" s="1" customFormat="1" ht="36" customHeight="1">
      <c r="B256" s="177"/>
      <c r="C256" s="178" t="s">
        <v>1322</v>
      </c>
      <c r="D256" s="178" t="s">
        <v>179</v>
      </c>
      <c r="E256" s="179" t="s">
        <v>5936</v>
      </c>
      <c r="F256" s="180" t="s">
        <v>5937</v>
      </c>
      <c r="G256" s="181" t="s">
        <v>5416</v>
      </c>
      <c r="H256" s="182">
        <v>5</v>
      </c>
      <c r="I256" s="183"/>
      <c r="J256" s="184">
        <f>ROUND(I256*H256,2)</f>
        <v>0</v>
      </c>
      <c r="K256" s="180" t="s">
        <v>3</v>
      </c>
      <c r="L256" s="37"/>
      <c r="M256" s="185" t="s">
        <v>3</v>
      </c>
      <c r="N256" s="186" t="s">
        <v>43</v>
      </c>
      <c r="O256" s="70"/>
      <c r="P256" s="187">
        <f>O256*H256</f>
        <v>0</v>
      </c>
      <c r="Q256" s="187">
        <v>0</v>
      </c>
      <c r="R256" s="187">
        <f>Q256*H256</f>
        <v>0</v>
      </c>
      <c r="S256" s="187">
        <v>0</v>
      </c>
      <c r="T256" s="188">
        <f>S256*H256</f>
        <v>0</v>
      </c>
      <c r="AR256" s="189" t="s">
        <v>265</v>
      </c>
      <c r="AT256" s="189" t="s">
        <v>179</v>
      </c>
      <c r="AU256" s="189" t="s">
        <v>81</v>
      </c>
      <c r="AY256" s="18" t="s">
        <v>177</v>
      </c>
      <c r="BE256" s="190">
        <f>IF(N256="základní",J256,0)</f>
        <v>0</v>
      </c>
      <c r="BF256" s="190">
        <f>IF(N256="snížená",J256,0)</f>
        <v>0</v>
      </c>
      <c r="BG256" s="190">
        <f>IF(N256="zákl. přenesená",J256,0)</f>
        <v>0</v>
      </c>
      <c r="BH256" s="190">
        <f>IF(N256="sníž. přenesená",J256,0)</f>
        <v>0</v>
      </c>
      <c r="BI256" s="190">
        <f>IF(N256="nulová",J256,0)</f>
        <v>0</v>
      </c>
      <c r="BJ256" s="18" t="s">
        <v>79</v>
      </c>
      <c r="BK256" s="190">
        <f>ROUND(I256*H256,2)</f>
        <v>0</v>
      </c>
      <c r="BL256" s="18" t="s">
        <v>265</v>
      </c>
      <c r="BM256" s="189" t="s">
        <v>2196</v>
      </c>
    </row>
    <row r="257" spans="2:65" s="1" customFormat="1" ht="16.5" customHeight="1">
      <c r="B257" s="177"/>
      <c r="C257" s="178" t="s">
        <v>1331</v>
      </c>
      <c r="D257" s="178" t="s">
        <v>179</v>
      </c>
      <c r="E257" s="179" t="s">
        <v>5938</v>
      </c>
      <c r="F257" s="180" t="s">
        <v>5939</v>
      </c>
      <c r="G257" s="181" t="s">
        <v>5416</v>
      </c>
      <c r="H257" s="182">
        <v>19</v>
      </c>
      <c r="I257" s="183"/>
      <c r="J257" s="184">
        <f>ROUND(I257*H257,2)</f>
        <v>0</v>
      </c>
      <c r="K257" s="180" t="s">
        <v>183</v>
      </c>
      <c r="L257" s="37"/>
      <c r="M257" s="185" t="s">
        <v>3</v>
      </c>
      <c r="N257" s="186" t="s">
        <v>43</v>
      </c>
      <c r="O257" s="70"/>
      <c r="P257" s="187">
        <f>O257*H257</f>
        <v>0</v>
      </c>
      <c r="Q257" s="187">
        <v>0</v>
      </c>
      <c r="R257" s="187">
        <f>Q257*H257</f>
        <v>0</v>
      </c>
      <c r="S257" s="187">
        <v>0</v>
      </c>
      <c r="T257" s="188">
        <f>S257*H257</f>
        <v>0</v>
      </c>
      <c r="AR257" s="189" t="s">
        <v>265</v>
      </c>
      <c r="AT257" s="189" t="s">
        <v>179</v>
      </c>
      <c r="AU257" s="189" t="s">
        <v>81</v>
      </c>
      <c r="AY257" s="18" t="s">
        <v>177</v>
      </c>
      <c r="BE257" s="190">
        <f>IF(N257="základní",J257,0)</f>
        <v>0</v>
      </c>
      <c r="BF257" s="190">
        <f>IF(N257="snížená",J257,0)</f>
        <v>0</v>
      </c>
      <c r="BG257" s="190">
        <f>IF(N257="zákl. přenesená",J257,0)</f>
        <v>0</v>
      </c>
      <c r="BH257" s="190">
        <f>IF(N257="sníž. přenesená",J257,0)</f>
        <v>0</v>
      </c>
      <c r="BI257" s="190">
        <f>IF(N257="nulová",J257,0)</f>
        <v>0</v>
      </c>
      <c r="BJ257" s="18" t="s">
        <v>79</v>
      </c>
      <c r="BK257" s="190">
        <f>ROUND(I257*H257,2)</f>
        <v>0</v>
      </c>
      <c r="BL257" s="18" t="s">
        <v>265</v>
      </c>
      <c r="BM257" s="189" t="s">
        <v>2208</v>
      </c>
    </row>
    <row r="258" spans="2:65" s="1" customFormat="1" ht="24" customHeight="1">
      <c r="B258" s="177"/>
      <c r="C258" s="178" t="s">
        <v>1336</v>
      </c>
      <c r="D258" s="178" t="s">
        <v>179</v>
      </c>
      <c r="E258" s="179" t="s">
        <v>5940</v>
      </c>
      <c r="F258" s="180" t="s">
        <v>5941</v>
      </c>
      <c r="G258" s="181" t="s">
        <v>5416</v>
      </c>
      <c r="H258" s="182">
        <v>8</v>
      </c>
      <c r="I258" s="183"/>
      <c r="J258" s="184">
        <f>ROUND(I258*H258,2)</f>
        <v>0</v>
      </c>
      <c r="K258" s="180" t="s">
        <v>3</v>
      </c>
      <c r="L258" s="37"/>
      <c r="M258" s="185" t="s">
        <v>3</v>
      </c>
      <c r="N258" s="186" t="s">
        <v>43</v>
      </c>
      <c r="O258" s="70"/>
      <c r="P258" s="187">
        <f>O258*H258</f>
        <v>0</v>
      </c>
      <c r="Q258" s="187">
        <v>0</v>
      </c>
      <c r="R258" s="187">
        <f>Q258*H258</f>
        <v>0</v>
      </c>
      <c r="S258" s="187">
        <v>0</v>
      </c>
      <c r="T258" s="188">
        <f>S258*H258</f>
        <v>0</v>
      </c>
      <c r="AR258" s="189" t="s">
        <v>265</v>
      </c>
      <c r="AT258" s="189" t="s">
        <v>179</v>
      </c>
      <c r="AU258" s="189" t="s">
        <v>81</v>
      </c>
      <c r="AY258" s="18" t="s">
        <v>177</v>
      </c>
      <c r="BE258" s="190">
        <f>IF(N258="základní",J258,0)</f>
        <v>0</v>
      </c>
      <c r="BF258" s="190">
        <f>IF(N258="snížená",J258,0)</f>
        <v>0</v>
      </c>
      <c r="BG258" s="190">
        <f>IF(N258="zákl. přenesená",J258,0)</f>
        <v>0</v>
      </c>
      <c r="BH258" s="190">
        <f>IF(N258="sníž. přenesená",J258,0)</f>
        <v>0</v>
      </c>
      <c r="BI258" s="190">
        <f>IF(N258="nulová",J258,0)</f>
        <v>0</v>
      </c>
      <c r="BJ258" s="18" t="s">
        <v>79</v>
      </c>
      <c r="BK258" s="190">
        <f>ROUND(I258*H258,2)</f>
        <v>0</v>
      </c>
      <c r="BL258" s="18" t="s">
        <v>265</v>
      </c>
      <c r="BM258" s="189" t="s">
        <v>2218</v>
      </c>
    </row>
    <row r="259" spans="2:65" s="1" customFormat="1" ht="24" customHeight="1">
      <c r="B259" s="177"/>
      <c r="C259" s="178" t="s">
        <v>1341</v>
      </c>
      <c r="D259" s="178" t="s">
        <v>179</v>
      </c>
      <c r="E259" s="179" t="s">
        <v>5942</v>
      </c>
      <c r="F259" s="180" t="s">
        <v>5943</v>
      </c>
      <c r="G259" s="181" t="s">
        <v>5416</v>
      </c>
      <c r="H259" s="182">
        <v>4</v>
      </c>
      <c r="I259" s="183"/>
      <c r="J259" s="184">
        <f>ROUND(I259*H259,2)</f>
        <v>0</v>
      </c>
      <c r="K259" s="180" t="s">
        <v>183</v>
      </c>
      <c r="L259" s="37"/>
      <c r="M259" s="185" t="s">
        <v>3</v>
      </c>
      <c r="N259" s="186" t="s">
        <v>43</v>
      </c>
      <c r="O259" s="70"/>
      <c r="P259" s="187">
        <f>O259*H259</f>
        <v>0</v>
      </c>
      <c r="Q259" s="187">
        <v>0</v>
      </c>
      <c r="R259" s="187">
        <f>Q259*H259</f>
        <v>0</v>
      </c>
      <c r="S259" s="187">
        <v>0</v>
      </c>
      <c r="T259" s="188">
        <f>S259*H259</f>
        <v>0</v>
      </c>
      <c r="AR259" s="189" t="s">
        <v>265</v>
      </c>
      <c r="AT259" s="189" t="s">
        <v>179</v>
      </c>
      <c r="AU259" s="189" t="s">
        <v>81</v>
      </c>
      <c r="AY259" s="18" t="s">
        <v>177</v>
      </c>
      <c r="BE259" s="190">
        <f>IF(N259="základní",J259,0)</f>
        <v>0</v>
      </c>
      <c r="BF259" s="190">
        <f>IF(N259="snížená",J259,0)</f>
        <v>0</v>
      </c>
      <c r="BG259" s="190">
        <f>IF(N259="zákl. přenesená",J259,0)</f>
        <v>0</v>
      </c>
      <c r="BH259" s="190">
        <f>IF(N259="sníž. přenesená",J259,0)</f>
        <v>0</v>
      </c>
      <c r="BI259" s="190">
        <f>IF(N259="nulová",J259,0)</f>
        <v>0</v>
      </c>
      <c r="BJ259" s="18" t="s">
        <v>79</v>
      </c>
      <c r="BK259" s="190">
        <f>ROUND(I259*H259,2)</f>
        <v>0</v>
      </c>
      <c r="BL259" s="18" t="s">
        <v>265</v>
      </c>
      <c r="BM259" s="189" t="s">
        <v>2227</v>
      </c>
    </row>
    <row r="260" spans="2:65" s="1" customFormat="1" ht="24" customHeight="1">
      <c r="B260" s="177"/>
      <c r="C260" s="178" t="s">
        <v>1346</v>
      </c>
      <c r="D260" s="178" t="s">
        <v>179</v>
      </c>
      <c r="E260" s="179" t="s">
        <v>5944</v>
      </c>
      <c r="F260" s="180" t="s">
        <v>5945</v>
      </c>
      <c r="G260" s="181" t="s">
        <v>5416</v>
      </c>
      <c r="H260" s="182">
        <v>3</v>
      </c>
      <c r="I260" s="183"/>
      <c r="J260" s="184">
        <f>ROUND(I260*H260,2)</f>
        <v>0</v>
      </c>
      <c r="K260" s="180" t="s">
        <v>3</v>
      </c>
      <c r="L260" s="37"/>
      <c r="M260" s="185" t="s">
        <v>3</v>
      </c>
      <c r="N260" s="186" t="s">
        <v>43</v>
      </c>
      <c r="O260" s="70"/>
      <c r="P260" s="187">
        <f>O260*H260</f>
        <v>0</v>
      </c>
      <c r="Q260" s="187">
        <v>0</v>
      </c>
      <c r="R260" s="187">
        <f>Q260*H260</f>
        <v>0</v>
      </c>
      <c r="S260" s="187">
        <v>0</v>
      </c>
      <c r="T260" s="188">
        <f>S260*H260</f>
        <v>0</v>
      </c>
      <c r="AR260" s="189" t="s">
        <v>265</v>
      </c>
      <c r="AT260" s="189" t="s">
        <v>179</v>
      </c>
      <c r="AU260" s="189" t="s">
        <v>81</v>
      </c>
      <c r="AY260" s="18" t="s">
        <v>177</v>
      </c>
      <c r="BE260" s="190">
        <f>IF(N260="základní",J260,0)</f>
        <v>0</v>
      </c>
      <c r="BF260" s="190">
        <f>IF(N260="snížená",J260,0)</f>
        <v>0</v>
      </c>
      <c r="BG260" s="190">
        <f>IF(N260="zákl. přenesená",J260,0)</f>
        <v>0</v>
      </c>
      <c r="BH260" s="190">
        <f>IF(N260="sníž. přenesená",J260,0)</f>
        <v>0</v>
      </c>
      <c r="BI260" s="190">
        <f>IF(N260="nulová",J260,0)</f>
        <v>0</v>
      </c>
      <c r="BJ260" s="18" t="s">
        <v>79</v>
      </c>
      <c r="BK260" s="190">
        <f>ROUND(I260*H260,2)</f>
        <v>0</v>
      </c>
      <c r="BL260" s="18" t="s">
        <v>265</v>
      </c>
      <c r="BM260" s="189" t="s">
        <v>2235</v>
      </c>
    </row>
    <row r="261" spans="2:65" s="1" customFormat="1" ht="24" customHeight="1">
      <c r="B261" s="177"/>
      <c r="C261" s="178" t="s">
        <v>1448</v>
      </c>
      <c r="D261" s="178" t="s">
        <v>179</v>
      </c>
      <c r="E261" s="179" t="s">
        <v>5946</v>
      </c>
      <c r="F261" s="180" t="s">
        <v>5947</v>
      </c>
      <c r="G261" s="181" t="s">
        <v>5416</v>
      </c>
      <c r="H261" s="182">
        <v>6</v>
      </c>
      <c r="I261" s="183"/>
      <c r="J261" s="184">
        <f>ROUND(I261*H261,2)</f>
        <v>0</v>
      </c>
      <c r="K261" s="180" t="s">
        <v>3</v>
      </c>
      <c r="L261" s="37"/>
      <c r="M261" s="185" t="s">
        <v>3</v>
      </c>
      <c r="N261" s="186" t="s">
        <v>43</v>
      </c>
      <c r="O261" s="70"/>
      <c r="P261" s="187">
        <f>O261*H261</f>
        <v>0</v>
      </c>
      <c r="Q261" s="187">
        <v>0</v>
      </c>
      <c r="R261" s="187">
        <f>Q261*H261</f>
        <v>0</v>
      </c>
      <c r="S261" s="187">
        <v>0</v>
      </c>
      <c r="T261" s="188">
        <f>S261*H261</f>
        <v>0</v>
      </c>
      <c r="AR261" s="189" t="s">
        <v>265</v>
      </c>
      <c r="AT261" s="189" t="s">
        <v>179</v>
      </c>
      <c r="AU261" s="189" t="s">
        <v>81</v>
      </c>
      <c r="AY261" s="18" t="s">
        <v>177</v>
      </c>
      <c r="BE261" s="190">
        <f>IF(N261="základní",J261,0)</f>
        <v>0</v>
      </c>
      <c r="BF261" s="190">
        <f>IF(N261="snížená",J261,0)</f>
        <v>0</v>
      </c>
      <c r="BG261" s="190">
        <f>IF(N261="zákl. přenesená",J261,0)</f>
        <v>0</v>
      </c>
      <c r="BH261" s="190">
        <f>IF(N261="sníž. přenesená",J261,0)</f>
        <v>0</v>
      </c>
      <c r="BI261" s="190">
        <f>IF(N261="nulová",J261,0)</f>
        <v>0</v>
      </c>
      <c r="BJ261" s="18" t="s">
        <v>79</v>
      </c>
      <c r="BK261" s="190">
        <f>ROUND(I261*H261,2)</f>
        <v>0</v>
      </c>
      <c r="BL261" s="18" t="s">
        <v>265</v>
      </c>
      <c r="BM261" s="189" t="s">
        <v>2244</v>
      </c>
    </row>
    <row r="262" spans="2:65" s="1" customFormat="1" ht="36" customHeight="1">
      <c r="B262" s="177"/>
      <c r="C262" s="178" t="s">
        <v>1455</v>
      </c>
      <c r="D262" s="178" t="s">
        <v>179</v>
      </c>
      <c r="E262" s="179" t="s">
        <v>5948</v>
      </c>
      <c r="F262" s="180" t="s">
        <v>5949</v>
      </c>
      <c r="G262" s="181" t="s">
        <v>5416</v>
      </c>
      <c r="H262" s="182">
        <v>8</v>
      </c>
      <c r="I262" s="183"/>
      <c r="J262" s="184">
        <f>ROUND(I262*H262,2)</f>
        <v>0</v>
      </c>
      <c r="K262" s="180" t="s">
        <v>183</v>
      </c>
      <c r="L262" s="37"/>
      <c r="M262" s="185" t="s">
        <v>3</v>
      </c>
      <c r="N262" s="186" t="s">
        <v>43</v>
      </c>
      <c r="O262" s="70"/>
      <c r="P262" s="187">
        <f>O262*H262</f>
        <v>0</v>
      </c>
      <c r="Q262" s="187">
        <v>0</v>
      </c>
      <c r="R262" s="187">
        <f>Q262*H262</f>
        <v>0</v>
      </c>
      <c r="S262" s="187">
        <v>0</v>
      </c>
      <c r="T262" s="188">
        <f>S262*H262</f>
        <v>0</v>
      </c>
      <c r="AR262" s="189" t="s">
        <v>265</v>
      </c>
      <c r="AT262" s="189" t="s">
        <v>179</v>
      </c>
      <c r="AU262" s="189" t="s">
        <v>81</v>
      </c>
      <c r="AY262" s="18" t="s">
        <v>177</v>
      </c>
      <c r="BE262" s="190">
        <f>IF(N262="základní",J262,0)</f>
        <v>0</v>
      </c>
      <c r="BF262" s="190">
        <f>IF(N262="snížená",J262,0)</f>
        <v>0</v>
      </c>
      <c r="BG262" s="190">
        <f>IF(N262="zákl. přenesená",J262,0)</f>
        <v>0</v>
      </c>
      <c r="BH262" s="190">
        <f>IF(N262="sníž. přenesená",J262,0)</f>
        <v>0</v>
      </c>
      <c r="BI262" s="190">
        <f>IF(N262="nulová",J262,0)</f>
        <v>0</v>
      </c>
      <c r="BJ262" s="18" t="s">
        <v>79</v>
      </c>
      <c r="BK262" s="190">
        <f>ROUND(I262*H262,2)</f>
        <v>0</v>
      </c>
      <c r="BL262" s="18" t="s">
        <v>265</v>
      </c>
      <c r="BM262" s="189" t="s">
        <v>2252</v>
      </c>
    </row>
    <row r="263" spans="2:65" s="1" customFormat="1" ht="36" customHeight="1">
      <c r="B263" s="177"/>
      <c r="C263" s="178" t="s">
        <v>1460</v>
      </c>
      <c r="D263" s="178" t="s">
        <v>179</v>
      </c>
      <c r="E263" s="179" t="s">
        <v>5950</v>
      </c>
      <c r="F263" s="180" t="s">
        <v>5951</v>
      </c>
      <c r="G263" s="181" t="s">
        <v>5416</v>
      </c>
      <c r="H263" s="182">
        <v>4</v>
      </c>
      <c r="I263" s="183"/>
      <c r="J263" s="184">
        <f>ROUND(I263*H263,2)</f>
        <v>0</v>
      </c>
      <c r="K263" s="180" t="s">
        <v>183</v>
      </c>
      <c r="L263" s="37"/>
      <c r="M263" s="185" t="s">
        <v>3</v>
      </c>
      <c r="N263" s="186" t="s">
        <v>43</v>
      </c>
      <c r="O263" s="70"/>
      <c r="P263" s="187">
        <f>O263*H263</f>
        <v>0</v>
      </c>
      <c r="Q263" s="187">
        <v>0</v>
      </c>
      <c r="R263" s="187">
        <f>Q263*H263</f>
        <v>0</v>
      </c>
      <c r="S263" s="187">
        <v>0</v>
      </c>
      <c r="T263" s="188">
        <f>S263*H263</f>
        <v>0</v>
      </c>
      <c r="AR263" s="189" t="s">
        <v>265</v>
      </c>
      <c r="AT263" s="189" t="s">
        <v>179</v>
      </c>
      <c r="AU263" s="189" t="s">
        <v>81</v>
      </c>
      <c r="AY263" s="18" t="s">
        <v>177</v>
      </c>
      <c r="BE263" s="190">
        <f>IF(N263="základní",J263,0)</f>
        <v>0</v>
      </c>
      <c r="BF263" s="190">
        <f>IF(N263="snížená",J263,0)</f>
        <v>0</v>
      </c>
      <c r="BG263" s="190">
        <f>IF(N263="zákl. přenesená",J263,0)</f>
        <v>0</v>
      </c>
      <c r="BH263" s="190">
        <f>IF(N263="sníž. přenesená",J263,0)</f>
        <v>0</v>
      </c>
      <c r="BI263" s="190">
        <f>IF(N263="nulová",J263,0)</f>
        <v>0</v>
      </c>
      <c r="BJ263" s="18" t="s">
        <v>79</v>
      </c>
      <c r="BK263" s="190">
        <f>ROUND(I263*H263,2)</f>
        <v>0</v>
      </c>
      <c r="BL263" s="18" t="s">
        <v>265</v>
      </c>
      <c r="BM263" s="189" t="s">
        <v>2261</v>
      </c>
    </row>
    <row r="264" spans="2:65" s="1" customFormat="1" ht="36" customHeight="1">
      <c r="B264" s="177"/>
      <c r="C264" s="178" t="s">
        <v>1466</v>
      </c>
      <c r="D264" s="178" t="s">
        <v>179</v>
      </c>
      <c r="E264" s="179" t="s">
        <v>5952</v>
      </c>
      <c r="F264" s="180" t="s">
        <v>5953</v>
      </c>
      <c r="G264" s="181" t="s">
        <v>5416</v>
      </c>
      <c r="H264" s="182">
        <v>3</v>
      </c>
      <c r="I264" s="183"/>
      <c r="J264" s="184">
        <f>ROUND(I264*H264,2)</f>
        <v>0</v>
      </c>
      <c r="K264" s="180" t="s">
        <v>3</v>
      </c>
      <c r="L264" s="37"/>
      <c r="M264" s="185" t="s">
        <v>3</v>
      </c>
      <c r="N264" s="186" t="s">
        <v>43</v>
      </c>
      <c r="O264" s="70"/>
      <c r="P264" s="187">
        <f>O264*H264</f>
        <v>0</v>
      </c>
      <c r="Q264" s="187">
        <v>0</v>
      </c>
      <c r="R264" s="187">
        <f>Q264*H264</f>
        <v>0</v>
      </c>
      <c r="S264" s="187">
        <v>0</v>
      </c>
      <c r="T264" s="188">
        <f>S264*H264</f>
        <v>0</v>
      </c>
      <c r="AR264" s="189" t="s">
        <v>265</v>
      </c>
      <c r="AT264" s="189" t="s">
        <v>179</v>
      </c>
      <c r="AU264" s="189" t="s">
        <v>81</v>
      </c>
      <c r="AY264" s="18" t="s">
        <v>177</v>
      </c>
      <c r="BE264" s="190">
        <f>IF(N264="základní",J264,0)</f>
        <v>0</v>
      </c>
      <c r="BF264" s="190">
        <f>IF(N264="snížená",J264,0)</f>
        <v>0</v>
      </c>
      <c r="BG264" s="190">
        <f>IF(N264="zákl. přenesená",J264,0)</f>
        <v>0</v>
      </c>
      <c r="BH264" s="190">
        <f>IF(N264="sníž. přenesená",J264,0)</f>
        <v>0</v>
      </c>
      <c r="BI264" s="190">
        <f>IF(N264="nulová",J264,0)</f>
        <v>0</v>
      </c>
      <c r="BJ264" s="18" t="s">
        <v>79</v>
      </c>
      <c r="BK264" s="190">
        <f>ROUND(I264*H264,2)</f>
        <v>0</v>
      </c>
      <c r="BL264" s="18" t="s">
        <v>265</v>
      </c>
      <c r="BM264" s="189" t="s">
        <v>2268</v>
      </c>
    </row>
    <row r="265" spans="2:65" s="1" customFormat="1" ht="36" customHeight="1">
      <c r="B265" s="177"/>
      <c r="C265" s="178" t="s">
        <v>1471</v>
      </c>
      <c r="D265" s="178" t="s">
        <v>179</v>
      </c>
      <c r="E265" s="179" t="s">
        <v>5954</v>
      </c>
      <c r="F265" s="180" t="s">
        <v>5955</v>
      </c>
      <c r="G265" s="181" t="s">
        <v>5416</v>
      </c>
      <c r="H265" s="182">
        <v>6</v>
      </c>
      <c r="I265" s="183"/>
      <c r="J265" s="184">
        <f>ROUND(I265*H265,2)</f>
        <v>0</v>
      </c>
      <c r="K265" s="180" t="s">
        <v>3</v>
      </c>
      <c r="L265" s="37"/>
      <c r="M265" s="185" t="s">
        <v>3</v>
      </c>
      <c r="N265" s="186" t="s">
        <v>43</v>
      </c>
      <c r="O265" s="70"/>
      <c r="P265" s="187">
        <f>O265*H265</f>
        <v>0</v>
      </c>
      <c r="Q265" s="187">
        <v>0</v>
      </c>
      <c r="R265" s="187">
        <f>Q265*H265</f>
        <v>0</v>
      </c>
      <c r="S265" s="187">
        <v>0</v>
      </c>
      <c r="T265" s="188">
        <f>S265*H265</f>
        <v>0</v>
      </c>
      <c r="AR265" s="189" t="s">
        <v>265</v>
      </c>
      <c r="AT265" s="189" t="s">
        <v>179</v>
      </c>
      <c r="AU265" s="189" t="s">
        <v>81</v>
      </c>
      <c r="AY265" s="18" t="s">
        <v>177</v>
      </c>
      <c r="BE265" s="190">
        <f>IF(N265="základní",J265,0)</f>
        <v>0</v>
      </c>
      <c r="BF265" s="190">
        <f>IF(N265="snížená",J265,0)</f>
        <v>0</v>
      </c>
      <c r="BG265" s="190">
        <f>IF(N265="zákl. přenesená",J265,0)</f>
        <v>0</v>
      </c>
      <c r="BH265" s="190">
        <f>IF(N265="sníž. přenesená",J265,0)</f>
        <v>0</v>
      </c>
      <c r="BI265" s="190">
        <f>IF(N265="nulová",J265,0)</f>
        <v>0</v>
      </c>
      <c r="BJ265" s="18" t="s">
        <v>79</v>
      </c>
      <c r="BK265" s="190">
        <f>ROUND(I265*H265,2)</f>
        <v>0</v>
      </c>
      <c r="BL265" s="18" t="s">
        <v>265</v>
      </c>
      <c r="BM265" s="189" t="s">
        <v>2276</v>
      </c>
    </row>
    <row r="266" spans="2:65" s="1" customFormat="1" ht="48" customHeight="1">
      <c r="B266" s="177"/>
      <c r="C266" s="178" t="s">
        <v>1477</v>
      </c>
      <c r="D266" s="178" t="s">
        <v>179</v>
      </c>
      <c r="E266" s="179" t="s">
        <v>5956</v>
      </c>
      <c r="F266" s="180" t="s">
        <v>5957</v>
      </c>
      <c r="G266" s="181" t="s">
        <v>5416</v>
      </c>
      <c r="H266" s="182">
        <v>19</v>
      </c>
      <c r="I266" s="183"/>
      <c r="J266" s="184">
        <f>ROUND(I266*H266,2)</f>
        <v>0</v>
      </c>
      <c r="K266" s="180" t="s">
        <v>183</v>
      </c>
      <c r="L266" s="37"/>
      <c r="M266" s="185" t="s">
        <v>3</v>
      </c>
      <c r="N266" s="186" t="s">
        <v>43</v>
      </c>
      <c r="O266" s="70"/>
      <c r="P266" s="187">
        <f>O266*H266</f>
        <v>0</v>
      </c>
      <c r="Q266" s="187">
        <v>0</v>
      </c>
      <c r="R266" s="187">
        <f>Q266*H266</f>
        <v>0</v>
      </c>
      <c r="S266" s="187">
        <v>0</v>
      </c>
      <c r="T266" s="188">
        <f>S266*H266</f>
        <v>0</v>
      </c>
      <c r="AR266" s="189" t="s">
        <v>265</v>
      </c>
      <c r="AT266" s="189" t="s">
        <v>179</v>
      </c>
      <c r="AU266" s="189" t="s">
        <v>81</v>
      </c>
      <c r="AY266" s="18" t="s">
        <v>177</v>
      </c>
      <c r="BE266" s="190">
        <f>IF(N266="základní",J266,0)</f>
        <v>0</v>
      </c>
      <c r="BF266" s="190">
        <f>IF(N266="snížená",J266,0)</f>
        <v>0</v>
      </c>
      <c r="BG266" s="190">
        <f>IF(N266="zákl. přenesená",J266,0)</f>
        <v>0</v>
      </c>
      <c r="BH266" s="190">
        <f>IF(N266="sníž. přenesená",J266,0)</f>
        <v>0</v>
      </c>
      <c r="BI266" s="190">
        <f>IF(N266="nulová",J266,0)</f>
        <v>0</v>
      </c>
      <c r="BJ266" s="18" t="s">
        <v>79</v>
      </c>
      <c r="BK266" s="190">
        <f>ROUND(I266*H266,2)</f>
        <v>0</v>
      </c>
      <c r="BL266" s="18" t="s">
        <v>265</v>
      </c>
      <c r="BM266" s="189" t="s">
        <v>2283</v>
      </c>
    </row>
    <row r="267" spans="2:65" s="1" customFormat="1" ht="24" customHeight="1">
      <c r="B267" s="177"/>
      <c r="C267" s="178" t="s">
        <v>1482</v>
      </c>
      <c r="D267" s="178" t="s">
        <v>179</v>
      </c>
      <c r="E267" s="179" t="s">
        <v>5958</v>
      </c>
      <c r="F267" s="180" t="s">
        <v>5959</v>
      </c>
      <c r="G267" s="181" t="s">
        <v>5416</v>
      </c>
      <c r="H267" s="182">
        <v>33</v>
      </c>
      <c r="I267" s="183"/>
      <c r="J267" s="184">
        <f>ROUND(I267*H267,2)</f>
        <v>0</v>
      </c>
      <c r="K267" s="180" t="s">
        <v>183</v>
      </c>
      <c r="L267" s="37"/>
      <c r="M267" s="185" t="s">
        <v>3</v>
      </c>
      <c r="N267" s="186" t="s">
        <v>43</v>
      </c>
      <c r="O267" s="70"/>
      <c r="P267" s="187">
        <f>O267*H267</f>
        <v>0</v>
      </c>
      <c r="Q267" s="187">
        <v>0</v>
      </c>
      <c r="R267" s="187">
        <f>Q267*H267</f>
        <v>0</v>
      </c>
      <c r="S267" s="187">
        <v>0</v>
      </c>
      <c r="T267" s="188">
        <f>S267*H267</f>
        <v>0</v>
      </c>
      <c r="AR267" s="189" t="s">
        <v>265</v>
      </c>
      <c r="AT267" s="189" t="s">
        <v>179</v>
      </c>
      <c r="AU267" s="189" t="s">
        <v>81</v>
      </c>
      <c r="AY267" s="18" t="s">
        <v>177</v>
      </c>
      <c r="BE267" s="190">
        <f>IF(N267="základní",J267,0)</f>
        <v>0</v>
      </c>
      <c r="BF267" s="190">
        <f>IF(N267="snížená",J267,0)</f>
        <v>0</v>
      </c>
      <c r="BG267" s="190">
        <f>IF(N267="zákl. přenesená",J267,0)</f>
        <v>0</v>
      </c>
      <c r="BH267" s="190">
        <f>IF(N267="sníž. přenesená",J267,0)</f>
        <v>0</v>
      </c>
      <c r="BI267" s="190">
        <f>IF(N267="nulová",J267,0)</f>
        <v>0</v>
      </c>
      <c r="BJ267" s="18" t="s">
        <v>79</v>
      </c>
      <c r="BK267" s="190">
        <f>ROUND(I267*H267,2)</f>
        <v>0</v>
      </c>
      <c r="BL267" s="18" t="s">
        <v>265</v>
      </c>
      <c r="BM267" s="189" t="s">
        <v>2296</v>
      </c>
    </row>
    <row r="268" spans="2:65" s="1" customFormat="1" ht="24" customHeight="1">
      <c r="B268" s="177"/>
      <c r="C268" s="178" t="s">
        <v>1487</v>
      </c>
      <c r="D268" s="178" t="s">
        <v>179</v>
      </c>
      <c r="E268" s="179" t="s">
        <v>5960</v>
      </c>
      <c r="F268" s="180" t="s">
        <v>5961</v>
      </c>
      <c r="G268" s="181" t="s">
        <v>5416</v>
      </c>
      <c r="H268" s="182">
        <v>11</v>
      </c>
      <c r="I268" s="183"/>
      <c r="J268" s="184">
        <f>ROUND(I268*H268,2)</f>
        <v>0</v>
      </c>
      <c r="K268" s="180" t="s">
        <v>183</v>
      </c>
      <c r="L268" s="37"/>
      <c r="M268" s="185" t="s">
        <v>3</v>
      </c>
      <c r="N268" s="186" t="s">
        <v>43</v>
      </c>
      <c r="O268" s="70"/>
      <c r="P268" s="187">
        <f>O268*H268</f>
        <v>0</v>
      </c>
      <c r="Q268" s="187">
        <v>0</v>
      </c>
      <c r="R268" s="187">
        <f>Q268*H268</f>
        <v>0</v>
      </c>
      <c r="S268" s="187">
        <v>0</v>
      </c>
      <c r="T268" s="188">
        <f>S268*H268</f>
        <v>0</v>
      </c>
      <c r="AR268" s="189" t="s">
        <v>265</v>
      </c>
      <c r="AT268" s="189" t="s">
        <v>179</v>
      </c>
      <c r="AU268" s="189" t="s">
        <v>81</v>
      </c>
      <c r="AY268" s="18" t="s">
        <v>177</v>
      </c>
      <c r="BE268" s="190">
        <f>IF(N268="základní",J268,0)</f>
        <v>0</v>
      </c>
      <c r="BF268" s="190">
        <f>IF(N268="snížená",J268,0)</f>
        <v>0</v>
      </c>
      <c r="BG268" s="190">
        <f>IF(N268="zákl. přenesená",J268,0)</f>
        <v>0</v>
      </c>
      <c r="BH268" s="190">
        <f>IF(N268="sníž. přenesená",J268,0)</f>
        <v>0</v>
      </c>
      <c r="BI268" s="190">
        <f>IF(N268="nulová",J268,0)</f>
        <v>0</v>
      </c>
      <c r="BJ268" s="18" t="s">
        <v>79</v>
      </c>
      <c r="BK268" s="190">
        <f>ROUND(I268*H268,2)</f>
        <v>0</v>
      </c>
      <c r="BL268" s="18" t="s">
        <v>265</v>
      </c>
      <c r="BM268" s="189" t="s">
        <v>2305</v>
      </c>
    </row>
    <row r="269" spans="2:65" s="1" customFormat="1" ht="24" customHeight="1">
      <c r="B269" s="177"/>
      <c r="C269" s="178" t="s">
        <v>1491</v>
      </c>
      <c r="D269" s="178" t="s">
        <v>179</v>
      </c>
      <c r="E269" s="179" t="s">
        <v>5962</v>
      </c>
      <c r="F269" s="180" t="s">
        <v>5963</v>
      </c>
      <c r="G269" s="181" t="s">
        <v>5416</v>
      </c>
      <c r="H269" s="182">
        <v>305</v>
      </c>
      <c r="I269" s="183"/>
      <c r="J269" s="184">
        <f>ROUND(I269*H269,2)</f>
        <v>0</v>
      </c>
      <c r="K269" s="180" t="s">
        <v>183</v>
      </c>
      <c r="L269" s="37"/>
      <c r="M269" s="185" t="s">
        <v>3</v>
      </c>
      <c r="N269" s="186" t="s">
        <v>43</v>
      </c>
      <c r="O269" s="70"/>
      <c r="P269" s="187">
        <f>O269*H269</f>
        <v>0</v>
      </c>
      <c r="Q269" s="187">
        <v>0</v>
      </c>
      <c r="R269" s="187">
        <f>Q269*H269</f>
        <v>0</v>
      </c>
      <c r="S269" s="187">
        <v>0</v>
      </c>
      <c r="T269" s="188">
        <f>S269*H269</f>
        <v>0</v>
      </c>
      <c r="AR269" s="189" t="s">
        <v>265</v>
      </c>
      <c r="AT269" s="189" t="s">
        <v>179</v>
      </c>
      <c r="AU269" s="189" t="s">
        <v>81</v>
      </c>
      <c r="AY269" s="18" t="s">
        <v>177</v>
      </c>
      <c r="BE269" s="190">
        <f>IF(N269="základní",J269,0)</f>
        <v>0</v>
      </c>
      <c r="BF269" s="190">
        <f>IF(N269="snížená",J269,0)</f>
        <v>0</v>
      </c>
      <c r="BG269" s="190">
        <f>IF(N269="zákl. přenesená",J269,0)</f>
        <v>0</v>
      </c>
      <c r="BH269" s="190">
        <f>IF(N269="sníž. přenesená",J269,0)</f>
        <v>0</v>
      </c>
      <c r="BI269" s="190">
        <f>IF(N269="nulová",J269,0)</f>
        <v>0</v>
      </c>
      <c r="BJ269" s="18" t="s">
        <v>79</v>
      </c>
      <c r="BK269" s="190">
        <f>ROUND(I269*H269,2)</f>
        <v>0</v>
      </c>
      <c r="BL269" s="18" t="s">
        <v>265</v>
      </c>
      <c r="BM269" s="189" t="s">
        <v>2315</v>
      </c>
    </row>
    <row r="270" spans="2:65" s="1" customFormat="1" ht="16.5" customHeight="1">
      <c r="B270" s="177"/>
      <c r="C270" s="178" t="s">
        <v>1495</v>
      </c>
      <c r="D270" s="178" t="s">
        <v>179</v>
      </c>
      <c r="E270" s="179" t="s">
        <v>5964</v>
      </c>
      <c r="F270" s="180" t="s">
        <v>5965</v>
      </c>
      <c r="G270" s="181" t="s">
        <v>245</v>
      </c>
      <c r="H270" s="182">
        <v>22</v>
      </c>
      <c r="I270" s="183"/>
      <c r="J270" s="184">
        <f>ROUND(I270*H270,2)</f>
        <v>0</v>
      </c>
      <c r="K270" s="180" t="s">
        <v>3</v>
      </c>
      <c r="L270" s="37"/>
      <c r="M270" s="185" t="s">
        <v>3</v>
      </c>
      <c r="N270" s="186" t="s">
        <v>43</v>
      </c>
      <c r="O270" s="70"/>
      <c r="P270" s="187">
        <f>O270*H270</f>
        <v>0</v>
      </c>
      <c r="Q270" s="187">
        <v>0</v>
      </c>
      <c r="R270" s="187">
        <f>Q270*H270</f>
        <v>0</v>
      </c>
      <c r="S270" s="187">
        <v>0</v>
      </c>
      <c r="T270" s="188">
        <f>S270*H270</f>
        <v>0</v>
      </c>
      <c r="AR270" s="189" t="s">
        <v>265</v>
      </c>
      <c r="AT270" s="189" t="s">
        <v>179</v>
      </c>
      <c r="AU270" s="189" t="s">
        <v>81</v>
      </c>
      <c r="AY270" s="18" t="s">
        <v>177</v>
      </c>
      <c r="BE270" s="190">
        <f>IF(N270="základní",J270,0)</f>
        <v>0</v>
      </c>
      <c r="BF270" s="190">
        <f>IF(N270="snížená",J270,0)</f>
        <v>0</v>
      </c>
      <c r="BG270" s="190">
        <f>IF(N270="zákl. přenesená",J270,0)</f>
        <v>0</v>
      </c>
      <c r="BH270" s="190">
        <f>IF(N270="sníž. přenesená",J270,0)</f>
        <v>0</v>
      </c>
      <c r="BI270" s="190">
        <f>IF(N270="nulová",J270,0)</f>
        <v>0</v>
      </c>
      <c r="BJ270" s="18" t="s">
        <v>79</v>
      </c>
      <c r="BK270" s="190">
        <f>ROUND(I270*H270,2)</f>
        <v>0</v>
      </c>
      <c r="BL270" s="18" t="s">
        <v>265</v>
      </c>
      <c r="BM270" s="189" t="s">
        <v>2324</v>
      </c>
    </row>
    <row r="271" spans="2:65" s="1" customFormat="1" ht="16.5" customHeight="1">
      <c r="B271" s="177"/>
      <c r="C271" s="178" t="s">
        <v>1499</v>
      </c>
      <c r="D271" s="178" t="s">
        <v>179</v>
      </c>
      <c r="E271" s="179" t="s">
        <v>5966</v>
      </c>
      <c r="F271" s="180" t="s">
        <v>5967</v>
      </c>
      <c r="G271" s="181" t="s">
        <v>5416</v>
      </c>
      <c r="H271" s="182">
        <v>281</v>
      </c>
      <c r="I271" s="183"/>
      <c r="J271" s="184">
        <f>ROUND(I271*H271,2)</f>
        <v>0</v>
      </c>
      <c r="K271" s="180" t="s">
        <v>3</v>
      </c>
      <c r="L271" s="37"/>
      <c r="M271" s="185" t="s">
        <v>3</v>
      </c>
      <c r="N271" s="186" t="s">
        <v>43</v>
      </c>
      <c r="O271" s="70"/>
      <c r="P271" s="187">
        <f>O271*H271</f>
        <v>0</v>
      </c>
      <c r="Q271" s="187">
        <v>0</v>
      </c>
      <c r="R271" s="187">
        <f>Q271*H271</f>
        <v>0</v>
      </c>
      <c r="S271" s="187">
        <v>0</v>
      </c>
      <c r="T271" s="188">
        <f>S271*H271</f>
        <v>0</v>
      </c>
      <c r="AR271" s="189" t="s">
        <v>265</v>
      </c>
      <c r="AT271" s="189" t="s">
        <v>179</v>
      </c>
      <c r="AU271" s="189" t="s">
        <v>81</v>
      </c>
      <c r="AY271" s="18" t="s">
        <v>177</v>
      </c>
      <c r="BE271" s="190">
        <f>IF(N271="základní",J271,0)</f>
        <v>0</v>
      </c>
      <c r="BF271" s="190">
        <f>IF(N271="snížená",J271,0)</f>
        <v>0</v>
      </c>
      <c r="BG271" s="190">
        <f>IF(N271="zákl. přenesená",J271,0)</f>
        <v>0</v>
      </c>
      <c r="BH271" s="190">
        <f>IF(N271="sníž. přenesená",J271,0)</f>
        <v>0</v>
      </c>
      <c r="BI271" s="190">
        <f>IF(N271="nulová",J271,0)</f>
        <v>0</v>
      </c>
      <c r="BJ271" s="18" t="s">
        <v>79</v>
      </c>
      <c r="BK271" s="190">
        <f>ROUND(I271*H271,2)</f>
        <v>0</v>
      </c>
      <c r="BL271" s="18" t="s">
        <v>265</v>
      </c>
      <c r="BM271" s="189" t="s">
        <v>2334</v>
      </c>
    </row>
    <row r="272" spans="2:65" s="1" customFormat="1" ht="16.5" customHeight="1">
      <c r="B272" s="177"/>
      <c r="C272" s="203" t="s">
        <v>1504</v>
      </c>
      <c r="D272" s="203" t="s">
        <v>237</v>
      </c>
      <c r="E272" s="204" t="s">
        <v>5968</v>
      </c>
      <c r="F272" s="205" t="s">
        <v>5969</v>
      </c>
      <c r="G272" s="206" t="s">
        <v>245</v>
      </c>
      <c r="H272" s="207">
        <v>281</v>
      </c>
      <c r="I272" s="208"/>
      <c r="J272" s="209">
        <f>ROUND(I272*H272,2)</f>
        <v>0</v>
      </c>
      <c r="K272" s="205" t="s">
        <v>3</v>
      </c>
      <c r="L272" s="210"/>
      <c r="M272" s="211" t="s">
        <v>3</v>
      </c>
      <c r="N272" s="212" t="s">
        <v>43</v>
      </c>
      <c r="O272" s="70"/>
      <c r="P272" s="187">
        <f>O272*H272</f>
        <v>0</v>
      </c>
      <c r="Q272" s="187">
        <v>0</v>
      </c>
      <c r="R272" s="187">
        <f>Q272*H272</f>
        <v>0</v>
      </c>
      <c r="S272" s="187">
        <v>0</v>
      </c>
      <c r="T272" s="188">
        <f>S272*H272</f>
        <v>0</v>
      </c>
      <c r="AR272" s="189" t="s">
        <v>368</v>
      </c>
      <c r="AT272" s="189" t="s">
        <v>237</v>
      </c>
      <c r="AU272" s="189" t="s">
        <v>81</v>
      </c>
      <c r="AY272" s="18" t="s">
        <v>177</v>
      </c>
      <c r="BE272" s="190">
        <f>IF(N272="základní",J272,0)</f>
        <v>0</v>
      </c>
      <c r="BF272" s="190">
        <f>IF(N272="snížená",J272,0)</f>
        <v>0</v>
      </c>
      <c r="BG272" s="190">
        <f>IF(N272="zákl. přenesená",J272,0)</f>
        <v>0</v>
      </c>
      <c r="BH272" s="190">
        <f>IF(N272="sníž. přenesená",J272,0)</f>
        <v>0</v>
      </c>
      <c r="BI272" s="190">
        <f>IF(N272="nulová",J272,0)</f>
        <v>0</v>
      </c>
      <c r="BJ272" s="18" t="s">
        <v>79</v>
      </c>
      <c r="BK272" s="190">
        <f>ROUND(I272*H272,2)</f>
        <v>0</v>
      </c>
      <c r="BL272" s="18" t="s">
        <v>265</v>
      </c>
      <c r="BM272" s="189" t="s">
        <v>2344</v>
      </c>
    </row>
    <row r="273" spans="2:65" s="1" customFormat="1" ht="24" customHeight="1">
      <c r="B273" s="177"/>
      <c r="C273" s="178" t="s">
        <v>1511</v>
      </c>
      <c r="D273" s="178" t="s">
        <v>179</v>
      </c>
      <c r="E273" s="179" t="s">
        <v>5970</v>
      </c>
      <c r="F273" s="180" t="s">
        <v>5971</v>
      </c>
      <c r="G273" s="181" t="s">
        <v>5416</v>
      </c>
      <c r="H273" s="182">
        <v>11</v>
      </c>
      <c r="I273" s="183"/>
      <c r="J273" s="184">
        <f>ROUND(I273*H273,2)</f>
        <v>0</v>
      </c>
      <c r="K273" s="180" t="s">
        <v>183</v>
      </c>
      <c r="L273" s="37"/>
      <c r="M273" s="185" t="s">
        <v>3</v>
      </c>
      <c r="N273" s="186" t="s">
        <v>43</v>
      </c>
      <c r="O273" s="70"/>
      <c r="P273" s="187">
        <f>O273*H273</f>
        <v>0</v>
      </c>
      <c r="Q273" s="187">
        <v>0</v>
      </c>
      <c r="R273" s="187">
        <f>Q273*H273</f>
        <v>0</v>
      </c>
      <c r="S273" s="187">
        <v>0</v>
      </c>
      <c r="T273" s="188">
        <f>S273*H273</f>
        <v>0</v>
      </c>
      <c r="AR273" s="189" t="s">
        <v>265</v>
      </c>
      <c r="AT273" s="189" t="s">
        <v>179</v>
      </c>
      <c r="AU273" s="189" t="s">
        <v>81</v>
      </c>
      <c r="AY273" s="18" t="s">
        <v>177</v>
      </c>
      <c r="BE273" s="190">
        <f>IF(N273="základní",J273,0)</f>
        <v>0</v>
      </c>
      <c r="BF273" s="190">
        <f>IF(N273="snížená",J273,0)</f>
        <v>0</v>
      </c>
      <c r="BG273" s="190">
        <f>IF(N273="zákl. přenesená",J273,0)</f>
        <v>0</v>
      </c>
      <c r="BH273" s="190">
        <f>IF(N273="sníž. přenesená",J273,0)</f>
        <v>0</v>
      </c>
      <c r="BI273" s="190">
        <f>IF(N273="nulová",J273,0)</f>
        <v>0</v>
      </c>
      <c r="BJ273" s="18" t="s">
        <v>79</v>
      </c>
      <c r="BK273" s="190">
        <f>ROUND(I273*H273,2)</f>
        <v>0</v>
      </c>
      <c r="BL273" s="18" t="s">
        <v>265</v>
      </c>
      <c r="BM273" s="189" t="s">
        <v>2353</v>
      </c>
    </row>
    <row r="274" spans="2:65" s="1" customFormat="1" ht="24" customHeight="1">
      <c r="B274" s="177"/>
      <c r="C274" s="178" t="s">
        <v>1520</v>
      </c>
      <c r="D274" s="178" t="s">
        <v>179</v>
      </c>
      <c r="E274" s="179" t="s">
        <v>5972</v>
      </c>
      <c r="F274" s="180" t="s">
        <v>5973</v>
      </c>
      <c r="G274" s="181" t="s">
        <v>5416</v>
      </c>
      <c r="H274" s="182">
        <v>33</v>
      </c>
      <c r="I274" s="183"/>
      <c r="J274" s="184">
        <f>ROUND(I274*H274,2)</f>
        <v>0</v>
      </c>
      <c r="K274" s="180" t="s">
        <v>183</v>
      </c>
      <c r="L274" s="37"/>
      <c r="M274" s="185" t="s">
        <v>3</v>
      </c>
      <c r="N274" s="186" t="s">
        <v>43</v>
      </c>
      <c r="O274" s="70"/>
      <c r="P274" s="187">
        <f>O274*H274</f>
        <v>0</v>
      </c>
      <c r="Q274" s="187">
        <v>0</v>
      </c>
      <c r="R274" s="187">
        <f>Q274*H274</f>
        <v>0</v>
      </c>
      <c r="S274" s="187">
        <v>0</v>
      </c>
      <c r="T274" s="188">
        <f>S274*H274</f>
        <v>0</v>
      </c>
      <c r="AR274" s="189" t="s">
        <v>265</v>
      </c>
      <c r="AT274" s="189" t="s">
        <v>179</v>
      </c>
      <c r="AU274" s="189" t="s">
        <v>81</v>
      </c>
      <c r="AY274" s="18" t="s">
        <v>177</v>
      </c>
      <c r="BE274" s="190">
        <f>IF(N274="základní",J274,0)</f>
        <v>0</v>
      </c>
      <c r="BF274" s="190">
        <f>IF(N274="snížená",J274,0)</f>
        <v>0</v>
      </c>
      <c r="BG274" s="190">
        <f>IF(N274="zákl. přenesená",J274,0)</f>
        <v>0</v>
      </c>
      <c r="BH274" s="190">
        <f>IF(N274="sníž. přenesená",J274,0)</f>
        <v>0</v>
      </c>
      <c r="BI274" s="190">
        <f>IF(N274="nulová",J274,0)</f>
        <v>0</v>
      </c>
      <c r="BJ274" s="18" t="s">
        <v>79</v>
      </c>
      <c r="BK274" s="190">
        <f>ROUND(I274*H274,2)</f>
        <v>0</v>
      </c>
      <c r="BL274" s="18" t="s">
        <v>265</v>
      </c>
      <c r="BM274" s="189" t="s">
        <v>2363</v>
      </c>
    </row>
    <row r="275" spans="2:65" s="1" customFormat="1" ht="16.5" customHeight="1">
      <c r="B275" s="177"/>
      <c r="C275" s="178" t="s">
        <v>1526</v>
      </c>
      <c r="D275" s="178" t="s">
        <v>179</v>
      </c>
      <c r="E275" s="179" t="s">
        <v>5974</v>
      </c>
      <c r="F275" s="180" t="s">
        <v>5975</v>
      </c>
      <c r="G275" s="181" t="s">
        <v>5416</v>
      </c>
      <c r="H275" s="182">
        <v>97</v>
      </c>
      <c r="I275" s="183"/>
      <c r="J275" s="184">
        <f>ROUND(I275*H275,2)</f>
        <v>0</v>
      </c>
      <c r="K275" s="180" t="s">
        <v>183</v>
      </c>
      <c r="L275" s="37"/>
      <c r="M275" s="185" t="s">
        <v>3</v>
      </c>
      <c r="N275" s="186" t="s">
        <v>43</v>
      </c>
      <c r="O275" s="70"/>
      <c r="P275" s="187">
        <f>O275*H275</f>
        <v>0</v>
      </c>
      <c r="Q275" s="187">
        <v>0</v>
      </c>
      <c r="R275" s="187">
        <f>Q275*H275</f>
        <v>0</v>
      </c>
      <c r="S275" s="187">
        <v>0</v>
      </c>
      <c r="T275" s="188">
        <f>S275*H275</f>
        <v>0</v>
      </c>
      <c r="AR275" s="189" t="s">
        <v>265</v>
      </c>
      <c r="AT275" s="189" t="s">
        <v>179</v>
      </c>
      <c r="AU275" s="189" t="s">
        <v>81</v>
      </c>
      <c r="AY275" s="18" t="s">
        <v>177</v>
      </c>
      <c r="BE275" s="190">
        <f>IF(N275="základní",J275,0)</f>
        <v>0</v>
      </c>
      <c r="BF275" s="190">
        <f>IF(N275="snížená",J275,0)</f>
        <v>0</v>
      </c>
      <c r="BG275" s="190">
        <f>IF(N275="zákl. přenesená",J275,0)</f>
        <v>0</v>
      </c>
      <c r="BH275" s="190">
        <f>IF(N275="sníž. přenesená",J275,0)</f>
        <v>0</v>
      </c>
      <c r="BI275" s="190">
        <f>IF(N275="nulová",J275,0)</f>
        <v>0</v>
      </c>
      <c r="BJ275" s="18" t="s">
        <v>79</v>
      </c>
      <c r="BK275" s="190">
        <f>ROUND(I275*H275,2)</f>
        <v>0</v>
      </c>
      <c r="BL275" s="18" t="s">
        <v>265</v>
      </c>
      <c r="BM275" s="189" t="s">
        <v>2371</v>
      </c>
    </row>
    <row r="276" spans="2:65" s="1" customFormat="1" ht="24" customHeight="1">
      <c r="B276" s="177"/>
      <c r="C276" s="178" t="s">
        <v>1531</v>
      </c>
      <c r="D276" s="178" t="s">
        <v>179</v>
      </c>
      <c r="E276" s="179" t="s">
        <v>5976</v>
      </c>
      <c r="F276" s="180" t="s">
        <v>5977</v>
      </c>
      <c r="G276" s="181" t="s">
        <v>245</v>
      </c>
      <c r="H276" s="182">
        <v>48</v>
      </c>
      <c r="I276" s="183"/>
      <c r="J276" s="184">
        <f>ROUND(I276*H276,2)</f>
        <v>0</v>
      </c>
      <c r="K276" s="180" t="s">
        <v>183</v>
      </c>
      <c r="L276" s="37"/>
      <c r="M276" s="185" t="s">
        <v>3</v>
      </c>
      <c r="N276" s="186" t="s">
        <v>43</v>
      </c>
      <c r="O276" s="70"/>
      <c r="P276" s="187">
        <f>O276*H276</f>
        <v>0</v>
      </c>
      <c r="Q276" s="187">
        <v>0</v>
      </c>
      <c r="R276" s="187">
        <f>Q276*H276</f>
        <v>0</v>
      </c>
      <c r="S276" s="187">
        <v>0</v>
      </c>
      <c r="T276" s="188">
        <f>S276*H276</f>
        <v>0</v>
      </c>
      <c r="AR276" s="189" t="s">
        <v>265</v>
      </c>
      <c r="AT276" s="189" t="s">
        <v>179</v>
      </c>
      <c r="AU276" s="189" t="s">
        <v>81</v>
      </c>
      <c r="AY276" s="18" t="s">
        <v>177</v>
      </c>
      <c r="BE276" s="190">
        <f>IF(N276="základní",J276,0)</f>
        <v>0</v>
      </c>
      <c r="BF276" s="190">
        <f>IF(N276="snížená",J276,0)</f>
        <v>0</v>
      </c>
      <c r="BG276" s="190">
        <f>IF(N276="zákl. přenesená",J276,0)</f>
        <v>0</v>
      </c>
      <c r="BH276" s="190">
        <f>IF(N276="sníž. přenesená",J276,0)</f>
        <v>0</v>
      </c>
      <c r="BI276" s="190">
        <f>IF(N276="nulová",J276,0)</f>
        <v>0</v>
      </c>
      <c r="BJ276" s="18" t="s">
        <v>79</v>
      </c>
      <c r="BK276" s="190">
        <f>ROUND(I276*H276,2)</f>
        <v>0</v>
      </c>
      <c r="BL276" s="18" t="s">
        <v>265</v>
      </c>
      <c r="BM276" s="189" t="s">
        <v>2379</v>
      </c>
    </row>
    <row r="277" spans="2:65" s="1" customFormat="1" ht="36" customHeight="1">
      <c r="B277" s="177"/>
      <c r="C277" s="203" t="s">
        <v>1536</v>
      </c>
      <c r="D277" s="203" t="s">
        <v>237</v>
      </c>
      <c r="E277" s="204" t="s">
        <v>5978</v>
      </c>
      <c r="F277" s="205" t="s">
        <v>5979</v>
      </c>
      <c r="G277" s="206" t="s">
        <v>245</v>
      </c>
      <c r="H277" s="207">
        <v>48</v>
      </c>
      <c r="I277" s="208"/>
      <c r="J277" s="209">
        <f>ROUND(I277*H277,2)</f>
        <v>0</v>
      </c>
      <c r="K277" s="205" t="s">
        <v>3</v>
      </c>
      <c r="L277" s="210"/>
      <c r="M277" s="211" t="s">
        <v>3</v>
      </c>
      <c r="N277" s="212" t="s">
        <v>43</v>
      </c>
      <c r="O277" s="70"/>
      <c r="P277" s="187">
        <f>O277*H277</f>
        <v>0</v>
      </c>
      <c r="Q277" s="187">
        <v>0</v>
      </c>
      <c r="R277" s="187">
        <f>Q277*H277</f>
        <v>0</v>
      </c>
      <c r="S277" s="187">
        <v>0</v>
      </c>
      <c r="T277" s="188">
        <f>S277*H277</f>
        <v>0</v>
      </c>
      <c r="AR277" s="189" t="s">
        <v>368</v>
      </c>
      <c r="AT277" s="189" t="s">
        <v>237</v>
      </c>
      <c r="AU277" s="189" t="s">
        <v>81</v>
      </c>
      <c r="AY277" s="18" t="s">
        <v>177</v>
      </c>
      <c r="BE277" s="190">
        <f>IF(N277="základní",J277,0)</f>
        <v>0</v>
      </c>
      <c r="BF277" s="190">
        <f>IF(N277="snížená",J277,0)</f>
        <v>0</v>
      </c>
      <c r="BG277" s="190">
        <f>IF(N277="zákl. přenesená",J277,0)</f>
        <v>0</v>
      </c>
      <c r="BH277" s="190">
        <f>IF(N277="sníž. přenesená",J277,0)</f>
        <v>0</v>
      </c>
      <c r="BI277" s="190">
        <f>IF(N277="nulová",J277,0)</f>
        <v>0</v>
      </c>
      <c r="BJ277" s="18" t="s">
        <v>79</v>
      </c>
      <c r="BK277" s="190">
        <f>ROUND(I277*H277,2)</f>
        <v>0</v>
      </c>
      <c r="BL277" s="18" t="s">
        <v>265</v>
      </c>
      <c r="BM277" s="189" t="s">
        <v>2388</v>
      </c>
    </row>
    <row r="278" spans="2:65" s="1" customFormat="1" ht="24" customHeight="1">
      <c r="B278" s="177"/>
      <c r="C278" s="178" t="s">
        <v>1541</v>
      </c>
      <c r="D278" s="178" t="s">
        <v>179</v>
      </c>
      <c r="E278" s="179" t="s">
        <v>5980</v>
      </c>
      <c r="F278" s="180" t="s">
        <v>5981</v>
      </c>
      <c r="G278" s="181" t="s">
        <v>5416</v>
      </c>
      <c r="H278" s="182">
        <v>6</v>
      </c>
      <c r="I278" s="183"/>
      <c r="J278" s="184">
        <f>ROUND(I278*H278,2)</f>
        <v>0</v>
      </c>
      <c r="K278" s="180" t="s">
        <v>183</v>
      </c>
      <c r="L278" s="37"/>
      <c r="M278" s="185" t="s">
        <v>3</v>
      </c>
      <c r="N278" s="186" t="s">
        <v>43</v>
      </c>
      <c r="O278" s="70"/>
      <c r="P278" s="187">
        <f>O278*H278</f>
        <v>0</v>
      </c>
      <c r="Q278" s="187">
        <v>0</v>
      </c>
      <c r="R278" s="187">
        <f>Q278*H278</f>
        <v>0</v>
      </c>
      <c r="S278" s="187">
        <v>0</v>
      </c>
      <c r="T278" s="188">
        <f>S278*H278</f>
        <v>0</v>
      </c>
      <c r="AR278" s="189" t="s">
        <v>265</v>
      </c>
      <c r="AT278" s="189" t="s">
        <v>179</v>
      </c>
      <c r="AU278" s="189" t="s">
        <v>81</v>
      </c>
      <c r="AY278" s="18" t="s">
        <v>177</v>
      </c>
      <c r="BE278" s="190">
        <f>IF(N278="základní",J278,0)</f>
        <v>0</v>
      </c>
      <c r="BF278" s="190">
        <f>IF(N278="snížená",J278,0)</f>
        <v>0</v>
      </c>
      <c r="BG278" s="190">
        <f>IF(N278="zákl. přenesená",J278,0)</f>
        <v>0</v>
      </c>
      <c r="BH278" s="190">
        <f>IF(N278="sníž. přenesená",J278,0)</f>
        <v>0</v>
      </c>
      <c r="BI278" s="190">
        <f>IF(N278="nulová",J278,0)</f>
        <v>0</v>
      </c>
      <c r="BJ278" s="18" t="s">
        <v>79</v>
      </c>
      <c r="BK278" s="190">
        <f>ROUND(I278*H278,2)</f>
        <v>0</v>
      </c>
      <c r="BL278" s="18" t="s">
        <v>265</v>
      </c>
      <c r="BM278" s="189" t="s">
        <v>2398</v>
      </c>
    </row>
    <row r="279" spans="2:65" s="1" customFormat="1" ht="16.5" customHeight="1">
      <c r="B279" s="177"/>
      <c r="C279" s="178" t="s">
        <v>1550</v>
      </c>
      <c r="D279" s="178" t="s">
        <v>179</v>
      </c>
      <c r="E279" s="179" t="s">
        <v>5982</v>
      </c>
      <c r="F279" s="180" t="s">
        <v>5983</v>
      </c>
      <c r="G279" s="181" t="s">
        <v>5416</v>
      </c>
      <c r="H279" s="182">
        <v>83</v>
      </c>
      <c r="I279" s="183"/>
      <c r="J279" s="184">
        <f>ROUND(I279*H279,2)</f>
        <v>0</v>
      </c>
      <c r="K279" s="180" t="s">
        <v>183</v>
      </c>
      <c r="L279" s="37"/>
      <c r="M279" s="185" t="s">
        <v>3</v>
      </c>
      <c r="N279" s="186" t="s">
        <v>43</v>
      </c>
      <c r="O279" s="70"/>
      <c r="P279" s="187">
        <f>O279*H279</f>
        <v>0</v>
      </c>
      <c r="Q279" s="187">
        <v>0</v>
      </c>
      <c r="R279" s="187">
        <f>Q279*H279</f>
        <v>0</v>
      </c>
      <c r="S279" s="187">
        <v>0</v>
      </c>
      <c r="T279" s="188">
        <f>S279*H279</f>
        <v>0</v>
      </c>
      <c r="AR279" s="189" t="s">
        <v>265</v>
      </c>
      <c r="AT279" s="189" t="s">
        <v>179</v>
      </c>
      <c r="AU279" s="189" t="s">
        <v>81</v>
      </c>
      <c r="AY279" s="18" t="s">
        <v>177</v>
      </c>
      <c r="BE279" s="190">
        <f>IF(N279="základní",J279,0)</f>
        <v>0</v>
      </c>
      <c r="BF279" s="190">
        <f>IF(N279="snížená",J279,0)</f>
        <v>0</v>
      </c>
      <c r="BG279" s="190">
        <f>IF(N279="zákl. přenesená",J279,0)</f>
        <v>0</v>
      </c>
      <c r="BH279" s="190">
        <f>IF(N279="sníž. přenesená",J279,0)</f>
        <v>0</v>
      </c>
      <c r="BI279" s="190">
        <f>IF(N279="nulová",J279,0)</f>
        <v>0</v>
      </c>
      <c r="BJ279" s="18" t="s">
        <v>79</v>
      </c>
      <c r="BK279" s="190">
        <f>ROUND(I279*H279,2)</f>
        <v>0</v>
      </c>
      <c r="BL279" s="18" t="s">
        <v>265</v>
      </c>
      <c r="BM279" s="189" t="s">
        <v>2407</v>
      </c>
    </row>
    <row r="280" spans="2:65" s="1" customFormat="1" ht="16.5" customHeight="1">
      <c r="B280" s="177"/>
      <c r="C280" s="178" t="s">
        <v>1628</v>
      </c>
      <c r="D280" s="178" t="s">
        <v>179</v>
      </c>
      <c r="E280" s="179" t="s">
        <v>5984</v>
      </c>
      <c r="F280" s="180" t="s">
        <v>5985</v>
      </c>
      <c r="G280" s="181" t="s">
        <v>245</v>
      </c>
      <c r="H280" s="182">
        <v>89</v>
      </c>
      <c r="I280" s="183"/>
      <c r="J280" s="184">
        <f>ROUND(I280*H280,2)</f>
        <v>0</v>
      </c>
      <c r="K280" s="180" t="s">
        <v>3</v>
      </c>
      <c r="L280" s="37"/>
      <c r="M280" s="185" t="s">
        <v>3</v>
      </c>
      <c r="N280" s="186" t="s">
        <v>43</v>
      </c>
      <c r="O280" s="70"/>
      <c r="P280" s="187">
        <f>O280*H280</f>
        <v>0</v>
      </c>
      <c r="Q280" s="187">
        <v>0</v>
      </c>
      <c r="R280" s="187">
        <f>Q280*H280</f>
        <v>0</v>
      </c>
      <c r="S280" s="187">
        <v>0</v>
      </c>
      <c r="T280" s="188">
        <f>S280*H280</f>
        <v>0</v>
      </c>
      <c r="AR280" s="189" t="s">
        <v>265</v>
      </c>
      <c r="AT280" s="189" t="s">
        <v>179</v>
      </c>
      <c r="AU280" s="189" t="s">
        <v>81</v>
      </c>
      <c r="AY280" s="18" t="s">
        <v>177</v>
      </c>
      <c r="BE280" s="190">
        <f>IF(N280="základní",J280,0)</f>
        <v>0</v>
      </c>
      <c r="BF280" s="190">
        <f>IF(N280="snížená",J280,0)</f>
        <v>0</v>
      </c>
      <c r="BG280" s="190">
        <f>IF(N280="zákl. přenesená",J280,0)</f>
        <v>0</v>
      </c>
      <c r="BH280" s="190">
        <f>IF(N280="sníž. přenesená",J280,0)</f>
        <v>0</v>
      </c>
      <c r="BI280" s="190">
        <f>IF(N280="nulová",J280,0)</f>
        <v>0</v>
      </c>
      <c r="BJ280" s="18" t="s">
        <v>79</v>
      </c>
      <c r="BK280" s="190">
        <f>ROUND(I280*H280,2)</f>
        <v>0</v>
      </c>
      <c r="BL280" s="18" t="s">
        <v>265</v>
      </c>
      <c r="BM280" s="189" t="s">
        <v>2416</v>
      </c>
    </row>
    <row r="281" spans="2:65" s="1" customFormat="1" ht="16.5" customHeight="1">
      <c r="B281" s="177"/>
      <c r="C281" s="203" t="s">
        <v>1633</v>
      </c>
      <c r="D281" s="203" t="s">
        <v>237</v>
      </c>
      <c r="E281" s="204" t="s">
        <v>5986</v>
      </c>
      <c r="F281" s="205" t="s">
        <v>5987</v>
      </c>
      <c r="G281" s="206" t="s">
        <v>245</v>
      </c>
      <c r="H281" s="207">
        <v>36</v>
      </c>
      <c r="I281" s="208"/>
      <c r="J281" s="209">
        <f>ROUND(I281*H281,2)</f>
        <v>0</v>
      </c>
      <c r="K281" s="205" t="s">
        <v>5675</v>
      </c>
      <c r="L281" s="210"/>
      <c r="M281" s="211" t="s">
        <v>3</v>
      </c>
      <c r="N281" s="212" t="s">
        <v>43</v>
      </c>
      <c r="O281" s="70"/>
      <c r="P281" s="187">
        <f>O281*H281</f>
        <v>0</v>
      </c>
      <c r="Q281" s="187">
        <v>0</v>
      </c>
      <c r="R281" s="187">
        <f>Q281*H281</f>
        <v>0</v>
      </c>
      <c r="S281" s="187">
        <v>0</v>
      </c>
      <c r="T281" s="188">
        <f>S281*H281</f>
        <v>0</v>
      </c>
      <c r="AR281" s="189" t="s">
        <v>368</v>
      </c>
      <c r="AT281" s="189" t="s">
        <v>237</v>
      </c>
      <c r="AU281" s="189" t="s">
        <v>81</v>
      </c>
      <c r="AY281" s="18" t="s">
        <v>177</v>
      </c>
      <c r="BE281" s="190">
        <f>IF(N281="základní",J281,0)</f>
        <v>0</v>
      </c>
      <c r="BF281" s="190">
        <f>IF(N281="snížená",J281,0)</f>
        <v>0</v>
      </c>
      <c r="BG281" s="190">
        <f>IF(N281="zákl. přenesená",J281,0)</f>
        <v>0</v>
      </c>
      <c r="BH281" s="190">
        <f>IF(N281="sníž. přenesená",J281,0)</f>
        <v>0</v>
      </c>
      <c r="BI281" s="190">
        <f>IF(N281="nulová",J281,0)</f>
        <v>0</v>
      </c>
      <c r="BJ281" s="18" t="s">
        <v>79</v>
      </c>
      <c r="BK281" s="190">
        <f>ROUND(I281*H281,2)</f>
        <v>0</v>
      </c>
      <c r="BL281" s="18" t="s">
        <v>265</v>
      </c>
      <c r="BM281" s="189" t="s">
        <v>2424</v>
      </c>
    </row>
    <row r="282" spans="2:65" s="1" customFormat="1" ht="16.5" customHeight="1">
      <c r="B282" s="177"/>
      <c r="C282" s="203" t="s">
        <v>1637</v>
      </c>
      <c r="D282" s="203" t="s">
        <v>237</v>
      </c>
      <c r="E282" s="204" t="s">
        <v>5988</v>
      </c>
      <c r="F282" s="205" t="s">
        <v>5989</v>
      </c>
      <c r="G282" s="206" t="s">
        <v>245</v>
      </c>
      <c r="H282" s="207">
        <v>40</v>
      </c>
      <c r="I282" s="208"/>
      <c r="J282" s="209">
        <f>ROUND(I282*H282,2)</f>
        <v>0</v>
      </c>
      <c r="K282" s="205" t="s">
        <v>5675</v>
      </c>
      <c r="L282" s="210"/>
      <c r="M282" s="211" t="s">
        <v>3</v>
      </c>
      <c r="N282" s="212" t="s">
        <v>43</v>
      </c>
      <c r="O282" s="70"/>
      <c r="P282" s="187">
        <f>O282*H282</f>
        <v>0</v>
      </c>
      <c r="Q282" s="187">
        <v>0</v>
      </c>
      <c r="R282" s="187">
        <f>Q282*H282</f>
        <v>0</v>
      </c>
      <c r="S282" s="187">
        <v>0</v>
      </c>
      <c r="T282" s="188">
        <f>S282*H282</f>
        <v>0</v>
      </c>
      <c r="AR282" s="189" t="s">
        <v>368</v>
      </c>
      <c r="AT282" s="189" t="s">
        <v>237</v>
      </c>
      <c r="AU282" s="189" t="s">
        <v>81</v>
      </c>
      <c r="AY282" s="18" t="s">
        <v>177</v>
      </c>
      <c r="BE282" s="190">
        <f>IF(N282="základní",J282,0)</f>
        <v>0</v>
      </c>
      <c r="BF282" s="190">
        <f>IF(N282="snížená",J282,0)</f>
        <v>0</v>
      </c>
      <c r="BG282" s="190">
        <f>IF(N282="zákl. přenesená",J282,0)</f>
        <v>0</v>
      </c>
      <c r="BH282" s="190">
        <f>IF(N282="sníž. přenesená",J282,0)</f>
        <v>0</v>
      </c>
      <c r="BI282" s="190">
        <f>IF(N282="nulová",J282,0)</f>
        <v>0</v>
      </c>
      <c r="BJ282" s="18" t="s">
        <v>79</v>
      </c>
      <c r="BK282" s="190">
        <f>ROUND(I282*H282,2)</f>
        <v>0</v>
      </c>
      <c r="BL282" s="18" t="s">
        <v>265</v>
      </c>
      <c r="BM282" s="189" t="s">
        <v>2433</v>
      </c>
    </row>
    <row r="283" spans="2:65" s="1" customFormat="1" ht="16.5" customHeight="1">
      <c r="B283" s="177"/>
      <c r="C283" s="203" t="s">
        <v>1644</v>
      </c>
      <c r="D283" s="203" t="s">
        <v>237</v>
      </c>
      <c r="E283" s="204" t="s">
        <v>5990</v>
      </c>
      <c r="F283" s="205" t="s">
        <v>5991</v>
      </c>
      <c r="G283" s="206" t="s">
        <v>245</v>
      </c>
      <c r="H283" s="207">
        <v>43</v>
      </c>
      <c r="I283" s="208"/>
      <c r="J283" s="209">
        <f>ROUND(I283*H283,2)</f>
        <v>0</v>
      </c>
      <c r="K283" s="205" t="s">
        <v>3</v>
      </c>
      <c r="L283" s="210"/>
      <c r="M283" s="211" t="s">
        <v>3</v>
      </c>
      <c r="N283" s="212" t="s">
        <v>43</v>
      </c>
      <c r="O283" s="70"/>
      <c r="P283" s="187">
        <f>O283*H283</f>
        <v>0</v>
      </c>
      <c r="Q283" s="187">
        <v>0</v>
      </c>
      <c r="R283" s="187">
        <f>Q283*H283</f>
        <v>0</v>
      </c>
      <c r="S283" s="187">
        <v>0</v>
      </c>
      <c r="T283" s="188">
        <f>S283*H283</f>
        <v>0</v>
      </c>
      <c r="AR283" s="189" t="s">
        <v>368</v>
      </c>
      <c r="AT283" s="189" t="s">
        <v>237</v>
      </c>
      <c r="AU283" s="189" t="s">
        <v>81</v>
      </c>
      <c r="AY283" s="18" t="s">
        <v>177</v>
      </c>
      <c r="BE283" s="190">
        <f>IF(N283="základní",J283,0)</f>
        <v>0</v>
      </c>
      <c r="BF283" s="190">
        <f>IF(N283="snížená",J283,0)</f>
        <v>0</v>
      </c>
      <c r="BG283" s="190">
        <f>IF(N283="zákl. přenesená",J283,0)</f>
        <v>0</v>
      </c>
      <c r="BH283" s="190">
        <f>IF(N283="sníž. přenesená",J283,0)</f>
        <v>0</v>
      </c>
      <c r="BI283" s="190">
        <f>IF(N283="nulová",J283,0)</f>
        <v>0</v>
      </c>
      <c r="BJ283" s="18" t="s">
        <v>79</v>
      </c>
      <c r="BK283" s="190">
        <f>ROUND(I283*H283,2)</f>
        <v>0</v>
      </c>
      <c r="BL283" s="18" t="s">
        <v>265</v>
      </c>
      <c r="BM283" s="189" t="s">
        <v>2442</v>
      </c>
    </row>
    <row r="284" spans="2:65" s="1" customFormat="1" ht="16.5" customHeight="1">
      <c r="B284" s="177"/>
      <c r="C284" s="203" t="s">
        <v>1649</v>
      </c>
      <c r="D284" s="203" t="s">
        <v>237</v>
      </c>
      <c r="E284" s="204" t="s">
        <v>5992</v>
      </c>
      <c r="F284" s="205" t="s">
        <v>5993</v>
      </c>
      <c r="G284" s="206" t="s">
        <v>245</v>
      </c>
      <c r="H284" s="207">
        <v>6</v>
      </c>
      <c r="I284" s="208"/>
      <c r="J284" s="209">
        <f>ROUND(I284*H284,2)</f>
        <v>0</v>
      </c>
      <c r="K284" s="205" t="s">
        <v>3</v>
      </c>
      <c r="L284" s="210"/>
      <c r="M284" s="211" t="s">
        <v>3</v>
      </c>
      <c r="N284" s="212" t="s">
        <v>43</v>
      </c>
      <c r="O284" s="70"/>
      <c r="P284" s="187">
        <f>O284*H284</f>
        <v>0</v>
      </c>
      <c r="Q284" s="187">
        <v>0</v>
      </c>
      <c r="R284" s="187">
        <f>Q284*H284</f>
        <v>0</v>
      </c>
      <c r="S284" s="187">
        <v>0</v>
      </c>
      <c r="T284" s="188">
        <f>S284*H284</f>
        <v>0</v>
      </c>
      <c r="AR284" s="189" t="s">
        <v>368</v>
      </c>
      <c r="AT284" s="189" t="s">
        <v>237</v>
      </c>
      <c r="AU284" s="189" t="s">
        <v>81</v>
      </c>
      <c r="AY284" s="18" t="s">
        <v>177</v>
      </c>
      <c r="BE284" s="190">
        <f>IF(N284="základní",J284,0)</f>
        <v>0</v>
      </c>
      <c r="BF284" s="190">
        <f>IF(N284="snížená",J284,0)</f>
        <v>0</v>
      </c>
      <c r="BG284" s="190">
        <f>IF(N284="zákl. přenesená",J284,0)</f>
        <v>0</v>
      </c>
      <c r="BH284" s="190">
        <f>IF(N284="sníž. přenesená",J284,0)</f>
        <v>0</v>
      </c>
      <c r="BI284" s="190">
        <f>IF(N284="nulová",J284,0)</f>
        <v>0</v>
      </c>
      <c r="BJ284" s="18" t="s">
        <v>79</v>
      </c>
      <c r="BK284" s="190">
        <f>ROUND(I284*H284,2)</f>
        <v>0</v>
      </c>
      <c r="BL284" s="18" t="s">
        <v>265</v>
      </c>
      <c r="BM284" s="189" t="s">
        <v>2450</v>
      </c>
    </row>
    <row r="285" spans="2:65" s="1" customFormat="1" ht="16.5" customHeight="1">
      <c r="B285" s="177"/>
      <c r="C285" s="203" t="s">
        <v>1655</v>
      </c>
      <c r="D285" s="203" t="s">
        <v>237</v>
      </c>
      <c r="E285" s="204" t="s">
        <v>5994</v>
      </c>
      <c r="F285" s="205" t="s">
        <v>5995</v>
      </c>
      <c r="G285" s="206" t="s">
        <v>245</v>
      </c>
      <c r="H285" s="207">
        <v>43</v>
      </c>
      <c r="I285" s="208"/>
      <c r="J285" s="209">
        <f>ROUND(I285*H285,2)</f>
        <v>0</v>
      </c>
      <c r="K285" s="205" t="s">
        <v>3</v>
      </c>
      <c r="L285" s="210"/>
      <c r="M285" s="211" t="s">
        <v>3</v>
      </c>
      <c r="N285" s="212" t="s">
        <v>43</v>
      </c>
      <c r="O285" s="70"/>
      <c r="P285" s="187">
        <f>O285*H285</f>
        <v>0</v>
      </c>
      <c r="Q285" s="187">
        <v>0</v>
      </c>
      <c r="R285" s="187">
        <f>Q285*H285</f>
        <v>0</v>
      </c>
      <c r="S285" s="187">
        <v>0</v>
      </c>
      <c r="T285" s="188">
        <f>S285*H285</f>
        <v>0</v>
      </c>
      <c r="AR285" s="189" t="s">
        <v>368</v>
      </c>
      <c r="AT285" s="189" t="s">
        <v>237</v>
      </c>
      <c r="AU285" s="189" t="s">
        <v>81</v>
      </c>
      <c r="AY285" s="18" t="s">
        <v>177</v>
      </c>
      <c r="BE285" s="190">
        <f>IF(N285="základní",J285,0)</f>
        <v>0</v>
      </c>
      <c r="BF285" s="190">
        <f>IF(N285="snížená",J285,0)</f>
        <v>0</v>
      </c>
      <c r="BG285" s="190">
        <f>IF(N285="zákl. přenesená",J285,0)</f>
        <v>0</v>
      </c>
      <c r="BH285" s="190">
        <f>IF(N285="sníž. přenesená",J285,0)</f>
        <v>0</v>
      </c>
      <c r="BI285" s="190">
        <f>IF(N285="nulová",J285,0)</f>
        <v>0</v>
      </c>
      <c r="BJ285" s="18" t="s">
        <v>79</v>
      </c>
      <c r="BK285" s="190">
        <f>ROUND(I285*H285,2)</f>
        <v>0</v>
      </c>
      <c r="BL285" s="18" t="s">
        <v>265</v>
      </c>
      <c r="BM285" s="189" t="s">
        <v>2458</v>
      </c>
    </row>
    <row r="286" spans="2:65" s="1" customFormat="1" ht="16.5" customHeight="1">
      <c r="B286" s="177"/>
      <c r="C286" s="203" t="s">
        <v>1658</v>
      </c>
      <c r="D286" s="203" t="s">
        <v>237</v>
      </c>
      <c r="E286" s="204" t="s">
        <v>5996</v>
      </c>
      <c r="F286" s="205" t="s">
        <v>5997</v>
      </c>
      <c r="G286" s="206" t="s">
        <v>245</v>
      </c>
      <c r="H286" s="207">
        <v>43</v>
      </c>
      <c r="I286" s="208"/>
      <c r="J286" s="209">
        <f>ROUND(I286*H286,2)</f>
        <v>0</v>
      </c>
      <c r="K286" s="205" t="s">
        <v>3</v>
      </c>
      <c r="L286" s="210"/>
      <c r="M286" s="211" t="s">
        <v>3</v>
      </c>
      <c r="N286" s="212" t="s">
        <v>43</v>
      </c>
      <c r="O286" s="70"/>
      <c r="P286" s="187">
        <f>O286*H286</f>
        <v>0</v>
      </c>
      <c r="Q286" s="187">
        <v>0</v>
      </c>
      <c r="R286" s="187">
        <f>Q286*H286</f>
        <v>0</v>
      </c>
      <c r="S286" s="187">
        <v>0</v>
      </c>
      <c r="T286" s="188">
        <f>S286*H286</f>
        <v>0</v>
      </c>
      <c r="AR286" s="189" t="s">
        <v>368</v>
      </c>
      <c r="AT286" s="189" t="s">
        <v>237</v>
      </c>
      <c r="AU286" s="189" t="s">
        <v>81</v>
      </c>
      <c r="AY286" s="18" t="s">
        <v>177</v>
      </c>
      <c r="BE286" s="190">
        <f>IF(N286="základní",J286,0)</f>
        <v>0</v>
      </c>
      <c r="BF286" s="190">
        <f>IF(N286="snížená",J286,0)</f>
        <v>0</v>
      </c>
      <c r="BG286" s="190">
        <f>IF(N286="zákl. přenesená",J286,0)</f>
        <v>0</v>
      </c>
      <c r="BH286" s="190">
        <f>IF(N286="sníž. přenesená",J286,0)</f>
        <v>0</v>
      </c>
      <c r="BI286" s="190">
        <f>IF(N286="nulová",J286,0)</f>
        <v>0</v>
      </c>
      <c r="BJ286" s="18" t="s">
        <v>79</v>
      </c>
      <c r="BK286" s="190">
        <f>ROUND(I286*H286,2)</f>
        <v>0</v>
      </c>
      <c r="BL286" s="18" t="s">
        <v>265</v>
      </c>
      <c r="BM286" s="189" t="s">
        <v>2466</v>
      </c>
    </row>
    <row r="287" spans="2:65" s="1" customFormat="1" ht="24" customHeight="1">
      <c r="B287" s="177"/>
      <c r="C287" s="178" t="s">
        <v>1663</v>
      </c>
      <c r="D287" s="178" t="s">
        <v>179</v>
      </c>
      <c r="E287" s="179" t="s">
        <v>5998</v>
      </c>
      <c r="F287" s="180" t="s">
        <v>5999</v>
      </c>
      <c r="G287" s="181" t="s">
        <v>245</v>
      </c>
      <c r="H287" s="182">
        <v>184</v>
      </c>
      <c r="I287" s="183"/>
      <c r="J287" s="184">
        <f>ROUND(I287*H287,2)</f>
        <v>0</v>
      </c>
      <c r="K287" s="180" t="s">
        <v>183</v>
      </c>
      <c r="L287" s="37"/>
      <c r="M287" s="185" t="s">
        <v>3</v>
      </c>
      <c r="N287" s="186" t="s">
        <v>43</v>
      </c>
      <c r="O287" s="70"/>
      <c r="P287" s="187">
        <f>O287*H287</f>
        <v>0</v>
      </c>
      <c r="Q287" s="187">
        <v>0</v>
      </c>
      <c r="R287" s="187">
        <f>Q287*H287</f>
        <v>0</v>
      </c>
      <c r="S287" s="187">
        <v>0</v>
      </c>
      <c r="T287" s="188">
        <f>S287*H287</f>
        <v>0</v>
      </c>
      <c r="AR287" s="189" t="s">
        <v>265</v>
      </c>
      <c r="AT287" s="189" t="s">
        <v>179</v>
      </c>
      <c r="AU287" s="189" t="s">
        <v>81</v>
      </c>
      <c r="AY287" s="18" t="s">
        <v>177</v>
      </c>
      <c r="BE287" s="190">
        <f>IF(N287="základní",J287,0)</f>
        <v>0</v>
      </c>
      <c r="BF287" s="190">
        <f>IF(N287="snížená",J287,0)</f>
        <v>0</v>
      </c>
      <c r="BG287" s="190">
        <f>IF(N287="zákl. přenesená",J287,0)</f>
        <v>0</v>
      </c>
      <c r="BH287" s="190">
        <f>IF(N287="sníž. přenesená",J287,0)</f>
        <v>0</v>
      </c>
      <c r="BI287" s="190">
        <f>IF(N287="nulová",J287,0)</f>
        <v>0</v>
      </c>
      <c r="BJ287" s="18" t="s">
        <v>79</v>
      </c>
      <c r="BK287" s="190">
        <f>ROUND(I287*H287,2)</f>
        <v>0</v>
      </c>
      <c r="BL287" s="18" t="s">
        <v>265</v>
      </c>
      <c r="BM287" s="189" t="s">
        <v>2474</v>
      </c>
    </row>
    <row r="288" spans="2:65" s="1" customFormat="1" ht="24" customHeight="1">
      <c r="B288" s="177"/>
      <c r="C288" s="203" t="s">
        <v>1666</v>
      </c>
      <c r="D288" s="203" t="s">
        <v>237</v>
      </c>
      <c r="E288" s="204" t="s">
        <v>6000</v>
      </c>
      <c r="F288" s="205" t="s">
        <v>6001</v>
      </c>
      <c r="G288" s="206" t="s">
        <v>245</v>
      </c>
      <c r="H288" s="207">
        <v>151</v>
      </c>
      <c r="I288" s="208"/>
      <c r="J288" s="209">
        <f>ROUND(I288*H288,2)</f>
        <v>0</v>
      </c>
      <c r="K288" s="205" t="s">
        <v>183</v>
      </c>
      <c r="L288" s="210"/>
      <c r="M288" s="211" t="s">
        <v>3</v>
      </c>
      <c r="N288" s="212" t="s">
        <v>43</v>
      </c>
      <c r="O288" s="70"/>
      <c r="P288" s="187">
        <f>O288*H288</f>
        <v>0</v>
      </c>
      <c r="Q288" s="187">
        <v>0</v>
      </c>
      <c r="R288" s="187">
        <f>Q288*H288</f>
        <v>0</v>
      </c>
      <c r="S288" s="187">
        <v>0</v>
      </c>
      <c r="T288" s="188">
        <f>S288*H288</f>
        <v>0</v>
      </c>
      <c r="AR288" s="189" t="s">
        <v>368</v>
      </c>
      <c r="AT288" s="189" t="s">
        <v>237</v>
      </c>
      <c r="AU288" s="189" t="s">
        <v>81</v>
      </c>
      <c r="AY288" s="18" t="s">
        <v>177</v>
      </c>
      <c r="BE288" s="190">
        <f>IF(N288="základní",J288,0)</f>
        <v>0</v>
      </c>
      <c r="BF288" s="190">
        <f>IF(N288="snížená",J288,0)</f>
        <v>0</v>
      </c>
      <c r="BG288" s="190">
        <f>IF(N288="zákl. přenesená",J288,0)</f>
        <v>0</v>
      </c>
      <c r="BH288" s="190">
        <f>IF(N288="sníž. přenesená",J288,0)</f>
        <v>0</v>
      </c>
      <c r="BI288" s="190">
        <f>IF(N288="nulová",J288,0)</f>
        <v>0</v>
      </c>
      <c r="BJ288" s="18" t="s">
        <v>79</v>
      </c>
      <c r="BK288" s="190">
        <f>ROUND(I288*H288,2)</f>
        <v>0</v>
      </c>
      <c r="BL288" s="18" t="s">
        <v>265</v>
      </c>
      <c r="BM288" s="189" t="s">
        <v>2482</v>
      </c>
    </row>
    <row r="289" spans="2:65" s="1" customFormat="1" ht="16.5" customHeight="1">
      <c r="B289" s="177"/>
      <c r="C289" s="203" t="s">
        <v>1672</v>
      </c>
      <c r="D289" s="203" t="s">
        <v>237</v>
      </c>
      <c r="E289" s="204" t="s">
        <v>6002</v>
      </c>
      <c r="F289" s="205" t="s">
        <v>6003</v>
      </c>
      <c r="G289" s="206" t="s">
        <v>245</v>
      </c>
      <c r="H289" s="207">
        <v>33</v>
      </c>
      <c r="I289" s="208"/>
      <c r="J289" s="209">
        <f>ROUND(I289*H289,2)</f>
        <v>0</v>
      </c>
      <c r="K289" s="205" t="s">
        <v>183</v>
      </c>
      <c r="L289" s="210"/>
      <c r="M289" s="211" t="s">
        <v>3</v>
      </c>
      <c r="N289" s="212" t="s">
        <v>43</v>
      </c>
      <c r="O289" s="70"/>
      <c r="P289" s="187">
        <f>O289*H289</f>
        <v>0</v>
      </c>
      <c r="Q289" s="187">
        <v>0</v>
      </c>
      <c r="R289" s="187">
        <f>Q289*H289</f>
        <v>0</v>
      </c>
      <c r="S289" s="187">
        <v>0</v>
      </c>
      <c r="T289" s="188">
        <f>S289*H289</f>
        <v>0</v>
      </c>
      <c r="AR289" s="189" t="s">
        <v>368</v>
      </c>
      <c r="AT289" s="189" t="s">
        <v>237</v>
      </c>
      <c r="AU289" s="189" t="s">
        <v>81</v>
      </c>
      <c r="AY289" s="18" t="s">
        <v>177</v>
      </c>
      <c r="BE289" s="190">
        <f>IF(N289="základní",J289,0)</f>
        <v>0</v>
      </c>
      <c r="BF289" s="190">
        <f>IF(N289="snížená",J289,0)</f>
        <v>0</v>
      </c>
      <c r="BG289" s="190">
        <f>IF(N289="zákl. přenesená",J289,0)</f>
        <v>0</v>
      </c>
      <c r="BH289" s="190">
        <f>IF(N289="sníž. přenesená",J289,0)</f>
        <v>0</v>
      </c>
      <c r="BI289" s="190">
        <f>IF(N289="nulová",J289,0)</f>
        <v>0</v>
      </c>
      <c r="BJ289" s="18" t="s">
        <v>79</v>
      </c>
      <c r="BK289" s="190">
        <f>ROUND(I289*H289,2)</f>
        <v>0</v>
      </c>
      <c r="BL289" s="18" t="s">
        <v>265</v>
      </c>
      <c r="BM289" s="189" t="s">
        <v>2490</v>
      </c>
    </row>
    <row r="290" spans="2:65" s="1" customFormat="1" ht="24" customHeight="1">
      <c r="B290" s="177"/>
      <c r="C290" s="178" t="s">
        <v>1677</v>
      </c>
      <c r="D290" s="178" t="s">
        <v>179</v>
      </c>
      <c r="E290" s="179" t="s">
        <v>6004</v>
      </c>
      <c r="F290" s="180" t="s">
        <v>6005</v>
      </c>
      <c r="G290" s="181" t="s">
        <v>245</v>
      </c>
      <c r="H290" s="182">
        <v>98</v>
      </c>
      <c r="I290" s="183"/>
      <c r="J290" s="184">
        <f>ROUND(I290*H290,2)</f>
        <v>0</v>
      </c>
      <c r="K290" s="180" t="s">
        <v>183</v>
      </c>
      <c r="L290" s="37"/>
      <c r="M290" s="185" t="s">
        <v>3</v>
      </c>
      <c r="N290" s="186" t="s">
        <v>43</v>
      </c>
      <c r="O290" s="70"/>
      <c r="P290" s="187">
        <f>O290*H290</f>
        <v>0</v>
      </c>
      <c r="Q290" s="187">
        <v>0</v>
      </c>
      <c r="R290" s="187">
        <f>Q290*H290</f>
        <v>0</v>
      </c>
      <c r="S290" s="187">
        <v>0</v>
      </c>
      <c r="T290" s="188">
        <f>S290*H290</f>
        <v>0</v>
      </c>
      <c r="AR290" s="189" t="s">
        <v>265</v>
      </c>
      <c r="AT290" s="189" t="s">
        <v>179</v>
      </c>
      <c r="AU290" s="189" t="s">
        <v>81</v>
      </c>
      <c r="AY290" s="18" t="s">
        <v>177</v>
      </c>
      <c r="BE290" s="190">
        <f>IF(N290="základní",J290,0)</f>
        <v>0</v>
      </c>
      <c r="BF290" s="190">
        <f>IF(N290="snížená",J290,0)</f>
        <v>0</v>
      </c>
      <c r="BG290" s="190">
        <f>IF(N290="zákl. přenesená",J290,0)</f>
        <v>0</v>
      </c>
      <c r="BH290" s="190">
        <f>IF(N290="sníž. přenesená",J290,0)</f>
        <v>0</v>
      </c>
      <c r="BI290" s="190">
        <f>IF(N290="nulová",J290,0)</f>
        <v>0</v>
      </c>
      <c r="BJ290" s="18" t="s">
        <v>79</v>
      </c>
      <c r="BK290" s="190">
        <f>ROUND(I290*H290,2)</f>
        <v>0</v>
      </c>
      <c r="BL290" s="18" t="s">
        <v>265</v>
      </c>
      <c r="BM290" s="189" t="s">
        <v>2498</v>
      </c>
    </row>
    <row r="291" spans="2:65" s="1" customFormat="1" ht="24" customHeight="1">
      <c r="B291" s="177"/>
      <c r="C291" s="178" t="s">
        <v>1681</v>
      </c>
      <c r="D291" s="178" t="s">
        <v>179</v>
      </c>
      <c r="E291" s="179" t="s">
        <v>6006</v>
      </c>
      <c r="F291" s="180" t="s">
        <v>6007</v>
      </c>
      <c r="G291" s="181" t="s">
        <v>245</v>
      </c>
      <c r="H291" s="182">
        <v>33</v>
      </c>
      <c r="I291" s="183"/>
      <c r="J291" s="184">
        <f>ROUND(I291*H291,2)</f>
        <v>0</v>
      </c>
      <c r="K291" s="180" t="s">
        <v>183</v>
      </c>
      <c r="L291" s="37"/>
      <c r="M291" s="185" t="s">
        <v>3</v>
      </c>
      <c r="N291" s="186" t="s">
        <v>43</v>
      </c>
      <c r="O291" s="70"/>
      <c r="P291" s="187">
        <f>O291*H291</f>
        <v>0</v>
      </c>
      <c r="Q291" s="187">
        <v>0</v>
      </c>
      <c r="R291" s="187">
        <f>Q291*H291</f>
        <v>0</v>
      </c>
      <c r="S291" s="187">
        <v>0</v>
      </c>
      <c r="T291" s="188">
        <f>S291*H291</f>
        <v>0</v>
      </c>
      <c r="AR291" s="189" t="s">
        <v>265</v>
      </c>
      <c r="AT291" s="189" t="s">
        <v>179</v>
      </c>
      <c r="AU291" s="189" t="s">
        <v>81</v>
      </c>
      <c r="AY291" s="18" t="s">
        <v>177</v>
      </c>
      <c r="BE291" s="190">
        <f>IF(N291="základní",J291,0)</f>
        <v>0</v>
      </c>
      <c r="BF291" s="190">
        <f>IF(N291="snížená",J291,0)</f>
        <v>0</v>
      </c>
      <c r="BG291" s="190">
        <f>IF(N291="zákl. přenesená",J291,0)</f>
        <v>0</v>
      </c>
      <c r="BH291" s="190">
        <f>IF(N291="sníž. přenesená",J291,0)</f>
        <v>0</v>
      </c>
      <c r="BI291" s="190">
        <f>IF(N291="nulová",J291,0)</f>
        <v>0</v>
      </c>
      <c r="BJ291" s="18" t="s">
        <v>79</v>
      </c>
      <c r="BK291" s="190">
        <f>ROUND(I291*H291,2)</f>
        <v>0</v>
      </c>
      <c r="BL291" s="18" t="s">
        <v>265</v>
      </c>
      <c r="BM291" s="189" t="s">
        <v>2506</v>
      </c>
    </row>
    <row r="292" spans="2:65" s="1" customFormat="1" ht="36" customHeight="1">
      <c r="B292" s="177"/>
      <c r="C292" s="178" t="s">
        <v>1686</v>
      </c>
      <c r="D292" s="178" t="s">
        <v>179</v>
      </c>
      <c r="E292" s="179" t="s">
        <v>6008</v>
      </c>
      <c r="F292" s="180" t="s">
        <v>6009</v>
      </c>
      <c r="G292" s="181" t="s">
        <v>245</v>
      </c>
      <c r="H292" s="182">
        <v>40</v>
      </c>
      <c r="I292" s="183"/>
      <c r="J292" s="184">
        <f>ROUND(I292*H292,2)</f>
        <v>0</v>
      </c>
      <c r="K292" s="180" t="s">
        <v>183</v>
      </c>
      <c r="L292" s="37"/>
      <c r="M292" s="185" t="s">
        <v>3</v>
      </c>
      <c r="N292" s="186" t="s">
        <v>43</v>
      </c>
      <c r="O292" s="70"/>
      <c r="P292" s="187">
        <f>O292*H292</f>
        <v>0</v>
      </c>
      <c r="Q292" s="187">
        <v>0</v>
      </c>
      <c r="R292" s="187">
        <f>Q292*H292</f>
        <v>0</v>
      </c>
      <c r="S292" s="187">
        <v>0</v>
      </c>
      <c r="T292" s="188">
        <f>S292*H292</f>
        <v>0</v>
      </c>
      <c r="AR292" s="189" t="s">
        <v>265</v>
      </c>
      <c r="AT292" s="189" t="s">
        <v>179</v>
      </c>
      <c r="AU292" s="189" t="s">
        <v>81</v>
      </c>
      <c r="AY292" s="18" t="s">
        <v>177</v>
      </c>
      <c r="BE292" s="190">
        <f>IF(N292="základní",J292,0)</f>
        <v>0</v>
      </c>
      <c r="BF292" s="190">
        <f>IF(N292="snížená",J292,0)</f>
        <v>0</v>
      </c>
      <c r="BG292" s="190">
        <f>IF(N292="zákl. přenesená",J292,0)</f>
        <v>0</v>
      </c>
      <c r="BH292" s="190">
        <f>IF(N292="sníž. přenesená",J292,0)</f>
        <v>0</v>
      </c>
      <c r="BI292" s="190">
        <f>IF(N292="nulová",J292,0)</f>
        <v>0</v>
      </c>
      <c r="BJ292" s="18" t="s">
        <v>79</v>
      </c>
      <c r="BK292" s="190">
        <f>ROUND(I292*H292,2)</f>
        <v>0</v>
      </c>
      <c r="BL292" s="18" t="s">
        <v>265</v>
      </c>
      <c r="BM292" s="189" t="s">
        <v>2514</v>
      </c>
    </row>
    <row r="293" spans="2:65" s="1" customFormat="1" ht="24" customHeight="1">
      <c r="B293" s="177"/>
      <c r="C293" s="178" t="s">
        <v>1690</v>
      </c>
      <c r="D293" s="178" t="s">
        <v>179</v>
      </c>
      <c r="E293" s="179" t="s">
        <v>6010</v>
      </c>
      <c r="F293" s="180" t="s">
        <v>6011</v>
      </c>
      <c r="G293" s="181" t="s">
        <v>245</v>
      </c>
      <c r="H293" s="182">
        <v>2</v>
      </c>
      <c r="I293" s="183"/>
      <c r="J293" s="184">
        <f>ROUND(I293*H293,2)</f>
        <v>0</v>
      </c>
      <c r="K293" s="180" t="s">
        <v>183</v>
      </c>
      <c r="L293" s="37"/>
      <c r="M293" s="185" t="s">
        <v>3</v>
      </c>
      <c r="N293" s="186" t="s">
        <v>43</v>
      </c>
      <c r="O293" s="70"/>
      <c r="P293" s="187">
        <f>O293*H293</f>
        <v>0</v>
      </c>
      <c r="Q293" s="187">
        <v>0</v>
      </c>
      <c r="R293" s="187">
        <f>Q293*H293</f>
        <v>0</v>
      </c>
      <c r="S293" s="187">
        <v>0</v>
      </c>
      <c r="T293" s="188">
        <f>S293*H293</f>
        <v>0</v>
      </c>
      <c r="AR293" s="189" t="s">
        <v>265</v>
      </c>
      <c r="AT293" s="189" t="s">
        <v>179</v>
      </c>
      <c r="AU293" s="189" t="s">
        <v>81</v>
      </c>
      <c r="AY293" s="18" t="s">
        <v>177</v>
      </c>
      <c r="BE293" s="190">
        <f>IF(N293="základní",J293,0)</f>
        <v>0</v>
      </c>
      <c r="BF293" s="190">
        <f>IF(N293="snížená",J293,0)</f>
        <v>0</v>
      </c>
      <c r="BG293" s="190">
        <f>IF(N293="zákl. přenesená",J293,0)</f>
        <v>0</v>
      </c>
      <c r="BH293" s="190">
        <f>IF(N293="sníž. přenesená",J293,0)</f>
        <v>0</v>
      </c>
      <c r="BI293" s="190">
        <f>IF(N293="nulová",J293,0)</f>
        <v>0</v>
      </c>
      <c r="BJ293" s="18" t="s">
        <v>79</v>
      </c>
      <c r="BK293" s="190">
        <f>ROUND(I293*H293,2)</f>
        <v>0</v>
      </c>
      <c r="BL293" s="18" t="s">
        <v>265</v>
      </c>
      <c r="BM293" s="189" t="s">
        <v>2522</v>
      </c>
    </row>
    <row r="294" spans="2:65" s="1" customFormat="1" ht="24" customHeight="1">
      <c r="B294" s="177"/>
      <c r="C294" s="178" t="s">
        <v>1694</v>
      </c>
      <c r="D294" s="178" t="s">
        <v>179</v>
      </c>
      <c r="E294" s="179" t="s">
        <v>6012</v>
      </c>
      <c r="F294" s="180" t="s">
        <v>6013</v>
      </c>
      <c r="G294" s="181" t="s">
        <v>245</v>
      </c>
      <c r="H294" s="182">
        <v>48</v>
      </c>
      <c r="I294" s="183"/>
      <c r="J294" s="184">
        <f>ROUND(I294*H294,2)</f>
        <v>0</v>
      </c>
      <c r="K294" s="180" t="s">
        <v>183</v>
      </c>
      <c r="L294" s="37"/>
      <c r="M294" s="185" t="s">
        <v>3</v>
      </c>
      <c r="N294" s="186" t="s">
        <v>43</v>
      </c>
      <c r="O294" s="70"/>
      <c r="P294" s="187">
        <f>O294*H294</f>
        <v>0</v>
      </c>
      <c r="Q294" s="187">
        <v>0</v>
      </c>
      <c r="R294" s="187">
        <f>Q294*H294</f>
        <v>0</v>
      </c>
      <c r="S294" s="187">
        <v>0</v>
      </c>
      <c r="T294" s="188">
        <f>S294*H294</f>
        <v>0</v>
      </c>
      <c r="AR294" s="189" t="s">
        <v>265</v>
      </c>
      <c r="AT294" s="189" t="s">
        <v>179</v>
      </c>
      <c r="AU294" s="189" t="s">
        <v>81</v>
      </c>
      <c r="AY294" s="18" t="s">
        <v>177</v>
      </c>
      <c r="BE294" s="190">
        <f>IF(N294="základní",J294,0)</f>
        <v>0</v>
      </c>
      <c r="BF294" s="190">
        <f>IF(N294="snížená",J294,0)</f>
        <v>0</v>
      </c>
      <c r="BG294" s="190">
        <f>IF(N294="zákl. přenesená",J294,0)</f>
        <v>0</v>
      </c>
      <c r="BH294" s="190">
        <f>IF(N294="sníž. přenesená",J294,0)</f>
        <v>0</v>
      </c>
      <c r="BI294" s="190">
        <f>IF(N294="nulová",J294,0)</f>
        <v>0</v>
      </c>
      <c r="BJ294" s="18" t="s">
        <v>79</v>
      </c>
      <c r="BK294" s="190">
        <f>ROUND(I294*H294,2)</f>
        <v>0</v>
      </c>
      <c r="BL294" s="18" t="s">
        <v>265</v>
      </c>
      <c r="BM294" s="189" t="s">
        <v>2530</v>
      </c>
    </row>
    <row r="295" spans="2:65" s="1" customFormat="1" ht="16.5" customHeight="1">
      <c r="B295" s="177"/>
      <c r="C295" s="203" t="s">
        <v>1699</v>
      </c>
      <c r="D295" s="203" t="s">
        <v>237</v>
      </c>
      <c r="E295" s="204" t="s">
        <v>6014</v>
      </c>
      <c r="F295" s="205" t="s">
        <v>6015</v>
      </c>
      <c r="G295" s="206" t="s">
        <v>245</v>
      </c>
      <c r="H295" s="207">
        <v>48</v>
      </c>
      <c r="I295" s="208"/>
      <c r="J295" s="209">
        <f>ROUND(I295*H295,2)</f>
        <v>0</v>
      </c>
      <c r="K295" s="205" t="s">
        <v>183</v>
      </c>
      <c r="L295" s="210"/>
      <c r="M295" s="211" t="s">
        <v>3</v>
      </c>
      <c r="N295" s="212" t="s">
        <v>43</v>
      </c>
      <c r="O295" s="70"/>
      <c r="P295" s="187">
        <f>O295*H295</f>
        <v>0</v>
      </c>
      <c r="Q295" s="187">
        <v>0</v>
      </c>
      <c r="R295" s="187">
        <f>Q295*H295</f>
        <v>0</v>
      </c>
      <c r="S295" s="187">
        <v>0</v>
      </c>
      <c r="T295" s="188">
        <f>S295*H295</f>
        <v>0</v>
      </c>
      <c r="AR295" s="189" t="s">
        <v>368</v>
      </c>
      <c r="AT295" s="189" t="s">
        <v>237</v>
      </c>
      <c r="AU295" s="189" t="s">
        <v>81</v>
      </c>
      <c r="AY295" s="18" t="s">
        <v>177</v>
      </c>
      <c r="BE295" s="190">
        <f>IF(N295="základní",J295,0)</f>
        <v>0</v>
      </c>
      <c r="BF295" s="190">
        <f>IF(N295="snížená",J295,0)</f>
        <v>0</v>
      </c>
      <c r="BG295" s="190">
        <f>IF(N295="zákl. přenesená",J295,0)</f>
        <v>0</v>
      </c>
      <c r="BH295" s="190">
        <f>IF(N295="sníž. přenesená",J295,0)</f>
        <v>0</v>
      </c>
      <c r="BI295" s="190">
        <f>IF(N295="nulová",J295,0)</f>
        <v>0</v>
      </c>
      <c r="BJ295" s="18" t="s">
        <v>79</v>
      </c>
      <c r="BK295" s="190">
        <f>ROUND(I295*H295,2)</f>
        <v>0</v>
      </c>
      <c r="BL295" s="18" t="s">
        <v>265</v>
      </c>
      <c r="BM295" s="189" t="s">
        <v>2538</v>
      </c>
    </row>
    <row r="296" spans="2:65" s="1" customFormat="1" ht="36" customHeight="1">
      <c r="B296" s="177"/>
      <c r="C296" s="178" t="s">
        <v>1704</v>
      </c>
      <c r="D296" s="178" t="s">
        <v>179</v>
      </c>
      <c r="E296" s="179" t="s">
        <v>6016</v>
      </c>
      <c r="F296" s="180" t="s">
        <v>6017</v>
      </c>
      <c r="G296" s="181" t="s">
        <v>5706</v>
      </c>
      <c r="H296" s="237"/>
      <c r="I296" s="183"/>
      <c r="J296" s="184">
        <f>ROUND(I296*H296,2)</f>
        <v>0</v>
      </c>
      <c r="K296" s="180" t="s">
        <v>183</v>
      </c>
      <c r="L296" s="37"/>
      <c r="M296" s="185" t="s">
        <v>3</v>
      </c>
      <c r="N296" s="186" t="s">
        <v>43</v>
      </c>
      <c r="O296" s="70"/>
      <c r="P296" s="187">
        <f>O296*H296</f>
        <v>0</v>
      </c>
      <c r="Q296" s="187">
        <v>0</v>
      </c>
      <c r="R296" s="187">
        <f>Q296*H296</f>
        <v>0</v>
      </c>
      <c r="S296" s="187">
        <v>0</v>
      </c>
      <c r="T296" s="188">
        <f>S296*H296</f>
        <v>0</v>
      </c>
      <c r="AR296" s="189" t="s">
        <v>265</v>
      </c>
      <c r="AT296" s="189" t="s">
        <v>179</v>
      </c>
      <c r="AU296" s="189" t="s">
        <v>81</v>
      </c>
      <c r="AY296" s="18" t="s">
        <v>177</v>
      </c>
      <c r="BE296" s="190">
        <f>IF(N296="základní",J296,0)</f>
        <v>0</v>
      </c>
      <c r="BF296" s="190">
        <f>IF(N296="snížená",J296,0)</f>
        <v>0</v>
      </c>
      <c r="BG296" s="190">
        <f>IF(N296="zákl. přenesená",J296,0)</f>
        <v>0</v>
      </c>
      <c r="BH296" s="190">
        <f>IF(N296="sníž. přenesená",J296,0)</f>
        <v>0</v>
      </c>
      <c r="BI296" s="190">
        <f>IF(N296="nulová",J296,0)</f>
        <v>0</v>
      </c>
      <c r="BJ296" s="18" t="s">
        <v>79</v>
      </c>
      <c r="BK296" s="190">
        <f>ROUND(I296*H296,2)</f>
        <v>0</v>
      </c>
      <c r="BL296" s="18" t="s">
        <v>265</v>
      </c>
      <c r="BM296" s="189" t="s">
        <v>2546</v>
      </c>
    </row>
    <row r="297" spans="2:63" s="11" customFormat="1" ht="22.8" customHeight="1">
      <c r="B297" s="164"/>
      <c r="D297" s="165" t="s">
        <v>71</v>
      </c>
      <c r="E297" s="175" t="s">
        <v>6018</v>
      </c>
      <c r="F297" s="175" t="s">
        <v>6019</v>
      </c>
      <c r="I297" s="167"/>
      <c r="J297" s="176">
        <f>BK297</f>
        <v>0</v>
      </c>
      <c r="L297" s="164"/>
      <c r="M297" s="169"/>
      <c r="N297" s="170"/>
      <c r="O297" s="170"/>
      <c r="P297" s="171">
        <f>SUM(P298:P302)</f>
        <v>0</v>
      </c>
      <c r="Q297" s="170"/>
      <c r="R297" s="171">
        <f>SUM(R298:R302)</f>
        <v>0</v>
      </c>
      <c r="S297" s="170"/>
      <c r="T297" s="172">
        <f>SUM(T298:T302)</f>
        <v>0</v>
      </c>
      <c r="AR297" s="165" t="s">
        <v>81</v>
      </c>
      <c r="AT297" s="173" t="s">
        <v>71</v>
      </c>
      <c r="AU297" s="173" t="s">
        <v>79</v>
      </c>
      <c r="AY297" s="165" t="s">
        <v>177</v>
      </c>
      <c r="BK297" s="174">
        <f>SUM(BK298:BK302)</f>
        <v>0</v>
      </c>
    </row>
    <row r="298" spans="2:65" s="1" customFormat="1" ht="36" customHeight="1">
      <c r="B298" s="177"/>
      <c r="C298" s="178" t="s">
        <v>1711</v>
      </c>
      <c r="D298" s="178" t="s">
        <v>179</v>
      </c>
      <c r="E298" s="179" t="s">
        <v>6020</v>
      </c>
      <c r="F298" s="180" t="s">
        <v>6021</v>
      </c>
      <c r="G298" s="181" t="s">
        <v>5416</v>
      </c>
      <c r="H298" s="182">
        <v>104</v>
      </c>
      <c r="I298" s="183"/>
      <c r="J298" s="184">
        <f>ROUND(I298*H298,2)</f>
        <v>0</v>
      </c>
      <c r="K298" s="180" t="s">
        <v>183</v>
      </c>
      <c r="L298" s="37"/>
      <c r="M298" s="185" t="s">
        <v>3</v>
      </c>
      <c r="N298" s="186" t="s">
        <v>43</v>
      </c>
      <c r="O298" s="70"/>
      <c r="P298" s="187">
        <f>O298*H298</f>
        <v>0</v>
      </c>
      <c r="Q298" s="187">
        <v>0</v>
      </c>
      <c r="R298" s="187">
        <f>Q298*H298</f>
        <v>0</v>
      </c>
      <c r="S298" s="187">
        <v>0</v>
      </c>
      <c r="T298" s="188">
        <f>S298*H298</f>
        <v>0</v>
      </c>
      <c r="AR298" s="189" t="s">
        <v>265</v>
      </c>
      <c r="AT298" s="189" t="s">
        <v>179</v>
      </c>
      <c r="AU298" s="189" t="s">
        <v>81</v>
      </c>
      <c r="AY298" s="18" t="s">
        <v>177</v>
      </c>
      <c r="BE298" s="190">
        <f>IF(N298="základní",J298,0)</f>
        <v>0</v>
      </c>
      <c r="BF298" s="190">
        <f>IF(N298="snížená",J298,0)</f>
        <v>0</v>
      </c>
      <c r="BG298" s="190">
        <f>IF(N298="zákl. přenesená",J298,0)</f>
        <v>0</v>
      </c>
      <c r="BH298" s="190">
        <f>IF(N298="sníž. přenesená",J298,0)</f>
        <v>0</v>
      </c>
      <c r="BI298" s="190">
        <f>IF(N298="nulová",J298,0)</f>
        <v>0</v>
      </c>
      <c r="BJ298" s="18" t="s">
        <v>79</v>
      </c>
      <c r="BK298" s="190">
        <f>ROUND(I298*H298,2)</f>
        <v>0</v>
      </c>
      <c r="BL298" s="18" t="s">
        <v>265</v>
      </c>
      <c r="BM298" s="189" t="s">
        <v>2554</v>
      </c>
    </row>
    <row r="299" spans="2:65" s="1" customFormat="1" ht="24" customHeight="1">
      <c r="B299" s="177"/>
      <c r="C299" s="178" t="s">
        <v>1720</v>
      </c>
      <c r="D299" s="178" t="s">
        <v>179</v>
      </c>
      <c r="E299" s="179" t="s">
        <v>6022</v>
      </c>
      <c r="F299" s="180" t="s">
        <v>6023</v>
      </c>
      <c r="G299" s="181" t="s">
        <v>5416</v>
      </c>
      <c r="H299" s="182">
        <v>104</v>
      </c>
      <c r="I299" s="183"/>
      <c r="J299" s="184">
        <f>ROUND(I299*H299,2)</f>
        <v>0</v>
      </c>
      <c r="K299" s="180" t="s">
        <v>183</v>
      </c>
      <c r="L299" s="37"/>
      <c r="M299" s="185" t="s">
        <v>3</v>
      </c>
      <c r="N299" s="186" t="s">
        <v>43</v>
      </c>
      <c r="O299" s="70"/>
      <c r="P299" s="187">
        <f>O299*H299</f>
        <v>0</v>
      </c>
      <c r="Q299" s="187">
        <v>0</v>
      </c>
      <c r="R299" s="187">
        <f>Q299*H299</f>
        <v>0</v>
      </c>
      <c r="S299" s="187">
        <v>0</v>
      </c>
      <c r="T299" s="188">
        <f>S299*H299</f>
        <v>0</v>
      </c>
      <c r="AR299" s="189" t="s">
        <v>265</v>
      </c>
      <c r="AT299" s="189" t="s">
        <v>179</v>
      </c>
      <c r="AU299" s="189" t="s">
        <v>81</v>
      </c>
      <c r="AY299" s="18" t="s">
        <v>177</v>
      </c>
      <c r="BE299" s="190">
        <f>IF(N299="základní",J299,0)</f>
        <v>0</v>
      </c>
      <c r="BF299" s="190">
        <f>IF(N299="snížená",J299,0)</f>
        <v>0</v>
      </c>
      <c r="BG299" s="190">
        <f>IF(N299="zákl. přenesená",J299,0)</f>
        <v>0</v>
      </c>
      <c r="BH299" s="190">
        <f>IF(N299="sníž. přenesená",J299,0)</f>
        <v>0</v>
      </c>
      <c r="BI299" s="190">
        <f>IF(N299="nulová",J299,0)</f>
        <v>0</v>
      </c>
      <c r="BJ299" s="18" t="s">
        <v>79</v>
      </c>
      <c r="BK299" s="190">
        <f>ROUND(I299*H299,2)</f>
        <v>0</v>
      </c>
      <c r="BL299" s="18" t="s">
        <v>265</v>
      </c>
      <c r="BM299" s="189" t="s">
        <v>2562</v>
      </c>
    </row>
    <row r="300" spans="2:65" s="1" customFormat="1" ht="24" customHeight="1">
      <c r="B300" s="177"/>
      <c r="C300" s="178" t="s">
        <v>1725</v>
      </c>
      <c r="D300" s="178" t="s">
        <v>179</v>
      </c>
      <c r="E300" s="179" t="s">
        <v>6024</v>
      </c>
      <c r="F300" s="180" t="s">
        <v>6025</v>
      </c>
      <c r="G300" s="181" t="s">
        <v>5416</v>
      </c>
      <c r="H300" s="182">
        <v>104</v>
      </c>
      <c r="I300" s="183"/>
      <c r="J300" s="184">
        <f>ROUND(I300*H300,2)</f>
        <v>0</v>
      </c>
      <c r="K300" s="180" t="s">
        <v>183</v>
      </c>
      <c r="L300" s="37"/>
      <c r="M300" s="185" t="s">
        <v>3</v>
      </c>
      <c r="N300" s="186" t="s">
        <v>43</v>
      </c>
      <c r="O300" s="70"/>
      <c r="P300" s="187">
        <f>O300*H300</f>
        <v>0</v>
      </c>
      <c r="Q300" s="187">
        <v>0</v>
      </c>
      <c r="R300" s="187">
        <f>Q300*H300</f>
        <v>0</v>
      </c>
      <c r="S300" s="187">
        <v>0</v>
      </c>
      <c r="T300" s="188">
        <f>S300*H300</f>
        <v>0</v>
      </c>
      <c r="AR300" s="189" t="s">
        <v>265</v>
      </c>
      <c r="AT300" s="189" t="s">
        <v>179</v>
      </c>
      <c r="AU300" s="189" t="s">
        <v>81</v>
      </c>
      <c r="AY300" s="18" t="s">
        <v>177</v>
      </c>
      <c r="BE300" s="190">
        <f>IF(N300="základní",J300,0)</f>
        <v>0</v>
      </c>
      <c r="BF300" s="190">
        <f>IF(N300="snížená",J300,0)</f>
        <v>0</v>
      </c>
      <c r="BG300" s="190">
        <f>IF(N300="zákl. přenesená",J300,0)</f>
        <v>0</v>
      </c>
      <c r="BH300" s="190">
        <f>IF(N300="sníž. přenesená",J300,0)</f>
        <v>0</v>
      </c>
      <c r="BI300" s="190">
        <f>IF(N300="nulová",J300,0)</f>
        <v>0</v>
      </c>
      <c r="BJ300" s="18" t="s">
        <v>79</v>
      </c>
      <c r="BK300" s="190">
        <f>ROUND(I300*H300,2)</f>
        <v>0</v>
      </c>
      <c r="BL300" s="18" t="s">
        <v>265</v>
      </c>
      <c r="BM300" s="189" t="s">
        <v>2570</v>
      </c>
    </row>
    <row r="301" spans="2:65" s="1" customFormat="1" ht="24" customHeight="1">
      <c r="B301" s="177"/>
      <c r="C301" s="178" t="s">
        <v>1730</v>
      </c>
      <c r="D301" s="178" t="s">
        <v>179</v>
      </c>
      <c r="E301" s="179" t="s">
        <v>6026</v>
      </c>
      <c r="F301" s="180" t="s">
        <v>6027</v>
      </c>
      <c r="G301" s="181" t="s">
        <v>5416</v>
      </c>
      <c r="H301" s="182">
        <v>104</v>
      </c>
      <c r="I301" s="183"/>
      <c r="J301" s="184">
        <f>ROUND(I301*H301,2)</f>
        <v>0</v>
      </c>
      <c r="K301" s="180" t="s">
        <v>3</v>
      </c>
      <c r="L301" s="37"/>
      <c r="M301" s="185" t="s">
        <v>3</v>
      </c>
      <c r="N301" s="186" t="s">
        <v>43</v>
      </c>
      <c r="O301" s="70"/>
      <c r="P301" s="187">
        <f>O301*H301</f>
        <v>0</v>
      </c>
      <c r="Q301" s="187">
        <v>0</v>
      </c>
      <c r="R301" s="187">
        <f>Q301*H301</f>
        <v>0</v>
      </c>
      <c r="S301" s="187">
        <v>0</v>
      </c>
      <c r="T301" s="188">
        <f>S301*H301</f>
        <v>0</v>
      </c>
      <c r="AR301" s="189" t="s">
        <v>265</v>
      </c>
      <c r="AT301" s="189" t="s">
        <v>179</v>
      </c>
      <c r="AU301" s="189" t="s">
        <v>81</v>
      </c>
      <c r="AY301" s="18" t="s">
        <v>177</v>
      </c>
      <c r="BE301" s="190">
        <f>IF(N301="základní",J301,0)</f>
        <v>0</v>
      </c>
      <c r="BF301" s="190">
        <f>IF(N301="snížená",J301,0)</f>
        <v>0</v>
      </c>
      <c r="BG301" s="190">
        <f>IF(N301="zákl. přenesená",J301,0)</f>
        <v>0</v>
      </c>
      <c r="BH301" s="190">
        <f>IF(N301="sníž. přenesená",J301,0)</f>
        <v>0</v>
      </c>
      <c r="BI301" s="190">
        <f>IF(N301="nulová",J301,0)</f>
        <v>0</v>
      </c>
      <c r="BJ301" s="18" t="s">
        <v>79</v>
      </c>
      <c r="BK301" s="190">
        <f>ROUND(I301*H301,2)</f>
        <v>0</v>
      </c>
      <c r="BL301" s="18" t="s">
        <v>265</v>
      </c>
      <c r="BM301" s="189" t="s">
        <v>2578</v>
      </c>
    </row>
    <row r="302" spans="2:65" s="1" customFormat="1" ht="36" customHeight="1">
      <c r="B302" s="177"/>
      <c r="C302" s="178" t="s">
        <v>1735</v>
      </c>
      <c r="D302" s="178" t="s">
        <v>179</v>
      </c>
      <c r="E302" s="179" t="s">
        <v>6028</v>
      </c>
      <c r="F302" s="180" t="s">
        <v>6029</v>
      </c>
      <c r="G302" s="181" t="s">
        <v>5706</v>
      </c>
      <c r="H302" s="237"/>
      <c r="I302" s="183"/>
      <c r="J302" s="184">
        <f>ROUND(I302*H302,2)</f>
        <v>0</v>
      </c>
      <c r="K302" s="180" t="s">
        <v>183</v>
      </c>
      <c r="L302" s="37"/>
      <c r="M302" s="185" t="s">
        <v>3</v>
      </c>
      <c r="N302" s="186" t="s">
        <v>43</v>
      </c>
      <c r="O302" s="70"/>
      <c r="P302" s="187">
        <f>O302*H302</f>
        <v>0</v>
      </c>
      <c r="Q302" s="187">
        <v>0</v>
      </c>
      <c r="R302" s="187">
        <f>Q302*H302</f>
        <v>0</v>
      </c>
      <c r="S302" s="187">
        <v>0</v>
      </c>
      <c r="T302" s="188">
        <f>S302*H302</f>
        <v>0</v>
      </c>
      <c r="AR302" s="189" t="s">
        <v>265</v>
      </c>
      <c r="AT302" s="189" t="s">
        <v>179</v>
      </c>
      <c r="AU302" s="189" t="s">
        <v>81</v>
      </c>
      <c r="AY302" s="18" t="s">
        <v>177</v>
      </c>
      <c r="BE302" s="190">
        <f>IF(N302="základní",J302,0)</f>
        <v>0</v>
      </c>
      <c r="BF302" s="190">
        <f>IF(N302="snížená",J302,0)</f>
        <v>0</v>
      </c>
      <c r="BG302" s="190">
        <f>IF(N302="zákl. přenesená",J302,0)</f>
        <v>0</v>
      </c>
      <c r="BH302" s="190">
        <f>IF(N302="sníž. přenesená",J302,0)</f>
        <v>0</v>
      </c>
      <c r="BI302" s="190">
        <f>IF(N302="nulová",J302,0)</f>
        <v>0</v>
      </c>
      <c r="BJ302" s="18" t="s">
        <v>79</v>
      </c>
      <c r="BK302" s="190">
        <f>ROUND(I302*H302,2)</f>
        <v>0</v>
      </c>
      <c r="BL302" s="18" t="s">
        <v>265</v>
      </c>
      <c r="BM302" s="189" t="s">
        <v>2586</v>
      </c>
    </row>
    <row r="303" spans="2:63" s="11" customFormat="1" ht="22.8" customHeight="1">
      <c r="B303" s="164"/>
      <c r="D303" s="165" t="s">
        <v>71</v>
      </c>
      <c r="E303" s="175" t="s">
        <v>1795</v>
      </c>
      <c r="F303" s="175" t="s">
        <v>1796</v>
      </c>
      <c r="I303" s="167"/>
      <c r="J303" s="176">
        <f>BK303</f>
        <v>0</v>
      </c>
      <c r="L303" s="164"/>
      <c r="M303" s="169"/>
      <c r="N303" s="170"/>
      <c r="O303" s="170"/>
      <c r="P303" s="171">
        <f>SUM(P304:P309)</f>
        <v>0</v>
      </c>
      <c r="Q303" s="170"/>
      <c r="R303" s="171">
        <f>SUM(R304:R309)</f>
        <v>0</v>
      </c>
      <c r="S303" s="170"/>
      <c r="T303" s="172">
        <f>SUM(T304:T309)</f>
        <v>0</v>
      </c>
      <c r="AR303" s="165" t="s">
        <v>81</v>
      </c>
      <c r="AT303" s="173" t="s">
        <v>71</v>
      </c>
      <c r="AU303" s="173" t="s">
        <v>79</v>
      </c>
      <c r="AY303" s="165" t="s">
        <v>177</v>
      </c>
      <c r="BK303" s="174">
        <f>SUM(BK304:BK309)</f>
        <v>0</v>
      </c>
    </row>
    <row r="304" spans="2:65" s="1" customFormat="1" ht="36" customHeight="1">
      <c r="B304" s="177"/>
      <c r="C304" s="178" t="s">
        <v>1740</v>
      </c>
      <c r="D304" s="178" t="s">
        <v>179</v>
      </c>
      <c r="E304" s="179" t="s">
        <v>6030</v>
      </c>
      <c r="F304" s="180" t="s">
        <v>6031</v>
      </c>
      <c r="G304" s="181" t="s">
        <v>245</v>
      </c>
      <c r="H304" s="182">
        <v>64</v>
      </c>
      <c r="I304" s="183"/>
      <c r="J304" s="184">
        <f>ROUND(I304*H304,2)</f>
        <v>0</v>
      </c>
      <c r="K304" s="180" t="s">
        <v>3</v>
      </c>
      <c r="L304" s="37"/>
      <c r="M304" s="185" t="s">
        <v>3</v>
      </c>
      <c r="N304" s="186" t="s">
        <v>43</v>
      </c>
      <c r="O304" s="70"/>
      <c r="P304" s="187">
        <f>O304*H304</f>
        <v>0</v>
      </c>
      <c r="Q304" s="187">
        <v>0</v>
      </c>
      <c r="R304" s="187">
        <f>Q304*H304</f>
        <v>0</v>
      </c>
      <c r="S304" s="187">
        <v>0</v>
      </c>
      <c r="T304" s="188">
        <f>S304*H304</f>
        <v>0</v>
      </c>
      <c r="AR304" s="189" t="s">
        <v>265</v>
      </c>
      <c r="AT304" s="189" t="s">
        <v>179</v>
      </c>
      <c r="AU304" s="189" t="s">
        <v>81</v>
      </c>
      <c r="AY304" s="18" t="s">
        <v>177</v>
      </c>
      <c r="BE304" s="190">
        <f>IF(N304="základní",J304,0)</f>
        <v>0</v>
      </c>
      <c r="BF304" s="190">
        <f>IF(N304="snížená",J304,0)</f>
        <v>0</v>
      </c>
      <c r="BG304" s="190">
        <f>IF(N304="zákl. přenesená",J304,0)</f>
        <v>0</v>
      </c>
      <c r="BH304" s="190">
        <f>IF(N304="sníž. přenesená",J304,0)</f>
        <v>0</v>
      </c>
      <c r="BI304" s="190">
        <f>IF(N304="nulová",J304,0)</f>
        <v>0</v>
      </c>
      <c r="BJ304" s="18" t="s">
        <v>79</v>
      </c>
      <c r="BK304" s="190">
        <f>ROUND(I304*H304,2)</f>
        <v>0</v>
      </c>
      <c r="BL304" s="18" t="s">
        <v>265</v>
      </c>
      <c r="BM304" s="189" t="s">
        <v>2594</v>
      </c>
    </row>
    <row r="305" spans="2:65" s="1" customFormat="1" ht="36" customHeight="1">
      <c r="B305" s="177"/>
      <c r="C305" s="178" t="s">
        <v>1742</v>
      </c>
      <c r="D305" s="178" t="s">
        <v>179</v>
      </c>
      <c r="E305" s="179" t="s">
        <v>6032</v>
      </c>
      <c r="F305" s="180" t="s">
        <v>6033</v>
      </c>
      <c r="G305" s="181" t="s">
        <v>245</v>
      </c>
      <c r="H305" s="182">
        <v>40</v>
      </c>
      <c r="I305" s="183"/>
      <c r="J305" s="184">
        <f>ROUND(I305*H305,2)</f>
        <v>0</v>
      </c>
      <c r="K305" s="180" t="s">
        <v>3</v>
      </c>
      <c r="L305" s="37"/>
      <c r="M305" s="185" t="s">
        <v>3</v>
      </c>
      <c r="N305" s="186" t="s">
        <v>43</v>
      </c>
      <c r="O305" s="70"/>
      <c r="P305" s="187">
        <f>O305*H305</f>
        <v>0</v>
      </c>
      <c r="Q305" s="187">
        <v>0</v>
      </c>
      <c r="R305" s="187">
        <f>Q305*H305</f>
        <v>0</v>
      </c>
      <c r="S305" s="187">
        <v>0</v>
      </c>
      <c r="T305" s="188">
        <f>S305*H305</f>
        <v>0</v>
      </c>
      <c r="AR305" s="189" t="s">
        <v>265</v>
      </c>
      <c r="AT305" s="189" t="s">
        <v>179</v>
      </c>
      <c r="AU305" s="189" t="s">
        <v>81</v>
      </c>
      <c r="AY305" s="18" t="s">
        <v>177</v>
      </c>
      <c r="BE305" s="190">
        <f>IF(N305="základní",J305,0)</f>
        <v>0</v>
      </c>
      <c r="BF305" s="190">
        <f>IF(N305="snížená",J305,0)</f>
        <v>0</v>
      </c>
      <c r="BG305" s="190">
        <f>IF(N305="zákl. přenesená",J305,0)</f>
        <v>0</v>
      </c>
      <c r="BH305" s="190">
        <f>IF(N305="sníž. přenesená",J305,0)</f>
        <v>0</v>
      </c>
      <c r="BI305" s="190">
        <f>IF(N305="nulová",J305,0)</f>
        <v>0</v>
      </c>
      <c r="BJ305" s="18" t="s">
        <v>79</v>
      </c>
      <c r="BK305" s="190">
        <f>ROUND(I305*H305,2)</f>
        <v>0</v>
      </c>
      <c r="BL305" s="18" t="s">
        <v>265</v>
      </c>
      <c r="BM305" s="189" t="s">
        <v>2602</v>
      </c>
    </row>
    <row r="306" spans="2:65" s="1" customFormat="1" ht="36" customHeight="1">
      <c r="B306" s="177"/>
      <c r="C306" s="178" t="s">
        <v>1746</v>
      </c>
      <c r="D306" s="178" t="s">
        <v>179</v>
      </c>
      <c r="E306" s="179" t="s">
        <v>6034</v>
      </c>
      <c r="F306" s="180" t="s">
        <v>6035</v>
      </c>
      <c r="G306" s="181" t="s">
        <v>245</v>
      </c>
      <c r="H306" s="182">
        <v>33</v>
      </c>
      <c r="I306" s="183"/>
      <c r="J306" s="184">
        <f>ROUND(I306*H306,2)</f>
        <v>0</v>
      </c>
      <c r="K306" s="180" t="s">
        <v>3</v>
      </c>
      <c r="L306" s="37"/>
      <c r="M306" s="185" t="s">
        <v>3</v>
      </c>
      <c r="N306" s="186" t="s">
        <v>43</v>
      </c>
      <c r="O306" s="70"/>
      <c r="P306" s="187">
        <f>O306*H306</f>
        <v>0</v>
      </c>
      <c r="Q306" s="187">
        <v>0</v>
      </c>
      <c r="R306" s="187">
        <f>Q306*H306</f>
        <v>0</v>
      </c>
      <c r="S306" s="187">
        <v>0</v>
      </c>
      <c r="T306" s="188">
        <f>S306*H306</f>
        <v>0</v>
      </c>
      <c r="AR306" s="189" t="s">
        <v>265</v>
      </c>
      <c r="AT306" s="189" t="s">
        <v>179</v>
      </c>
      <c r="AU306" s="189" t="s">
        <v>81</v>
      </c>
      <c r="AY306" s="18" t="s">
        <v>177</v>
      </c>
      <c r="BE306" s="190">
        <f>IF(N306="základní",J306,0)</f>
        <v>0</v>
      </c>
      <c r="BF306" s="190">
        <f>IF(N306="snížená",J306,0)</f>
        <v>0</v>
      </c>
      <c r="BG306" s="190">
        <f>IF(N306="zákl. přenesená",J306,0)</f>
        <v>0</v>
      </c>
      <c r="BH306" s="190">
        <f>IF(N306="sníž. přenesená",J306,0)</f>
        <v>0</v>
      </c>
      <c r="BI306" s="190">
        <f>IF(N306="nulová",J306,0)</f>
        <v>0</v>
      </c>
      <c r="BJ306" s="18" t="s">
        <v>79</v>
      </c>
      <c r="BK306" s="190">
        <f>ROUND(I306*H306,2)</f>
        <v>0</v>
      </c>
      <c r="BL306" s="18" t="s">
        <v>265</v>
      </c>
      <c r="BM306" s="189" t="s">
        <v>2610</v>
      </c>
    </row>
    <row r="307" spans="2:65" s="1" customFormat="1" ht="36" customHeight="1">
      <c r="B307" s="177"/>
      <c r="C307" s="178" t="s">
        <v>1750</v>
      </c>
      <c r="D307" s="178" t="s">
        <v>179</v>
      </c>
      <c r="E307" s="179" t="s">
        <v>6036</v>
      </c>
      <c r="F307" s="180" t="s">
        <v>6037</v>
      </c>
      <c r="G307" s="181" t="s">
        <v>245</v>
      </c>
      <c r="H307" s="182">
        <v>229</v>
      </c>
      <c r="I307" s="183"/>
      <c r="J307" s="184">
        <f>ROUND(I307*H307,2)</f>
        <v>0</v>
      </c>
      <c r="K307" s="180" t="s">
        <v>3</v>
      </c>
      <c r="L307" s="37"/>
      <c r="M307" s="185" t="s">
        <v>3</v>
      </c>
      <c r="N307" s="186" t="s">
        <v>43</v>
      </c>
      <c r="O307" s="70"/>
      <c r="P307" s="187">
        <f>O307*H307</f>
        <v>0</v>
      </c>
      <c r="Q307" s="187">
        <v>0</v>
      </c>
      <c r="R307" s="187">
        <f>Q307*H307</f>
        <v>0</v>
      </c>
      <c r="S307" s="187">
        <v>0</v>
      </c>
      <c r="T307" s="188">
        <f>S307*H307</f>
        <v>0</v>
      </c>
      <c r="AR307" s="189" t="s">
        <v>265</v>
      </c>
      <c r="AT307" s="189" t="s">
        <v>179</v>
      </c>
      <c r="AU307" s="189" t="s">
        <v>81</v>
      </c>
      <c r="AY307" s="18" t="s">
        <v>177</v>
      </c>
      <c r="BE307" s="190">
        <f>IF(N307="základní",J307,0)</f>
        <v>0</v>
      </c>
      <c r="BF307" s="190">
        <f>IF(N307="snížená",J307,0)</f>
        <v>0</v>
      </c>
      <c r="BG307" s="190">
        <f>IF(N307="zákl. přenesená",J307,0)</f>
        <v>0</v>
      </c>
      <c r="BH307" s="190">
        <f>IF(N307="sníž. přenesená",J307,0)</f>
        <v>0</v>
      </c>
      <c r="BI307" s="190">
        <f>IF(N307="nulová",J307,0)</f>
        <v>0</v>
      </c>
      <c r="BJ307" s="18" t="s">
        <v>79</v>
      </c>
      <c r="BK307" s="190">
        <f>ROUND(I307*H307,2)</f>
        <v>0</v>
      </c>
      <c r="BL307" s="18" t="s">
        <v>265</v>
      </c>
      <c r="BM307" s="189" t="s">
        <v>2618</v>
      </c>
    </row>
    <row r="308" spans="2:65" s="1" customFormat="1" ht="36" customHeight="1">
      <c r="B308" s="177"/>
      <c r="C308" s="178" t="s">
        <v>1759</v>
      </c>
      <c r="D308" s="178" t="s">
        <v>179</v>
      </c>
      <c r="E308" s="179" t="s">
        <v>6038</v>
      </c>
      <c r="F308" s="180" t="s">
        <v>6039</v>
      </c>
      <c r="G308" s="181" t="s">
        <v>245</v>
      </c>
      <c r="H308" s="182">
        <v>31</v>
      </c>
      <c r="I308" s="183"/>
      <c r="J308" s="184">
        <f>ROUND(I308*H308,2)</f>
        <v>0</v>
      </c>
      <c r="K308" s="180" t="s">
        <v>3</v>
      </c>
      <c r="L308" s="37"/>
      <c r="M308" s="185" t="s">
        <v>3</v>
      </c>
      <c r="N308" s="186" t="s">
        <v>43</v>
      </c>
      <c r="O308" s="70"/>
      <c r="P308" s="187">
        <f>O308*H308</f>
        <v>0</v>
      </c>
      <c r="Q308" s="187">
        <v>0</v>
      </c>
      <c r="R308" s="187">
        <f>Q308*H308</f>
        <v>0</v>
      </c>
      <c r="S308" s="187">
        <v>0</v>
      </c>
      <c r="T308" s="188">
        <f>S308*H308</f>
        <v>0</v>
      </c>
      <c r="AR308" s="189" t="s">
        <v>265</v>
      </c>
      <c r="AT308" s="189" t="s">
        <v>179</v>
      </c>
      <c r="AU308" s="189" t="s">
        <v>81</v>
      </c>
      <c r="AY308" s="18" t="s">
        <v>177</v>
      </c>
      <c r="BE308" s="190">
        <f>IF(N308="základní",J308,0)</f>
        <v>0</v>
      </c>
      <c r="BF308" s="190">
        <f>IF(N308="snížená",J308,0)</f>
        <v>0</v>
      </c>
      <c r="BG308" s="190">
        <f>IF(N308="zákl. přenesená",J308,0)</f>
        <v>0</v>
      </c>
      <c r="BH308" s="190">
        <f>IF(N308="sníž. přenesená",J308,0)</f>
        <v>0</v>
      </c>
      <c r="BI308" s="190">
        <f>IF(N308="nulová",J308,0)</f>
        <v>0</v>
      </c>
      <c r="BJ308" s="18" t="s">
        <v>79</v>
      </c>
      <c r="BK308" s="190">
        <f>ROUND(I308*H308,2)</f>
        <v>0</v>
      </c>
      <c r="BL308" s="18" t="s">
        <v>265</v>
      </c>
      <c r="BM308" s="189" t="s">
        <v>2626</v>
      </c>
    </row>
    <row r="309" spans="2:65" s="1" customFormat="1" ht="36" customHeight="1">
      <c r="B309" s="177"/>
      <c r="C309" s="178" t="s">
        <v>1764</v>
      </c>
      <c r="D309" s="178" t="s">
        <v>179</v>
      </c>
      <c r="E309" s="179" t="s">
        <v>6040</v>
      </c>
      <c r="F309" s="180" t="s">
        <v>6041</v>
      </c>
      <c r="G309" s="181" t="s">
        <v>245</v>
      </c>
      <c r="H309" s="182">
        <v>153</v>
      </c>
      <c r="I309" s="183"/>
      <c r="J309" s="184">
        <f>ROUND(I309*H309,2)</f>
        <v>0</v>
      </c>
      <c r="K309" s="180" t="s">
        <v>3</v>
      </c>
      <c r="L309" s="37"/>
      <c r="M309" s="185" t="s">
        <v>3</v>
      </c>
      <c r="N309" s="186" t="s">
        <v>43</v>
      </c>
      <c r="O309" s="70"/>
      <c r="P309" s="187">
        <f>O309*H309</f>
        <v>0</v>
      </c>
      <c r="Q309" s="187">
        <v>0</v>
      </c>
      <c r="R309" s="187">
        <f>Q309*H309</f>
        <v>0</v>
      </c>
      <c r="S309" s="187">
        <v>0</v>
      </c>
      <c r="T309" s="188">
        <f>S309*H309</f>
        <v>0</v>
      </c>
      <c r="AR309" s="189" t="s">
        <v>265</v>
      </c>
      <c r="AT309" s="189" t="s">
        <v>179</v>
      </c>
      <c r="AU309" s="189" t="s">
        <v>81</v>
      </c>
      <c r="AY309" s="18" t="s">
        <v>177</v>
      </c>
      <c r="BE309" s="190">
        <f>IF(N309="základní",J309,0)</f>
        <v>0</v>
      </c>
      <c r="BF309" s="190">
        <f>IF(N309="snížená",J309,0)</f>
        <v>0</v>
      </c>
      <c r="BG309" s="190">
        <f>IF(N309="zákl. přenesená",J309,0)</f>
        <v>0</v>
      </c>
      <c r="BH309" s="190">
        <f>IF(N309="sníž. přenesená",J309,0)</f>
        <v>0</v>
      </c>
      <c r="BI309" s="190">
        <f>IF(N309="nulová",J309,0)</f>
        <v>0</v>
      </c>
      <c r="BJ309" s="18" t="s">
        <v>79</v>
      </c>
      <c r="BK309" s="190">
        <f>ROUND(I309*H309,2)</f>
        <v>0</v>
      </c>
      <c r="BL309" s="18" t="s">
        <v>265</v>
      </c>
      <c r="BM309" s="189" t="s">
        <v>2634</v>
      </c>
    </row>
    <row r="310" spans="2:63" s="11" customFormat="1" ht="22.8" customHeight="1">
      <c r="B310" s="164"/>
      <c r="D310" s="165" t="s">
        <v>71</v>
      </c>
      <c r="E310" s="175" t="s">
        <v>5417</v>
      </c>
      <c r="F310" s="175" t="s">
        <v>5418</v>
      </c>
      <c r="I310" s="167"/>
      <c r="J310" s="176">
        <f>BK310</f>
        <v>0</v>
      </c>
      <c r="L310" s="164"/>
      <c r="M310" s="169"/>
      <c r="N310" s="170"/>
      <c r="O310" s="170"/>
      <c r="P310" s="171">
        <f>SUM(P311:P314)</f>
        <v>0</v>
      </c>
      <c r="Q310" s="170"/>
      <c r="R310" s="171">
        <f>SUM(R311:R314)</f>
        <v>0</v>
      </c>
      <c r="S310" s="170"/>
      <c r="T310" s="172">
        <f>SUM(T311:T314)</f>
        <v>0</v>
      </c>
      <c r="AR310" s="165" t="s">
        <v>81</v>
      </c>
      <c r="AT310" s="173" t="s">
        <v>71</v>
      </c>
      <c r="AU310" s="173" t="s">
        <v>79</v>
      </c>
      <c r="AY310" s="165" t="s">
        <v>177</v>
      </c>
      <c r="BK310" s="174">
        <f>SUM(BK311:BK314)</f>
        <v>0</v>
      </c>
    </row>
    <row r="311" spans="2:65" s="1" customFormat="1" ht="24" customHeight="1">
      <c r="B311" s="177"/>
      <c r="C311" s="178" t="s">
        <v>1769</v>
      </c>
      <c r="D311" s="178" t="s">
        <v>179</v>
      </c>
      <c r="E311" s="179" t="s">
        <v>6042</v>
      </c>
      <c r="F311" s="180" t="s">
        <v>6043</v>
      </c>
      <c r="G311" s="181" t="s">
        <v>5416</v>
      </c>
      <c r="H311" s="182">
        <v>1</v>
      </c>
      <c r="I311" s="183"/>
      <c r="J311" s="184">
        <f>ROUND(I311*H311,2)</f>
        <v>0</v>
      </c>
      <c r="K311" s="180" t="s">
        <v>3</v>
      </c>
      <c r="L311" s="37"/>
      <c r="M311" s="185" t="s">
        <v>3</v>
      </c>
      <c r="N311" s="186" t="s">
        <v>43</v>
      </c>
      <c r="O311" s="70"/>
      <c r="P311" s="187">
        <f>O311*H311</f>
        <v>0</v>
      </c>
      <c r="Q311" s="187">
        <v>0</v>
      </c>
      <c r="R311" s="187">
        <f>Q311*H311</f>
        <v>0</v>
      </c>
      <c r="S311" s="187">
        <v>0</v>
      </c>
      <c r="T311" s="188">
        <f>S311*H311</f>
        <v>0</v>
      </c>
      <c r="AR311" s="189" t="s">
        <v>265</v>
      </c>
      <c r="AT311" s="189" t="s">
        <v>179</v>
      </c>
      <c r="AU311" s="189" t="s">
        <v>81</v>
      </c>
      <c r="AY311" s="18" t="s">
        <v>177</v>
      </c>
      <c r="BE311" s="190">
        <f>IF(N311="základní",J311,0)</f>
        <v>0</v>
      </c>
      <c r="BF311" s="190">
        <f>IF(N311="snížená",J311,0)</f>
        <v>0</v>
      </c>
      <c r="BG311" s="190">
        <f>IF(N311="zákl. přenesená",J311,0)</f>
        <v>0</v>
      </c>
      <c r="BH311" s="190">
        <f>IF(N311="sníž. přenesená",J311,0)</f>
        <v>0</v>
      </c>
      <c r="BI311" s="190">
        <f>IF(N311="nulová",J311,0)</f>
        <v>0</v>
      </c>
      <c r="BJ311" s="18" t="s">
        <v>79</v>
      </c>
      <c r="BK311" s="190">
        <f>ROUND(I311*H311,2)</f>
        <v>0</v>
      </c>
      <c r="BL311" s="18" t="s">
        <v>265</v>
      </c>
      <c r="BM311" s="189" t="s">
        <v>2642</v>
      </c>
    </row>
    <row r="312" spans="2:65" s="1" customFormat="1" ht="16.5" customHeight="1">
      <c r="B312" s="177"/>
      <c r="C312" s="203" t="s">
        <v>1774</v>
      </c>
      <c r="D312" s="203" t="s">
        <v>237</v>
      </c>
      <c r="E312" s="204" t="s">
        <v>6044</v>
      </c>
      <c r="F312" s="205" t="s">
        <v>6045</v>
      </c>
      <c r="G312" s="206" t="s">
        <v>245</v>
      </c>
      <c r="H312" s="207">
        <v>1</v>
      </c>
      <c r="I312" s="208"/>
      <c r="J312" s="209">
        <f>ROUND(I312*H312,2)</f>
        <v>0</v>
      </c>
      <c r="K312" s="205" t="s">
        <v>5675</v>
      </c>
      <c r="L312" s="210"/>
      <c r="M312" s="211" t="s">
        <v>3</v>
      </c>
      <c r="N312" s="212" t="s">
        <v>43</v>
      </c>
      <c r="O312" s="70"/>
      <c r="P312" s="187">
        <f>O312*H312</f>
        <v>0</v>
      </c>
      <c r="Q312" s="187">
        <v>0</v>
      </c>
      <c r="R312" s="187">
        <f>Q312*H312</f>
        <v>0</v>
      </c>
      <c r="S312" s="187">
        <v>0</v>
      </c>
      <c r="T312" s="188">
        <f>S312*H312</f>
        <v>0</v>
      </c>
      <c r="AR312" s="189" t="s">
        <v>368</v>
      </c>
      <c r="AT312" s="189" t="s">
        <v>237</v>
      </c>
      <c r="AU312" s="189" t="s">
        <v>81</v>
      </c>
      <c r="AY312" s="18" t="s">
        <v>177</v>
      </c>
      <c r="BE312" s="190">
        <f>IF(N312="základní",J312,0)</f>
        <v>0</v>
      </c>
      <c r="BF312" s="190">
        <f>IF(N312="snížená",J312,0)</f>
        <v>0</v>
      </c>
      <c r="BG312" s="190">
        <f>IF(N312="zákl. přenesená",J312,0)</f>
        <v>0</v>
      </c>
      <c r="BH312" s="190">
        <f>IF(N312="sníž. přenesená",J312,0)</f>
        <v>0</v>
      </c>
      <c r="BI312" s="190">
        <f>IF(N312="nulová",J312,0)</f>
        <v>0</v>
      </c>
      <c r="BJ312" s="18" t="s">
        <v>79</v>
      </c>
      <c r="BK312" s="190">
        <f>ROUND(I312*H312,2)</f>
        <v>0</v>
      </c>
      <c r="BL312" s="18" t="s">
        <v>265</v>
      </c>
      <c r="BM312" s="189" t="s">
        <v>2650</v>
      </c>
    </row>
    <row r="313" spans="2:65" s="1" customFormat="1" ht="24" customHeight="1">
      <c r="B313" s="177"/>
      <c r="C313" s="178" t="s">
        <v>1779</v>
      </c>
      <c r="D313" s="178" t="s">
        <v>179</v>
      </c>
      <c r="E313" s="179" t="s">
        <v>6046</v>
      </c>
      <c r="F313" s="180" t="s">
        <v>6047</v>
      </c>
      <c r="G313" s="181" t="s">
        <v>5416</v>
      </c>
      <c r="H313" s="182">
        <v>1</v>
      </c>
      <c r="I313" s="183"/>
      <c r="J313" s="184">
        <f>ROUND(I313*H313,2)</f>
        <v>0</v>
      </c>
      <c r="K313" s="180" t="s">
        <v>5675</v>
      </c>
      <c r="L313" s="37"/>
      <c r="M313" s="185" t="s">
        <v>3</v>
      </c>
      <c r="N313" s="186" t="s">
        <v>43</v>
      </c>
      <c r="O313" s="70"/>
      <c r="P313" s="187">
        <f>O313*H313</f>
        <v>0</v>
      </c>
      <c r="Q313" s="187">
        <v>0</v>
      </c>
      <c r="R313" s="187">
        <f>Q313*H313</f>
        <v>0</v>
      </c>
      <c r="S313" s="187">
        <v>0</v>
      </c>
      <c r="T313" s="188">
        <f>S313*H313</f>
        <v>0</v>
      </c>
      <c r="AR313" s="189" t="s">
        <v>265</v>
      </c>
      <c r="AT313" s="189" t="s">
        <v>179</v>
      </c>
      <c r="AU313" s="189" t="s">
        <v>81</v>
      </c>
      <c r="AY313" s="18" t="s">
        <v>177</v>
      </c>
      <c r="BE313" s="190">
        <f>IF(N313="základní",J313,0)</f>
        <v>0</v>
      </c>
      <c r="BF313" s="190">
        <f>IF(N313="snížená",J313,0)</f>
        <v>0</v>
      </c>
      <c r="BG313" s="190">
        <f>IF(N313="zákl. přenesená",J313,0)</f>
        <v>0</v>
      </c>
      <c r="BH313" s="190">
        <f>IF(N313="sníž. přenesená",J313,0)</f>
        <v>0</v>
      </c>
      <c r="BI313" s="190">
        <f>IF(N313="nulová",J313,0)</f>
        <v>0</v>
      </c>
      <c r="BJ313" s="18" t="s">
        <v>79</v>
      </c>
      <c r="BK313" s="190">
        <f>ROUND(I313*H313,2)</f>
        <v>0</v>
      </c>
      <c r="BL313" s="18" t="s">
        <v>265</v>
      </c>
      <c r="BM313" s="189" t="s">
        <v>2658</v>
      </c>
    </row>
    <row r="314" spans="2:65" s="1" customFormat="1" ht="36" customHeight="1">
      <c r="B314" s="177"/>
      <c r="C314" s="178" t="s">
        <v>1784</v>
      </c>
      <c r="D314" s="178" t="s">
        <v>179</v>
      </c>
      <c r="E314" s="179" t="s">
        <v>6048</v>
      </c>
      <c r="F314" s="180" t="s">
        <v>6049</v>
      </c>
      <c r="G314" s="181" t="s">
        <v>5706</v>
      </c>
      <c r="H314" s="237"/>
      <c r="I314" s="183"/>
      <c r="J314" s="184">
        <f>ROUND(I314*H314,2)</f>
        <v>0</v>
      </c>
      <c r="K314" s="180" t="s">
        <v>5671</v>
      </c>
      <c r="L314" s="37"/>
      <c r="M314" s="185" t="s">
        <v>3</v>
      </c>
      <c r="N314" s="186" t="s">
        <v>43</v>
      </c>
      <c r="O314" s="70"/>
      <c r="P314" s="187">
        <f>O314*H314</f>
        <v>0</v>
      </c>
      <c r="Q314" s="187">
        <v>0</v>
      </c>
      <c r="R314" s="187">
        <f>Q314*H314</f>
        <v>0</v>
      </c>
      <c r="S314" s="187">
        <v>0</v>
      </c>
      <c r="T314" s="188">
        <f>S314*H314</f>
        <v>0</v>
      </c>
      <c r="AR314" s="189" t="s">
        <v>265</v>
      </c>
      <c r="AT314" s="189" t="s">
        <v>179</v>
      </c>
      <c r="AU314" s="189" t="s">
        <v>81</v>
      </c>
      <c r="AY314" s="18" t="s">
        <v>177</v>
      </c>
      <c r="BE314" s="190">
        <f>IF(N314="základní",J314,0)</f>
        <v>0</v>
      </c>
      <c r="BF314" s="190">
        <f>IF(N314="snížená",J314,0)</f>
        <v>0</v>
      </c>
      <c r="BG314" s="190">
        <f>IF(N314="zákl. přenesená",J314,0)</f>
        <v>0</v>
      </c>
      <c r="BH314" s="190">
        <f>IF(N314="sníž. přenesená",J314,0)</f>
        <v>0</v>
      </c>
      <c r="BI314" s="190">
        <f>IF(N314="nulová",J314,0)</f>
        <v>0</v>
      </c>
      <c r="BJ314" s="18" t="s">
        <v>79</v>
      </c>
      <c r="BK314" s="190">
        <f>ROUND(I314*H314,2)</f>
        <v>0</v>
      </c>
      <c r="BL314" s="18" t="s">
        <v>265</v>
      </c>
      <c r="BM314" s="189" t="s">
        <v>2666</v>
      </c>
    </row>
    <row r="315" spans="2:63" s="11" customFormat="1" ht="22.8" customHeight="1">
      <c r="B315" s="164"/>
      <c r="D315" s="165" t="s">
        <v>71</v>
      </c>
      <c r="E315" s="175" t="s">
        <v>5459</v>
      </c>
      <c r="F315" s="175" t="s">
        <v>5460</v>
      </c>
      <c r="I315" s="167"/>
      <c r="J315" s="176">
        <f>BK315</f>
        <v>0</v>
      </c>
      <c r="L315" s="164"/>
      <c r="M315" s="169"/>
      <c r="N315" s="170"/>
      <c r="O315" s="170"/>
      <c r="P315" s="171">
        <f>SUM(P316:P318)</f>
        <v>0</v>
      </c>
      <c r="Q315" s="170"/>
      <c r="R315" s="171">
        <f>SUM(R316:R318)</f>
        <v>0</v>
      </c>
      <c r="S315" s="170"/>
      <c r="T315" s="172">
        <f>SUM(T316:T318)</f>
        <v>0</v>
      </c>
      <c r="AR315" s="165" t="s">
        <v>81</v>
      </c>
      <c r="AT315" s="173" t="s">
        <v>71</v>
      </c>
      <c r="AU315" s="173" t="s">
        <v>79</v>
      </c>
      <c r="AY315" s="165" t="s">
        <v>177</v>
      </c>
      <c r="BK315" s="174">
        <f>SUM(BK316:BK318)</f>
        <v>0</v>
      </c>
    </row>
    <row r="316" spans="2:65" s="1" customFormat="1" ht="36" customHeight="1">
      <c r="B316" s="177"/>
      <c r="C316" s="178" t="s">
        <v>1791</v>
      </c>
      <c r="D316" s="178" t="s">
        <v>179</v>
      </c>
      <c r="E316" s="179" t="s">
        <v>5511</v>
      </c>
      <c r="F316" s="180" t="s">
        <v>5512</v>
      </c>
      <c r="G316" s="181" t="s">
        <v>245</v>
      </c>
      <c r="H316" s="182">
        <v>1</v>
      </c>
      <c r="I316" s="183"/>
      <c r="J316" s="184">
        <f>ROUND(I316*H316,2)</f>
        <v>0</v>
      </c>
      <c r="K316" s="180" t="s">
        <v>5675</v>
      </c>
      <c r="L316" s="37"/>
      <c r="M316" s="185" t="s">
        <v>3</v>
      </c>
      <c r="N316" s="186" t="s">
        <v>43</v>
      </c>
      <c r="O316" s="70"/>
      <c r="P316" s="187">
        <f>O316*H316</f>
        <v>0</v>
      </c>
      <c r="Q316" s="187">
        <v>0</v>
      </c>
      <c r="R316" s="187">
        <f>Q316*H316</f>
        <v>0</v>
      </c>
      <c r="S316" s="187">
        <v>0</v>
      </c>
      <c r="T316" s="188">
        <f>S316*H316</f>
        <v>0</v>
      </c>
      <c r="AR316" s="189" t="s">
        <v>265</v>
      </c>
      <c r="AT316" s="189" t="s">
        <v>179</v>
      </c>
      <c r="AU316" s="189" t="s">
        <v>81</v>
      </c>
      <c r="AY316" s="18" t="s">
        <v>177</v>
      </c>
      <c r="BE316" s="190">
        <f>IF(N316="základní",J316,0)</f>
        <v>0</v>
      </c>
      <c r="BF316" s="190">
        <f>IF(N316="snížená",J316,0)</f>
        <v>0</v>
      </c>
      <c r="BG316" s="190">
        <f>IF(N316="zákl. přenesená",J316,0)</f>
        <v>0</v>
      </c>
      <c r="BH316" s="190">
        <f>IF(N316="sníž. přenesená",J316,0)</f>
        <v>0</v>
      </c>
      <c r="BI316" s="190">
        <f>IF(N316="nulová",J316,0)</f>
        <v>0</v>
      </c>
      <c r="BJ316" s="18" t="s">
        <v>79</v>
      </c>
      <c r="BK316" s="190">
        <f>ROUND(I316*H316,2)</f>
        <v>0</v>
      </c>
      <c r="BL316" s="18" t="s">
        <v>265</v>
      </c>
      <c r="BM316" s="189" t="s">
        <v>2674</v>
      </c>
    </row>
    <row r="317" spans="2:65" s="1" customFormat="1" ht="24" customHeight="1">
      <c r="B317" s="177"/>
      <c r="C317" s="178" t="s">
        <v>1797</v>
      </c>
      <c r="D317" s="178" t="s">
        <v>179</v>
      </c>
      <c r="E317" s="179" t="s">
        <v>6050</v>
      </c>
      <c r="F317" s="180" t="s">
        <v>6051</v>
      </c>
      <c r="G317" s="181" t="s">
        <v>245</v>
      </c>
      <c r="H317" s="182">
        <v>1</v>
      </c>
      <c r="I317" s="183"/>
      <c r="J317" s="184">
        <f>ROUND(I317*H317,2)</f>
        <v>0</v>
      </c>
      <c r="K317" s="180" t="s">
        <v>5675</v>
      </c>
      <c r="L317" s="37"/>
      <c r="M317" s="185" t="s">
        <v>3</v>
      </c>
      <c r="N317" s="186" t="s">
        <v>43</v>
      </c>
      <c r="O317" s="70"/>
      <c r="P317" s="187">
        <f>O317*H317</f>
        <v>0</v>
      </c>
      <c r="Q317" s="187">
        <v>0</v>
      </c>
      <c r="R317" s="187">
        <f>Q317*H317</f>
        <v>0</v>
      </c>
      <c r="S317" s="187">
        <v>0</v>
      </c>
      <c r="T317" s="188">
        <f>S317*H317</f>
        <v>0</v>
      </c>
      <c r="AR317" s="189" t="s">
        <v>265</v>
      </c>
      <c r="AT317" s="189" t="s">
        <v>179</v>
      </c>
      <c r="AU317" s="189" t="s">
        <v>81</v>
      </c>
      <c r="AY317" s="18" t="s">
        <v>177</v>
      </c>
      <c r="BE317" s="190">
        <f>IF(N317="základní",J317,0)</f>
        <v>0</v>
      </c>
      <c r="BF317" s="190">
        <f>IF(N317="snížená",J317,0)</f>
        <v>0</v>
      </c>
      <c r="BG317" s="190">
        <f>IF(N317="zákl. přenesená",J317,0)</f>
        <v>0</v>
      </c>
      <c r="BH317" s="190">
        <f>IF(N317="sníž. přenesená",J317,0)</f>
        <v>0</v>
      </c>
      <c r="BI317" s="190">
        <f>IF(N317="nulová",J317,0)</f>
        <v>0</v>
      </c>
      <c r="BJ317" s="18" t="s">
        <v>79</v>
      </c>
      <c r="BK317" s="190">
        <f>ROUND(I317*H317,2)</f>
        <v>0</v>
      </c>
      <c r="BL317" s="18" t="s">
        <v>265</v>
      </c>
      <c r="BM317" s="189" t="s">
        <v>2682</v>
      </c>
    </row>
    <row r="318" spans="2:65" s="1" customFormat="1" ht="36" customHeight="1">
      <c r="B318" s="177"/>
      <c r="C318" s="178" t="s">
        <v>1801</v>
      </c>
      <c r="D318" s="178" t="s">
        <v>179</v>
      </c>
      <c r="E318" s="179" t="s">
        <v>6052</v>
      </c>
      <c r="F318" s="180" t="s">
        <v>6053</v>
      </c>
      <c r="G318" s="181" t="s">
        <v>5706</v>
      </c>
      <c r="H318" s="237"/>
      <c r="I318" s="183"/>
      <c r="J318" s="184">
        <f>ROUND(I318*H318,2)</f>
        <v>0</v>
      </c>
      <c r="K318" s="180" t="s">
        <v>5675</v>
      </c>
      <c r="L318" s="37"/>
      <c r="M318" s="185" t="s">
        <v>3</v>
      </c>
      <c r="N318" s="186" t="s">
        <v>43</v>
      </c>
      <c r="O318" s="70"/>
      <c r="P318" s="187">
        <f>O318*H318</f>
        <v>0</v>
      </c>
      <c r="Q318" s="187">
        <v>0</v>
      </c>
      <c r="R318" s="187">
        <f>Q318*H318</f>
        <v>0</v>
      </c>
      <c r="S318" s="187">
        <v>0</v>
      </c>
      <c r="T318" s="188">
        <f>S318*H318</f>
        <v>0</v>
      </c>
      <c r="AR318" s="189" t="s">
        <v>265</v>
      </c>
      <c r="AT318" s="189" t="s">
        <v>179</v>
      </c>
      <c r="AU318" s="189" t="s">
        <v>81</v>
      </c>
      <c r="AY318" s="18" t="s">
        <v>177</v>
      </c>
      <c r="BE318" s="190">
        <f>IF(N318="základní",J318,0)</f>
        <v>0</v>
      </c>
      <c r="BF318" s="190">
        <f>IF(N318="snížená",J318,0)</f>
        <v>0</v>
      </c>
      <c r="BG318" s="190">
        <f>IF(N318="zákl. přenesená",J318,0)</f>
        <v>0</v>
      </c>
      <c r="BH318" s="190">
        <f>IF(N318="sníž. přenesená",J318,0)</f>
        <v>0</v>
      </c>
      <c r="BI318" s="190">
        <f>IF(N318="nulová",J318,0)</f>
        <v>0</v>
      </c>
      <c r="BJ318" s="18" t="s">
        <v>79</v>
      </c>
      <c r="BK318" s="190">
        <f>ROUND(I318*H318,2)</f>
        <v>0</v>
      </c>
      <c r="BL318" s="18" t="s">
        <v>265</v>
      </c>
      <c r="BM318" s="189" t="s">
        <v>2690</v>
      </c>
    </row>
    <row r="319" spans="2:63" s="11" customFormat="1" ht="25.9" customHeight="1">
      <c r="B319" s="164"/>
      <c r="D319" s="165" t="s">
        <v>71</v>
      </c>
      <c r="E319" s="166" t="s">
        <v>3721</v>
      </c>
      <c r="F319" s="166" t="s">
        <v>3722</v>
      </c>
      <c r="I319" s="167"/>
      <c r="J319" s="168">
        <f>BK319</f>
        <v>0</v>
      </c>
      <c r="L319" s="164"/>
      <c r="M319" s="169"/>
      <c r="N319" s="170"/>
      <c r="O319" s="170"/>
      <c r="P319" s="171">
        <f>P320</f>
        <v>0</v>
      </c>
      <c r="Q319" s="170"/>
      <c r="R319" s="171">
        <f>R320</f>
        <v>0</v>
      </c>
      <c r="S319" s="170"/>
      <c r="T319" s="172">
        <f>T320</f>
        <v>0</v>
      </c>
      <c r="AR319" s="165" t="s">
        <v>184</v>
      </c>
      <c r="AT319" s="173" t="s">
        <v>71</v>
      </c>
      <c r="AU319" s="173" t="s">
        <v>72</v>
      </c>
      <c r="AY319" s="165" t="s">
        <v>177</v>
      </c>
      <c r="BK319" s="174">
        <f>BK320</f>
        <v>0</v>
      </c>
    </row>
    <row r="320" spans="2:65" s="1" customFormat="1" ht="36" customHeight="1">
      <c r="B320" s="177"/>
      <c r="C320" s="178" t="s">
        <v>1807</v>
      </c>
      <c r="D320" s="178" t="s">
        <v>179</v>
      </c>
      <c r="E320" s="179" t="s">
        <v>6054</v>
      </c>
      <c r="F320" s="180" t="s">
        <v>6055</v>
      </c>
      <c r="G320" s="181" t="s">
        <v>3726</v>
      </c>
      <c r="H320" s="182">
        <v>10</v>
      </c>
      <c r="I320" s="183"/>
      <c r="J320" s="184">
        <f>ROUND(I320*H320,2)</f>
        <v>0</v>
      </c>
      <c r="K320" s="180" t="s">
        <v>5671</v>
      </c>
      <c r="L320" s="37"/>
      <c r="M320" s="232" t="s">
        <v>3</v>
      </c>
      <c r="N320" s="233" t="s">
        <v>43</v>
      </c>
      <c r="O320" s="234"/>
      <c r="P320" s="235">
        <f>O320*H320</f>
        <v>0</v>
      </c>
      <c r="Q320" s="235">
        <v>0</v>
      </c>
      <c r="R320" s="235">
        <f>Q320*H320</f>
        <v>0</v>
      </c>
      <c r="S320" s="235">
        <v>0</v>
      </c>
      <c r="T320" s="236">
        <f>S320*H320</f>
        <v>0</v>
      </c>
      <c r="AR320" s="189" t="s">
        <v>6056</v>
      </c>
      <c r="AT320" s="189" t="s">
        <v>179</v>
      </c>
      <c r="AU320" s="189" t="s">
        <v>79</v>
      </c>
      <c r="AY320" s="18" t="s">
        <v>177</v>
      </c>
      <c r="BE320" s="190">
        <f>IF(N320="základní",J320,0)</f>
        <v>0</v>
      </c>
      <c r="BF320" s="190">
        <f>IF(N320="snížená",J320,0)</f>
        <v>0</v>
      </c>
      <c r="BG320" s="190">
        <f>IF(N320="zákl. přenesená",J320,0)</f>
        <v>0</v>
      </c>
      <c r="BH320" s="190">
        <f>IF(N320="sníž. přenesená",J320,0)</f>
        <v>0</v>
      </c>
      <c r="BI320" s="190">
        <f>IF(N320="nulová",J320,0)</f>
        <v>0</v>
      </c>
      <c r="BJ320" s="18" t="s">
        <v>79</v>
      </c>
      <c r="BK320" s="190">
        <f>ROUND(I320*H320,2)</f>
        <v>0</v>
      </c>
      <c r="BL320" s="18" t="s">
        <v>6056</v>
      </c>
      <c r="BM320" s="189" t="s">
        <v>2698</v>
      </c>
    </row>
    <row r="321" spans="2:12" s="1" customFormat="1" ht="6.95" customHeight="1">
      <c r="B321" s="53"/>
      <c r="C321" s="54"/>
      <c r="D321" s="54"/>
      <c r="E321" s="54"/>
      <c r="F321" s="54"/>
      <c r="G321" s="54"/>
      <c r="H321" s="54"/>
      <c r="I321" s="139"/>
      <c r="J321" s="54"/>
      <c r="K321" s="54"/>
      <c r="L321" s="37"/>
    </row>
  </sheetData>
  <autoFilter ref="C97:K320"/>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BM16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118</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6057</v>
      </c>
      <c r="F9" s="1"/>
      <c r="G9" s="1"/>
      <c r="H9" s="1"/>
      <c r="I9" s="122"/>
      <c r="L9" s="37"/>
    </row>
    <row r="10" spans="2:12" s="1" customFormat="1" ht="12" customHeight="1">
      <c r="B10" s="37"/>
      <c r="D10" s="31" t="s">
        <v>127</v>
      </c>
      <c r="I10" s="122"/>
      <c r="L10" s="37"/>
    </row>
    <row r="11" spans="2:12" s="1" customFormat="1" ht="36.95" customHeight="1">
      <c r="B11" s="37"/>
      <c r="E11" s="60" t="s">
        <v>6058</v>
      </c>
      <c r="F11" s="1"/>
      <c r="G11" s="1"/>
      <c r="H11" s="1"/>
      <c r="I11" s="122"/>
      <c r="L11" s="37"/>
    </row>
    <row r="12" spans="2:12" s="1" customFormat="1" ht="12">
      <c r="B12" s="37"/>
      <c r="I12" s="122"/>
      <c r="L12" s="37"/>
    </row>
    <row r="13" spans="2:12" s="1" customFormat="1" ht="12" customHeight="1">
      <c r="B13" s="37"/>
      <c r="D13" s="31" t="s">
        <v>19</v>
      </c>
      <c r="F13" s="26" t="s">
        <v>20</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ROUND(J92,2)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ROUND((SUM(BE92:BE165)),2)</f>
        <v>0</v>
      </c>
      <c r="I35" s="131">
        <v>0.21</v>
      </c>
      <c r="J35" s="130">
        <f>ROUND(((SUM(BE92:BE165))*I35),2)</f>
        <v>0</v>
      </c>
      <c r="L35" s="37"/>
    </row>
    <row r="36" spans="2:12" s="1" customFormat="1" ht="14.4" customHeight="1">
      <c r="B36" s="37"/>
      <c r="E36" s="31" t="s">
        <v>44</v>
      </c>
      <c r="F36" s="130">
        <f>ROUND((SUM(BF92:BF165)),2)</f>
        <v>0</v>
      </c>
      <c r="I36" s="131">
        <v>0.15</v>
      </c>
      <c r="J36" s="130">
        <f>ROUND(((SUM(BF92:BF165))*I36),2)</f>
        <v>0</v>
      </c>
      <c r="L36" s="37"/>
    </row>
    <row r="37" spans="2:12" s="1" customFormat="1" ht="14.4" customHeight="1" hidden="1">
      <c r="B37" s="37"/>
      <c r="E37" s="31" t="s">
        <v>45</v>
      </c>
      <c r="F37" s="130">
        <f>ROUND((SUM(BG92:BG165)),2)</f>
        <v>0</v>
      </c>
      <c r="I37" s="131">
        <v>0.21</v>
      </c>
      <c r="J37" s="130">
        <f>0</f>
        <v>0</v>
      </c>
      <c r="L37" s="37"/>
    </row>
    <row r="38" spans="2:12" s="1" customFormat="1" ht="14.4" customHeight="1" hidden="1">
      <c r="B38" s="37"/>
      <c r="E38" s="31" t="s">
        <v>46</v>
      </c>
      <c r="F38" s="130">
        <f>ROUND((SUM(BH92:BH165)),2)</f>
        <v>0</v>
      </c>
      <c r="I38" s="131">
        <v>0.15</v>
      </c>
      <c r="J38" s="130">
        <f>0</f>
        <v>0</v>
      </c>
      <c r="L38" s="37"/>
    </row>
    <row r="39" spans="2:12" s="1" customFormat="1" ht="14.4" customHeight="1" hidden="1">
      <c r="B39" s="37"/>
      <c r="E39" s="31" t="s">
        <v>47</v>
      </c>
      <c r="F39" s="130">
        <f>ROUND((SUM(BI92:BI165)),2)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6057</v>
      </c>
      <c r="F52" s="1"/>
      <c r="G52" s="1"/>
      <c r="H52" s="1"/>
      <c r="I52" s="122"/>
      <c r="L52" s="37"/>
    </row>
    <row r="53" spans="2:12" s="1" customFormat="1" ht="12" customHeight="1">
      <c r="B53" s="37"/>
      <c r="C53" s="31" t="s">
        <v>127</v>
      </c>
      <c r="I53" s="122"/>
      <c r="L53" s="37"/>
    </row>
    <row r="54" spans="2:12" s="1" customFormat="1" ht="16.5" customHeight="1">
      <c r="B54" s="37"/>
      <c r="E54" s="60" t="str">
        <f>E11</f>
        <v>01 - oplocení</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J92</f>
        <v>0</v>
      </c>
      <c r="L63" s="37"/>
      <c r="AU63" s="18" t="s">
        <v>132</v>
      </c>
    </row>
    <row r="64" spans="2:12" s="8" customFormat="1" ht="24.95" customHeight="1">
      <c r="B64" s="145"/>
      <c r="D64" s="146" t="s">
        <v>133</v>
      </c>
      <c r="E64" s="147"/>
      <c r="F64" s="147"/>
      <c r="G64" s="147"/>
      <c r="H64" s="147"/>
      <c r="I64" s="148"/>
      <c r="J64" s="149">
        <f>J93</f>
        <v>0</v>
      </c>
      <c r="L64" s="145"/>
    </row>
    <row r="65" spans="2:12" s="9" customFormat="1" ht="19.9" customHeight="1">
      <c r="B65" s="150"/>
      <c r="D65" s="151" t="s">
        <v>134</v>
      </c>
      <c r="E65" s="152"/>
      <c r="F65" s="152"/>
      <c r="G65" s="152"/>
      <c r="H65" s="152"/>
      <c r="I65" s="153"/>
      <c r="J65" s="154">
        <f>J94</f>
        <v>0</v>
      </c>
      <c r="L65" s="150"/>
    </row>
    <row r="66" spans="2:12" s="9" customFormat="1" ht="19.9" customHeight="1">
      <c r="B66" s="150"/>
      <c r="D66" s="151" t="s">
        <v>135</v>
      </c>
      <c r="E66" s="152"/>
      <c r="F66" s="152"/>
      <c r="G66" s="152"/>
      <c r="H66" s="152"/>
      <c r="I66" s="153"/>
      <c r="J66" s="154">
        <f>J118</f>
        <v>0</v>
      </c>
      <c r="L66" s="150"/>
    </row>
    <row r="67" spans="2:12" s="9" customFormat="1" ht="19.9" customHeight="1">
      <c r="B67" s="150"/>
      <c r="D67" s="151" t="s">
        <v>136</v>
      </c>
      <c r="E67" s="152"/>
      <c r="F67" s="152"/>
      <c r="G67" s="152"/>
      <c r="H67" s="152"/>
      <c r="I67" s="153"/>
      <c r="J67" s="154">
        <f>J125</f>
        <v>0</v>
      </c>
      <c r="L67" s="150"/>
    </row>
    <row r="68" spans="2:12" s="9" customFormat="1" ht="19.9" customHeight="1">
      <c r="B68" s="150"/>
      <c r="D68" s="151" t="s">
        <v>141</v>
      </c>
      <c r="E68" s="152"/>
      <c r="F68" s="152"/>
      <c r="G68" s="152"/>
      <c r="H68" s="152"/>
      <c r="I68" s="153"/>
      <c r="J68" s="154">
        <f>J154</f>
        <v>0</v>
      </c>
      <c r="L68" s="150"/>
    </row>
    <row r="69" spans="2:12" s="8" customFormat="1" ht="24.95" customHeight="1">
      <c r="B69" s="145"/>
      <c r="D69" s="146" t="s">
        <v>142</v>
      </c>
      <c r="E69" s="147"/>
      <c r="F69" s="147"/>
      <c r="G69" s="147"/>
      <c r="H69" s="147"/>
      <c r="I69" s="148"/>
      <c r="J69" s="149">
        <f>J157</f>
        <v>0</v>
      </c>
      <c r="L69" s="145"/>
    </row>
    <row r="70" spans="2:12" s="9" customFormat="1" ht="19.9" customHeight="1">
      <c r="B70" s="150"/>
      <c r="D70" s="151" t="s">
        <v>143</v>
      </c>
      <c r="E70" s="152"/>
      <c r="F70" s="152"/>
      <c r="G70" s="152"/>
      <c r="H70" s="152"/>
      <c r="I70" s="153"/>
      <c r="J70" s="154">
        <f>J158</f>
        <v>0</v>
      </c>
      <c r="L70" s="150"/>
    </row>
    <row r="71" spans="2:12" s="1" customFormat="1" ht="21.8" customHeight="1">
      <c r="B71" s="37"/>
      <c r="I71" s="122"/>
      <c r="L71" s="37"/>
    </row>
    <row r="72" spans="2:12" s="1" customFormat="1" ht="6.95" customHeight="1">
      <c r="B72" s="53"/>
      <c r="C72" s="54"/>
      <c r="D72" s="54"/>
      <c r="E72" s="54"/>
      <c r="F72" s="54"/>
      <c r="G72" s="54"/>
      <c r="H72" s="54"/>
      <c r="I72" s="139"/>
      <c r="J72" s="54"/>
      <c r="K72" s="54"/>
      <c r="L72" s="37"/>
    </row>
    <row r="76" spans="2:12" s="1" customFormat="1" ht="6.95" customHeight="1">
      <c r="B76" s="55"/>
      <c r="C76" s="56"/>
      <c r="D76" s="56"/>
      <c r="E76" s="56"/>
      <c r="F76" s="56"/>
      <c r="G76" s="56"/>
      <c r="H76" s="56"/>
      <c r="I76" s="140"/>
      <c r="J76" s="56"/>
      <c r="K76" s="56"/>
      <c r="L76" s="37"/>
    </row>
    <row r="77" spans="2:12" s="1" customFormat="1" ht="24.95" customHeight="1">
      <c r="B77" s="37"/>
      <c r="C77" s="22" t="s">
        <v>162</v>
      </c>
      <c r="I77" s="122"/>
      <c r="L77" s="37"/>
    </row>
    <row r="78" spans="2:12" s="1" customFormat="1" ht="6.95" customHeight="1">
      <c r="B78" s="37"/>
      <c r="I78" s="122"/>
      <c r="L78" s="37"/>
    </row>
    <row r="79" spans="2:12" s="1" customFormat="1" ht="12" customHeight="1">
      <c r="B79" s="37"/>
      <c r="C79" s="31" t="s">
        <v>17</v>
      </c>
      <c r="I79" s="122"/>
      <c r="L79" s="37"/>
    </row>
    <row r="80" spans="2:12" s="1" customFormat="1" ht="16.5" customHeight="1">
      <c r="B80" s="37"/>
      <c r="E80" s="121" t="str">
        <f>E7</f>
        <v>Stavební úpravy pavilonu I Nemocnice České Budějovice</v>
      </c>
      <c r="F80" s="31"/>
      <c r="G80" s="31"/>
      <c r="H80" s="31"/>
      <c r="I80" s="122"/>
      <c r="L80" s="37"/>
    </row>
    <row r="81" spans="2:12" ht="12" customHeight="1">
      <c r="B81" s="21"/>
      <c r="C81" s="31" t="s">
        <v>125</v>
      </c>
      <c r="L81" s="21"/>
    </row>
    <row r="82" spans="2:12" s="1" customFormat="1" ht="16.5" customHeight="1">
      <c r="B82" s="37"/>
      <c r="E82" s="121" t="s">
        <v>6057</v>
      </c>
      <c r="F82" s="1"/>
      <c r="G82" s="1"/>
      <c r="H82" s="1"/>
      <c r="I82" s="122"/>
      <c r="L82" s="37"/>
    </row>
    <row r="83" spans="2:12" s="1" customFormat="1" ht="12" customHeight="1">
      <c r="B83" s="37"/>
      <c r="C83" s="31" t="s">
        <v>127</v>
      </c>
      <c r="I83" s="122"/>
      <c r="L83" s="37"/>
    </row>
    <row r="84" spans="2:12" s="1" customFormat="1" ht="16.5" customHeight="1">
      <c r="B84" s="37"/>
      <c r="E84" s="60" t="str">
        <f>E11</f>
        <v>01 - oplocení</v>
      </c>
      <c r="F84" s="1"/>
      <c r="G84" s="1"/>
      <c r="H84" s="1"/>
      <c r="I84" s="122"/>
      <c r="L84" s="37"/>
    </row>
    <row r="85" spans="2:12" s="1" customFormat="1" ht="6.95" customHeight="1">
      <c r="B85" s="37"/>
      <c r="I85" s="122"/>
      <c r="L85" s="37"/>
    </row>
    <row r="86" spans="2:12" s="1" customFormat="1" ht="12" customHeight="1">
      <c r="B86" s="37"/>
      <c r="C86" s="31" t="s">
        <v>22</v>
      </c>
      <c r="F86" s="26" t="str">
        <f>F14</f>
        <v>České Budějovice</v>
      </c>
      <c r="I86" s="123" t="s">
        <v>24</v>
      </c>
      <c r="J86" s="62" t="str">
        <f>IF(J14="","",J14)</f>
        <v>12. 4. 2019</v>
      </c>
      <c r="L86" s="37"/>
    </row>
    <row r="87" spans="2:12" s="1" customFormat="1" ht="6.95" customHeight="1">
      <c r="B87" s="37"/>
      <c r="I87" s="122"/>
      <c r="L87" s="37"/>
    </row>
    <row r="88" spans="2:12" s="1" customFormat="1" ht="27.9" customHeight="1">
      <c r="B88" s="37"/>
      <c r="C88" s="31" t="s">
        <v>26</v>
      </c>
      <c r="F88" s="26" t="str">
        <f>E17</f>
        <v xml:space="preserve"> </v>
      </c>
      <c r="I88" s="123" t="s">
        <v>32</v>
      </c>
      <c r="J88" s="35" t="str">
        <f>E23</f>
        <v>ARKUS5, s.r.o., České Budějovice</v>
      </c>
      <c r="L88" s="37"/>
    </row>
    <row r="89" spans="2:12" s="1" customFormat="1" ht="15.15" customHeight="1">
      <c r="B89" s="37"/>
      <c r="C89" s="31" t="s">
        <v>30</v>
      </c>
      <c r="F89" s="26" t="str">
        <f>IF(E20="","",E20)</f>
        <v>Vyplň údaj</v>
      </c>
      <c r="I89" s="123" t="s">
        <v>35</v>
      </c>
      <c r="J89" s="35" t="str">
        <f>E26</f>
        <v xml:space="preserve"> </v>
      </c>
      <c r="L89" s="37"/>
    </row>
    <row r="90" spans="2:12" s="1" customFormat="1" ht="10.3" customHeight="1">
      <c r="B90" s="37"/>
      <c r="I90" s="122"/>
      <c r="L90" s="37"/>
    </row>
    <row r="91" spans="2:20" s="10" customFormat="1" ht="29.25" customHeight="1">
      <c r="B91" s="155"/>
      <c r="C91" s="156" t="s">
        <v>163</v>
      </c>
      <c r="D91" s="157" t="s">
        <v>57</v>
      </c>
      <c r="E91" s="157" t="s">
        <v>53</v>
      </c>
      <c r="F91" s="157" t="s">
        <v>54</v>
      </c>
      <c r="G91" s="157" t="s">
        <v>164</v>
      </c>
      <c r="H91" s="157" t="s">
        <v>165</v>
      </c>
      <c r="I91" s="158" t="s">
        <v>166</v>
      </c>
      <c r="J91" s="157" t="s">
        <v>131</v>
      </c>
      <c r="K91" s="159" t="s">
        <v>167</v>
      </c>
      <c r="L91" s="155"/>
      <c r="M91" s="78" t="s">
        <v>3</v>
      </c>
      <c r="N91" s="79" t="s">
        <v>42</v>
      </c>
      <c r="O91" s="79" t="s">
        <v>168</v>
      </c>
      <c r="P91" s="79" t="s">
        <v>169</v>
      </c>
      <c r="Q91" s="79" t="s">
        <v>170</v>
      </c>
      <c r="R91" s="79" t="s">
        <v>171</v>
      </c>
      <c r="S91" s="79" t="s">
        <v>172</v>
      </c>
      <c r="T91" s="80" t="s">
        <v>173</v>
      </c>
    </row>
    <row r="92" spans="2:63" s="1" customFormat="1" ht="22.8" customHeight="1">
      <c r="B92" s="37"/>
      <c r="C92" s="83" t="s">
        <v>174</v>
      </c>
      <c r="I92" s="122"/>
      <c r="J92" s="160">
        <f>BK92</f>
        <v>0</v>
      </c>
      <c r="L92" s="37"/>
      <c r="M92" s="81"/>
      <c r="N92" s="66"/>
      <c r="O92" s="66"/>
      <c r="P92" s="161">
        <f>P93+P157</f>
        <v>0</v>
      </c>
      <c r="Q92" s="66"/>
      <c r="R92" s="161">
        <f>R93+R157</f>
        <v>66.87993739999999</v>
      </c>
      <c r="S92" s="66"/>
      <c r="T92" s="162">
        <f>T93+T157</f>
        <v>0</v>
      </c>
      <c r="AT92" s="18" t="s">
        <v>71</v>
      </c>
      <c r="AU92" s="18" t="s">
        <v>132</v>
      </c>
      <c r="BK92" s="163">
        <f>BK93+BK157</f>
        <v>0</v>
      </c>
    </row>
    <row r="93" spans="2:63" s="11" customFormat="1" ht="25.9" customHeight="1">
      <c r="B93" s="164"/>
      <c r="D93" s="165" t="s">
        <v>71</v>
      </c>
      <c r="E93" s="166" t="s">
        <v>175</v>
      </c>
      <c r="F93" s="166" t="s">
        <v>176</v>
      </c>
      <c r="I93" s="167"/>
      <c r="J93" s="168">
        <f>BK93</f>
        <v>0</v>
      </c>
      <c r="L93" s="164"/>
      <c r="M93" s="169"/>
      <c r="N93" s="170"/>
      <c r="O93" s="170"/>
      <c r="P93" s="171">
        <f>P94+P118+P125+P154</f>
        <v>0</v>
      </c>
      <c r="Q93" s="170"/>
      <c r="R93" s="171">
        <f>R94+R118+R125+R154</f>
        <v>66.84631639999999</v>
      </c>
      <c r="S93" s="170"/>
      <c r="T93" s="172">
        <f>T94+T118+T125+T154</f>
        <v>0</v>
      </c>
      <c r="AR93" s="165" t="s">
        <v>79</v>
      </c>
      <c r="AT93" s="173" t="s">
        <v>71</v>
      </c>
      <c r="AU93" s="173" t="s">
        <v>72</v>
      </c>
      <c r="AY93" s="165" t="s">
        <v>177</v>
      </c>
      <c r="BK93" s="174">
        <f>BK94+BK118+BK125+BK154</f>
        <v>0</v>
      </c>
    </row>
    <row r="94" spans="2:63" s="11" customFormat="1" ht="22.8" customHeight="1">
      <c r="B94" s="164"/>
      <c r="D94" s="165" t="s">
        <v>71</v>
      </c>
      <c r="E94" s="175" t="s">
        <v>79</v>
      </c>
      <c r="F94" s="175" t="s">
        <v>178</v>
      </c>
      <c r="I94" s="167"/>
      <c r="J94" s="176">
        <f>BK94</f>
        <v>0</v>
      </c>
      <c r="L94" s="164"/>
      <c r="M94" s="169"/>
      <c r="N94" s="170"/>
      <c r="O94" s="170"/>
      <c r="P94" s="171">
        <f>SUM(P95:P117)</f>
        <v>0</v>
      </c>
      <c r="Q94" s="170"/>
      <c r="R94" s="171">
        <f>SUM(R95:R117)</f>
        <v>0</v>
      </c>
      <c r="S94" s="170"/>
      <c r="T94" s="172">
        <f>SUM(T95:T117)</f>
        <v>0</v>
      </c>
      <c r="AR94" s="165" t="s">
        <v>79</v>
      </c>
      <c r="AT94" s="173" t="s">
        <v>71</v>
      </c>
      <c r="AU94" s="173" t="s">
        <v>79</v>
      </c>
      <c r="AY94" s="165" t="s">
        <v>177</v>
      </c>
      <c r="BK94" s="174">
        <f>SUM(BK95:BK117)</f>
        <v>0</v>
      </c>
    </row>
    <row r="95" spans="2:65" s="1" customFormat="1" ht="48" customHeight="1">
      <c r="B95" s="177"/>
      <c r="C95" s="178" t="s">
        <v>79</v>
      </c>
      <c r="D95" s="178" t="s">
        <v>179</v>
      </c>
      <c r="E95" s="179" t="s">
        <v>6059</v>
      </c>
      <c r="F95" s="180" t="s">
        <v>6060</v>
      </c>
      <c r="G95" s="181" t="s">
        <v>182</v>
      </c>
      <c r="H95" s="182">
        <v>4.292</v>
      </c>
      <c r="I95" s="183"/>
      <c r="J95" s="184">
        <f>ROUND(I95*H95,2)</f>
        <v>0</v>
      </c>
      <c r="K95" s="180" t="s">
        <v>183</v>
      </c>
      <c r="L95" s="37"/>
      <c r="M95" s="185" t="s">
        <v>3</v>
      </c>
      <c r="N95" s="186" t="s">
        <v>43</v>
      </c>
      <c r="O95" s="70"/>
      <c r="P95" s="187">
        <f>O95*H95</f>
        <v>0</v>
      </c>
      <c r="Q95" s="187">
        <v>0</v>
      </c>
      <c r="R95" s="187">
        <f>Q95*H95</f>
        <v>0</v>
      </c>
      <c r="S95" s="187">
        <v>0</v>
      </c>
      <c r="T95" s="188">
        <f>S95*H95</f>
        <v>0</v>
      </c>
      <c r="AR95" s="189" t="s">
        <v>184</v>
      </c>
      <c r="AT95" s="189" t="s">
        <v>179</v>
      </c>
      <c r="AU95" s="189" t="s">
        <v>81</v>
      </c>
      <c r="AY95" s="18" t="s">
        <v>177</v>
      </c>
      <c r="BE95" s="190">
        <f>IF(N95="základní",J95,0)</f>
        <v>0</v>
      </c>
      <c r="BF95" s="190">
        <f>IF(N95="snížená",J95,0)</f>
        <v>0</v>
      </c>
      <c r="BG95" s="190">
        <f>IF(N95="zákl. přenesená",J95,0)</f>
        <v>0</v>
      </c>
      <c r="BH95" s="190">
        <f>IF(N95="sníž. přenesená",J95,0)</f>
        <v>0</v>
      </c>
      <c r="BI95" s="190">
        <f>IF(N95="nulová",J95,0)</f>
        <v>0</v>
      </c>
      <c r="BJ95" s="18" t="s">
        <v>79</v>
      </c>
      <c r="BK95" s="190">
        <f>ROUND(I95*H95,2)</f>
        <v>0</v>
      </c>
      <c r="BL95" s="18" t="s">
        <v>184</v>
      </c>
      <c r="BM95" s="189" t="s">
        <v>6061</v>
      </c>
    </row>
    <row r="96" spans="2:47" s="1" customFormat="1" ht="12">
      <c r="B96" s="37"/>
      <c r="D96" s="191" t="s">
        <v>186</v>
      </c>
      <c r="F96" s="192" t="s">
        <v>6062</v>
      </c>
      <c r="I96" s="122"/>
      <c r="L96" s="37"/>
      <c r="M96" s="193"/>
      <c r="N96" s="70"/>
      <c r="O96" s="70"/>
      <c r="P96" s="70"/>
      <c r="Q96" s="70"/>
      <c r="R96" s="70"/>
      <c r="S96" s="70"/>
      <c r="T96" s="71"/>
      <c r="AT96" s="18" t="s">
        <v>186</v>
      </c>
      <c r="AU96" s="18" t="s">
        <v>81</v>
      </c>
    </row>
    <row r="97" spans="2:51" s="12" customFormat="1" ht="12">
      <c r="B97" s="194"/>
      <c r="D97" s="191" t="s">
        <v>188</v>
      </c>
      <c r="E97" s="195" t="s">
        <v>3</v>
      </c>
      <c r="F97" s="196" t="s">
        <v>6063</v>
      </c>
      <c r="H97" s="197">
        <v>4.292</v>
      </c>
      <c r="I97" s="198"/>
      <c r="L97" s="194"/>
      <c r="M97" s="199"/>
      <c r="N97" s="200"/>
      <c r="O97" s="200"/>
      <c r="P97" s="200"/>
      <c r="Q97" s="200"/>
      <c r="R97" s="200"/>
      <c r="S97" s="200"/>
      <c r="T97" s="201"/>
      <c r="AT97" s="195" t="s">
        <v>188</v>
      </c>
      <c r="AU97" s="195" t="s">
        <v>81</v>
      </c>
      <c r="AV97" s="12" t="s">
        <v>81</v>
      </c>
      <c r="AW97" s="12" t="s">
        <v>34</v>
      </c>
      <c r="AX97" s="12" t="s">
        <v>79</v>
      </c>
      <c r="AY97" s="195" t="s">
        <v>177</v>
      </c>
    </row>
    <row r="98" spans="2:65" s="1" customFormat="1" ht="36" customHeight="1">
      <c r="B98" s="177"/>
      <c r="C98" s="178" t="s">
        <v>81</v>
      </c>
      <c r="D98" s="178" t="s">
        <v>179</v>
      </c>
      <c r="E98" s="179" t="s">
        <v>6064</v>
      </c>
      <c r="F98" s="180" t="s">
        <v>6065</v>
      </c>
      <c r="G98" s="181" t="s">
        <v>182</v>
      </c>
      <c r="H98" s="182">
        <v>26.327</v>
      </c>
      <c r="I98" s="183"/>
      <c r="J98" s="184">
        <f>ROUND(I98*H98,2)</f>
        <v>0</v>
      </c>
      <c r="K98" s="180" t="s">
        <v>183</v>
      </c>
      <c r="L98" s="37"/>
      <c r="M98" s="185" t="s">
        <v>3</v>
      </c>
      <c r="N98" s="186" t="s">
        <v>43</v>
      </c>
      <c r="O98" s="70"/>
      <c r="P98" s="187">
        <f>O98*H98</f>
        <v>0</v>
      </c>
      <c r="Q98" s="187">
        <v>0</v>
      </c>
      <c r="R98" s="187">
        <f>Q98*H98</f>
        <v>0</v>
      </c>
      <c r="S98" s="187">
        <v>0</v>
      </c>
      <c r="T98" s="188">
        <f>S98*H98</f>
        <v>0</v>
      </c>
      <c r="AR98" s="189" t="s">
        <v>184</v>
      </c>
      <c r="AT98" s="189" t="s">
        <v>179</v>
      </c>
      <c r="AU98" s="189" t="s">
        <v>81</v>
      </c>
      <c r="AY98" s="18" t="s">
        <v>177</v>
      </c>
      <c r="BE98" s="190">
        <f>IF(N98="základní",J98,0)</f>
        <v>0</v>
      </c>
      <c r="BF98" s="190">
        <f>IF(N98="snížená",J98,0)</f>
        <v>0</v>
      </c>
      <c r="BG98" s="190">
        <f>IF(N98="zákl. přenesená",J98,0)</f>
        <v>0</v>
      </c>
      <c r="BH98" s="190">
        <f>IF(N98="sníž. přenesená",J98,0)</f>
        <v>0</v>
      </c>
      <c r="BI98" s="190">
        <f>IF(N98="nulová",J98,0)</f>
        <v>0</v>
      </c>
      <c r="BJ98" s="18" t="s">
        <v>79</v>
      </c>
      <c r="BK98" s="190">
        <f>ROUND(I98*H98,2)</f>
        <v>0</v>
      </c>
      <c r="BL98" s="18" t="s">
        <v>184</v>
      </c>
      <c r="BM98" s="189" t="s">
        <v>6066</v>
      </c>
    </row>
    <row r="99" spans="2:47" s="1" customFormat="1" ht="12">
      <c r="B99" s="37"/>
      <c r="D99" s="191" t="s">
        <v>186</v>
      </c>
      <c r="F99" s="192" t="s">
        <v>6067</v>
      </c>
      <c r="I99" s="122"/>
      <c r="L99" s="37"/>
      <c r="M99" s="193"/>
      <c r="N99" s="70"/>
      <c r="O99" s="70"/>
      <c r="P99" s="70"/>
      <c r="Q99" s="70"/>
      <c r="R99" s="70"/>
      <c r="S99" s="70"/>
      <c r="T99" s="71"/>
      <c r="AT99" s="18" t="s">
        <v>186</v>
      </c>
      <c r="AU99" s="18" t="s">
        <v>81</v>
      </c>
    </row>
    <row r="100" spans="2:51" s="12" customFormat="1" ht="12">
      <c r="B100" s="194"/>
      <c r="D100" s="191" t="s">
        <v>188</v>
      </c>
      <c r="E100" s="195" t="s">
        <v>3</v>
      </c>
      <c r="F100" s="196" t="s">
        <v>6068</v>
      </c>
      <c r="H100" s="197">
        <v>26.327</v>
      </c>
      <c r="I100" s="198"/>
      <c r="L100" s="194"/>
      <c r="M100" s="199"/>
      <c r="N100" s="200"/>
      <c r="O100" s="200"/>
      <c r="P100" s="200"/>
      <c r="Q100" s="200"/>
      <c r="R100" s="200"/>
      <c r="S100" s="200"/>
      <c r="T100" s="201"/>
      <c r="AT100" s="195" t="s">
        <v>188</v>
      </c>
      <c r="AU100" s="195" t="s">
        <v>81</v>
      </c>
      <c r="AV100" s="12" t="s">
        <v>81</v>
      </c>
      <c r="AW100" s="12" t="s">
        <v>34</v>
      </c>
      <c r="AX100" s="12" t="s">
        <v>79</v>
      </c>
      <c r="AY100" s="195" t="s">
        <v>177</v>
      </c>
    </row>
    <row r="101" spans="2:65" s="1" customFormat="1" ht="48" customHeight="1">
      <c r="B101" s="177"/>
      <c r="C101" s="178" t="s">
        <v>194</v>
      </c>
      <c r="D101" s="178" t="s">
        <v>179</v>
      </c>
      <c r="E101" s="179" t="s">
        <v>6069</v>
      </c>
      <c r="F101" s="180" t="s">
        <v>6070</v>
      </c>
      <c r="G101" s="181" t="s">
        <v>182</v>
      </c>
      <c r="H101" s="182">
        <v>26.327</v>
      </c>
      <c r="I101" s="183"/>
      <c r="J101" s="184">
        <f>ROUND(I101*H101,2)</f>
        <v>0</v>
      </c>
      <c r="K101" s="180" t="s">
        <v>183</v>
      </c>
      <c r="L101" s="37"/>
      <c r="M101" s="185" t="s">
        <v>3</v>
      </c>
      <c r="N101" s="186" t="s">
        <v>43</v>
      </c>
      <c r="O101" s="70"/>
      <c r="P101" s="187">
        <f>O101*H101</f>
        <v>0</v>
      </c>
      <c r="Q101" s="187">
        <v>0</v>
      </c>
      <c r="R101" s="187">
        <f>Q101*H101</f>
        <v>0</v>
      </c>
      <c r="S101" s="187">
        <v>0</v>
      </c>
      <c r="T101" s="188">
        <f>S101*H101</f>
        <v>0</v>
      </c>
      <c r="AR101" s="189" t="s">
        <v>184</v>
      </c>
      <c r="AT101" s="189" t="s">
        <v>179</v>
      </c>
      <c r="AU101" s="189" t="s">
        <v>81</v>
      </c>
      <c r="AY101" s="18" t="s">
        <v>177</v>
      </c>
      <c r="BE101" s="190">
        <f>IF(N101="základní",J101,0)</f>
        <v>0</v>
      </c>
      <c r="BF101" s="190">
        <f>IF(N101="snížená",J101,0)</f>
        <v>0</v>
      </c>
      <c r="BG101" s="190">
        <f>IF(N101="zákl. přenesená",J101,0)</f>
        <v>0</v>
      </c>
      <c r="BH101" s="190">
        <f>IF(N101="sníž. přenesená",J101,0)</f>
        <v>0</v>
      </c>
      <c r="BI101" s="190">
        <f>IF(N101="nulová",J101,0)</f>
        <v>0</v>
      </c>
      <c r="BJ101" s="18" t="s">
        <v>79</v>
      </c>
      <c r="BK101" s="190">
        <f>ROUND(I101*H101,2)</f>
        <v>0</v>
      </c>
      <c r="BL101" s="18" t="s">
        <v>184</v>
      </c>
      <c r="BM101" s="189" t="s">
        <v>6071</v>
      </c>
    </row>
    <row r="102" spans="2:47" s="1" customFormat="1" ht="12">
      <c r="B102" s="37"/>
      <c r="D102" s="191" t="s">
        <v>186</v>
      </c>
      <c r="F102" s="192" t="s">
        <v>6067</v>
      </c>
      <c r="I102" s="122"/>
      <c r="L102" s="37"/>
      <c r="M102" s="193"/>
      <c r="N102" s="70"/>
      <c r="O102" s="70"/>
      <c r="P102" s="70"/>
      <c r="Q102" s="70"/>
      <c r="R102" s="70"/>
      <c r="S102" s="70"/>
      <c r="T102" s="71"/>
      <c r="AT102" s="18" t="s">
        <v>186</v>
      </c>
      <c r="AU102" s="18" t="s">
        <v>81</v>
      </c>
    </row>
    <row r="103" spans="2:65" s="1" customFormat="1" ht="60" customHeight="1">
      <c r="B103" s="177"/>
      <c r="C103" s="178" t="s">
        <v>184</v>
      </c>
      <c r="D103" s="178" t="s">
        <v>179</v>
      </c>
      <c r="E103" s="179" t="s">
        <v>199</v>
      </c>
      <c r="F103" s="180" t="s">
        <v>200</v>
      </c>
      <c r="G103" s="181" t="s">
        <v>182</v>
      </c>
      <c r="H103" s="182">
        <v>26.327</v>
      </c>
      <c r="I103" s="183"/>
      <c r="J103" s="184">
        <f>ROUND(I103*H103,2)</f>
        <v>0</v>
      </c>
      <c r="K103" s="180" t="s">
        <v>183</v>
      </c>
      <c r="L103" s="37"/>
      <c r="M103" s="185" t="s">
        <v>3</v>
      </c>
      <c r="N103" s="186" t="s">
        <v>43</v>
      </c>
      <c r="O103" s="70"/>
      <c r="P103" s="187">
        <f>O103*H103</f>
        <v>0</v>
      </c>
      <c r="Q103" s="187">
        <v>0</v>
      </c>
      <c r="R103" s="187">
        <f>Q103*H103</f>
        <v>0</v>
      </c>
      <c r="S103" s="187">
        <v>0</v>
      </c>
      <c r="T103" s="188">
        <f>S103*H103</f>
        <v>0</v>
      </c>
      <c r="AR103" s="189" t="s">
        <v>184</v>
      </c>
      <c r="AT103" s="189" t="s">
        <v>179</v>
      </c>
      <c r="AU103" s="189" t="s">
        <v>81</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6072</v>
      </c>
    </row>
    <row r="104" spans="2:47" s="1" customFormat="1" ht="12">
      <c r="B104" s="37"/>
      <c r="D104" s="191" t="s">
        <v>186</v>
      </c>
      <c r="F104" s="192" t="s">
        <v>202</v>
      </c>
      <c r="I104" s="122"/>
      <c r="L104" s="37"/>
      <c r="M104" s="193"/>
      <c r="N104" s="70"/>
      <c r="O104" s="70"/>
      <c r="P104" s="70"/>
      <c r="Q104" s="70"/>
      <c r="R104" s="70"/>
      <c r="S104" s="70"/>
      <c r="T104" s="71"/>
      <c r="AT104" s="18" t="s">
        <v>186</v>
      </c>
      <c r="AU104" s="18" t="s">
        <v>81</v>
      </c>
    </row>
    <row r="105" spans="2:51" s="12" customFormat="1" ht="12">
      <c r="B105" s="194"/>
      <c r="D105" s="191" t="s">
        <v>188</v>
      </c>
      <c r="E105" s="195" t="s">
        <v>3</v>
      </c>
      <c r="F105" s="196" t="s">
        <v>6068</v>
      </c>
      <c r="H105" s="197">
        <v>26.327</v>
      </c>
      <c r="I105" s="198"/>
      <c r="L105" s="194"/>
      <c r="M105" s="199"/>
      <c r="N105" s="200"/>
      <c r="O105" s="200"/>
      <c r="P105" s="200"/>
      <c r="Q105" s="200"/>
      <c r="R105" s="200"/>
      <c r="S105" s="200"/>
      <c r="T105" s="201"/>
      <c r="AT105" s="195" t="s">
        <v>188</v>
      </c>
      <c r="AU105" s="195" t="s">
        <v>81</v>
      </c>
      <c r="AV105" s="12" t="s">
        <v>81</v>
      </c>
      <c r="AW105" s="12" t="s">
        <v>34</v>
      </c>
      <c r="AX105" s="12" t="s">
        <v>79</v>
      </c>
      <c r="AY105" s="195" t="s">
        <v>177</v>
      </c>
    </row>
    <row r="106" spans="2:65" s="1" customFormat="1" ht="60" customHeight="1">
      <c r="B106" s="177"/>
      <c r="C106" s="178" t="s">
        <v>203</v>
      </c>
      <c r="D106" s="178" t="s">
        <v>179</v>
      </c>
      <c r="E106" s="179" t="s">
        <v>204</v>
      </c>
      <c r="F106" s="180" t="s">
        <v>205</v>
      </c>
      <c r="G106" s="181" t="s">
        <v>182</v>
      </c>
      <c r="H106" s="182">
        <v>157.962</v>
      </c>
      <c r="I106" s="183"/>
      <c r="J106" s="184">
        <f>ROUND(I106*H106,2)</f>
        <v>0</v>
      </c>
      <c r="K106" s="180" t="s">
        <v>183</v>
      </c>
      <c r="L106" s="37"/>
      <c r="M106" s="185" t="s">
        <v>3</v>
      </c>
      <c r="N106" s="186" t="s">
        <v>43</v>
      </c>
      <c r="O106" s="70"/>
      <c r="P106" s="187">
        <f>O106*H106</f>
        <v>0</v>
      </c>
      <c r="Q106" s="187">
        <v>0</v>
      </c>
      <c r="R106" s="187">
        <f>Q106*H106</f>
        <v>0</v>
      </c>
      <c r="S106" s="187">
        <v>0</v>
      </c>
      <c r="T106" s="188">
        <f>S106*H106</f>
        <v>0</v>
      </c>
      <c r="AR106" s="189" t="s">
        <v>184</v>
      </c>
      <c r="AT106" s="189" t="s">
        <v>179</v>
      </c>
      <c r="AU106" s="189" t="s">
        <v>81</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6073</v>
      </c>
    </row>
    <row r="107" spans="2:47" s="1" customFormat="1" ht="12">
      <c r="B107" s="37"/>
      <c r="D107" s="191" t="s">
        <v>186</v>
      </c>
      <c r="F107" s="192" t="s">
        <v>202</v>
      </c>
      <c r="I107" s="122"/>
      <c r="L107" s="37"/>
      <c r="M107" s="193"/>
      <c r="N107" s="70"/>
      <c r="O107" s="70"/>
      <c r="P107" s="70"/>
      <c r="Q107" s="70"/>
      <c r="R107" s="70"/>
      <c r="S107" s="70"/>
      <c r="T107" s="71"/>
      <c r="AT107" s="18" t="s">
        <v>186</v>
      </c>
      <c r="AU107" s="18" t="s">
        <v>81</v>
      </c>
    </row>
    <row r="108" spans="2:51" s="12" customFormat="1" ht="12">
      <c r="B108" s="194"/>
      <c r="D108" s="191" t="s">
        <v>188</v>
      </c>
      <c r="F108" s="196" t="s">
        <v>6074</v>
      </c>
      <c r="H108" s="197">
        <v>157.962</v>
      </c>
      <c r="I108" s="198"/>
      <c r="L108" s="194"/>
      <c r="M108" s="199"/>
      <c r="N108" s="200"/>
      <c r="O108" s="200"/>
      <c r="P108" s="200"/>
      <c r="Q108" s="200"/>
      <c r="R108" s="200"/>
      <c r="S108" s="200"/>
      <c r="T108" s="201"/>
      <c r="AT108" s="195" t="s">
        <v>188</v>
      </c>
      <c r="AU108" s="195" t="s">
        <v>81</v>
      </c>
      <c r="AV108" s="12" t="s">
        <v>81</v>
      </c>
      <c r="AW108" s="12" t="s">
        <v>4</v>
      </c>
      <c r="AX108" s="12" t="s">
        <v>79</v>
      </c>
      <c r="AY108" s="195" t="s">
        <v>177</v>
      </c>
    </row>
    <row r="109" spans="2:65" s="1" customFormat="1" ht="16.5" customHeight="1">
      <c r="B109" s="177"/>
      <c r="C109" s="178" t="s">
        <v>208</v>
      </c>
      <c r="D109" s="178" t="s">
        <v>179</v>
      </c>
      <c r="E109" s="179" t="s">
        <v>214</v>
      </c>
      <c r="F109" s="180" t="s">
        <v>215</v>
      </c>
      <c r="G109" s="181" t="s">
        <v>182</v>
      </c>
      <c r="H109" s="182">
        <v>26.327</v>
      </c>
      <c r="I109" s="183"/>
      <c r="J109" s="184">
        <f>ROUND(I109*H109,2)</f>
        <v>0</v>
      </c>
      <c r="K109" s="180" t="s">
        <v>183</v>
      </c>
      <c r="L109" s="37"/>
      <c r="M109" s="185" t="s">
        <v>3</v>
      </c>
      <c r="N109" s="186" t="s">
        <v>43</v>
      </c>
      <c r="O109" s="70"/>
      <c r="P109" s="187">
        <f>O109*H109</f>
        <v>0</v>
      </c>
      <c r="Q109" s="187">
        <v>0</v>
      </c>
      <c r="R109" s="187">
        <f>Q109*H109</f>
        <v>0</v>
      </c>
      <c r="S109" s="187">
        <v>0</v>
      </c>
      <c r="T109" s="188">
        <f>S109*H109</f>
        <v>0</v>
      </c>
      <c r="AR109" s="189" t="s">
        <v>184</v>
      </c>
      <c r="AT109" s="189" t="s">
        <v>179</v>
      </c>
      <c r="AU109" s="189" t="s">
        <v>81</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6075</v>
      </c>
    </row>
    <row r="110" spans="2:47" s="1" customFormat="1" ht="12">
      <c r="B110" s="37"/>
      <c r="D110" s="191" t="s">
        <v>186</v>
      </c>
      <c r="F110" s="192" t="s">
        <v>217</v>
      </c>
      <c r="I110" s="122"/>
      <c r="L110" s="37"/>
      <c r="M110" s="193"/>
      <c r="N110" s="70"/>
      <c r="O110" s="70"/>
      <c r="P110" s="70"/>
      <c r="Q110" s="70"/>
      <c r="R110" s="70"/>
      <c r="S110" s="70"/>
      <c r="T110" s="71"/>
      <c r="AT110" s="18" t="s">
        <v>186</v>
      </c>
      <c r="AU110" s="18" t="s">
        <v>81</v>
      </c>
    </row>
    <row r="111" spans="2:51" s="12" customFormat="1" ht="12">
      <c r="B111" s="194"/>
      <c r="D111" s="191" t="s">
        <v>188</v>
      </c>
      <c r="E111" s="195" t="s">
        <v>3</v>
      </c>
      <c r="F111" s="196" t="s">
        <v>6068</v>
      </c>
      <c r="H111" s="197">
        <v>26.327</v>
      </c>
      <c r="I111" s="198"/>
      <c r="L111" s="194"/>
      <c r="M111" s="199"/>
      <c r="N111" s="200"/>
      <c r="O111" s="200"/>
      <c r="P111" s="200"/>
      <c r="Q111" s="200"/>
      <c r="R111" s="200"/>
      <c r="S111" s="200"/>
      <c r="T111" s="201"/>
      <c r="AT111" s="195" t="s">
        <v>188</v>
      </c>
      <c r="AU111" s="195" t="s">
        <v>81</v>
      </c>
      <c r="AV111" s="12" t="s">
        <v>81</v>
      </c>
      <c r="AW111" s="12" t="s">
        <v>34</v>
      </c>
      <c r="AX111" s="12" t="s">
        <v>79</v>
      </c>
      <c r="AY111" s="195" t="s">
        <v>177</v>
      </c>
    </row>
    <row r="112" spans="2:65" s="1" customFormat="1" ht="36" customHeight="1">
      <c r="B112" s="177"/>
      <c r="C112" s="178" t="s">
        <v>213</v>
      </c>
      <c r="D112" s="178" t="s">
        <v>179</v>
      </c>
      <c r="E112" s="179" t="s">
        <v>219</v>
      </c>
      <c r="F112" s="180" t="s">
        <v>220</v>
      </c>
      <c r="G112" s="181" t="s">
        <v>221</v>
      </c>
      <c r="H112" s="182">
        <v>52.654</v>
      </c>
      <c r="I112" s="183"/>
      <c r="J112" s="184">
        <f>ROUND(I112*H112,2)</f>
        <v>0</v>
      </c>
      <c r="K112" s="180" t="s">
        <v>183</v>
      </c>
      <c r="L112" s="37"/>
      <c r="M112" s="185" t="s">
        <v>3</v>
      </c>
      <c r="N112" s="186" t="s">
        <v>43</v>
      </c>
      <c r="O112" s="70"/>
      <c r="P112" s="187">
        <f>O112*H112</f>
        <v>0</v>
      </c>
      <c r="Q112" s="187">
        <v>0</v>
      </c>
      <c r="R112" s="187">
        <f>Q112*H112</f>
        <v>0</v>
      </c>
      <c r="S112" s="187">
        <v>0</v>
      </c>
      <c r="T112" s="188">
        <f>S112*H112</f>
        <v>0</v>
      </c>
      <c r="AR112" s="189" t="s">
        <v>184</v>
      </c>
      <c r="AT112" s="189" t="s">
        <v>179</v>
      </c>
      <c r="AU112" s="189" t="s">
        <v>81</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6076</v>
      </c>
    </row>
    <row r="113" spans="2:47" s="1" customFormat="1" ht="12">
      <c r="B113" s="37"/>
      <c r="D113" s="191" t="s">
        <v>186</v>
      </c>
      <c r="F113" s="192" t="s">
        <v>223</v>
      </c>
      <c r="I113" s="122"/>
      <c r="L113" s="37"/>
      <c r="M113" s="193"/>
      <c r="N113" s="70"/>
      <c r="O113" s="70"/>
      <c r="P113" s="70"/>
      <c r="Q113" s="70"/>
      <c r="R113" s="70"/>
      <c r="S113" s="70"/>
      <c r="T113" s="71"/>
      <c r="AT113" s="18" t="s">
        <v>186</v>
      </c>
      <c r="AU113" s="18" t="s">
        <v>81</v>
      </c>
    </row>
    <row r="114" spans="2:51" s="12" customFormat="1" ht="12">
      <c r="B114" s="194"/>
      <c r="D114" s="191" t="s">
        <v>188</v>
      </c>
      <c r="F114" s="196" t="s">
        <v>6077</v>
      </c>
      <c r="H114" s="197">
        <v>52.654</v>
      </c>
      <c r="I114" s="198"/>
      <c r="L114" s="194"/>
      <c r="M114" s="199"/>
      <c r="N114" s="200"/>
      <c r="O114" s="200"/>
      <c r="P114" s="200"/>
      <c r="Q114" s="200"/>
      <c r="R114" s="200"/>
      <c r="S114" s="200"/>
      <c r="T114" s="201"/>
      <c r="AT114" s="195" t="s">
        <v>188</v>
      </c>
      <c r="AU114" s="195" t="s">
        <v>81</v>
      </c>
      <c r="AV114" s="12" t="s">
        <v>81</v>
      </c>
      <c r="AW114" s="12" t="s">
        <v>4</v>
      </c>
      <c r="AX114" s="12" t="s">
        <v>79</v>
      </c>
      <c r="AY114" s="195" t="s">
        <v>177</v>
      </c>
    </row>
    <row r="115" spans="2:65" s="1" customFormat="1" ht="24" customHeight="1">
      <c r="B115" s="177"/>
      <c r="C115" s="178" t="s">
        <v>218</v>
      </c>
      <c r="D115" s="178" t="s">
        <v>179</v>
      </c>
      <c r="E115" s="179" t="s">
        <v>6078</v>
      </c>
      <c r="F115" s="180" t="s">
        <v>6079</v>
      </c>
      <c r="G115" s="181" t="s">
        <v>261</v>
      </c>
      <c r="H115" s="182">
        <v>114.466</v>
      </c>
      <c r="I115" s="183"/>
      <c r="J115" s="184">
        <f>ROUND(I115*H115,2)</f>
        <v>0</v>
      </c>
      <c r="K115" s="180" t="s">
        <v>183</v>
      </c>
      <c r="L115" s="37"/>
      <c r="M115" s="185" t="s">
        <v>3</v>
      </c>
      <c r="N115" s="186" t="s">
        <v>43</v>
      </c>
      <c r="O115" s="70"/>
      <c r="P115" s="187">
        <f>O115*H115</f>
        <v>0</v>
      </c>
      <c r="Q115" s="187">
        <v>0</v>
      </c>
      <c r="R115" s="187">
        <f>Q115*H115</f>
        <v>0</v>
      </c>
      <c r="S115" s="187">
        <v>0</v>
      </c>
      <c r="T115" s="188">
        <f>S115*H115</f>
        <v>0</v>
      </c>
      <c r="AR115" s="189" t="s">
        <v>184</v>
      </c>
      <c r="AT115" s="189" t="s">
        <v>179</v>
      </c>
      <c r="AU115" s="189" t="s">
        <v>81</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6080</v>
      </c>
    </row>
    <row r="116" spans="2:47" s="1" customFormat="1" ht="12">
      <c r="B116" s="37"/>
      <c r="D116" s="191" t="s">
        <v>186</v>
      </c>
      <c r="F116" s="192" t="s">
        <v>6081</v>
      </c>
      <c r="I116" s="122"/>
      <c r="L116" s="37"/>
      <c r="M116" s="193"/>
      <c r="N116" s="70"/>
      <c r="O116" s="70"/>
      <c r="P116" s="70"/>
      <c r="Q116" s="70"/>
      <c r="R116" s="70"/>
      <c r="S116" s="70"/>
      <c r="T116" s="71"/>
      <c r="AT116" s="18" t="s">
        <v>186</v>
      </c>
      <c r="AU116" s="18" t="s">
        <v>81</v>
      </c>
    </row>
    <row r="117" spans="2:51" s="12" customFormat="1" ht="12">
      <c r="B117" s="194"/>
      <c r="D117" s="191" t="s">
        <v>188</v>
      </c>
      <c r="E117" s="195" t="s">
        <v>3</v>
      </c>
      <c r="F117" s="196" t="s">
        <v>6082</v>
      </c>
      <c r="H117" s="197">
        <v>114.466</v>
      </c>
      <c r="I117" s="198"/>
      <c r="L117" s="194"/>
      <c r="M117" s="199"/>
      <c r="N117" s="200"/>
      <c r="O117" s="200"/>
      <c r="P117" s="200"/>
      <c r="Q117" s="200"/>
      <c r="R117" s="200"/>
      <c r="S117" s="200"/>
      <c r="T117" s="201"/>
      <c r="AT117" s="195" t="s">
        <v>188</v>
      </c>
      <c r="AU117" s="195" t="s">
        <v>81</v>
      </c>
      <c r="AV117" s="12" t="s">
        <v>81</v>
      </c>
      <c r="AW117" s="12" t="s">
        <v>34</v>
      </c>
      <c r="AX117" s="12" t="s">
        <v>79</v>
      </c>
      <c r="AY117" s="195" t="s">
        <v>177</v>
      </c>
    </row>
    <row r="118" spans="2:63" s="11" customFormat="1" ht="22.8" customHeight="1">
      <c r="B118" s="164"/>
      <c r="D118" s="165" t="s">
        <v>71</v>
      </c>
      <c r="E118" s="175" t="s">
        <v>81</v>
      </c>
      <c r="F118" s="175" t="s">
        <v>241</v>
      </c>
      <c r="I118" s="167"/>
      <c r="J118" s="176">
        <f>BK118</f>
        <v>0</v>
      </c>
      <c r="L118" s="164"/>
      <c r="M118" s="169"/>
      <c r="N118" s="170"/>
      <c r="O118" s="170"/>
      <c r="P118" s="171">
        <f>SUM(P119:P124)</f>
        <v>0</v>
      </c>
      <c r="Q118" s="170"/>
      <c r="R118" s="171">
        <f>SUM(R119:R124)</f>
        <v>53.92149162</v>
      </c>
      <c r="S118" s="170"/>
      <c r="T118" s="172">
        <f>SUM(T119:T124)</f>
        <v>0</v>
      </c>
      <c r="AR118" s="165" t="s">
        <v>79</v>
      </c>
      <c r="AT118" s="173" t="s">
        <v>71</v>
      </c>
      <c r="AU118" s="173" t="s">
        <v>79</v>
      </c>
      <c r="AY118" s="165" t="s">
        <v>177</v>
      </c>
      <c r="BK118" s="174">
        <f>SUM(BK119:BK124)</f>
        <v>0</v>
      </c>
    </row>
    <row r="119" spans="2:65" s="1" customFormat="1" ht="24" customHeight="1">
      <c r="B119" s="177"/>
      <c r="C119" s="178" t="s">
        <v>225</v>
      </c>
      <c r="D119" s="178" t="s">
        <v>179</v>
      </c>
      <c r="E119" s="179" t="s">
        <v>6083</v>
      </c>
      <c r="F119" s="180" t="s">
        <v>6084</v>
      </c>
      <c r="G119" s="181" t="s">
        <v>182</v>
      </c>
      <c r="H119" s="182">
        <v>1.145</v>
      </c>
      <c r="I119" s="183"/>
      <c r="J119" s="184">
        <f>ROUND(I119*H119,2)</f>
        <v>0</v>
      </c>
      <c r="K119" s="180" t="s">
        <v>183</v>
      </c>
      <c r="L119" s="37"/>
      <c r="M119" s="185" t="s">
        <v>3</v>
      </c>
      <c r="N119" s="186" t="s">
        <v>43</v>
      </c>
      <c r="O119" s="70"/>
      <c r="P119" s="187">
        <f>O119*H119</f>
        <v>0</v>
      </c>
      <c r="Q119" s="187">
        <v>1.98</v>
      </c>
      <c r="R119" s="187">
        <f>Q119*H119</f>
        <v>2.2671</v>
      </c>
      <c r="S119" s="187">
        <v>0</v>
      </c>
      <c r="T119" s="188">
        <f>S119*H119</f>
        <v>0</v>
      </c>
      <c r="AR119" s="189" t="s">
        <v>184</v>
      </c>
      <c r="AT119" s="189" t="s">
        <v>179</v>
      </c>
      <c r="AU119" s="189" t="s">
        <v>81</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184</v>
      </c>
      <c r="BM119" s="189" t="s">
        <v>6085</v>
      </c>
    </row>
    <row r="120" spans="2:47" s="1" customFormat="1" ht="12">
      <c r="B120" s="37"/>
      <c r="D120" s="191" t="s">
        <v>186</v>
      </c>
      <c r="F120" s="192" t="s">
        <v>6086</v>
      </c>
      <c r="I120" s="122"/>
      <c r="L120" s="37"/>
      <c r="M120" s="193"/>
      <c r="N120" s="70"/>
      <c r="O120" s="70"/>
      <c r="P120" s="70"/>
      <c r="Q120" s="70"/>
      <c r="R120" s="70"/>
      <c r="S120" s="70"/>
      <c r="T120" s="71"/>
      <c r="AT120" s="18" t="s">
        <v>186</v>
      </c>
      <c r="AU120" s="18" t="s">
        <v>81</v>
      </c>
    </row>
    <row r="121" spans="2:51" s="12" customFormat="1" ht="12">
      <c r="B121" s="194"/>
      <c r="D121" s="191" t="s">
        <v>188</v>
      </c>
      <c r="E121" s="195" t="s">
        <v>3</v>
      </c>
      <c r="F121" s="196" t="s">
        <v>6087</v>
      </c>
      <c r="H121" s="197">
        <v>1.145</v>
      </c>
      <c r="I121" s="198"/>
      <c r="L121" s="194"/>
      <c r="M121" s="199"/>
      <c r="N121" s="200"/>
      <c r="O121" s="200"/>
      <c r="P121" s="200"/>
      <c r="Q121" s="200"/>
      <c r="R121" s="200"/>
      <c r="S121" s="200"/>
      <c r="T121" s="201"/>
      <c r="AT121" s="195" t="s">
        <v>188</v>
      </c>
      <c r="AU121" s="195" t="s">
        <v>81</v>
      </c>
      <c r="AV121" s="12" t="s">
        <v>81</v>
      </c>
      <c r="AW121" s="12" t="s">
        <v>34</v>
      </c>
      <c r="AX121" s="12" t="s">
        <v>79</v>
      </c>
      <c r="AY121" s="195" t="s">
        <v>177</v>
      </c>
    </row>
    <row r="122" spans="2:65" s="1" customFormat="1" ht="24" customHeight="1">
      <c r="B122" s="177"/>
      <c r="C122" s="178" t="s">
        <v>111</v>
      </c>
      <c r="D122" s="178" t="s">
        <v>179</v>
      </c>
      <c r="E122" s="179" t="s">
        <v>6088</v>
      </c>
      <c r="F122" s="180" t="s">
        <v>6089</v>
      </c>
      <c r="G122" s="181" t="s">
        <v>182</v>
      </c>
      <c r="H122" s="182">
        <v>22.893</v>
      </c>
      <c r="I122" s="183"/>
      <c r="J122" s="184">
        <f>ROUND(I122*H122,2)</f>
        <v>0</v>
      </c>
      <c r="K122" s="180" t="s">
        <v>183</v>
      </c>
      <c r="L122" s="37"/>
      <c r="M122" s="185" t="s">
        <v>3</v>
      </c>
      <c r="N122" s="186" t="s">
        <v>43</v>
      </c>
      <c r="O122" s="70"/>
      <c r="P122" s="187">
        <f>O122*H122</f>
        <v>0</v>
      </c>
      <c r="Q122" s="187">
        <v>2.25634</v>
      </c>
      <c r="R122" s="187">
        <f>Q122*H122</f>
        <v>51.65439162</v>
      </c>
      <c r="S122" s="187">
        <v>0</v>
      </c>
      <c r="T122" s="188">
        <f>S122*H122</f>
        <v>0</v>
      </c>
      <c r="AR122" s="189" t="s">
        <v>184</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6090</v>
      </c>
    </row>
    <row r="123" spans="2:47" s="1" customFormat="1" ht="12">
      <c r="B123" s="37"/>
      <c r="D123" s="191" t="s">
        <v>186</v>
      </c>
      <c r="F123" s="192" t="s">
        <v>6091</v>
      </c>
      <c r="I123" s="122"/>
      <c r="L123" s="37"/>
      <c r="M123" s="193"/>
      <c r="N123" s="70"/>
      <c r="O123" s="70"/>
      <c r="P123" s="70"/>
      <c r="Q123" s="70"/>
      <c r="R123" s="70"/>
      <c r="S123" s="70"/>
      <c r="T123" s="71"/>
      <c r="AT123" s="18" t="s">
        <v>186</v>
      </c>
      <c r="AU123" s="18" t="s">
        <v>81</v>
      </c>
    </row>
    <row r="124" spans="2:51" s="12" customFormat="1" ht="12">
      <c r="B124" s="194"/>
      <c r="D124" s="191" t="s">
        <v>188</v>
      </c>
      <c r="E124" s="195" t="s">
        <v>3</v>
      </c>
      <c r="F124" s="196" t="s">
        <v>6092</v>
      </c>
      <c r="H124" s="197">
        <v>22.893</v>
      </c>
      <c r="I124" s="198"/>
      <c r="L124" s="194"/>
      <c r="M124" s="199"/>
      <c r="N124" s="200"/>
      <c r="O124" s="200"/>
      <c r="P124" s="200"/>
      <c r="Q124" s="200"/>
      <c r="R124" s="200"/>
      <c r="S124" s="200"/>
      <c r="T124" s="201"/>
      <c r="AT124" s="195" t="s">
        <v>188</v>
      </c>
      <c r="AU124" s="195" t="s">
        <v>81</v>
      </c>
      <c r="AV124" s="12" t="s">
        <v>81</v>
      </c>
      <c r="AW124" s="12" t="s">
        <v>34</v>
      </c>
      <c r="AX124" s="12" t="s">
        <v>79</v>
      </c>
      <c r="AY124" s="195" t="s">
        <v>177</v>
      </c>
    </row>
    <row r="125" spans="2:63" s="11" customFormat="1" ht="22.8" customHeight="1">
      <c r="B125" s="164"/>
      <c r="D125" s="165" t="s">
        <v>71</v>
      </c>
      <c r="E125" s="175" t="s">
        <v>194</v>
      </c>
      <c r="F125" s="175" t="s">
        <v>253</v>
      </c>
      <c r="I125" s="167"/>
      <c r="J125" s="176">
        <f>BK125</f>
        <v>0</v>
      </c>
      <c r="L125" s="164"/>
      <c r="M125" s="169"/>
      <c r="N125" s="170"/>
      <c r="O125" s="170"/>
      <c r="P125" s="171">
        <f>SUM(P126:P153)</f>
        <v>0</v>
      </c>
      <c r="Q125" s="170"/>
      <c r="R125" s="171">
        <f>SUM(R126:R153)</f>
        <v>12.92482478</v>
      </c>
      <c r="S125" s="170"/>
      <c r="T125" s="172">
        <f>SUM(T126:T153)</f>
        <v>0</v>
      </c>
      <c r="AR125" s="165" t="s">
        <v>79</v>
      </c>
      <c r="AT125" s="173" t="s">
        <v>71</v>
      </c>
      <c r="AU125" s="173" t="s">
        <v>79</v>
      </c>
      <c r="AY125" s="165" t="s">
        <v>177</v>
      </c>
      <c r="BK125" s="174">
        <f>SUM(BK126:BK153)</f>
        <v>0</v>
      </c>
    </row>
    <row r="126" spans="2:65" s="1" customFormat="1" ht="36" customHeight="1">
      <c r="B126" s="177"/>
      <c r="C126" s="178" t="s">
        <v>236</v>
      </c>
      <c r="D126" s="178" t="s">
        <v>179</v>
      </c>
      <c r="E126" s="179" t="s">
        <v>302</v>
      </c>
      <c r="F126" s="180" t="s">
        <v>303</v>
      </c>
      <c r="G126" s="181" t="s">
        <v>221</v>
      </c>
      <c r="H126" s="182">
        <v>0.438</v>
      </c>
      <c r="I126" s="183"/>
      <c r="J126" s="184">
        <f>ROUND(I126*H126,2)</f>
        <v>0</v>
      </c>
      <c r="K126" s="180" t="s">
        <v>183</v>
      </c>
      <c r="L126" s="37"/>
      <c r="M126" s="185" t="s">
        <v>3</v>
      </c>
      <c r="N126" s="186" t="s">
        <v>43</v>
      </c>
      <c r="O126" s="70"/>
      <c r="P126" s="187">
        <f>O126*H126</f>
        <v>0</v>
      </c>
      <c r="Q126" s="187">
        <v>1.04881</v>
      </c>
      <c r="R126" s="187">
        <f>Q126*H126</f>
        <v>0.45937878</v>
      </c>
      <c r="S126" s="187">
        <v>0</v>
      </c>
      <c r="T126" s="188">
        <f>S126*H126</f>
        <v>0</v>
      </c>
      <c r="AR126" s="189" t="s">
        <v>184</v>
      </c>
      <c r="AT126" s="189" t="s">
        <v>179</v>
      </c>
      <c r="AU126" s="189" t="s">
        <v>81</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6093</v>
      </c>
    </row>
    <row r="127" spans="2:51" s="12" customFormat="1" ht="12">
      <c r="B127" s="194"/>
      <c r="D127" s="191" t="s">
        <v>188</v>
      </c>
      <c r="E127" s="195" t="s">
        <v>3</v>
      </c>
      <c r="F127" s="196" t="s">
        <v>6094</v>
      </c>
      <c r="H127" s="197">
        <v>0.274</v>
      </c>
      <c r="I127" s="198"/>
      <c r="L127" s="194"/>
      <c r="M127" s="199"/>
      <c r="N127" s="200"/>
      <c r="O127" s="200"/>
      <c r="P127" s="200"/>
      <c r="Q127" s="200"/>
      <c r="R127" s="200"/>
      <c r="S127" s="200"/>
      <c r="T127" s="201"/>
      <c r="AT127" s="195" t="s">
        <v>188</v>
      </c>
      <c r="AU127" s="195" t="s">
        <v>81</v>
      </c>
      <c r="AV127" s="12" t="s">
        <v>81</v>
      </c>
      <c r="AW127" s="12" t="s">
        <v>34</v>
      </c>
      <c r="AX127" s="12" t="s">
        <v>72</v>
      </c>
      <c r="AY127" s="195" t="s">
        <v>177</v>
      </c>
    </row>
    <row r="128" spans="2:51" s="12" customFormat="1" ht="12">
      <c r="B128" s="194"/>
      <c r="D128" s="191" t="s">
        <v>188</v>
      </c>
      <c r="E128" s="195" t="s">
        <v>3</v>
      </c>
      <c r="F128" s="196" t="s">
        <v>6095</v>
      </c>
      <c r="H128" s="197">
        <v>0.164</v>
      </c>
      <c r="I128" s="198"/>
      <c r="L128" s="194"/>
      <c r="M128" s="199"/>
      <c r="N128" s="200"/>
      <c r="O128" s="200"/>
      <c r="P128" s="200"/>
      <c r="Q128" s="200"/>
      <c r="R128" s="200"/>
      <c r="S128" s="200"/>
      <c r="T128" s="201"/>
      <c r="AT128" s="195" t="s">
        <v>188</v>
      </c>
      <c r="AU128" s="195" t="s">
        <v>81</v>
      </c>
      <c r="AV128" s="12" t="s">
        <v>81</v>
      </c>
      <c r="AW128" s="12" t="s">
        <v>34</v>
      </c>
      <c r="AX128" s="12" t="s">
        <v>72</v>
      </c>
      <c r="AY128" s="195" t="s">
        <v>177</v>
      </c>
    </row>
    <row r="129" spans="2:51" s="13" customFormat="1" ht="12">
      <c r="B129" s="213"/>
      <c r="D129" s="191" t="s">
        <v>188</v>
      </c>
      <c r="E129" s="214" t="s">
        <v>3</v>
      </c>
      <c r="F129" s="215" t="s">
        <v>359</v>
      </c>
      <c r="H129" s="216">
        <v>0.43800000000000006</v>
      </c>
      <c r="I129" s="217"/>
      <c r="L129" s="213"/>
      <c r="M129" s="218"/>
      <c r="N129" s="219"/>
      <c r="O129" s="219"/>
      <c r="P129" s="219"/>
      <c r="Q129" s="219"/>
      <c r="R129" s="219"/>
      <c r="S129" s="219"/>
      <c r="T129" s="220"/>
      <c r="AT129" s="214" t="s">
        <v>188</v>
      </c>
      <c r="AU129" s="214" t="s">
        <v>81</v>
      </c>
      <c r="AV129" s="13" t="s">
        <v>184</v>
      </c>
      <c r="AW129" s="13" t="s">
        <v>34</v>
      </c>
      <c r="AX129" s="13" t="s">
        <v>79</v>
      </c>
      <c r="AY129" s="214" t="s">
        <v>177</v>
      </c>
    </row>
    <row r="130" spans="2:65" s="1" customFormat="1" ht="36" customHeight="1">
      <c r="B130" s="177"/>
      <c r="C130" s="178" t="s">
        <v>242</v>
      </c>
      <c r="D130" s="178" t="s">
        <v>179</v>
      </c>
      <c r="E130" s="179" t="s">
        <v>6096</v>
      </c>
      <c r="F130" s="180" t="s">
        <v>6097</v>
      </c>
      <c r="G130" s="181" t="s">
        <v>245</v>
      </c>
      <c r="H130" s="182">
        <v>26</v>
      </c>
      <c r="I130" s="183"/>
      <c r="J130" s="184">
        <f>ROUND(I130*H130,2)</f>
        <v>0</v>
      </c>
      <c r="K130" s="180" t="s">
        <v>183</v>
      </c>
      <c r="L130" s="37"/>
      <c r="M130" s="185" t="s">
        <v>3</v>
      </c>
      <c r="N130" s="186" t="s">
        <v>43</v>
      </c>
      <c r="O130" s="70"/>
      <c r="P130" s="187">
        <f>O130*H130</f>
        <v>0</v>
      </c>
      <c r="Q130" s="187">
        <v>0.00468</v>
      </c>
      <c r="R130" s="187">
        <f>Q130*H130</f>
        <v>0.12168000000000001</v>
      </c>
      <c r="S130" s="187">
        <v>0</v>
      </c>
      <c r="T130" s="188">
        <f>S130*H130</f>
        <v>0</v>
      </c>
      <c r="AR130" s="189" t="s">
        <v>184</v>
      </c>
      <c r="AT130" s="189" t="s">
        <v>179</v>
      </c>
      <c r="AU130" s="189" t="s">
        <v>81</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6098</v>
      </c>
    </row>
    <row r="131" spans="2:47" s="1" customFormat="1" ht="12">
      <c r="B131" s="37"/>
      <c r="D131" s="191" t="s">
        <v>186</v>
      </c>
      <c r="F131" s="192" t="s">
        <v>6099</v>
      </c>
      <c r="I131" s="122"/>
      <c r="L131" s="37"/>
      <c r="M131" s="193"/>
      <c r="N131" s="70"/>
      <c r="O131" s="70"/>
      <c r="P131" s="70"/>
      <c r="Q131" s="70"/>
      <c r="R131" s="70"/>
      <c r="S131" s="70"/>
      <c r="T131" s="71"/>
      <c r="AT131" s="18" t="s">
        <v>186</v>
      </c>
      <c r="AU131" s="18" t="s">
        <v>81</v>
      </c>
    </row>
    <row r="132" spans="2:51" s="12" customFormat="1" ht="12">
      <c r="B132" s="194"/>
      <c r="D132" s="191" t="s">
        <v>188</v>
      </c>
      <c r="E132" s="195" t="s">
        <v>3</v>
      </c>
      <c r="F132" s="196" t="s">
        <v>6100</v>
      </c>
      <c r="H132" s="197">
        <v>26</v>
      </c>
      <c r="I132" s="198"/>
      <c r="L132" s="194"/>
      <c r="M132" s="199"/>
      <c r="N132" s="200"/>
      <c r="O132" s="200"/>
      <c r="P132" s="200"/>
      <c r="Q132" s="200"/>
      <c r="R132" s="200"/>
      <c r="S132" s="200"/>
      <c r="T132" s="201"/>
      <c r="AT132" s="195" t="s">
        <v>188</v>
      </c>
      <c r="AU132" s="195" t="s">
        <v>81</v>
      </c>
      <c r="AV132" s="12" t="s">
        <v>81</v>
      </c>
      <c r="AW132" s="12" t="s">
        <v>34</v>
      </c>
      <c r="AX132" s="12" t="s">
        <v>79</v>
      </c>
      <c r="AY132" s="195" t="s">
        <v>177</v>
      </c>
    </row>
    <row r="133" spans="2:65" s="1" customFormat="1" ht="36" customHeight="1">
      <c r="B133" s="177"/>
      <c r="C133" s="203" t="s">
        <v>248</v>
      </c>
      <c r="D133" s="203" t="s">
        <v>237</v>
      </c>
      <c r="E133" s="204" t="s">
        <v>6101</v>
      </c>
      <c r="F133" s="205" t="s">
        <v>6102</v>
      </c>
      <c r="G133" s="206" t="s">
        <v>245</v>
      </c>
      <c r="H133" s="207">
        <v>26</v>
      </c>
      <c r="I133" s="208"/>
      <c r="J133" s="209">
        <f>ROUND(I133*H133,2)</f>
        <v>0</v>
      </c>
      <c r="K133" s="205" t="s">
        <v>183</v>
      </c>
      <c r="L133" s="210"/>
      <c r="M133" s="211" t="s">
        <v>3</v>
      </c>
      <c r="N133" s="212" t="s">
        <v>43</v>
      </c>
      <c r="O133" s="70"/>
      <c r="P133" s="187">
        <f>O133*H133</f>
        <v>0</v>
      </c>
      <c r="Q133" s="187">
        <v>0.0037</v>
      </c>
      <c r="R133" s="187">
        <f>Q133*H133</f>
        <v>0.09620000000000001</v>
      </c>
      <c r="S133" s="187">
        <v>0</v>
      </c>
      <c r="T133" s="188">
        <f>S133*H133</f>
        <v>0</v>
      </c>
      <c r="AR133" s="189" t="s">
        <v>218</v>
      </c>
      <c r="AT133" s="189" t="s">
        <v>237</v>
      </c>
      <c r="AU133" s="189" t="s">
        <v>81</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184</v>
      </c>
      <c r="BM133" s="189" t="s">
        <v>6103</v>
      </c>
    </row>
    <row r="134" spans="2:65" s="1" customFormat="1" ht="24" customHeight="1">
      <c r="B134" s="177"/>
      <c r="C134" s="203" t="s">
        <v>254</v>
      </c>
      <c r="D134" s="203" t="s">
        <v>237</v>
      </c>
      <c r="E134" s="204" t="s">
        <v>6104</v>
      </c>
      <c r="F134" s="205" t="s">
        <v>6105</v>
      </c>
      <c r="G134" s="206" t="s">
        <v>245</v>
      </c>
      <c r="H134" s="207">
        <v>26</v>
      </c>
      <c r="I134" s="208"/>
      <c r="J134" s="209">
        <f>ROUND(I134*H134,2)</f>
        <v>0</v>
      </c>
      <c r="K134" s="205" t="s">
        <v>183</v>
      </c>
      <c r="L134" s="210"/>
      <c r="M134" s="211" t="s">
        <v>3</v>
      </c>
      <c r="N134" s="212" t="s">
        <v>43</v>
      </c>
      <c r="O134" s="70"/>
      <c r="P134" s="187">
        <f>O134*H134</f>
        <v>0</v>
      </c>
      <c r="Q134" s="187">
        <v>0.0006</v>
      </c>
      <c r="R134" s="187">
        <f>Q134*H134</f>
        <v>0.0156</v>
      </c>
      <c r="S134" s="187">
        <v>0</v>
      </c>
      <c r="T134" s="188">
        <f>S134*H134</f>
        <v>0</v>
      </c>
      <c r="AR134" s="189" t="s">
        <v>218</v>
      </c>
      <c r="AT134" s="189" t="s">
        <v>237</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6106</v>
      </c>
    </row>
    <row r="135" spans="2:65" s="1" customFormat="1" ht="24" customHeight="1">
      <c r="B135" s="177"/>
      <c r="C135" s="178" t="s">
        <v>9</v>
      </c>
      <c r="D135" s="178" t="s">
        <v>179</v>
      </c>
      <c r="E135" s="179" t="s">
        <v>6107</v>
      </c>
      <c r="F135" s="180" t="s">
        <v>6108</v>
      </c>
      <c r="G135" s="181" t="s">
        <v>245</v>
      </c>
      <c r="H135" s="182">
        <v>1</v>
      </c>
      <c r="I135" s="183"/>
      <c r="J135" s="184">
        <f>ROUND(I135*H135,2)</f>
        <v>0</v>
      </c>
      <c r="K135" s="180" t="s">
        <v>183</v>
      </c>
      <c r="L135" s="37"/>
      <c r="M135" s="185" t="s">
        <v>3</v>
      </c>
      <c r="N135" s="186" t="s">
        <v>43</v>
      </c>
      <c r="O135" s="70"/>
      <c r="P135" s="187">
        <f>O135*H135</f>
        <v>0</v>
      </c>
      <c r="Q135" s="187">
        <v>0</v>
      </c>
      <c r="R135" s="187">
        <f>Q135*H135</f>
        <v>0</v>
      </c>
      <c r="S135" s="187">
        <v>0</v>
      </c>
      <c r="T135" s="188">
        <f>S135*H135</f>
        <v>0</v>
      </c>
      <c r="AR135" s="189" t="s">
        <v>184</v>
      </c>
      <c r="AT135" s="189" t="s">
        <v>179</v>
      </c>
      <c r="AU135" s="189" t="s">
        <v>81</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184</v>
      </c>
      <c r="BM135" s="189" t="s">
        <v>6109</v>
      </c>
    </row>
    <row r="136" spans="2:47" s="1" customFormat="1" ht="12">
      <c r="B136" s="37"/>
      <c r="D136" s="191" t="s">
        <v>186</v>
      </c>
      <c r="F136" s="192" t="s">
        <v>6110</v>
      </c>
      <c r="I136" s="122"/>
      <c r="L136" s="37"/>
      <c r="M136" s="193"/>
      <c r="N136" s="70"/>
      <c r="O136" s="70"/>
      <c r="P136" s="70"/>
      <c r="Q136" s="70"/>
      <c r="R136" s="70"/>
      <c r="S136" s="70"/>
      <c r="T136" s="71"/>
      <c r="AT136" s="18" t="s">
        <v>186</v>
      </c>
      <c r="AU136" s="18" t="s">
        <v>81</v>
      </c>
    </row>
    <row r="137" spans="2:51" s="12" customFormat="1" ht="12">
      <c r="B137" s="194"/>
      <c r="D137" s="191" t="s">
        <v>188</v>
      </c>
      <c r="E137" s="195" t="s">
        <v>3</v>
      </c>
      <c r="F137" s="196" t="s">
        <v>6111</v>
      </c>
      <c r="H137" s="197">
        <v>1</v>
      </c>
      <c r="I137" s="198"/>
      <c r="L137" s="194"/>
      <c r="M137" s="199"/>
      <c r="N137" s="200"/>
      <c r="O137" s="200"/>
      <c r="P137" s="200"/>
      <c r="Q137" s="200"/>
      <c r="R137" s="200"/>
      <c r="S137" s="200"/>
      <c r="T137" s="201"/>
      <c r="AT137" s="195" t="s">
        <v>188</v>
      </c>
      <c r="AU137" s="195" t="s">
        <v>81</v>
      </c>
      <c r="AV137" s="12" t="s">
        <v>81</v>
      </c>
      <c r="AW137" s="12" t="s">
        <v>34</v>
      </c>
      <c r="AX137" s="12" t="s">
        <v>79</v>
      </c>
      <c r="AY137" s="195" t="s">
        <v>177</v>
      </c>
    </row>
    <row r="138" spans="2:65" s="1" customFormat="1" ht="16.5" customHeight="1">
      <c r="B138" s="177"/>
      <c r="C138" s="203" t="s">
        <v>265</v>
      </c>
      <c r="D138" s="203" t="s">
        <v>237</v>
      </c>
      <c r="E138" s="204" t="s">
        <v>6112</v>
      </c>
      <c r="F138" s="205" t="s">
        <v>6113</v>
      </c>
      <c r="G138" s="206" t="s">
        <v>245</v>
      </c>
      <c r="H138" s="207">
        <v>1</v>
      </c>
      <c r="I138" s="208"/>
      <c r="J138" s="209">
        <f>ROUND(I138*H138,2)</f>
        <v>0</v>
      </c>
      <c r="K138" s="205" t="s">
        <v>3</v>
      </c>
      <c r="L138" s="210"/>
      <c r="M138" s="211" t="s">
        <v>3</v>
      </c>
      <c r="N138" s="212" t="s">
        <v>43</v>
      </c>
      <c r="O138" s="70"/>
      <c r="P138" s="187">
        <f>O138*H138</f>
        <v>0</v>
      </c>
      <c r="Q138" s="187">
        <v>0.0985</v>
      </c>
      <c r="R138" s="187">
        <f>Q138*H138</f>
        <v>0.0985</v>
      </c>
      <c r="S138" s="187">
        <v>0</v>
      </c>
      <c r="T138" s="188">
        <f>S138*H138</f>
        <v>0</v>
      </c>
      <c r="AR138" s="189" t="s">
        <v>218</v>
      </c>
      <c r="AT138" s="189" t="s">
        <v>237</v>
      </c>
      <c r="AU138" s="189" t="s">
        <v>81</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184</v>
      </c>
      <c r="BM138" s="189" t="s">
        <v>6114</v>
      </c>
    </row>
    <row r="139" spans="2:51" s="12" customFormat="1" ht="12">
      <c r="B139" s="194"/>
      <c r="D139" s="191" t="s">
        <v>188</v>
      </c>
      <c r="E139" s="195" t="s">
        <v>3</v>
      </c>
      <c r="F139" s="196" t="s">
        <v>6111</v>
      </c>
      <c r="H139" s="197">
        <v>1</v>
      </c>
      <c r="I139" s="198"/>
      <c r="L139" s="194"/>
      <c r="M139" s="199"/>
      <c r="N139" s="200"/>
      <c r="O139" s="200"/>
      <c r="P139" s="200"/>
      <c r="Q139" s="200"/>
      <c r="R139" s="200"/>
      <c r="S139" s="200"/>
      <c r="T139" s="201"/>
      <c r="AT139" s="195" t="s">
        <v>188</v>
      </c>
      <c r="AU139" s="195" t="s">
        <v>81</v>
      </c>
      <c r="AV139" s="12" t="s">
        <v>81</v>
      </c>
      <c r="AW139" s="12" t="s">
        <v>34</v>
      </c>
      <c r="AX139" s="12" t="s">
        <v>79</v>
      </c>
      <c r="AY139" s="195" t="s">
        <v>177</v>
      </c>
    </row>
    <row r="140" spans="2:65" s="1" customFormat="1" ht="24" customHeight="1">
      <c r="B140" s="177"/>
      <c r="C140" s="178" t="s">
        <v>272</v>
      </c>
      <c r="D140" s="178" t="s">
        <v>179</v>
      </c>
      <c r="E140" s="179" t="s">
        <v>6115</v>
      </c>
      <c r="F140" s="180" t="s">
        <v>6116</v>
      </c>
      <c r="G140" s="181" t="s">
        <v>494</v>
      </c>
      <c r="H140" s="182">
        <v>56.033</v>
      </c>
      <c r="I140" s="183"/>
      <c r="J140" s="184">
        <f>ROUND(I140*H140,2)</f>
        <v>0</v>
      </c>
      <c r="K140" s="180" t="s">
        <v>183</v>
      </c>
      <c r="L140" s="37"/>
      <c r="M140" s="185" t="s">
        <v>3</v>
      </c>
      <c r="N140" s="186" t="s">
        <v>43</v>
      </c>
      <c r="O140" s="70"/>
      <c r="P140" s="187">
        <f>O140*H140</f>
        <v>0</v>
      </c>
      <c r="Q140" s="187">
        <v>0</v>
      </c>
      <c r="R140" s="187">
        <f>Q140*H140</f>
        <v>0</v>
      </c>
      <c r="S140" s="187">
        <v>0</v>
      </c>
      <c r="T140" s="188">
        <f>S140*H140</f>
        <v>0</v>
      </c>
      <c r="AR140" s="189" t="s">
        <v>184</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6117</v>
      </c>
    </row>
    <row r="141" spans="2:47" s="1" customFormat="1" ht="12">
      <c r="B141" s="37"/>
      <c r="D141" s="191" t="s">
        <v>186</v>
      </c>
      <c r="F141" s="192" t="s">
        <v>6118</v>
      </c>
      <c r="I141" s="122"/>
      <c r="L141" s="37"/>
      <c r="M141" s="193"/>
      <c r="N141" s="70"/>
      <c r="O141" s="70"/>
      <c r="P141" s="70"/>
      <c r="Q141" s="70"/>
      <c r="R141" s="70"/>
      <c r="S141" s="70"/>
      <c r="T141" s="71"/>
      <c r="AT141" s="18" t="s">
        <v>186</v>
      </c>
      <c r="AU141" s="18" t="s">
        <v>81</v>
      </c>
    </row>
    <row r="142" spans="2:51" s="12" customFormat="1" ht="12">
      <c r="B142" s="194"/>
      <c r="D142" s="191" t="s">
        <v>188</v>
      </c>
      <c r="E142" s="195" t="s">
        <v>3</v>
      </c>
      <c r="F142" s="196" t="s">
        <v>6119</v>
      </c>
      <c r="H142" s="197">
        <v>56.033</v>
      </c>
      <c r="I142" s="198"/>
      <c r="L142" s="194"/>
      <c r="M142" s="199"/>
      <c r="N142" s="200"/>
      <c r="O142" s="200"/>
      <c r="P142" s="200"/>
      <c r="Q142" s="200"/>
      <c r="R142" s="200"/>
      <c r="S142" s="200"/>
      <c r="T142" s="201"/>
      <c r="AT142" s="195" t="s">
        <v>188</v>
      </c>
      <c r="AU142" s="195" t="s">
        <v>81</v>
      </c>
      <c r="AV142" s="12" t="s">
        <v>81</v>
      </c>
      <c r="AW142" s="12" t="s">
        <v>34</v>
      </c>
      <c r="AX142" s="12" t="s">
        <v>79</v>
      </c>
      <c r="AY142" s="195" t="s">
        <v>177</v>
      </c>
    </row>
    <row r="143" spans="2:65" s="1" customFormat="1" ht="36" customHeight="1">
      <c r="B143" s="177"/>
      <c r="C143" s="203" t="s">
        <v>277</v>
      </c>
      <c r="D143" s="203" t="s">
        <v>237</v>
      </c>
      <c r="E143" s="204" t="s">
        <v>6120</v>
      </c>
      <c r="F143" s="205" t="s">
        <v>6121</v>
      </c>
      <c r="G143" s="206" t="s">
        <v>245</v>
      </c>
      <c r="H143" s="207">
        <v>25</v>
      </c>
      <c r="I143" s="208"/>
      <c r="J143" s="209">
        <f>ROUND(I143*H143,2)</f>
        <v>0</v>
      </c>
      <c r="K143" s="205" t="s">
        <v>183</v>
      </c>
      <c r="L143" s="210"/>
      <c r="M143" s="211" t="s">
        <v>3</v>
      </c>
      <c r="N143" s="212" t="s">
        <v>43</v>
      </c>
      <c r="O143" s="70"/>
      <c r="P143" s="187">
        <f>O143*H143</f>
        <v>0</v>
      </c>
      <c r="Q143" s="187">
        <v>0.0123</v>
      </c>
      <c r="R143" s="187">
        <f>Q143*H143</f>
        <v>0.3075</v>
      </c>
      <c r="S143" s="187">
        <v>0</v>
      </c>
      <c r="T143" s="188">
        <f>S143*H143</f>
        <v>0</v>
      </c>
      <c r="AR143" s="189" t="s">
        <v>218</v>
      </c>
      <c r="AT143" s="189" t="s">
        <v>237</v>
      </c>
      <c r="AU143" s="189" t="s">
        <v>81</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6122</v>
      </c>
    </row>
    <row r="144" spans="2:51" s="12" customFormat="1" ht="12">
      <c r="B144" s="194"/>
      <c r="D144" s="191" t="s">
        <v>188</v>
      </c>
      <c r="E144" s="195" t="s">
        <v>3</v>
      </c>
      <c r="F144" s="196" t="s">
        <v>6123</v>
      </c>
      <c r="H144" s="197">
        <v>25</v>
      </c>
      <c r="I144" s="198"/>
      <c r="L144" s="194"/>
      <c r="M144" s="199"/>
      <c r="N144" s="200"/>
      <c r="O144" s="200"/>
      <c r="P144" s="200"/>
      <c r="Q144" s="200"/>
      <c r="R144" s="200"/>
      <c r="S144" s="200"/>
      <c r="T144" s="201"/>
      <c r="AT144" s="195" t="s">
        <v>188</v>
      </c>
      <c r="AU144" s="195" t="s">
        <v>81</v>
      </c>
      <c r="AV144" s="12" t="s">
        <v>81</v>
      </c>
      <c r="AW144" s="12" t="s">
        <v>34</v>
      </c>
      <c r="AX144" s="12" t="s">
        <v>79</v>
      </c>
      <c r="AY144" s="195" t="s">
        <v>177</v>
      </c>
    </row>
    <row r="145" spans="2:65" s="1" customFormat="1" ht="48" customHeight="1">
      <c r="B145" s="177"/>
      <c r="C145" s="178" t="s">
        <v>288</v>
      </c>
      <c r="D145" s="178" t="s">
        <v>179</v>
      </c>
      <c r="E145" s="179" t="s">
        <v>6124</v>
      </c>
      <c r="F145" s="180" t="s">
        <v>6125</v>
      </c>
      <c r="G145" s="181" t="s">
        <v>261</v>
      </c>
      <c r="H145" s="182">
        <v>33.62</v>
      </c>
      <c r="I145" s="183"/>
      <c r="J145" s="184">
        <f>ROUND(I145*H145,2)</f>
        <v>0</v>
      </c>
      <c r="K145" s="180" t="s">
        <v>183</v>
      </c>
      <c r="L145" s="37"/>
      <c r="M145" s="185" t="s">
        <v>3</v>
      </c>
      <c r="N145" s="186" t="s">
        <v>43</v>
      </c>
      <c r="O145" s="70"/>
      <c r="P145" s="187">
        <f>O145*H145</f>
        <v>0</v>
      </c>
      <c r="Q145" s="187">
        <v>0.29104</v>
      </c>
      <c r="R145" s="187">
        <f>Q145*H145</f>
        <v>9.7847648</v>
      </c>
      <c r="S145" s="187">
        <v>0</v>
      </c>
      <c r="T145" s="188">
        <f>S145*H145</f>
        <v>0</v>
      </c>
      <c r="AR145" s="189" t="s">
        <v>184</v>
      </c>
      <c r="AT145" s="189" t="s">
        <v>179</v>
      </c>
      <c r="AU145" s="189" t="s">
        <v>81</v>
      </c>
      <c r="AY145" s="18" t="s">
        <v>177</v>
      </c>
      <c r="BE145" s="190">
        <f>IF(N145="základní",J145,0)</f>
        <v>0</v>
      </c>
      <c r="BF145" s="190">
        <f>IF(N145="snížená",J145,0)</f>
        <v>0</v>
      </c>
      <c r="BG145" s="190">
        <f>IF(N145="zákl. přenesená",J145,0)</f>
        <v>0</v>
      </c>
      <c r="BH145" s="190">
        <f>IF(N145="sníž. přenesená",J145,0)</f>
        <v>0</v>
      </c>
      <c r="BI145" s="190">
        <f>IF(N145="nulová",J145,0)</f>
        <v>0</v>
      </c>
      <c r="BJ145" s="18" t="s">
        <v>79</v>
      </c>
      <c r="BK145" s="190">
        <f>ROUND(I145*H145,2)</f>
        <v>0</v>
      </c>
      <c r="BL145" s="18" t="s">
        <v>184</v>
      </c>
      <c r="BM145" s="189" t="s">
        <v>6126</v>
      </c>
    </row>
    <row r="146" spans="2:47" s="1" customFormat="1" ht="12">
      <c r="B146" s="37"/>
      <c r="D146" s="191" t="s">
        <v>186</v>
      </c>
      <c r="F146" s="192" t="s">
        <v>6127</v>
      </c>
      <c r="I146" s="122"/>
      <c r="L146" s="37"/>
      <c r="M146" s="193"/>
      <c r="N146" s="70"/>
      <c r="O146" s="70"/>
      <c r="P146" s="70"/>
      <c r="Q146" s="70"/>
      <c r="R146" s="70"/>
      <c r="S146" s="70"/>
      <c r="T146" s="71"/>
      <c r="AT146" s="18" t="s">
        <v>186</v>
      </c>
      <c r="AU146" s="18" t="s">
        <v>81</v>
      </c>
    </row>
    <row r="147" spans="2:51" s="12" customFormat="1" ht="12">
      <c r="B147" s="194"/>
      <c r="D147" s="191" t="s">
        <v>188</v>
      </c>
      <c r="E147" s="195" t="s">
        <v>3</v>
      </c>
      <c r="F147" s="196" t="s">
        <v>6128</v>
      </c>
      <c r="H147" s="197">
        <v>33.62</v>
      </c>
      <c r="I147" s="198"/>
      <c r="L147" s="194"/>
      <c r="M147" s="199"/>
      <c r="N147" s="200"/>
      <c r="O147" s="200"/>
      <c r="P147" s="200"/>
      <c r="Q147" s="200"/>
      <c r="R147" s="200"/>
      <c r="S147" s="200"/>
      <c r="T147" s="201"/>
      <c r="AT147" s="195" t="s">
        <v>188</v>
      </c>
      <c r="AU147" s="195" t="s">
        <v>81</v>
      </c>
      <c r="AV147" s="12" t="s">
        <v>81</v>
      </c>
      <c r="AW147" s="12" t="s">
        <v>34</v>
      </c>
      <c r="AX147" s="12" t="s">
        <v>79</v>
      </c>
      <c r="AY147" s="195" t="s">
        <v>177</v>
      </c>
    </row>
    <row r="148" spans="2:65" s="1" customFormat="1" ht="48" customHeight="1">
      <c r="B148" s="177"/>
      <c r="C148" s="178" t="s">
        <v>298</v>
      </c>
      <c r="D148" s="178" t="s">
        <v>179</v>
      </c>
      <c r="E148" s="179" t="s">
        <v>6129</v>
      </c>
      <c r="F148" s="180" t="s">
        <v>6130</v>
      </c>
      <c r="G148" s="181" t="s">
        <v>494</v>
      </c>
      <c r="H148" s="182">
        <v>56.033</v>
      </c>
      <c r="I148" s="183"/>
      <c r="J148" s="184">
        <f>ROUND(I148*H148,2)</f>
        <v>0</v>
      </c>
      <c r="K148" s="180" t="s">
        <v>183</v>
      </c>
      <c r="L148" s="37"/>
      <c r="M148" s="185" t="s">
        <v>3</v>
      </c>
      <c r="N148" s="186" t="s">
        <v>43</v>
      </c>
      <c r="O148" s="70"/>
      <c r="P148" s="187">
        <f>O148*H148</f>
        <v>0</v>
      </c>
      <c r="Q148" s="187">
        <v>0.0364</v>
      </c>
      <c r="R148" s="187">
        <f>Q148*H148</f>
        <v>2.0396012000000003</v>
      </c>
      <c r="S148" s="187">
        <v>0</v>
      </c>
      <c r="T148" s="188">
        <f>S148*H148</f>
        <v>0</v>
      </c>
      <c r="AR148" s="189" t="s">
        <v>184</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6131</v>
      </c>
    </row>
    <row r="149" spans="2:47" s="1" customFormat="1" ht="12">
      <c r="B149" s="37"/>
      <c r="D149" s="191" t="s">
        <v>186</v>
      </c>
      <c r="F149" s="192" t="s">
        <v>6127</v>
      </c>
      <c r="I149" s="122"/>
      <c r="L149" s="37"/>
      <c r="M149" s="193"/>
      <c r="N149" s="70"/>
      <c r="O149" s="70"/>
      <c r="P149" s="70"/>
      <c r="Q149" s="70"/>
      <c r="R149" s="70"/>
      <c r="S149" s="70"/>
      <c r="T149" s="71"/>
      <c r="AT149" s="18" t="s">
        <v>186</v>
      </c>
      <c r="AU149" s="18" t="s">
        <v>81</v>
      </c>
    </row>
    <row r="150" spans="2:51" s="12" customFormat="1" ht="12">
      <c r="B150" s="194"/>
      <c r="D150" s="191" t="s">
        <v>188</v>
      </c>
      <c r="E150" s="195" t="s">
        <v>3</v>
      </c>
      <c r="F150" s="196" t="s">
        <v>6119</v>
      </c>
      <c r="H150" s="197">
        <v>56.033</v>
      </c>
      <c r="I150" s="198"/>
      <c r="L150" s="194"/>
      <c r="M150" s="199"/>
      <c r="N150" s="200"/>
      <c r="O150" s="200"/>
      <c r="P150" s="200"/>
      <c r="Q150" s="200"/>
      <c r="R150" s="200"/>
      <c r="S150" s="200"/>
      <c r="T150" s="201"/>
      <c r="AT150" s="195" t="s">
        <v>188</v>
      </c>
      <c r="AU150" s="195" t="s">
        <v>81</v>
      </c>
      <c r="AV150" s="12" t="s">
        <v>81</v>
      </c>
      <c r="AW150" s="12" t="s">
        <v>34</v>
      </c>
      <c r="AX150" s="12" t="s">
        <v>79</v>
      </c>
      <c r="AY150" s="195" t="s">
        <v>177</v>
      </c>
    </row>
    <row r="151" spans="2:65" s="1" customFormat="1" ht="36" customHeight="1">
      <c r="B151" s="177"/>
      <c r="C151" s="178" t="s">
        <v>8</v>
      </c>
      <c r="D151" s="178" t="s">
        <v>179</v>
      </c>
      <c r="E151" s="179" t="s">
        <v>6132</v>
      </c>
      <c r="F151" s="180" t="s">
        <v>6133</v>
      </c>
      <c r="G151" s="181" t="s">
        <v>245</v>
      </c>
      <c r="H151" s="182">
        <v>2</v>
      </c>
      <c r="I151" s="183"/>
      <c r="J151" s="184">
        <f>ROUND(I151*H151,2)</f>
        <v>0</v>
      </c>
      <c r="K151" s="180" t="s">
        <v>183</v>
      </c>
      <c r="L151" s="37"/>
      <c r="M151" s="185" t="s">
        <v>3</v>
      </c>
      <c r="N151" s="186" t="s">
        <v>43</v>
      </c>
      <c r="O151" s="70"/>
      <c r="P151" s="187">
        <f>O151*H151</f>
        <v>0</v>
      </c>
      <c r="Q151" s="187">
        <v>0.0008</v>
      </c>
      <c r="R151" s="187">
        <f>Q151*H151</f>
        <v>0.0016</v>
      </c>
      <c r="S151" s="187">
        <v>0</v>
      </c>
      <c r="T151" s="188">
        <f>S151*H151</f>
        <v>0</v>
      </c>
      <c r="AR151" s="189" t="s">
        <v>184</v>
      </c>
      <c r="AT151" s="189" t="s">
        <v>179</v>
      </c>
      <c r="AU151" s="189" t="s">
        <v>81</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6134</v>
      </c>
    </row>
    <row r="152" spans="2:47" s="1" customFormat="1" ht="12">
      <c r="B152" s="37"/>
      <c r="D152" s="191" t="s">
        <v>186</v>
      </c>
      <c r="F152" s="192" t="s">
        <v>6127</v>
      </c>
      <c r="I152" s="122"/>
      <c r="L152" s="37"/>
      <c r="M152" s="193"/>
      <c r="N152" s="70"/>
      <c r="O152" s="70"/>
      <c r="P152" s="70"/>
      <c r="Q152" s="70"/>
      <c r="R152" s="70"/>
      <c r="S152" s="70"/>
      <c r="T152" s="71"/>
      <c r="AT152" s="18" t="s">
        <v>186</v>
      </c>
      <c r="AU152" s="18" t="s">
        <v>81</v>
      </c>
    </row>
    <row r="153" spans="2:51" s="12" customFormat="1" ht="12">
      <c r="B153" s="194"/>
      <c r="D153" s="191" t="s">
        <v>188</v>
      </c>
      <c r="E153" s="195" t="s">
        <v>3</v>
      </c>
      <c r="F153" s="196" t="s">
        <v>6135</v>
      </c>
      <c r="H153" s="197">
        <v>2</v>
      </c>
      <c r="I153" s="198"/>
      <c r="L153" s="194"/>
      <c r="M153" s="199"/>
      <c r="N153" s="200"/>
      <c r="O153" s="200"/>
      <c r="P153" s="200"/>
      <c r="Q153" s="200"/>
      <c r="R153" s="200"/>
      <c r="S153" s="200"/>
      <c r="T153" s="201"/>
      <c r="AT153" s="195" t="s">
        <v>188</v>
      </c>
      <c r="AU153" s="195" t="s">
        <v>81</v>
      </c>
      <c r="AV153" s="12" t="s">
        <v>81</v>
      </c>
      <c r="AW153" s="12" t="s">
        <v>34</v>
      </c>
      <c r="AX153" s="12" t="s">
        <v>79</v>
      </c>
      <c r="AY153" s="195" t="s">
        <v>177</v>
      </c>
    </row>
    <row r="154" spans="2:63" s="11" customFormat="1" ht="22.8" customHeight="1">
      <c r="B154" s="164"/>
      <c r="D154" s="165" t="s">
        <v>71</v>
      </c>
      <c r="E154" s="175" t="s">
        <v>1509</v>
      </c>
      <c r="F154" s="175" t="s">
        <v>1510</v>
      </c>
      <c r="I154" s="167"/>
      <c r="J154" s="176">
        <f>BK154</f>
        <v>0</v>
      </c>
      <c r="L154" s="164"/>
      <c r="M154" s="169"/>
      <c r="N154" s="170"/>
      <c r="O154" s="170"/>
      <c r="P154" s="171">
        <f>SUM(P155:P156)</f>
        <v>0</v>
      </c>
      <c r="Q154" s="170"/>
      <c r="R154" s="171">
        <f>SUM(R155:R156)</f>
        <v>0</v>
      </c>
      <c r="S154" s="170"/>
      <c r="T154" s="172">
        <f>SUM(T155:T156)</f>
        <v>0</v>
      </c>
      <c r="AR154" s="165" t="s">
        <v>79</v>
      </c>
      <c r="AT154" s="173" t="s">
        <v>71</v>
      </c>
      <c r="AU154" s="173" t="s">
        <v>79</v>
      </c>
      <c r="AY154" s="165" t="s">
        <v>177</v>
      </c>
      <c r="BK154" s="174">
        <f>SUM(BK155:BK156)</f>
        <v>0</v>
      </c>
    </row>
    <row r="155" spans="2:65" s="1" customFormat="1" ht="48" customHeight="1">
      <c r="B155" s="177"/>
      <c r="C155" s="178" t="s">
        <v>306</v>
      </c>
      <c r="D155" s="178" t="s">
        <v>179</v>
      </c>
      <c r="E155" s="179" t="s">
        <v>6136</v>
      </c>
      <c r="F155" s="180" t="s">
        <v>6137</v>
      </c>
      <c r="G155" s="181" t="s">
        <v>221</v>
      </c>
      <c r="H155" s="182">
        <v>66.846</v>
      </c>
      <c r="I155" s="183"/>
      <c r="J155" s="184">
        <f>ROUND(I155*H155,2)</f>
        <v>0</v>
      </c>
      <c r="K155" s="180" t="s">
        <v>183</v>
      </c>
      <c r="L155" s="37"/>
      <c r="M155" s="185" t="s">
        <v>3</v>
      </c>
      <c r="N155" s="186" t="s">
        <v>43</v>
      </c>
      <c r="O155" s="70"/>
      <c r="P155" s="187">
        <f>O155*H155</f>
        <v>0</v>
      </c>
      <c r="Q155" s="187">
        <v>0</v>
      </c>
      <c r="R155" s="187">
        <f>Q155*H155</f>
        <v>0</v>
      </c>
      <c r="S155" s="187">
        <v>0</v>
      </c>
      <c r="T155" s="188">
        <f>S155*H155</f>
        <v>0</v>
      </c>
      <c r="AR155" s="189" t="s">
        <v>184</v>
      </c>
      <c r="AT155" s="189" t="s">
        <v>179</v>
      </c>
      <c r="AU155" s="189" t="s">
        <v>81</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184</v>
      </c>
      <c r="BM155" s="189" t="s">
        <v>6138</v>
      </c>
    </row>
    <row r="156" spans="2:47" s="1" customFormat="1" ht="12">
      <c r="B156" s="37"/>
      <c r="D156" s="191" t="s">
        <v>186</v>
      </c>
      <c r="F156" s="192" t="s">
        <v>6139</v>
      </c>
      <c r="I156" s="122"/>
      <c r="L156" s="37"/>
      <c r="M156" s="193"/>
      <c r="N156" s="70"/>
      <c r="O156" s="70"/>
      <c r="P156" s="70"/>
      <c r="Q156" s="70"/>
      <c r="R156" s="70"/>
      <c r="S156" s="70"/>
      <c r="T156" s="71"/>
      <c r="AT156" s="18" t="s">
        <v>186</v>
      </c>
      <c r="AU156" s="18" t="s">
        <v>81</v>
      </c>
    </row>
    <row r="157" spans="2:63" s="11" customFormat="1" ht="25.9" customHeight="1">
      <c r="B157" s="164"/>
      <c r="D157" s="165" t="s">
        <v>71</v>
      </c>
      <c r="E157" s="166" t="s">
        <v>1516</v>
      </c>
      <c r="F157" s="166" t="s">
        <v>1517</v>
      </c>
      <c r="I157" s="167"/>
      <c r="J157" s="168">
        <f>BK157</f>
        <v>0</v>
      </c>
      <c r="L157" s="164"/>
      <c r="M157" s="169"/>
      <c r="N157" s="170"/>
      <c r="O157" s="170"/>
      <c r="P157" s="171">
        <f>P158</f>
        <v>0</v>
      </c>
      <c r="Q157" s="170"/>
      <c r="R157" s="171">
        <f>R158</f>
        <v>0.033621000000000005</v>
      </c>
      <c r="S157" s="170"/>
      <c r="T157" s="172">
        <f>T158</f>
        <v>0</v>
      </c>
      <c r="AR157" s="165" t="s">
        <v>81</v>
      </c>
      <c r="AT157" s="173" t="s">
        <v>71</v>
      </c>
      <c r="AU157" s="173" t="s">
        <v>72</v>
      </c>
      <c r="AY157" s="165" t="s">
        <v>177</v>
      </c>
      <c r="BK157" s="174">
        <f>BK158</f>
        <v>0</v>
      </c>
    </row>
    <row r="158" spans="2:63" s="11" customFormat="1" ht="22.8" customHeight="1">
      <c r="B158" s="164"/>
      <c r="D158" s="165" t="s">
        <v>71</v>
      </c>
      <c r="E158" s="175" t="s">
        <v>1518</v>
      </c>
      <c r="F158" s="175" t="s">
        <v>1519</v>
      </c>
      <c r="I158" s="167"/>
      <c r="J158" s="176">
        <f>BK158</f>
        <v>0</v>
      </c>
      <c r="L158" s="164"/>
      <c r="M158" s="169"/>
      <c r="N158" s="170"/>
      <c r="O158" s="170"/>
      <c r="P158" s="171">
        <f>SUM(P159:P165)</f>
        <v>0</v>
      </c>
      <c r="Q158" s="170"/>
      <c r="R158" s="171">
        <f>SUM(R159:R165)</f>
        <v>0.033621000000000005</v>
      </c>
      <c r="S158" s="170"/>
      <c r="T158" s="172">
        <f>SUM(T159:T165)</f>
        <v>0</v>
      </c>
      <c r="AR158" s="165" t="s">
        <v>81</v>
      </c>
      <c r="AT158" s="173" t="s">
        <v>71</v>
      </c>
      <c r="AU158" s="173" t="s">
        <v>79</v>
      </c>
      <c r="AY158" s="165" t="s">
        <v>177</v>
      </c>
      <c r="BK158" s="174">
        <f>SUM(BK159:BK165)</f>
        <v>0</v>
      </c>
    </row>
    <row r="159" spans="2:65" s="1" customFormat="1" ht="36" customHeight="1">
      <c r="B159" s="177"/>
      <c r="C159" s="178" t="s">
        <v>312</v>
      </c>
      <c r="D159" s="178" t="s">
        <v>179</v>
      </c>
      <c r="E159" s="179" t="s">
        <v>6140</v>
      </c>
      <c r="F159" s="180" t="s">
        <v>6141</v>
      </c>
      <c r="G159" s="181" t="s">
        <v>261</v>
      </c>
      <c r="H159" s="182">
        <v>11.207</v>
      </c>
      <c r="I159" s="183"/>
      <c r="J159" s="184">
        <f>ROUND(I159*H159,2)</f>
        <v>0</v>
      </c>
      <c r="K159" s="180" t="s">
        <v>183</v>
      </c>
      <c r="L159" s="37"/>
      <c r="M159" s="185" t="s">
        <v>3</v>
      </c>
      <c r="N159" s="186" t="s">
        <v>43</v>
      </c>
      <c r="O159" s="70"/>
      <c r="P159" s="187">
        <f>O159*H159</f>
        <v>0</v>
      </c>
      <c r="Q159" s="187">
        <v>0</v>
      </c>
      <c r="R159" s="187">
        <f>Q159*H159</f>
        <v>0</v>
      </c>
      <c r="S159" s="187">
        <v>0</v>
      </c>
      <c r="T159" s="188">
        <f>S159*H159</f>
        <v>0</v>
      </c>
      <c r="AR159" s="189" t="s">
        <v>265</v>
      </c>
      <c r="AT159" s="189" t="s">
        <v>179</v>
      </c>
      <c r="AU159" s="189" t="s">
        <v>81</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265</v>
      </c>
      <c r="BM159" s="189" t="s">
        <v>6142</v>
      </c>
    </row>
    <row r="160" spans="2:47" s="1" customFormat="1" ht="12">
      <c r="B160" s="37"/>
      <c r="D160" s="191" t="s">
        <v>186</v>
      </c>
      <c r="F160" s="192" t="s">
        <v>1524</v>
      </c>
      <c r="I160" s="122"/>
      <c r="L160" s="37"/>
      <c r="M160" s="193"/>
      <c r="N160" s="70"/>
      <c r="O160" s="70"/>
      <c r="P160" s="70"/>
      <c r="Q160" s="70"/>
      <c r="R160" s="70"/>
      <c r="S160" s="70"/>
      <c r="T160" s="71"/>
      <c r="AT160" s="18" t="s">
        <v>186</v>
      </c>
      <c r="AU160" s="18" t="s">
        <v>81</v>
      </c>
    </row>
    <row r="161" spans="2:51" s="12" customFormat="1" ht="12">
      <c r="B161" s="194"/>
      <c r="D161" s="191" t="s">
        <v>188</v>
      </c>
      <c r="E161" s="195" t="s">
        <v>3</v>
      </c>
      <c r="F161" s="196" t="s">
        <v>6143</v>
      </c>
      <c r="H161" s="197">
        <v>11.207</v>
      </c>
      <c r="I161" s="198"/>
      <c r="L161" s="194"/>
      <c r="M161" s="199"/>
      <c r="N161" s="200"/>
      <c r="O161" s="200"/>
      <c r="P161" s="200"/>
      <c r="Q161" s="200"/>
      <c r="R161" s="200"/>
      <c r="S161" s="200"/>
      <c r="T161" s="201"/>
      <c r="AT161" s="195" t="s">
        <v>188</v>
      </c>
      <c r="AU161" s="195" t="s">
        <v>81</v>
      </c>
      <c r="AV161" s="12" t="s">
        <v>81</v>
      </c>
      <c r="AW161" s="12" t="s">
        <v>34</v>
      </c>
      <c r="AX161" s="12" t="s">
        <v>79</v>
      </c>
      <c r="AY161" s="195" t="s">
        <v>177</v>
      </c>
    </row>
    <row r="162" spans="2:65" s="1" customFormat="1" ht="24" customHeight="1">
      <c r="B162" s="177"/>
      <c r="C162" s="203" t="s">
        <v>317</v>
      </c>
      <c r="D162" s="203" t="s">
        <v>237</v>
      </c>
      <c r="E162" s="204" t="s">
        <v>6144</v>
      </c>
      <c r="F162" s="205" t="s">
        <v>6145</v>
      </c>
      <c r="G162" s="206" t="s">
        <v>4644</v>
      </c>
      <c r="H162" s="207">
        <v>33.621</v>
      </c>
      <c r="I162" s="208"/>
      <c r="J162" s="209">
        <f>ROUND(I162*H162,2)</f>
        <v>0</v>
      </c>
      <c r="K162" s="205" t="s">
        <v>183</v>
      </c>
      <c r="L162" s="210"/>
      <c r="M162" s="211" t="s">
        <v>3</v>
      </c>
      <c r="N162" s="212" t="s">
        <v>43</v>
      </c>
      <c r="O162" s="70"/>
      <c r="P162" s="187">
        <f>O162*H162</f>
        <v>0</v>
      </c>
      <c r="Q162" s="187">
        <v>0.001</v>
      </c>
      <c r="R162" s="187">
        <f>Q162*H162</f>
        <v>0.033621000000000005</v>
      </c>
      <c r="S162" s="187">
        <v>0</v>
      </c>
      <c r="T162" s="188">
        <f>S162*H162</f>
        <v>0</v>
      </c>
      <c r="AR162" s="189" t="s">
        <v>368</v>
      </c>
      <c r="AT162" s="189" t="s">
        <v>237</v>
      </c>
      <c r="AU162" s="189" t="s">
        <v>81</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265</v>
      </c>
      <c r="BM162" s="189" t="s">
        <v>6146</v>
      </c>
    </row>
    <row r="163" spans="2:51" s="12" customFormat="1" ht="12">
      <c r="B163" s="194"/>
      <c r="D163" s="191" t="s">
        <v>188</v>
      </c>
      <c r="F163" s="196" t="s">
        <v>6147</v>
      </c>
      <c r="H163" s="197">
        <v>33.621</v>
      </c>
      <c r="I163" s="198"/>
      <c r="L163" s="194"/>
      <c r="M163" s="199"/>
      <c r="N163" s="200"/>
      <c r="O163" s="200"/>
      <c r="P163" s="200"/>
      <c r="Q163" s="200"/>
      <c r="R163" s="200"/>
      <c r="S163" s="200"/>
      <c r="T163" s="201"/>
      <c r="AT163" s="195" t="s">
        <v>188</v>
      </c>
      <c r="AU163" s="195" t="s">
        <v>81</v>
      </c>
      <c r="AV163" s="12" t="s">
        <v>81</v>
      </c>
      <c r="AW163" s="12" t="s">
        <v>4</v>
      </c>
      <c r="AX163" s="12" t="s">
        <v>79</v>
      </c>
      <c r="AY163" s="195" t="s">
        <v>177</v>
      </c>
    </row>
    <row r="164" spans="2:65" s="1" customFormat="1" ht="48" customHeight="1">
      <c r="B164" s="177"/>
      <c r="C164" s="178" t="s">
        <v>322</v>
      </c>
      <c r="D164" s="178" t="s">
        <v>179</v>
      </c>
      <c r="E164" s="179" t="s">
        <v>6148</v>
      </c>
      <c r="F164" s="180" t="s">
        <v>6149</v>
      </c>
      <c r="G164" s="181" t="s">
        <v>221</v>
      </c>
      <c r="H164" s="182">
        <v>0.034</v>
      </c>
      <c r="I164" s="183"/>
      <c r="J164" s="184">
        <f>ROUND(I164*H164,2)</f>
        <v>0</v>
      </c>
      <c r="K164" s="180" t="s">
        <v>183</v>
      </c>
      <c r="L164" s="37"/>
      <c r="M164" s="185" t="s">
        <v>3</v>
      </c>
      <c r="N164" s="186" t="s">
        <v>43</v>
      </c>
      <c r="O164" s="70"/>
      <c r="P164" s="187">
        <f>O164*H164</f>
        <v>0</v>
      </c>
      <c r="Q164" s="187">
        <v>0</v>
      </c>
      <c r="R164" s="187">
        <f>Q164*H164</f>
        <v>0</v>
      </c>
      <c r="S164" s="187">
        <v>0</v>
      </c>
      <c r="T164" s="188">
        <f>S164*H164</f>
        <v>0</v>
      </c>
      <c r="AR164" s="189" t="s">
        <v>265</v>
      </c>
      <c r="AT164" s="189" t="s">
        <v>179</v>
      </c>
      <c r="AU164" s="189" t="s">
        <v>81</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265</v>
      </c>
      <c r="BM164" s="189" t="s">
        <v>6150</v>
      </c>
    </row>
    <row r="165" spans="2:47" s="1" customFormat="1" ht="12">
      <c r="B165" s="37"/>
      <c r="D165" s="191" t="s">
        <v>186</v>
      </c>
      <c r="F165" s="192" t="s">
        <v>1641</v>
      </c>
      <c r="I165" s="122"/>
      <c r="L165" s="37"/>
      <c r="M165" s="238"/>
      <c r="N165" s="234"/>
      <c r="O165" s="234"/>
      <c r="P165" s="234"/>
      <c r="Q165" s="234"/>
      <c r="R165" s="234"/>
      <c r="S165" s="234"/>
      <c r="T165" s="239"/>
      <c r="AT165" s="18" t="s">
        <v>186</v>
      </c>
      <c r="AU165" s="18" t="s">
        <v>81</v>
      </c>
    </row>
    <row r="166" spans="2:12" s="1" customFormat="1" ht="6.95" customHeight="1">
      <c r="B166" s="53"/>
      <c r="C166" s="54"/>
      <c r="D166" s="54"/>
      <c r="E166" s="54"/>
      <c r="F166" s="54"/>
      <c r="G166" s="54"/>
      <c r="H166" s="54"/>
      <c r="I166" s="139"/>
      <c r="J166" s="54"/>
      <c r="K166" s="54"/>
      <c r="L166" s="37"/>
    </row>
  </sheetData>
  <autoFilter ref="C91:K165"/>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BM17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120</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6057</v>
      </c>
      <c r="F9" s="1"/>
      <c r="G9" s="1"/>
      <c r="H9" s="1"/>
      <c r="I9" s="122"/>
      <c r="L9" s="37"/>
    </row>
    <row r="10" spans="2:12" s="1" customFormat="1" ht="12" customHeight="1">
      <c r="B10" s="37"/>
      <c r="D10" s="31" t="s">
        <v>127</v>
      </c>
      <c r="I10" s="122"/>
      <c r="L10" s="37"/>
    </row>
    <row r="11" spans="2:12" s="1" customFormat="1" ht="36.95" customHeight="1">
      <c r="B11" s="37"/>
      <c r="E11" s="60" t="s">
        <v>6151</v>
      </c>
      <c r="F11" s="1"/>
      <c r="G11" s="1"/>
      <c r="H11" s="1"/>
      <c r="I11" s="122"/>
      <c r="L11" s="37"/>
    </row>
    <row r="12" spans="2:12" s="1" customFormat="1" ht="12">
      <c r="B12" s="37"/>
      <c r="I12" s="122"/>
      <c r="L12" s="37"/>
    </row>
    <row r="13" spans="2:12" s="1" customFormat="1" ht="12" customHeight="1">
      <c r="B13" s="37"/>
      <c r="D13" s="31" t="s">
        <v>19</v>
      </c>
      <c r="F13" s="26" t="s">
        <v>20</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ROUND(J90,2)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ROUND((SUM(BE90:BE174)),2)</f>
        <v>0</v>
      </c>
      <c r="I35" s="131">
        <v>0.21</v>
      </c>
      <c r="J35" s="130">
        <f>ROUND(((SUM(BE90:BE174))*I35),2)</f>
        <v>0</v>
      </c>
      <c r="L35" s="37"/>
    </row>
    <row r="36" spans="2:12" s="1" customFormat="1" ht="14.4" customHeight="1">
      <c r="B36" s="37"/>
      <c r="E36" s="31" t="s">
        <v>44</v>
      </c>
      <c r="F36" s="130">
        <f>ROUND((SUM(BF90:BF174)),2)</f>
        <v>0</v>
      </c>
      <c r="I36" s="131">
        <v>0.15</v>
      </c>
      <c r="J36" s="130">
        <f>ROUND(((SUM(BF90:BF174))*I36),2)</f>
        <v>0</v>
      </c>
      <c r="L36" s="37"/>
    </row>
    <row r="37" spans="2:12" s="1" customFormat="1" ht="14.4" customHeight="1" hidden="1">
      <c r="B37" s="37"/>
      <c r="E37" s="31" t="s">
        <v>45</v>
      </c>
      <c r="F37" s="130">
        <f>ROUND((SUM(BG90:BG174)),2)</f>
        <v>0</v>
      </c>
      <c r="I37" s="131">
        <v>0.21</v>
      </c>
      <c r="J37" s="130">
        <f>0</f>
        <v>0</v>
      </c>
      <c r="L37" s="37"/>
    </row>
    <row r="38" spans="2:12" s="1" customFormat="1" ht="14.4" customHeight="1" hidden="1">
      <c r="B38" s="37"/>
      <c r="E38" s="31" t="s">
        <v>46</v>
      </c>
      <c r="F38" s="130">
        <f>ROUND((SUM(BH90:BH174)),2)</f>
        <v>0</v>
      </c>
      <c r="I38" s="131">
        <v>0.15</v>
      </c>
      <c r="J38" s="130">
        <f>0</f>
        <v>0</v>
      </c>
      <c r="L38" s="37"/>
    </row>
    <row r="39" spans="2:12" s="1" customFormat="1" ht="14.4" customHeight="1" hidden="1">
      <c r="B39" s="37"/>
      <c r="E39" s="31" t="s">
        <v>47</v>
      </c>
      <c r="F39" s="130">
        <f>ROUND((SUM(BI90:BI174)),2)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6057</v>
      </c>
      <c r="F52" s="1"/>
      <c r="G52" s="1"/>
      <c r="H52" s="1"/>
      <c r="I52" s="122"/>
      <c r="L52" s="37"/>
    </row>
    <row r="53" spans="2:12" s="1" customFormat="1" ht="12" customHeight="1">
      <c r="B53" s="37"/>
      <c r="C53" s="31" t="s">
        <v>127</v>
      </c>
      <c r="I53" s="122"/>
      <c r="L53" s="37"/>
    </row>
    <row r="54" spans="2:12" s="1" customFormat="1" ht="16.5" customHeight="1">
      <c r="B54" s="37"/>
      <c r="E54" s="60" t="str">
        <f>E11</f>
        <v>02 - zpevněné plochy, terénní a sadové úpravy</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J90</f>
        <v>0</v>
      </c>
      <c r="L63" s="37"/>
      <c r="AU63" s="18" t="s">
        <v>132</v>
      </c>
    </row>
    <row r="64" spans="2:12" s="8" customFormat="1" ht="24.95" customHeight="1">
      <c r="B64" s="145"/>
      <c r="D64" s="146" t="s">
        <v>133</v>
      </c>
      <c r="E64" s="147"/>
      <c r="F64" s="147"/>
      <c r="G64" s="147"/>
      <c r="H64" s="147"/>
      <c r="I64" s="148"/>
      <c r="J64" s="149">
        <f>J91</f>
        <v>0</v>
      </c>
      <c r="L64" s="145"/>
    </row>
    <row r="65" spans="2:12" s="9" customFormat="1" ht="19.9" customHeight="1">
      <c r="B65" s="150"/>
      <c r="D65" s="151" t="s">
        <v>134</v>
      </c>
      <c r="E65" s="152"/>
      <c r="F65" s="152"/>
      <c r="G65" s="152"/>
      <c r="H65" s="152"/>
      <c r="I65" s="153"/>
      <c r="J65" s="154">
        <f>J92</f>
        <v>0</v>
      </c>
      <c r="L65" s="150"/>
    </row>
    <row r="66" spans="2:12" s="9" customFormat="1" ht="19.9" customHeight="1">
      <c r="B66" s="150"/>
      <c r="D66" s="151" t="s">
        <v>6152</v>
      </c>
      <c r="E66" s="152"/>
      <c r="F66" s="152"/>
      <c r="G66" s="152"/>
      <c r="H66" s="152"/>
      <c r="I66" s="153"/>
      <c r="J66" s="154">
        <f>J138</f>
        <v>0</v>
      </c>
      <c r="L66" s="150"/>
    </row>
    <row r="67" spans="2:12" s="9" customFormat="1" ht="19.9" customHeight="1">
      <c r="B67" s="150"/>
      <c r="D67" s="151" t="s">
        <v>139</v>
      </c>
      <c r="E67" s="152"/>
      <c r="F67" s="152"/>
      <c r="G67" s="152"/>
      <c r="H67" s="152"/>
      <c r="I67" s="153"/>
      <c r="J67" s="154">
        <f>J158</f>
        <v>0</v>
      </c>
      <c r="L67" s="150"/>
    </row>
    <row r="68" spans="2:12" s="9" customFormat="1" ht="19.9" customHeight="1">
      <c r="B68" s="150"/>
      <c r="D68" s="151" t="s">
        <v>141</v>
      </c>
      <c r="E68" s="152"/>
      <c r="F68" s="152"/>
      <c r="G68" s="152"/>
      <c r="H68" s="152"/>
      <c r="I68" s="153"/>
      <c r="J68" s="154">
        <f>J173</f>
        <v>0</v>
      </c>
      <c r="L68" s="150"/>
    </row>
    <row r="69" spans="2:12" s="1" customFormat="1" ht="21.8" customHeight="1">
      <c r="B69" s="37"/>
      <c r="I69" s="122"/>
      <c r="L69" s="37"/>
    </row>
    <row r="70" spans="2:12" s="1" customFormat="1" ht="6.95" customHeight="1">
      <c r="B70" s="53"/>
      <c r="C70" s="54"/>
      <c r="D70" s="54"/>
      <c r="E70" s="54"/>
      <c r="F70" s="54"/>
      <c r="G70" s="54"/>
      <c r="H70" s="54"/>
      <c r="I70" s="139"/>
      <c r="J70" s="54"/>
      <c r="K70" s="54"/>
      <c r="L70" s="37"/>
    </row>
    <row r="74" spans="2:12" s="1" customFormat="1" ht="6.95" customHeight="1">
      <c r="B74" s="55"/>
      <c r="C74" s="56"/>
      <c r="D74" s="56"/>
      <c r="E74" s="56"/>
      <c r="F74" s="56"/>
      <c r="G74" s="56"/>
      <c r="H74" s="56"/>
      <c r="I74" s="140"/>
      <c r="J74" s="56"/>
      <c r="K74" s="56"/>
      <c r="L74" s="37"/>
    </row>
    <row r="75" spans="2:12" s="1" customFormat="1" ht="24.95" customHeight="1">
      <c r="B75" s="37"/>
      <c r="C75" s="22" t="s">
        <v>162</v>
      </c>
      <c r="I75" s="122"/>
      <c r="L75" s="37"/>
    </row>
    <row r="76" spans="2:12" s="1" customFormat="1" ht="6.95" customHeight="1">
      <c r="B76" s="37"/>
      <c r="I76" s="122"/>
      <c r="L76" s="37"/>
    </row>
    <row r="77" spans="2:12" s="1" customFormat="1" ht="12" customHeight="1">
      <c r="B77" s="37"/>
      <c r="C77" s="31" t="s">
        <v>17</v>
      </c>
      <c r="I77" s="122"/>
      <c r="L77" s="37"/>
    </row>
    <row r="78" spans="2:12" s="1" customFormat="1" ht="16.5" customHeight="1">
      <c r="B78" s="37"/>
      <c r="E78" s="121" t="str">
        <f>E7</f>
        <v>Stavební úpravy pavilonu I Nemocnice České Budějovice</v>
      </c>
      <c r="F78" s="31"/>
      <c r="G78" s="31"/>
      <c r="H78" s="31"/>
      <c r="I78" s="122"/>
      <c r="L78" s="37"/>
    </row>
    <row r="79" spans="2:12" ht="12" customHeight="1">
      <c r="B79" s="21"/>
      <c r="C79" s="31" t="s">
        <v>125</v>
      </c>
      <c r="L79" s="21"/>
    </row>
    <row r="80" spans="2:12" s="1" customFormat="1" ht="16.5" customHeight="1">
      <c r="B80" s="37"/>
      <c r="E80" s="121" t="s">
        <v>6057</v>
      </c>
      <c r="F80" s="1"/>
      <c r="G80" s="1"/>
      <c r="H80" s="1"/>
      <c r="I80" s="122"/>
      <c r="L80" s="37"/>
    </row>
    <row r="81" spans="2:12" s="1" customFormat="1" ht="12" customHeight="1">
      <c r="B81" s="37"/>
      <c r="C81" s="31" t="s">
        <v>127</v>
      </c>
      <c r="I81" s="122"/>
      <c r="L81" s="37"/>
    </row>
    <row r="82" spans="2:12" s="1" customFormat="1" ht="16.5" customHeight="1">
      <c r="B82" s="37"/>
      <c r="E82" s="60" t="str">
        <f>E11</f>
        <v>02 - zpevněné plochy, terénní a sadové úpravy</v>
      </c>
      <c r="F82" s="1"/>
      <c r="G82" s="1"/>
      <c r="H82" s="1"/>
      <c r="I82" s="122"/>
      <c r="L82" s="37"/>
    </row>
    <row r="83" spans="2:12" s="1" customFormat="1" ht="6.95" customHeight="1">
      <c r="B83" s="37"/>
      <c r="I83" s="122"/>
      <c r="L83" s="37"/>
    </row>
    <row r="84" spans="2:12" s="1" customFormat="1" ht="12" customHeight="1">
      <c r="B84" s="37"/>
      <c r="C84" s="31" t="s">
        <v>22</v>
      </c>
      <c r="F84" s="26" t="str">
        <f>F14</f>
        <v>České Budějovice</v>
      </c>
      <c r="I84" s="123" t="s">
        <v>24</v>
      </c>
      <c r="J84" s="62" t="str">
        <f>IF(J14="","",J14)</f>
        <v>12. 4. 2019</v>
      </c>
      <c r="L84" s="37"/>
    </row>
    <row r="85" spans="2:12" s="1" customFormat="1" ht="6.95" customHeight="1">
      <c r="B85" s="37"/>
      <c r="I85" s="122"/>
      <c r="L85" s="37"/>
    </row>
    <row r="86" spans="2:12" s="1" customFormat="1" ht="27.9" customHeight="1">
      <c r="B86" s="37"/>
      <c r="C86" s="31" t="s">
        <v>26</v>
      </c>
      <c r="F86" s="26" t="str">
        <f>E17</f>
        <v xml:space="preserve"> </v>
      </c>
      <c r="I86" s="123" t="s">
        <v>32</v>
      </c>
      <c r="J86" s="35" t="str">
        <f>E23</f>
        <v>ARKUS5, s.r.o., České Budějovice</v>
      </c>
      <c r="L86" s="37"/>
    </row>
    <row r="87" spans="2:12" s="1" customFormat="1" ht="15.15" customHeight="1">
      <c r="B87" s="37"/>
      <c r="C87" s="31" t="s">
        <v>30</v>
      </c>
      <c r="F87" s="26" t="str">
        <f>IF(E20="","",E20)</f>
        <v>Vyplň údaj</v>
      </c>
      <c r="I87" s="123" t="s">
        <v>35</v>
      </c>
      <c r="J87" s="35" t="str">
        <f>E26</f>
        <v xml:space="preserve"> </v>
      </c>
      <c r="L87" s="37"/>
    </row>
    <row r="88" spans="2:12" s="1" customFormat="1" ht="10.3" customHeight="1">
      <c r="B88" s="37"/>
      <c r="I88" s="122"/>
      <c r="L88" s="37"/>
    </row>
    <row r="89" spans="2:20" s="10" customFormat="1" ht="29.25" customHeight="1">
      <c r="B89" s="155"/>
      <c r="C89" s="156" t="s">
        <v>163</v>
      </c>
      <c r="D89" s="157" t="s">
        <v>57</v>
      </c>
      <c r="E89" s="157" t="s">
        <v>53</v>
      </c>
      <c r="F89" s="157" t="s">
        <v>54</v>
      </c>
      <c r="G89" s="157" t="s">
        <v>164</v>
      </c>
      <c r="H89" s="157" t="s">
        <v>165</v>
      </c>
      <c r="I89" s="158" t="s">
        <v>166</v>
      </c>
      <c r="J89" s="157" t="s">
        <v>131</v>
      </c>
      <c r="K89" s="159" t="s">
        <v>167</v>
      </c>
      <c r="L89" s="155"/>
      <c r="M89" s="78" t="s">
        <v>3</v>
      </c>
      <c r="N89" s="79" t="s">
        <v>42</v>
      </c>
      <c r="O89" s="79" t="s">
        <v>168</v>
      </c>
      <c r="P89" s="79" t="s">
        <v>169</v>
      </c>
      <c r="Q89" s="79" t="s">
        <v>170</v>
      </c>
      <c r="R89" s="79" t="s">
        <v>171</v>
      </c>
      <c r="S89" s="79" t="s">
        <v>172</v>
      </c>
      <c r="T89" s="80" t="s">
        <v>173</v>
      </c>
    </row>
    <row r="90" spans="2:63" s="1" customFormat="1" ht="22.8" customHeight="1">
      <c r="B90" s="37"/>
      <c r="C90" s="83" t="s">
        <v>174</v>
      </c>
      <c r="I90" s="122"/>
      <c r="J90" s="160">
        <f>BK90</f>
        <v>0</v>
      </c>
      <c r="L90" s="37"/>
      <c r="M90" s="81"/>
      <c r="N90" s="66"/>
      <c r="O90" s="66"/>
      <c r="P90" s="161">
        <f>P91</f>
        <v>0</v>
      </c>
      <c r="Q90" s="66"/>
      <c r="R90" s="161">
        <f>R91</f>
        <v>57.00491135</v>
      </c>
      <c r="S90" s="66"/>
      <c r="T90" s="162">
        <f>T91</f>
        <v>0</v>
      </c>
      <c r="AT90" s="18" t="s">
        <v>71</v>
      </c>
      <c r="AU90" s="18" t="s">
        <v>132</v>
      </c>
      <c r="BK90" s="163">
        <f>BK91</f>
        <v>0</v>
      </c>
    </row>
    <row r="91" spans="2:63" s="11" customFormat="1" ht="25.9" customHeight="1">
      <c r="B91" s="164"/>
      <c r="D91" s="165" t="s">
        <v>71</v>
      </c>
      <c r="E91" s="166" t="s">
        <v>175</v>
      </c>
      <c r="F91" s="166" t="s">
        <v>176</v>
      </c>
      <c r="I91" s="167"/>
      <c r="J91" s="168">
        <f>BK91</f>
        <v>0</v>
      </c>
      <c r="L91" s="164"/>
      <c r="M91" s="169"/>
      <c r="N91" s="170"/>
      <c r="O91" s="170"/>
      <c r="P91" s="171">
        <f>P92+P138+P158+P173</f>
        <v>0</v>
      </c>
      <c r="Q91" s="170"/>
      <c r="R91" s="171">
        <f>R92+R138+R158+R173</f>
        <v>57.00491135</v>
      </c>
      <c r="S91" s="170"/>
      <c r="T91" s="172">
        <f>T92+T138+T158+T173</f>
        <v>0</v>
      </c>
      <c r="AR91" s="165" t="s">
        <v>79</v>
      </c>
      <c r="AT91" s="173" t="s">
        <v>71</v>
      </c>
      <c r="AU91" s="173" t="s">
        <v>72</v>
      </c>
      <c r="AY91" s="165" t="s">
        <v>177</v>
      </c>
      <c r="BK91" s="174">
        <f>BK92+BK138+BK158+BK173</f>
        <v>0</v>
      </c>
    </row>
    <row r="92" spans="2:63" s="11" customFormat="1" ht="22.8" customHeight="1">
      <c r="B92" s="164"/>
      <c r="D92" s="165" t="s">
        <v>71</v>
      </c>
      <c r="E92" s="175" t="s">
        <v>79</v>
      </c>
      <c r="F92" s="175" t="s">
        <v>178</v>
      </c>
      <c r="I92" s="167"/>
      <c r="J92" s="176">
        <f>BK92</f>
        <v>0</v>
      </c>
      <c r="L92" s="164"/>
      <c r="M92" s="169"/>
      <c r="N92" s="170"/>
      <c r="O92" s="170"/>
      <c r="P92" s="171">
        <f>SUM(P93:P137)</f>
        <v>0</v>
      </c>
      <c r="Q92" s="170"/>
      <c r="R92" s="171">
        <f>SUM(R93:R137)</f>
        <v>4.4026380000000005</v>
      </c>
      <c r="S92" s="170"/>
      <c r="T92" s="172">
        <f>SUM(T93:T137)</f>
        <v>0</v>
      </c>
      <c r="AR92" s="165" t="s">
        <v>79</v>
      </c>
      <c r="AT92" s="173" t="s">
        <v>71</v>
      </c>
      <c r="AU92" s="173" t="s">
        <v>79</v>
      </c>
      <c r="AY92" s="165" t="s">
        <v>177</v>
      </c>
      <c r="BK92" s="174">
        <f>SUM(BK93:BK137)</f>
        <v>0</v>
      </c>
    </row>
    <row r="93" spans="2:65" s="1" customFormat="1" ht="48" customHeight="1">
      <c r="B93" s="177"/>
      <c r="C93" s="178" t="s">
        <v>79</v>
      </c>
      <c r="D93" s="178" t="s">
        <v>179</v>
      </c>
      <c r="E93" s="179" t="s">
        <v>6059</v>
      </c>
      <c r="F93" s="180" t="s">
        <v>6060</v>
      </c>
      <c r="G93" s="181" t="s">
        <v>182</v>
      </c>
      <c r="H93" s="182">
        <v>19.888</v>
      </c>
      <c r="I93" s="183"/>
      <c r="J93" s="184">
        <f>ROUND(I93*H93,2)</f>
        <v>0</v>
      </c>
      <c r="K93" s="180" t="s">
        <v>183</v>
      </c>
      <c r="L93" s="37"/>
      <c r="M93" s="185" t="s">
        <v>3</v>
      </c>
      <c r="N93" s="186" t="s">
        <v>43</v>
      </c>
      <c r="O93" s="70"/>
      <c r="P93" s="187">
        <f>O93*H93</f>
        <v>0</v>
      </c>
      <c r="Q93" s="187">
        <v>0</v>
      </c>
      <c r="R93" s="187">
        <f>Q93*H93</f>
        <v>0</v>
      </c>
      <c r="S93" s="187">
        <v>0</v>
      </c>
      <c r="T93" s="188">
        <f>S93*H93</f>
        <v>0</v>
      </c>
      <c r="AR93" s="189" t="s">
        <v>184</v>
      </c>
      <c r="AT93" s="189" t="s">
        <v>179</v>
      </c>
      <c r="AU93" s="189" t="s">
        <v>81</v>
      </c>
      <c r="AY93" s="18" t="s">
        <v>177</v>
      </c>
      <c r="BE93" s="190">
        <f>IF(N93="základní",J93,0)</f>
        <v>0</v>
      </c>
      <c r="BF93" s="190">
        <f>IF(N93="snížená",J93,0)</f>
        <v>0</v>
      </c>
      <c r="BG93" s="190">
        <f>IF(N93="zákl. přenesená",J93,0)</f>
        <v>0</v>
      </c>
      <c r="BH93" s="190">
        <f>IF(N93="sníž. přenesená",J93,0)</f>
        <v>0</v>
      </c>
      <c r="BI93" s="190">
        <f>IF(N93="nulová",J93,0)</f>
        <v>0</v>
      </c>
      <c r="BJ93" s="18" t="s">
        <v>79</v>
      </c>
      <c r="BK93" s="190">
        <f>ROUND(I93*H93,2)</f>
        <v>0</v>
      </c>
      <c r="BL93" s="18" t="s">
        <v>184</v>
      </c>
      <c r="BM93" s="189" t="s">
        <v>6153</v>
      </c>
    </row>
    <row r="94" spans="2:47" s="1" customFormat="1" ht="12">
      <c r="B94" s="37"/>
      <c r="D94" s="191" t="s">
        <v>186</v>
      </c>
      <c r="F94" s="192" t="s">
        <v>6062</v>
      </c>
      <c r="I94" s="122"/>
      <c r="L94" s="37"/>
      <c r="M94" s="193"/>
      <c r="N94" s="70"/>
      <c r="O94" s="70"/>
      <c r="P94" s="70"/>
      <c r="Q94" s="70"/>
      <c r="R94" s="70"/>
      <c r="S94" s="70"/>
      <c r="T94" s="71"/>
      <c r="AT94" s="18" t="s">
        <v>186</v>
      </c>
      <c r="AU94" s="18" t="s">
        <v>81</v>
      </c>
    </row>
    <row r="95" spans="2:51" s="12" customFormat="1" ht="12">
      <c r="B95" s="194"/>
      <c r="D95" s="191" t="s">
        <v>188</v>
      </c>
      <c r="E95" s="195" t="s">
        <v>3</v>
      </c>
      <c r="F95" s="196" t="s">
        <v>6154</v>
      </c>
      <c r="H95" s="197">
        <v>223.083</v>
      </c>
      <c r="I95" s="198"/>
      <c r="L95" s="194"/>
      <c r="M95" s="199"/>
      <c r="N95" s="200"/>
      <c r="O95" s="200"/>
      <c r="P95" s="200"/>
      <c r="Q95" s="200"/>
      <c r="R95" s="200"/>
      <c r="S95" s="200"/>
      <c r="T95" s="201"/>
      <c r="AT95" s="195" t="s">
        <v>188</v>
      </c>
      <c r="AU95" s="195" t="s">
        <v>81</v>
      </c>
      <c r="AV95" s="12" t="s">
        <v>81</v>
      </c>
      <c r="AW95" s="12" t="s">
        <v>34</v>
      </c>
      <c r="AX95" s="12" t="s">
        <v>72</v>
      </c>
      <c r="AY95" s="195" t="s">
        <v>177</v>
      </c>
    </row>
    <row r="96" spans="2:51" s="12" customFormat="1" ht="12">
      <c r="B96" s="194"/>
      <c r="D96" s="191" t="s">
        <v>188</v>
      </c>
      <c r="E96" s="195" t="s">
        <v>3</v>
      </c>
      <c r="F96" s="196" t="s">
        <v>6155</v>
      </c>
      <c r="H96" s="197">
        <v>-131.414</v>
      </c>
      <c r="I96" s="198"/>
      <c r="L96" s="194"/>
      <c r="M96" s="199"/>
      <c r="N96" s="200"/>
      <c r="O96" s="200"/>
      <c r="P96" s="200"/>
      <c r="Q96" s="200"/>
      <c r="R96" s="200"/>
      <c r="S96" s="200"/>
      <c r="T96" s="201"/>
      <c r="AT96" s="195" t="s">
        <v>188</v>
      </c>
      <c r="AU96" s="195" t="s">
        <v>81</v>
      </c>
      <c r="AV96" s="12" t="s">
        <v>81</v>
      </c>
      <c r="AW96" s="12" t="s">
        <v>34</v>
      </c>
      <c r="AX96" s="12" t="s">
        <v>72</v>
      </c>
      <c r="AY96" s="195" t="s">
        <v>177</v>
      </c>
    </row>
    <row r="97" spans="2:51" s="12" customFormat="1" ht="12">
      <c r="B97" s="194"/>
      <c r="D97" s="191" t="s">
        <v>188</v>
      </c>
      <c r="E97" s="195" t="s">
        <v>3</v>
      </c>
      <c r="F97" s="196" t="s">
        <v>6156</v>
      </c>
      <c r="H97" s="197">
        <v>9.6</v>
      </c>
      <c r="I97" s="198"/>
      <c r="L97" s="194"/>
      <c r="M97" s="199"/>
      <c r="N97" s="200"/>
      <c r="O97" s="200"/>
      <c r="P97" s="200"/>
      <c r="Q97" s="200"/>
      <c r="R97" s="200"/>
      <c r="S97" s="200"/>
      <c r="T97" s="201"/>
      <c r="AT97" s="195" t="s">
        <v>188</v>
      </c>
      <c r="AU97" s="195" t="s">
        <v>81</v>
      </c>
      <c r="AV97" s="12" t="s">
        <v>81</v>
      </c>
      <c r="AW97" s="12" t="s">
        <v>34</v>
      </c>
      <c r="AX97" s="12" t="s">
        <v>72</v>
      </c>
      <c r="AY97" s="195" t="s">
        <v>177</v>
      </c>
    </row>
    <row r="98" spans="2:51" s="12" customFormat="1" ht="12">
      <c r="B98" s="194"/>
      <c r="D98" s="191" t="s">
        <v>188</v>
      </c>
      <c r="E98" s="195" t="s">
        <v>3</v>
      </c>
      <c r="F98" s="196" t="s">
        <v>6157</v>
      </c>
      <c r="H98" s="197">
        <v>8</v>
      </c>
      <c r="I98" s="198"/>
      <c r="L98" s="194"/>
      <c r="M98" s="199"/>
      <c r="N98" s="200"/>
      <c r="O98" s="200"/>
      <c r="P98" s="200"/>
      <c r="Q98" s="200"/>
      <c r="R98" s="200"/>
      <c r="S98" s="200"/>
      <c r="T98" s="201"/>
      <c r="AT98" s="195" t="s">
        <v>188</v>
      </c>
      <c r="AU98" s="195" t="s">
        <v>81</v>
      </c>
      <c r="AV98" s="12" t="s">
        <v>81</v>
      </c>
      <c r="AW98" s="12" t="s">
        <v>34</v>
      </c>
      <c r="AX98" s="12" t="s">
        <v>72</v>
      </c>
      <c r="AY98" s="195" t="s">
        <v>177</v>
      </c>
    </row>
    <row r="99" spans="2:51" s="14" customFormat="1" ht="12">
      <c r="B99" s="221"/>
      <c r="D99" s="191" t="s">
        <v>188</v>
      </c>
      <c r="E99" s="222" t="s">
        <v>3</v>
      </c>
      <c r="F99" s="223" t="s">
        <v>831</v>
      </c>
      <c r="H99" s="224">
        <v>109.269</v>
      </c>
      <c r="I99" s="225"/>
      <c r="L99" s="221"/>
      <c r="M99" s="226"/>
      <c r="N99" s="227"/>
      <c r="O99" s="227"/>
      <c r="P99" s="227"/>
      <c r="Q99" s="227"/>
      <c r="R99" s="227"/>
      <c r="S99" s="227"/>
      <c r="T99" s="228"/>
      <c r="AT99" s="222" t="s">
        <v>188</v>
      </c>
      <c r="AU99" s="222" t="s">
        <v>81</v>
      </c>
      <c r="AV99" s="14" t="s">
        <v>194</v>
      </c>
      <c r="AW99" s="14" t="s">
        <v>34</v>
      </c>
      <c r="AX99" s="14" t="s">
        <v>72</v>
      </c>
      <c r="AY99" s="222" t="s">
        <v>177</v>
      </c>
    </row>
    <row r="100" spans="2:51" s="12" customFormat="1" ht="12">
      <c r="B100" s="194"/>
      <c r="D100" s="191" t="s">
        <v>188</v>
      </c>
      <c r="E100" s="195" t="s">
        <v>3</v>
      </c>
      <c r="F100" s="196" t="s">
        <v>6158</v>
      </c>
      <c r="H100" s="197">
        <v>23.32</v>
      </c>
      <c r="I100" s="198"/>
      <c r="L100" s="194"/>
      <c r="M100" s="199"/>
      <c r="N100" s="200"/>
      <c r="O100" s="200"/>
      <c r="P100" s="200"/>
      <c r="Q100" s="200"/>
      <c r="R100" s="200"/>
      <c r="S100" s="200"/>
      <c r="T100" s="201"/>
      <c r="AT100" s="195" t="s">
        <v>188</v>
      </c>
      <c r="AU100" s="195" t="s">
        <v>81</v>
      </c>
      <c r="AV100" s="12" t="s">
        <v>81</v>
      </c>
      <c r="AW100" s="12" t="s">
        <v>34</v>
      </c>
      <c r="AX100" s="12" t="s">
        <v>72</v>
      </c>
      <c r="AY100" s="195" t="s">
        <v>177</v>
      </c>
    </row>
    <row r="101" spans="2:51" s="14" customFormat="1" ht="12">
      <c r="B101" s="221"/>
      <c r="D101" s="191" t="s">
        <v>188</v>
      </c>
      <c r="E101" s="222" t="s">
        <v>3</v>
      </c>
      <c r="F101" s="223" t="s">
        <v>831</v>
      </c>
      <c r="H101" s="224">
        <v>23.32</v>
      </c>
      <c r="I101" s="225"/>
      <c r="L101" s="221"/>
      <c r="M101" s="226"/>
      <c r="N101" s="227"/>
      <c r="O101" s="227"/>
      <c r="P101" s="227"/>
      <c r="Q101" s="227"/>
      <c r="R101" s="227"/>
      <c r="S101" s="227"/>
      <c r="T101" s="228"/>
      <c r="AT101" s="222" t="s">
        <v>188</v>
      </c>
      <c r="AU101" s="222" t="s">
        <v>81</v>
      </c>
      <c r="AV101" s="14" t="s">
        <v>194</v>
      </c>
      <c r="AW101" s="14" t="s">
        <v>34</v>
      </c>
      <c r="AX101" s="14" t="s">
        <v>72</v>
      </c>
      <c r="AY101" s="222" t="s">
        <v>177</v>
      </c>
    </row>
    <row r="102" spans="2:51" s="13" customFormat="1" ht="12">
      <c r="B102" s="213"/>
      <c r="D102" s="191" t="s">
        <v>188</v>
      </c>
      <c r="E102" s="214" t="s">
        <v>3</v>
      </c>
      <c r="F102" s="215" t="s">
        <v>2779</v>
      </c>
      <c r="H102" s="216">
        <v>132.589</v>
      </c>
      <c r="I102" s="217"/>
      <c r="L102" s="213"/>
      <c r="M102" s="218"/>
      <c r="N102" s="219"/>
      <c r="O102" s="219"/>
      <c r="P102" s="219"/>
      <c r="Q102" s="219"/>
      <c r="R102" s="219"/>
      <c r="S102" s="219"/>
      <c r="T102" s="220"/>
      <c r="AT102" s="214" t="s">
        <v>188</v>
      </c>
      <c r="AU102" s="214" t="s">
        <v>81</v>
      </c>
      <c r="AV102" s="13" t="s">
        <v>184</v>
      </c>
      <c r="AW102" s="13" t="s">
        <v>34</v>
      </c>
      <c r="AX102" s="13" t="s">
        <v>72</v>
      </c>
      <c r="AY102" s="214" t="s">
        <v>177</v>
      </c>
    </row>
    <row r="103" spans="2:51" s="12" customFormat="1" ht="12">
      <c r="B103" s="194"/>
      <c r="D103" s="191" t="s">
        <v>188</v>
      </c>
      <c r="E103" s="195" t="s">
        <v>3</v>
      </c>
      <c r="F103" s="196" t="s">
        <v>6159</v>
      </c>
      <c r="H103" s="197">
        <v>19.888</v>
      </c>
      <c r="I103" s="198"/>
      <c r="L103" s="194"/>
      <c r="M103" s="199"/>
      <c r="N103" s="200"/>
      <c r="O103" s="200"/>
      <c r="P103" s="200"/>
      <c r="Q103" s="200"/>
      <c r="R103" s="200"/>
      <c r="S103" s="200"/>
      <c r="T103" s="201"/>
      <c r="AT103" s="195" t="s">
        <v>188</v>
      </c>
      <c r="AU103" s="195" t="s">
        <v>81</v>
      </c>
      <c r="AV103" s="12" t="s">
        <v>81</v>
      </c>
      <c r="AW103" s="12" t="s">
        <v>34</v>
      </c>
      <c r="AX103" s="12" t="s">
        <v>79</v>
      </c>
      <c r="AY103" s="195" t="s">
        <v>177</v>
      </c>
    </row>
    <row r="104" spans="2:65" s="1" customFormat="1" ht="48" customHeight="1">
      <c r="B104" s="177"/>
      <c r="C104" s="178" t="s">
        <v>81</v>
      </c>
      <c r="D104" s="178" t="s">
        <v>179</v>
      </c>
      <c r="E104" s="179" t="s">
        <v>6160</v>
      </c>
      <c r="F104" s="180" t="s">
        <v>6161</v>
      </c>
      <c r="G104" s="181" t="s">
        <v>261</v>
      </c>
      <c r="H104" s="182">
        <v>360.727</v>
      </c>
      <c r="I104" s="183"/>
      <c r="J104" s="184">
        <f>ROUND(I104*H104,2)</f>
        <v>0</v>
      </c>
      <c r="K104" s="180" t="s">
        <v>183</v>
      </c>
      <c r="L104" s="37"/>
      <c r="M104" s="185" t="s">
        <v>3</v>
      </c>
      <c r="N104" s="186" t="s">
        <v>43</v>
      </c>
      <c r="O104" s="70"/>
      <c r="P104" s="187">
        <f>O104*H104</f>
        <v>0</v>
      </c>
      <c r="Q104" s="187">
        <v>0</v>
      </c>
      <c r="R104" s="187">
        <f>Q104*H104</f>
        <v>0</v>
      </c>
      <c r="S104" s="187">
        <v>0</v>
      </c>
      <c r="T104" s="188">
        <f>S104*H104</f>
        <v>0</v>
      </c>
      <c r="AR104" s="189" t="s">
        <v>184</v>
      </c>
      <c r="AT104" s="189" t="s">
        <v>179</v>
      </c>
      <c r="AU104" s="189" t="s">
        <v>81</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184</v>
      </c>
      <c r="BM104" s="189" t="s">
        <v>6162</v>
      </c>
    </row>
    <row r="105" spans="2:47" s="1" customFormat="1" ht="12">
      <c r="B105" s="37"/>
      <c r="D105" s="191" t="s">
        <v>186</v>
      </c>
      <c r="F105" s="192" t="s">
        <v>6163</v>
      </c>
      <c r="I105" s="122"/>
      <c r="L105" s="37"/>
      <c r="M105" s="193"/>
      <c r="N105" s="70"/>
      <c r="O105" s="70"/>
      <c r="P105" s="70"/>
      <c r="Q105" s="70"/>
      <c r="R105" s="70"/>
      <c r="S105" s="70"/>
      <c r="T105" s="71"/>
      <c r="AT105" s="18" t="s">
        <v>186</v>
      </c>
      <c r="AU105" s="18" t="s">
        <v>81</v>
      </c>
    </row>
    <row r="106" spans="2:51" s="12" customFormat="1" ht="12">
      <c r="B106" s="194"/>
      <c r="D106" s="191" t="s">
        <v>188</v>
      </c>
      <c r="E106" s="195" t="s">
        <v>3</v>
      </c>
      <c r="F106" s="196" t="s">
        <v>6164</v>
      </c>
      <c r="H106" s="197">
        <v>469.996</v>
      </c>
      <c r="I106" s="198"/>
      <c r="L106" s="194"/>
      <c r="M106" s="199"/>
      <c r="N106" s="200"/>
      <c r="O106" s="200"/>
      <c r="P106" s="200"/>
      <c r="Q106" s="200"/>
      <c r="R106" s="200"/>
      <c r="S106" s="200"/>
      <c r="T106" s="201"/>
      <c r="AT106" s="195" t="s">
        <v>188</v>
      </c>
      <c r="AU106" s="195" t="s">
        <v>81</v>
      </c>
      <c r="AV106" s="12" t="s">
        <v>81</v>
      </c>
      <c r="AW106" s="12" t="s">
        <v>34</v>
      </c>
      <c r="AX106" s="12" t="s">
        <v>72</v>
      </c>
      <c r="AY106" s="195" t="s">
        <v>177</v>
      </c>
    </row>
    <row r="107" spans="2:51" s="12" customFormat="1" ht="12">
      <c r="B107" s="194"/>
      <c r="D107" s="191" t="s">
        <v>188</v>
      </c>
      <c r="E107" s="195" t="s">
        <v>3</v>
      </c>
      <c r="F107" s="196" t="s">
        <v>6165</v>
      </c>
      <c r="H107" s="197">
        <v>-109.269</v>
      </c>
      <c r="I107" s="198"/>
      <c r="L107" s="194"/>
      <c r="M107" s="199"/>
      <c r="N107" s="200"/>
      <c r="O107" s="200"/>
      <c r="P107" s="200"/>
      <c r="Q107" s="200"/>
      <c r="R107" s="200"/>
      <c r="S107" s="200"/>
      <c r="T107" s="201"/>
      <c r="AT107" s="195" t="s">
        <v>188</v>
      </c>
      <c r="AU107" s="195" t="s">
        <v>81</v>
      </c>
      <c r="AV107" s="12" t="s">
        <v>81</v>
      </c>
      <c r="AW107" s="12" t="s">
        <v>34</v>
      </c>
      <c r="AX107" s="12" t="s">
        <v>72</v>
      </c>
      <c r="AY107" s="195" t="s">
        <v>177</v>
      </c>
    </row>
    <row r="108" spans="2:51" s="13" customFormat="1" ht="12">
      <c r="B108" s="213"/>
      <c r="D108" s="191" t="s">
        <v>188</v>
      </c>
      <c r="E108" s="214" t="s">
        <v>3</v>
      </c>
      <c r="F108" s="215" t="s">
        <v>2779</v>
      </c>
      <c r="H108" s="216">
        <v>360.727</v>
      </c>
      <c r="I108" s="217"/>
      <c r="L108" s="213"/>
      <c r="M108" s="218"/>
      <c r="N108" s="219"/>
      <c r="O108" s="219"/>
      <c r="P108" s="219"/>
      <c r="Q108" s="219"/>
      <c r="R108" s="219"/>
      <c r="S108" s="219"/>
      <c r="T108" s="220"/>
      <c r="AT108" s="214" t="s">
        <v>188</v>
      </c>
      <c r="AU108" s="214" t="s">
        <v>81</v>
      </c>
      <c r="AV108" s="13" t="s">
        <v>184</v>
      </c>
      <c r="AW108" s="13" t="s">
        <v>34</v>
      </c>
      <c r="AX108" s="13" t="s">
        <v>79</v>
      </c>
      <c r="AY108" s="214" t="s">
        <v>177</v>
      </c>
    </row>
    <row r="109" spans="2:65" s="1" customFormat="1" ht="36" customHeight="1">
      <c r="B109" s="177"/>
      <c r="C109" s="178" t="s">
        <v>194</v>
      </c>
      <c r="D109" s="178" t="s">
        <v>179</v>
      </c>
      <c r="E109" s="179" t="s">
        <v>6166</v>
      </c>
      <c r="F109" s="180" t="s">
        <v>6167</v>
      </c>
      <c r="G109" s="181" t="s">
        <v>261</v>
      </c>
      <c r="H109" s="182">
        <v>360.727</v>
      </c>
      <c r="I109" s="183"/>
      <c r="J109" s="184">
        <f>ROUND(I109*H109,2)</f>
        <v>0</v>
      </c>
      <c r="K109" s="180" t="s">
        <v>183</v>
      </c>
      <c r="L109" s="37"/>
      <c r="M109" s="185" t="s">
        <v>3</v>
      </c>
      <c r="N109" s="186" t="s">
        <v>43</v>
      </c>
      <c r="O109" s="70"/>
      <c r="P109" s="187">
        <f>O109*H109</f>
        <v>0</v>
      </c>
      <c r="Q109" s="187">
        <v>0</v>
      </c>
      <c r="R109" s="187">
        <f>Q109*H109</f>
        <v>0</v>
      </c>
      <c r="S109" s="187">
        <v>0</v>
      </c>
      <c r="T109" s="188">
        <f>S109*H109</f>
        <v>0</v>
      </c>
      <c r="AR109" s="189" t="s">
        <v>184</v>
      </c>
      <c r="AT109" s="189" t="s">
        <v>179</v>
      </c>
      <c r="AU109" s="189" t="s">
        <v>81</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6168</v>
      </c>
    </row>
    <row r="110" spans="2:47" s="1" customFormat="1" ht="12">
      <c r="B110" s="37"/>
      <c r="D110" s="191" t="s">
        <v>186</v>
      </c>
      <c r="F110" s="192" t="s">
        <v>6169</v>
      </c>
      <c r="I110" s="122"/>
      <c r="L110" s="37"/>
      <c r="M110" s="193"/>
      <c r="N110" s="70"/>
      <c r="O110" s="70"/>
      <c r="P110" s="70"/>
      <c r="Q110" s="70"/>
      <c r="R110" s="70"/>
      <c r="S110" s="70"/>
      <c r="T110" s="71"/>
      <c r="AT110" s="18" t="s">
        <v>186</v>
      </c>
      <c r="AU110" s="18" t="s">
        <v>81</v>
      </c>
    </row>
    <row r="111" spans="2:51" s="12" customFormat="1" ht="12">
      <c r="B111" s="194"/>
      <c r="D111" s="191" t="s">
        <v>188</v>
      </c>
      <c r="E111" s="195" t="s">
        <v>3</v>
      </c>
      <c r="F111" s="196" t="s">
        <v>6164</v>
      </c>
      <c r="H111" s="197">
        <v>469.996</v>
      </c>
      <c r="I111" s="198"/>
      <c r="L111" s="194"/>
      <c r="M111" s="199"/>
      <c r="N111" s="200"/>
      <c r="O111" s="200"/>
      <c r="P111" s="200"/>
      <c r="Q111" s="200"/>
      <c r="R111" s="200"/>
      <c r="S111" s="200"/>
      <c r="T111" s="201"/>
      <c r="AT111" s="195" t="s">
        <v>188</v>
      </c>
      <c r="AU111" s="195" t="s">
        <v>81</v>
      </c>
      <c r="AV111" s="12" t="s">
        <v>81</v>
      </c>
      <c r="AW111" s="12" t="s">
        <v>34</v>
      </c>
      <c r="AX111" s="12" t="s">
        <v>72</v>
      </c>
      <c r="AY111" s="195" t="s">
        <v>177</v>
      </c>
    </row>
    <row r="112" spans="2:51" s="12" customFormat="1" ht="12">
      <c r="B112" s="194"/>
      <c r="D112" s="191" t="s">
        <v>188</v>
      </c>
      <c r="E112" s="195" t="s">
        <v>3</v>
      </c>
      <c r="F112" s="196" t="s">
        <v>6165</v>
      </c>
      <c r="H112" s="197">
        <v>-109.269</v>
      </c>
      <c r="I112" s="198"/>
      <c r="L112" s="194"/>
      <c r="M112" s="199"/>
      <c r="N112" s="200"/>
      <c r="O112" s="200"/>
      <c r="P112" s="200"/>
      <c r="Q112" s="200"/>
      <c r="R112" s="200"/>
      <c r="S112" s="200"/>
      <c r="T112" s="201"/>
      <c r="AT112" s="195" t="s">
        <v>188</v>
      </c>
      <c r="AU112" s="195" t="s">
        <v>81</v>
      </c>
      <c r="AV112" s="12" t="s">
        <v>81</v>
      </c>
      <c r="AW112" s="12" t="s">
        <v>34</v>
      </c>
      <c r="AX112" s="12" t="s">
        <v>72</v>
      </c>
      <c r="AY112" s="195" t="s">
        <v>177</v>
      </c>
    </row>
    <row r="113" spans="2:51" s="13" customFormat="1" ht="12">
      <c r="B113" s="213"/>
      <c r="D113" s="191" t="s">
        <v>188</v>
      </c>
      <c r="E113" s="214" t="s">
        <v>3</v>
      </c>
      <c r="F113" s="215" t="s">
        <v>2779</v>
      </c>
      <c r="H113" s="216">
        <v>360.727</v>
      </c>
      <c r="I113" s="217"/>
      <c r="L113" s="213"/>
      <c r="M113" s="218"/>
      <c r="N113" s="219"/>
      <c r="O113" s="219"/>
      <c r="P113" s="219"/>
      <c r="Q113" s="219"/>
      <c r="R113" s="219"/>
      <c r="S113" s="219"/>
      <c r="T113" s="220"/>
      <c r="AT113" s="214" t="s">
        <v>188</v>
      </c>
      <c r="AU113" s="214" t="s">
        <v>81</v>
      </c>
      <c r="AV113" s="13" t="s">
        <v>184</v>
      </c>
      <c r="AW113" s="13" t="s">
        <v>34</v>
      </c>
      <c r="AX113" s="13" t="s">
        <v>79</v>
      </c>
      <c r="AY113" s="214" t="s">
        <v>177</v>
      </c>
    </row>
    <row r="114" spans="2:65" s="1" customFormat="1" ht="36" customHeight="1">
      <c r="B114" s="177"/>
      <c r="C114" s="178" t="s">
        <v>184</v>
      </c>
      <c r="D114" s="178" t="s">
        <v>179</v>
      </c>
      <c r="E114" s="179" t="s">
        <v>6170</v>
      </c>
      <c r="F114" s="180" t="s">
        <v>6171</v>
      </c>
      <c r="G114" s="181" t="s">
        <v>261</v>
      </c>
      <c r="H114" s="182">
        <v>360.727</v>
      </c>
      <c r="I114" s="183"/>
      <c r="J114" s="184">
        <f>ROUND(I114*H114,2)</f>
        <v>0</v>
      </c>
      <c r="K114" s="180" t="s">
        <v>183</v>
      </c>
      <c r="L114" s="37"/>
      <c r="M114" s="185" t="s">
        <v>3</v>
      </c>
      <c r="N114" s="186" t="s">
        <v>43</v>
      </c>
      <c r="O114" s="70"/>
      <c r="P114" s="187">
        <f>O114*H114</f>
        <v>0</v>
      </c>
      <c r="Q114" s="187">
        <v>0</v>
      </c>
      <c r="R114" s="187">
        <f>Q114*H114</f>
        <v>0</v>
      </c>
      <c r="S114" s="187">
        <v>0</v>
      </c>
      <c r="T114" s="188">
        <f>S114*H114</f>
        <v>0</v>
      </c>
      <c r="AR114" s="189" t="s">
        <v>184</v>
      </c>
      <c r="AT114" s="189" t="s">
        <v>179</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6172</v>
      </c>
    </row>
    <row r="115" spans="2:47" s="1" customFormat="1" ht="12">
      <c r="B115" s="37"/>
      <c r="D115" s="191" t="s">
        <v>186</v>
      </c>
      <c r="F115" s="192" t="s">
        <v>6173</v>
      </c>
      <c r="I115" s="122"/>
      <c r="L115" s="37"/>
      <c r="M115" s="193"/>
      <c r="N115" s="70"/>
      <c r="O115" s="70"/>
      <c r="P115" s="70"/>
      <c r="Q115" s="70"/>
      <c r="R115" s="70"/>
      <c r="S115" s="70"/>
      <c r="T115" s="71"/>
      <c r="AT115" s="18" t="s">
        <v>186</v>
      </c>
      <c r="AU115" s="18" t="s">
        <v>81</v>
      </c>
    </row>
    <row r="116" spans="2:51" s="12" customFormat="1" ht="12">
      <c r="B116" s="194"/>
      <c r="D116" s="191" t="s">
        <v>188</v>
      </c>
      <c r="E116" s="195" t="s">
        <v>3</v>
      </c>
      <c r="F116" s="196" t="s">
        <v>6164</v>
      </c>
      <c r="H116" s="197">
        <v>469.996</v>
      </c>
      <c r="I116" s="198"/>
      <c r="L116" s="194"/>
      <c r="M116" s="199"/>
      <c r="N116" s="200"/>
      <c r="O116" s="200"/>
      <c r="P116" s="200"/>
      <c r="Q116" s="200"/>
      <c r="R116" s="200"/>
      <c r="S116" s="200"/>
      <c r="T116" s="201"/>
      <c r="AT116" s="195" t="s">
        <v>188</v>
      </c>
      <c r="AU116" s="195" t="s">
        <v>81</v>
      </c>
      <c r="AV116" s="12" t="s">
        <v>81</v>
      </c>
      <c r="AW116" s="12" t="s">
        <v>34</v>
      </c>
      <c r="AX116" s="12" t="s">
        <v>72</v>
      </c>
      <c r="AY116" s="195" t="s">
        <v>177</v>
      </c>
    </row>
    <row r="117" spans="2:51" s="12" customFormat="1" ht="12">
      <c r="B117" s="194"/>
      <c r="D117" s="191" t="s">
        <v>188</v>
      </c>
      <c r="E117" s="195" t="s">
        <v>3</v>
      </c>
      <c r="F117" s="196" t="s">
        <v>6165</v>
      </c>
      <c r="H117" s="197">
        <v>-109.269</v>
      </c>
      <c r="I117" s="198"/>
      <c r="L117" s="194"/>
      <c r="M117" s="199"/>
      <c r="N117" s="200"/>
      <c r="O117" s="200"/>
      <c r="P117" s="200"/>
      <c r="Q117" s="200"/>
      <c r="R117" s="200"/>
      <c r="S117" s="200"/>
      <c r="T117" s="201"/>
      <c r="AT117" s="195" t="s">
        <v>188</v>
      </c>
      <c r="AU117" s="195" t="s">
        <v>81</v>
      </c>
      <c r="AV117" s="12" t="s">
        <v>81</v>
      </c>
      <c r="AW117" s="12" t="s">
        <v>34</v>
      </c>
      <c r="AX117" s="12" t="s">
        <v>72</v>
      </c>
      <c r="AY117" s="195" t="s">
        <v>177</v>
      </c>
    </row>
    <row r="118" spans="2:51" s="13" customFormat="1" ht="12">
      <c r="B118" s="213"/>
      <c r="D118" s="191" t="s">
        <v>188</v>
      </c>
      <c r="E118" s="214" t="s">
        <v>3</v>
      </c>
      <c r="F118" s="215" t="s">
        <v>2779</v>
      </c>
      <c r="H118" s="216">
        <v>360.727</v>
      </c>
      <c r="I118" s="217"/>
      <c r="L118" s="213"/>
      <c r="M118" s="218"/>
      <c r="N118" s="219"/>
      <c r="O118" s="219"/>
      <c r="P118" s="219"/>
      <c r="Q118" s="219"/>
      <c r="R118" s="219"/>
      <c r="S118" s="219"/>
      <c r="T118" s="220"/>
      <c r="AT118" s="214" t="s">
        <v>188</v>
      </c>
      <c r="AU118" s="214" t="s">
        <v>81</v>
      </c>
      <c r="AV118" s="13" t="s">
        <v>184</v>
      </c>
      <c r="AW118" s="13" t="s">
        <v>34</v>
      </c>
      <c r="AX118" s="13" t="s">
        <v>79</v>
      </c>
      <c r="AY118" s="214" t="s">
        <v>177</v>
      </c>
    </row>
    <row r="119" spans="2:65" s="1" customFormat="1" ht="16.5" customHeight="1">
      <c r="B119" s="177"/>
      <c r="C119" s="203" t="s">
        <v>203</v>
      </c>
      <c r="D119" s="203" t="s">
        <v>237</v>
      </c>
      <c r="E119" s="204" t="s">
        <v>6174</v>
      </c>
      <c r="F119" s="205" t="s">
        <v>6175</v>
      </c>
      <c r="G119" s="206" t="s">
        <v>4644</v>
      </c>
      <c r="H119" s="207">
        <v>9.018</v>
      </c>
      <c r="I119" s="208"/>
      <c r="J119" s="209">
        <f>ROUND(I119*H119,2)</f>
        <v>0</v>
      </c>
      <c r="K119" s="205" t="s">
        <v>183</v>
      </c>
      <c r="L119" s="210"/>
      <c r="M119" s="211" t="s">
        <v>3</v>
      </c>
      <c r="N119" s="212" t="s">
        <v>43</v>
      </c>
      <c r="O119" s="70"/>
      <c r="P119" s="187">
        <f>O119*H119</f>
        <v>0</v>
      </c>
      <c r="Q119" s="187">
        <v>0.001</v>
      </c>
      <c r="R119" s="187">
        <f>Q119*H119</f>
        <v>0.009018000000000002</v>
      </c>
      <c r="S119" s="187">
        <v>0</v>
      </c>
      <c r="T119" s="188">
        <f>S119*H119</f>
        <v>0</v>
      </c>
      <c r="AR119" s="189" t="s">
        <v>218</v>
      </c>
      <c r="AT119" s="189" t="s">
        <v>237</v>
      </c>
      <c r="AU119" s="189" t="s">
        <v>81</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184</v>
      </c>
      <c r="BM119" s="189" t="s">
        <v>6176</v>
      </c>
    </row>
    <row r="120" spans="2:51" s="12" customFormat="1" ht="12">
      <c r="B120" s="194"/>
      <c r="D120" s="191" t="s">
        <v>188</v>
      </c>
      <c r="F120" s="196" t="s">
        <v>6177</v>
      </c>
      <c r="H120" s="197">
        <v>9.018</v>
      </c>
      <c r="I120" s="198"/>
      <c r="L120" s="194"/>
      <c r="M120" s="199"/>
      <c r="N120" s="200"/>
      <c r="O120" s="200"/>
      <c r="P120" s="200"/>
      <c r="Q120" s="200"/>
      <c r="R120" s="200"/>
      <c r="S120" s="200"/>
      <c r="T120" s="201"/>
      <c r="AT120" s="195" t="s">
        <v>188</v>
      </c>
      <c r="AU120" s="195" t="s">
        <v>81</v>
      </c>
      <c r="AV120" s="12" t="s">
        <v>81</v>
      </c>
      <c r="AW120" s="12" t="s">
        <v>4</v>
      </c>
      <c r="AX120" s="12" t="s">
        <v>79</v>
      </c>
      <c r="AY120" s="195" t="s">
        <v>177</v>
      </c>
    </row>
    <row r="121" spans="2:65" s="1" customFormat="1" ht="24" customHeight="1">
      <c r="B121" s="177"/>
      <c r="C121" s="178" t="s">
        <v>208</v>
      </c>
      <c r="D121" s="178" t="s">
        <v>179</v>
      </c>
      <c r="E121" s="179" t="s">
        <v>6178</v>
      </c>
      <c r="F121" s="180" t="s">
        <v>6179</v>
      </c>
      <c r="G121" s="181" t="s">
        <v>261</v>
      </c>
      <c r="H121" s="182">
        <v>132.589</v>
      </c>
      <c r="I121" s="183"/>
      <c r="J121" s="184">
        <f>ROUND(I121*H121,2)</f>
        <v>0</v>
      </c>
      <c r="K121" s="180" t="s">
        <v>183</v>
      </c>
      <c r="L121" s="37"/>
      <c r="M121" s="185" t="s">
        <v>3</v>
      </c>
      <c r="N121" s="186" t="s">
        <v>43</v>
      </c>
      <c r="O121" s="70"/>
      <c r="P121" s="187">
        <f>O121*H121</f>
        <v>0</v>
      </c>
      <c r="Q121" s="187">
        <v>0</v>
      </c>
      <c r="R121" s="187">
        <f>Q121*H121</f>
        <v>0</v>
      </c>
      <c r="S121" s="187">
        <v>0</v>
      </c>
      <c r="T121" s="188">
        <f>S121*H121</f>
        <v>0</v>
      </c>
      <c r="AR121" s="189" t="s">
        <v>184</v>
      </c>
      <c r="AT121" s="189" t="s">
        <v>179</v>
      </c>
      <c r="AU121" s="189" t="s">
        <v>81</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6180</v>
      </c>
    </row>
    <row r="122" spans="2:47" s="1" customFormat="1" ht="12">
      <c r="B122" s="37"/>
      <c r="D122" s="191" t="s">
        <v>186</v>
      </c>
      <c r="F122" s="192" t="s">
        <v>6081</v>
      </c>
      <c r="I122" s="122"/>
      <c r="L122" s="37"/>
      <c r="M122" s="193"/>
      <c r="N122" s="70"/>
      <c r="O122" s="70"/>
      <c r="P122" s="70"/>
      <c r="Q122" s="70"/>
      <c r="R122" s="70"/>
      <c r="S122" s="70"/>
      <c r="T122" s="71"/>
      <c r="AT122" s="18" t="s">
        <v>186</v>
      </c>
      <c r="AU122" s="18" t="s">
        <v>81</v>
      </c>
    </row>
    <row r="123" spans="2:51" s="12" customFormat="1" ht="12">
      <c r="B123" s="194"/>
      <c r="D123" s="191" t="s">
        <v>188</v>
      </c>
      <c r="E123" s="195" t="s">
        <v>3</v>
      </c>
      <c r="F123" s="196" t="s">
        <v>6154</v>
      </c>
      <c r="H123" s="197">
        <v>223.083</v>
      </c>
      <c r="I123" s="198"/>
      <c r="L123" s="194"/>
      <c r="M123" s="199"/>
      <c r="N123" s="200"/>
      <c r="O123" s="200"/>
      <c r="P123" s="200"/>
      <c r="Q123" s="200"/>
      <c r="R123" s="200"/>
      <c r="S123" s="200"/>
      <c r="T123" s="201"/>
      <c r="AT123" s="195" t="s">
        <v>188</v>
      </c>
      <c r="AU123" s="195" t="s">
        <v>81</v>
      </c>
      <c r="AV123" s="12" t="s">
        <v>81</v>
      </c>
      <c r="AW123" s="12" t="s">
        <v>34</v>
      </c>
      <c r="AX123" s="12" t="s">
        <v>72</v>
      </c>
      <c r="AY123" s="195" t="s">
        <v>177</v>
      </c>
    </row>
    <row r="124" spans="2:51" s="12" customFormat="1" ht="12">
      <c r="B124" s="194"/>
      <c r="D124" s="191" t="s">
        <v>188</v>
      </c>
      <c r="E124" s="195" t="s">
        <v>3</v>
      </c>
      <c r="F124" s="196" t="s">
        <v>6155</v>
      </c>
      <c r="H124" s="197">
        <v>-131.414</v>
      </c>
      <c r="I124" s="198"/>
      <c r="L124" s="194"/>
      <c r="M124" s="199"/>
      <c r="N124" s="200"/>
      <c r="O124" s="200"/>
      <c r="P124" s="200"/>
      <c r="Q124" s="200"/>
      <c r="R124" s="200"/>
      <c r="S124" s="200"/>
      <c r="T124" s="201"/>
      <c r="AT124" s="195" t="s">
        <v>188</v>
      </c>
      <c r="AU124" s="195" t="s">
        <v>81</v>
      </c>
      <c r="AV124" s="12" t="s">
        <v>81</v>
      </c>
      <c r="AW124" s="12" t="s">
        <v>34</v>
      </c>
      <c r="AX124" s="12" t="s">
        <v>72</v>
      </c>
      <c r="AY124" s="195" t="s">
        <v>177</v>
      </c>
    </row>
    <row r="125" spans="2:51" s="12" customFormat="1" ht="12">
      <c r="B125" s="194"/>
      <c r="D125" s="191" t="s">
        <v>188</v>
      </c>
      <c r="E125" s="195" t="s">
        <v>3</v>
      </c>
      <c r="F125" s="196" t="s">
        <v>6156</v>
      </c>
      <c r="H125" s="197">
        <v>9.6</v>
      </c>
      <c r="I125" s="198"/>
      <c r="L125" s="194"/>
      <c r="M125" s="199"/>
      <c r="N125" s="200"/>
      <c r="O125" s="200"/>
      <c r="P125" s="200"/>
      <c r="Q125" s="200"/>
      <c r="R125" s="200"/>
      <c r="S125" s="200"/>
      <c r="T125" s="201"/>
      <c r="AT125" s="195" t="s">
        <v>188</v>
      </c>
      <c r="AU125" s="195" t="s">
        <v>81</v>
      </c>
      <c r="AV125" s="12" t="s">
        <v>81</v>
      </c>
      <c r="AW125" s="12" t="s">
        <v>34</v>
      </c>
      <c r="AX125" s="12" t="s">
        <v>72</v>
      </c>
      <c r="AY125" s="195" t="s">
        <v>177</v>
      </c>
    </row>
    <row r="126" spans="2:51" s="12" customFormat="1" ht="12">
      <c r="B126" s="194"/>
      <c r="D126" s="191" t="s">
        <v>188</v>
      </c>
      <c r="E126" s="195" t="s">
        <v>3</v>
      </c>
      <c r="F126" s="196" t="s">
        <v>6157</v>
      </c>
      <c r="H126" s="197">
        <v>8</v>
      </c>
      <c r="I126" s="198"/>
      <c r="L126" s="194"/>
      <c r="M126" s="199"/>
      <c r="N126" s="200"/>
      <c r="O126" s="200"/>
      <c r="P126" s="200"/>
      <c r="Q126" s="200"/>
      <c r="R126" s="200"/>
      <c r="S126" s="200"/>
      <c r="T126" s="201"/>
      <c r="AT126" s="195" t="s">
        <v>188</v>
      </c>
      <c r="AU126" s="195" t="s">
        <v>81</v>
      </c>
      <c r="AV126" s="12" t="s">
        <v>81</v>
      </c>
      <c r="AW126" s="12" t="s">
        <v>34</v>
      </c>
      <c r="AX126" s="12" t="s">
        <v>72</v>
      </c>
      <c r="AY126" s="195" t="s">
        <v>177</v>
      </c>
    </row>
    <row r="127" spans="2:51" s="14" customFormat="1" ht="12">
      <c r="B127" s="221"/>
      <c r="D127" s="191" t="s">
        <v>188</v>
      </c>
      <c r="E127" s="222" t="s">
        <v>3</v>
      </c>
      <c r="F127" s="223" t="s">
        <v>831</v>
      </c>
      <c r="H127" s="224">
        <v>109.269</v>
      </c>
      <c r="I127" s="225"/>
      <c r="L127" s="221"/>
      <c r="M127" s="226"/>
      <c r="N127" s="227"/>
      <c r="O127" s="227"/>
      <c r="P127" s="227"/>
      <c r="Q127" s="227"/>
      <c r="R127" s="227"/>
      <c r="S127" s="227"/>
      <c r="T127" s="228"/>
      <c r="AT127" s="222" t="s">
        <v>188</v>
      </c>
      <c r="AU127" s="222" t="s">
        <v>81</v>
      </c>
      <c r="AV127" s="14" t="s">
        <v>194</v>
      </c>
      <c r="AW127" s="14" t="s">
        <v>34</v>
      </c>
      <c r="AX127" s="14" t="s">
        <v>72</v>
      </c>
      <c r="AY127" s="222" t="s">
        <v>177</v>
      </c>
    </row>
    <row r="128" spans="2:51" s="12" customFormat="1" ht="12">
      <c r="B128" s="194"/>
      <c r="D128" s="191" t="s">
        <v>188</v>
      </c>
      <c r="E128" s="195" t="s">
        <v>3</v>
      </c>
      <c r="F128" s="196" t="s">
        <v>6158</v>
      </c>
      <c r="H128" s="197">
        <v>23.32</v>
      </c>
      <c r="I128" s="198"/>
      <c r="L128" s="194"/>
      <c r="M128" s="199"/>
      <c r="N128" s="200"/>
      <c r="O128" s="200"/>
      <c r="P128" s="200"/>
      <c r="Q128" s="200"/>
      <c r="R128" s="200"/>
      <c r="S128" s="200"/>
      <c r="T128" s="201"/>
      <c r="AT128" s="195" t="s">
        <v>188</v>
      </c>
      <c r="AU128" s="195" t="s">
        <v>81</v>
      </c>
      <c r="AV128" s="12" t="s">
        <v>81</v>
      </c>
      <c r="AW128" s="12" t="s">
        <v>34</v>
      </c>
      <c r="AX128" s="12" t="s">
        <v>72</v>
      </c>
      <c r="AY128" s="195" t="s">
        <v>177</v>
      </c>
    </row>
    <row r="129" spans="2:51" s="14" customFormat="1" ht="12">
      <c r="B129" s="221"/>
      <c r="D129" s="191" t="s">
        <v>188</v>
      </c>
      <c r="E129" s="222" t="s">
        <v>3</v>
      </c>
      <c r="F129" s="223" t="s">
        <v>831</v>
      </c>
      <c r="H129" s="224">
        <v>23.32</v>
      </c>
      <c r="I129" s="225"/>
      <c r="L129" s="221"/>
      <c r="M129" s="226"/>
      <c r="N129" s="227"/>
      <c r="O129" s="227"/>
      <c r="P129" s="227"/>
      <c r="Q129" s="227"/>
      <c r="R129" s="227"/>
      <c r="S129" s="227"/>
      <c r="T129" s="228"/>
      <c r="AT129" s="222" t="s">
        <v>188</v>
      </c>
      <c r="AU129" s="222" t="s">
        <v>81</v>
      </c>
      <c r="AV129" s="14" t="s">
        <v>194</v>
      </c>
      <c r="AW129" s="14" t="s">
        <v>34</v>
      </c>
      <c r="AX129" s="14" t="s">
        <v>72</v>
      </c>
      <c r="AY129" s="222" t="s">
        <v>177</v>
      </c>
    </row>
    <row r="130" spans="2:51" s="13" customFormat="1" ht="12">
      <c r="B130" s="213"/>
      <c r="D130" s="191" t="s">
        <v>188</v>
      </c>
      <c r="E130" s="214" t="s">
        <v>3</v>
      </c>
      <c r="F130" s="215" t="s">
        <v>2779</v>
      </c>
      <c r="H130" s="216">
        <v>132.589</v>
      </c>
      <c r="I130" s="217"/>
      <c r="L130" s="213"/>
      <c r="M130" s="218"/>
      <c r="N130" s="219"/>
      <c r="O130" s="219"/>
      <c r="P130" s="219"/>
      <c r="Q130" s="219"/>
      <c r="R130" s="219"/>
      <c r="S130" s="219"/>
      <c r="T130" s="220"/>
      <c r="AT130" s="214" t="s">
        <v>188</v>
      </c>
      <c r="AU130" s="214" t="s">
        <v>81</v>
      </c>
      <c r="AV130" s="13" t="s">
        <v>184</v>
      </c>
      <c r="AW130" s="13" t="s">
        <v>34</v>
      </c>
      <c r="AX130" s="13" t="s">
        <v>79</v>
      </c>
      <c r="AY130" s="214" t="s">
        <v>177</v>
      </c>
    </row>
    <row r="131" spans="2:65" s="1" customFormat="1" ht="36" customHeight="1">
      <c r="B131" s="177"/>
      <c r="C131" s="178" t="s">
        <v>213</v>
      </c>
      <c r="D131" s="178" t="s">
        <v>179</v>
      </c>
      <c r="E131" s="179" t="s">
        <v>6181</v>
      </c>
      <c r="F131" s="180" t="s">
        <v>6182</v>
      </c>
      <c r="G131" s="181" t="s">
        <v>261</v>
      </c>
      <c r="H131" s="182">
        <v>360.727</v>
      </c>
      <c r="I131" s="183"/>
      <c r="J131" s="184">
        <f>ROUND(I131*H131,2)</f>
        <v>0</v>
      </c>
      <c r="K131" s="180" t="s">
        <v>183</v>
      </c>
      <c r="L131" s="37"/>
      <c r="M131" s="185" t="s">
        <v>3</v>
      </c>
      <c r="N131" s="186" t="s">
        <v>43</v>
      </c>
      <c r="O131" s="70"/>
      <c r="P131" s="187">
        <f>O131*H131</f>
        <v>0</v>
      </c>
      <c r="Q131" s="187">
        <v>0</v>
      </c>
      <c r="R131" s="187">
        <f>Q131*H131</f>
        <v>0</v>
      </c>
      <c r="S131" s="187">
        <v>0</v>
      </c>
      <c r="T131" s="188">
        <f>S131*H131</f>
        <v>0</v>
      </c>
      <c r="AR131" s="189" t="s">
        <v>184</v>
      </c>
      <c r="AT131" s="189" t="s">
        <v>179</v>
      </c>
      <c r="AU131" s="189" t="s">
        <v>81</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184</v>
      </c>
      <c r="BM131" s="189" t="s">
        <v>6183</v>
      </c>
    </row>
    <row r="132" spans="2:47" s="1" customFormat="1" ht="12">
      <c r="B132" s="37"/>
      <c r="D132" s="191" t="s">
        <v>186</v>
      </c>
      <c r="F132" s="192" t="s">
        <v>6184</v>
      </c>
      <c r="I132" s="122"/>
      <c r="L132" s="37"/>
      <c r="M132" s="193"/>
      <c r="N132" s="70"/>
      <c r="O132" s="70"/>
      <c r="P132" s="70"/>
      <c r="Q132" s="70"/>
      <c r="R132" s="70"/>
      <c r="S132" s="70"/>
      <c r="T132" s="71"/>
      <c r="AT132" s="18" t="s">
        <v>186</v>
      </c>
      <c r="AU132" s="18" t="s">
        <v>81</v>
      </c>
    </row>
    <row r="133" spans="2:51" s="12" customFormat="1" ht="12">
      <c r="B133" s="194"/>
      <c r="D133" s="191" t="s">
        <v>188</v>
      </c>
      <c r="E133" s="195" t="s">
        <v>3</v>
      </c>
      <c r="F133" s="196" t="s">
        <v>6164</v>
      </c>
      <c r="H133" s="197">
        <v>469.996</v>
      </c>
      <c r="I133" s="198"/>
      <c r="L133" s="194"/>
      <c r="M133" s="199"/>
      <c r="N133" s="200"/>
      <c r="O133" s="200"/>
      <c r="P133" s="200"/>
      <c r="Q133" s="200"/>
      <c r="R133" s="200"/>
      <c r="S133" s="200"/>
      <c r="T133" s="201"/>
      <c r="AT133" s="195" t="s">
        <v>188</v>
      </c>
      <c r="AU133" s="195" t="s">
        <v>81</v>
      </c>
      <c r="AV133" s="12" t="s">
        <v>81</v>
      </c>
      <c r="AW133" s="12" t="s">
        <v>34</v>
      </c>
      <c r="AX133" s="12" t="s">
        <v>72</v>
      </c>
      <c r="AY133" s="195" t="s">
        <v>177</v>
      </c>
    </row>
    <row r="134" spans="2:51" s="12" customFormat="1" ht="12">
      <c r="B134" s="194"/>
      <c r="D134" s="191" t="s">
        <v>188</v>
      </c>
      <c r="E134" s="195" t="s">
        <v>3</v>
      </c>
      <c r="F134" s="196" t="s">
        <v>6165</v>
      </c>
      <c r="H134" s="197">
        <v>-109.269</v>
      </c>
      <c r="I134" s="198"/>
      <c r="L134" s="194"/>
      <c r="M134" s="199"/>
      <c r="N134" s="200"/>
      <c r="O134" s="200"/>
      <c r="P134" s="200"/>
      <c r="Q134" s="200"/>
      <c r="R134" s="200"/>
      <c r="S134" s="200"/>
      <c r="T134" s="201"/>
      <c r="AT134" s="195" t="s">
        <v>188</v>
      </c>
      <c r="AU134" s="195" t="s">
        <v>81</v>
      </c>
      <c r="AV134" s="12" t="s">
        <v>81</v>
      </c>
      <c r="AW134" s="12" t="s">
        <v>34</v>
      </c>
      <c r="AX134" s="12" t="s">
        <v>72</v>
      </c>
      <c r="AY134" s="195" t="s">
        <v>177</v>
      </c>
    </row>
    <row r="135" spans="2:51" s="13" customFormat="1" ht="12">
      <c r="B135" s="213"/>
      <c r="D135" s="191" t="s">
        <v>188</v>
      </c>
      <c r="E135" s="214" t="s">
        <v>3</v>
      </c>
      <c r="F135" s="215" t="s">
        <v>2779</v>
      </c>
      <c r="H135" s="216">
        <v>360.727</v>
      </c>
      <c r="I135" s="217"/>
      <c r="L135" s="213"/>
      <c r="M135" s="218"/>
      <c r="N135" s="219"/>
      <c r="O135" s="219"/>
      <c r="P135" s="219"/>
      <c r="Q135" s="219"/>
      <c r="R135" s="219"/>
      <c r="S135" s="219"/>
      <c r="T135" s="220"/>
      <c r="AT135" s="214" t="s">
        <v>188</v>
      </c>
      <c r="AU135" s="214" t="s">
        <v>81</v>
      </c>
      <c r="AV135" s="13" t="s">
        <v>184</v>
      </c>
      <c r="AW135" s="13" t="s">
        <v>34</v>
      </c>
      <c r="AX135" s="13" t="s">
        <v>79</v>
      </c>
      <c r="AY135" s="214" t="s">
        <v>177</v>
      </c>
    </row>
    <row r="136" spans="2:65" s="1" customFormat="1" ht="16.5" customHeight="1">
      <c r="B136" s="177"/>
      <c r="C136" s="203" t="s">
        <v>218</v>
      </c>
      <c r="D136" s="203" t="s">
        <v>237</v>
      </c>
      <c r="E136" s="204" t="s">
        <v>6185</v>
      </c>
      <c r="F136" s="205" t="s">
        <v>6186</v>
      </c>
      <c r="G136" s="206" t="s">
        <v>182</v>
      </c>
      <c r="H136" s="207">
        <v>20.922</v>
      </c>
      <c r="I136" s="208"/>
      <c r="J136" s="209">
        <f>ROUND(I136*H136,2)</f>
        <v>0</v>
      </c>
      <c r="K136" s="205" t="s">
        <v>183</v>
      </c>
      <c r="L136" s="210"/>
      <c r="M136" s="211" t="s">
        <v>3</v>
      </c>
      <c r="N136" s="212" t="s">
        <v>43</v>
      </c>
      <c r="O136" s="70"/>
      <c r="P136" s="187">
        <f>O136*H136</f>
        <v>0</v>
      </c>
      <c r="Q136" s="187">
        <v>0.21</v>
      </c>
      <c r="R136" s="187">
        <f>Q136*H136</f>
        <v>4.39362</v>
      </c>
      <c r="S136" s="187">
        <v>0</v>
      </c>
      <c r="T136" s="188">
        <f>S136*H136</f>
        <v>0</v>
      </c>
      <c r="AR136" s="189" t="s">
        <v>218</v>
      </c>
      <c r="AT136" s="189" t="s">
        <v>237</v>
      </c>
      <c r="AU136" s="189" t="s">
        <v>81</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184</v>
      </c>
      <c r="BM136" s="189" t="s">
        <v>6187</v>
      </c>
    </row>
    <row r="137" spans="2:51" s="12" customFormat="1" ht="12">
      <c r="B137" s="194"/>
      <c r="D137" s="191" t="s">
        <v>188</v>
      </c>
      <c r="F137" s="196" t="s">
        <v>6188</v>
      </c>
      <c r="H137" s="197">
        <v>20.922</v>
      </c>
      <c r="I137" s="198"/>
      <c r="L137" s="194"/>
      <c r="M137" s="199"/>
      <c r="N137" s="200"/>
      <c r="O137" s="200"/>
      <c r="P137" s="200"/>
      <c r="Q137" s="200"/>
      <c r="R137" s="200"/>
      <c r="S137" s="200"/>
      <c r="T137" s="201"/>
      <c r="AT137" s="195" t="s">
        <v>188</v>
      </c>
      <c r="AU137" s="195" t="s">
        <v>81</v>
      </c>
      <c r="AV137" s="12" t="s">
        <v>81</v>
      </c>
      <c r="AW137" s="12" t="s">
        <v>4</v>
      </c>
      <c r="AX137" s="12" t="s">
        <v>79</v>
      </c>
      <c r="AY137" s="195" t="s">
        <v>177</v>
      </c>
    </row>
    <row r="138" spans="2:63" s="11" customFormat="1" ht="22.8" customHeight="1">
      <c r="B138" s="164"/>
      <c r="D138" s="165" t="s">
        <v>71</v>
      </c>
      <c r="E138" s="175" t="s">
        <v>203</v>
      </c>
      <c r="F138" s="175" t="s">
        <v>6189</v>
      </c>
      <c r="I138" s="167"/>
      <c r="J138" s="176">
        <f>BK138</f>
        <v>0</v>
      </c>
      <c r="L138" s="164"/>
      <c r="M138" s="169"/>
      <c r="N138" s="170"/>
      <c r="O138" s="170"/>
      <c r="P138" s="171">
        <f>SUM(P139:P157)</f>
        <v>0</v>
      </c>
      <c r="Q138" s="170"/>
      <c r="R138" s="171">
        <f>SUM(R139:R157)</f>
        <v>25.667242250000005</v>
      </c>
      <c r="S138" s="170"/>
      <c r="T138" s="172">
        <f>SUM(T139:T157)</f>
        <v>0</v>
      </c>
      <c r="AR138" s="165" t="s">
        <v>79</v>
      </c>
      <c r="AT138" s="173" t="s">
        <v>71</v>
      </c>
      <c r="AU138" s="173" t="s">
        <v>79</v>
      </c>
      <c r="AY138" s="165" t="s">
        <v>177</v>
      </c>
      <c r="BK138" s="174">
        <f>SUM(BK139:BK157)</f>
        <v>0</v>
      </c>
    </row>
    <row r="139" spans="2:65" s="1" customFormat="1" ht="24" customHeight="1">
      <c r="B139" s="177"/>
      <c r="C139" s="178" t="s">
        <v>225</v>
      </c>
      <c r="D139" s="178" t="s">
        <v>179</v>
      </c>
      <c r="E139" s="179" t="s">
        <v>6190</v>
      </c>
      <c r="F139" s="180" t="s">
        <v>6191</v>
      </c>
      <c r="G139" s="181" t="s">
        <v>261</v>
      </c>
      <c r="H139" s="182">
        <v>132.589</v>
      </c>
      <c r="I139" s="183"/>
      <c r="J139" s="184">
        <f>ROUND(I139*H139,2)</f>
        <v>0</v>
      </c>
      <c r="K139" s="180" t="s">
        <v>183</v>
      </c>
      <c r="L139" s="37"/>
      <c r="M139" s="185" t="s">
        <v>3</v>
      </c>
      <c r="N139" s="186" t="s">
        <v>43</v>
      </c>
      <c r="O139" s="70"/>
      <c r="P139" s="187">
        <f>O139*H139</f>
        <v>0</v>
      </c>
      <c r="Q139" s="187">
        <v>0</v>
      </c>
      <c r="R139" s="187">
        <f>Q139*H139</f>
        <v>0</v>
      </c>
      <c r="S139" s="187">
        <v>0</v>
      </c>
      <c r="T139" s="188">
        <f>S139*H139</f>
        <v>0</v>
      </c>
      <c r="AR139" s="189" t="s">
        <v>184</v>
      </c>
      <c r="AT139" s="189" t="s">
        <v>179</v>
      </c>
      <c r="AU139" s="189" t="s">
        <v>81</v>
      </c>
      <c r="AY139" s="18" t="s">
        <v>177</v>
      </c>
      <c r="BE139" s="190">
        <f>IF(N139="základní",J139,0)</f>
        <v>0</v>
      </c>
      <c r="BF139" s="190">
        <f>IF(N139="snížená",J139,0)</f>
        <v>0</v>
      </c>
      <c r="BG139" s="190">
        <f>IF(N139="zákl. přenesená",J139,0)</f>
        <v>0</v>
      </c>
      <c r="BH139" s="190">
        <f>IF(N139="sníž. přenesená",J139,0)</f>
        <v>0</v>
      </c>
      <c r="BI139" s="190">
        <f>IF(N139="nulová",J139,0)</f>
        <v>0</v>
      </c>
      <c r="BJ139" s="18" t="s">
        <v>79</v>
      </c>
      <c r="BK139" s="190">
        <f>ROUND(I139*H139,2)</f>
        <v>0</v>
      </c>
      <c r="BL139" s="18" t="s">
        <v>184</v>
      </c>
      <c r="BM139" s="189" t="s">
        <v>6192</v>
      </c>
    </row>
    <row r="140" spans="2:51" s="12" customFormat="1" ht="12">
      <c r="B140" s="194"/>
      <c r="D140" s="191" t="s">
        <v>188</v>
      </c>
      <c r="E140" s="195" t="s">
        <v>3</v>
      </c>
      <c r="F140" s="196" t="s">
        <v>6154</v>
      </c>
      <c r="H140" s="197">
        <v>223.083</v>
      </c>
      <c r="I140" s="198"/>
      <c r="L140" s="194"/>
      <c r="M140" s="199"/>
      <c r="N140" s="200"/>
      <c r="O140" s="200"/>
      <c r="P140" s="200"/>
      <c r="Q140" s="200"/>
      <c r="R140" s="200"/>
      <c r="S140" s="200"/>
      <c r="T140" s="201"/>
      <c r="AT140" s="195" t="s">
        <v>188</v>
      </c>
      <c r="AU140" s="195" t="s">
        <v>81</v>
      </c>
      <c r="AV140" s="12" t="s">
        <v>81</v>
      </c>
      <c r="AW140" s="12" t="s">
        <v>34</v>
      </c>
      <c r="AX140" s="12" t="s">
        <v>72</v>
      </c>
      <c r="AY140" s="195" t="s">
        <v>177</v>
      </c>
    </row>
    <row r="141" spans="2:51" s="12" customFormat="1" ht="12">
      <c r="B141" s="194"/>
      <c r="D141" s="191" t="s">
        <v>188</v>
      </c>
      <c r="E141" s="195" t="s">
        <v>3</v>
      </c>
      <c r="F141" s="196" t="s">
        <v>6155</v>
      </c>
      <c r="H141" s="197">
        <v>-131.414</v>
      </c>
      <c r="I141" s="198"/>
      <c r="L141" s="194"/>
      <c r="M141" s="199"/>
      <c r="N141" s="200"/>
      <c r="O141" s="200"/>
      <c r="P141" s="200"/>
      <c r="Q141" s="200"/>
      <c r="R141" s="200"/>
      <c r="S141" s="200"/>
      <c r="T141" s="201"/>
      <c r="AT141" s="195" t="s">
        <v>188</v>
      </c>
      <c r="AU141" s="195" t="s">
        <v>81</v>
      </c>
      <c r="AV141" s="12" t="s">
        <v>81</v>
      </c>
      <c r="AW141" s="12" t="s">
        <v>34</v>
      </c>
      <c r="AX141" s="12" t="s">
        <v>72</v>
      </c>
      <c r="AY141" s="195" t="s">
        <v>177</v>
      </c>
    </row>
    <row r="142" spans="2:51" s="12" customFormat="1" ht="12">
      <c r="B142" s="194"/>
      <c r="D142" s="191" t="s">
        <v>188</v>
      </c>
      <c r="E142" s="195" t="s">
        <v>3</v>
      </c>
      <c r="F142" s="196" t="s">
        <v>6156</v>
      </c>
      <c r="H142" s="197">
        <v>9.6</v>
      </c>
      <c r="I142" s="198"/>
      <c r="L142" s="194"/>
      <c r="M142" s="199"/>
      <c r="N142" s="200"/>
      <c r="O142" s="200"/>
      <c r="P142" s="200"/>
      <c r="Q142" s="200"/>
      <c r="R142" s="200"/>
      <c r="S142" s="200"/>
      <c r="T142" s="201"/>
      <c r="AT142" s="195" t="s">
        <v>188</v>
      </c>
      <c r="AU142" s="195" t="s">
        <v>81</v>
      </c>
      <c r="AV142" s="12" t="s">
        <v>81</v>
      </c>
      <c r="AW142" s="12" t="s">
        <v>34</v>
      </c>
      <c r="AX142" s="12" t="s">
        <v>72</v>
      </c>
      <c r="AY142" s="195" t="s">
        <v>177</v>
      </c>
    </row>
    <row r="143" spans="2:51" s="12" customFormat="1" ht="12">
      <c r="B143" s="194"/>
      <c r="D143" s="191" t="s">
        <v>188</v>
      </c>
      <c r="E143" s="195" t="s">
        <v>3</v>
      </c>
      <c r="F143" s="196" t="s">
        <v>6157</v>
      </c>
      <c r="H143" s="197">
        <v>8</v>
      </c>
      <c r="I143" s="198"/>
      <c r="L143" s="194"/>
      <c r="M143" s="199"/>
      <c r="N143" s="200"/>
      <c r="O143" s="200"/>
      <c r="P143" s="200"/>
      <c r="Q143" s="200"/>
      <c r="R143" s="200"/>
      <c r="S143" s="200"/>
      <c r="T143" s="201"/>
      <c r="AT143" s="195" t="s">
        <v>188</v>
      </c>
      <c r="AU143" s="195" t="s">
        <v>81</v>
      </c>
      <c r="AV143" s="12" t="s">
        <v>81</v>
      </c>
      <c r="AW143" s="12" t="s">
        <v>34</v>
      </c>
      <c r="AX143" s="12" t="s">
        <v>72</v>
      </c>
      <c r="AY143" s="195" t="s">
        <v>177</v>
      </c>
    </row>
    <row r="144" spans="2:51" s="14" customFormat="1" ht="12">
      <c r="B144" s="221"/>
      <c r="D144" s="191" t="s">
        <v>188</v>
      </c>
      <c r="E144" s="222" t="s">
        <v>3</v>
      </c>
      <c r="F144" s="223" t="s">
        <v>831</v>
      </c>
      <c r="H144" s="224">
        <v>109.269</v>
      </c>
      <c r="I144" s="225"/>
      <c r="L144" s="221"/>
      <c r="M144" s="226"/>
      <c r="N144" s="227"/>
      <c r="O144" s="227"/>
      <c r="P144" s="227"/>
      <c r="Q144" s="227"/>
      <c r="R144" s="227"/>
      <c r="S144" s="227"/>
      <c r="T144" s="228"/>
      <c r="AT144" s="222" t="s">
        <v>188</v>
      </c>
      <c r="AU144" s="222" t="s">
        <v>81</v>
      </c>
      <c r="AV144" s="14" t="s">
        <v>194</v>
      </c>
      <c r="AW144" s="14" t="s">
        <v>34</v>
      </c>
      <c r="AX144" s="14" t="s">
        <v>72</v>
      </c>
      <c r="AY144" s="222" t="s">
        <v>177</v>
      </c>
    </row>
    <row r="145" spans="2:51" s="12" customFormat="1" ht="12">
      <c r="B145" s="194"/>
      <c r="D145" s="191" t="s">
        <v>188</v>
      </c>
      <c r="E145" s="195" t="s">
        <v>3</v>
      </c>
      <c r="F145" s="196" t="s">
        <v>6158</v>
      </c>
      <c r="H145" s="197">
        <v>23.32</v>
      </c>
      <c r="I145" s="198"/>
      <c r="L145" s="194"/>
      <c r="M145" s="199"/>
      <c r="N145" s="200"/>
      <c r="O145" s="200"/>
      <c r="P145" s="200"/>
      <c r="Q145" s="200"/>
      <c r="R145" s="200"/>
      <c r="S145" s="200"/>
      <c r="T145" s="201"/>
      <c r="AT145" s="195" t="s">
        <v>188</v>
      </c>
      <c r="AU145" s="195" t="s">
        <v>81</v>
      </c>
      <c r="AV145" s="12" t="s">
        <v>81</v>
      </c>
      <c r="AW145" s="12" t="s">
        <v>34</v>
      </c>
      <c r="AX145" s="12" t="s">
        <v>72</v>
      </c>
      <c r="AY145" s="195" t="s">
        <v>177</v>
      </c>
    </row>
    <row r="146" spans="2:51" s="14" customFormat="1" ht="12">
      <c r="B146" s="221"/>
      <c r="D146" s="191" t="s">
        <v>188</v>
      </c>
      <c r="E146" s="222" t="s">
        <v>3</v>
      </c>
      <c r="F146" s="223" t="s">
        <v>831</v>
      </c>
      <c r="H146" s="224">
        <v>23.32</v>
      </c>
      <c r="I146" s="225"/>
      <c r="L146" s="221"/>
      <c r="M146" s="226"/>
      <c r="N146" s="227"/>
      <c r="O146" s="227"/>
      <c r="P146" s="227"/>
      <c r="Q146" s="227"/>
      <c r="R146" s="227"/>
      <c r="S146" s="227"/>
      <c r="T146" s="228"/>
      <c r="AT146" s="222" t="s">
        <v>188</v>
      </c>
      <c r="AU146" s="222" t="s">
        <v>81</v>
      </c>
      <c r="AV146" s="14" t="s">
        <v>194</v>
      </c>
      <c r="AW146" s="14" t="s">
        <v>34</v>
      </c>
      <c r="AX146" s="14" t="s">
        <v>72</v>
      </c>
      <c r="AY146" s="222" t="s">
        <v>177</v>
      </c>
    </row>
    <row r="147" spans="2:51" s="13" customFormat="1" ht="12">
      <c r="B147" s="213"/>
      <c r="D147" s="191" t="s">
        <v>188</v>
      </c>
      <c r="E147" s="214" t="s">
        <v>3</v>
      </c>
      <c r="F147" s="215" t="s">
        <v>2779</v>
      </c>
      <c r="H147" s="216">
        <v>132.589</v>
      </c>
      <c r="I147" s="217"/>
      <c r="L147" s="213"/>
      <c r="M147" s="218"/>
      <c r="N147" s="219"/>
      <c r="O147" s="219"/>
      <c r="P147" s="219"/>
      <c r="Q147" s="219"/>
      <c r="R147" s="219"/>
      <c r="S147" s="219"/>
      <c r="T147" s="220"/>
      <c r="AT147" s="214" t="s">
        <v>188</v>
      </c>
      <c r="AU147" s="214" t="s">
        <v>81</v>
      </c>
      <c r="AV147" s="13" t="s">
        <v>184</v>
      </c>
      <c r="AW147" s="13" t="s">
        <v>34</v>
      </c>
      <c r="AX147" s="13" t="s">
        <v>79</v>
      </c>
      <c r="AY147" s="214" t="s">
        <v>177</v>
      </c>
    </row>
    <row r="148" spans="2:65" s="1" customFormat="1" ht="72" customHeight="1">
      <c r="B148" s="177"/>
      <c r="C148" s="178" t="s">
        <v>111</v>
      </c>
      <c r="D148" s="178" t="s">
        <v>179</v>
      </c>
      <c r="E148" s="179" t="s">
        <v>6193</v>
      </c>
      <c r="F148" s="180" t="s">
        <v>6194</v>
      </c>
      <c r="G148" s="181" t="s">
        <v>261</v>
      </c>
      <c r="H148" s="182">
        <v>109.269</v>
      </c>
      <c r="I148" s="183"/>
      <c r="J148" s="184">
        <f>ROUND(I148*H148,2)</f>
        <v>0</v>
      </c>
      <c r="K148" s="180" t="s">
        <v>183</v>
      </c>
      <c r="L148" s="37"/>
      <c r="M148" s="185" t="s">
        <v>3</v>
      </c>
      <c r="N148" s="186" t="s">
        <v>43</v>
      </c>
      <c r="O148" s="70"/>
      <c r="P148" s="187">
        <f>O148*H148</f>
        <v>0</v>
      </c>
      <c r="Q148" s="187">
        <v>0.08425</v>
      </c>
      <c r="R148" s="187">
        <f>Q148*H148</f>
        <v>9.205913250000002</v>
      </c>
      <c r="S148" s="187">
        <v>0</v>
      </c>
      <c r="T148" s="188">
        <f>S148*H148</f>
        <v>0</v>
      </c>
      <c r="AR148" s="189" t="s">
        <v>184</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6195</v>
      </c>
    </row>
    <row r="149" spans="2:47" s="1" customFormat="1" ht="12">
      <c r="B149" s="37"/>
      <c r="D149" s="191" t="s">
        <v>186</v>
      </c>
      <c r="F149" s="192" t="s">
        <v>6196</v>
      </c>
      <c r="I149" s="122"/>
      <c r="L149" s="37"/>
      <c r="M149" s="193"/>
      <c r="N149" s="70"/>
      <c r="O149" s="70"/>
      <c r="P149" s="70"/>
      <c r="Q149" s="70"/>
      <c r="R149" s="70"/>
      <c r="S149" s="70"/>
      <c r="T149" s="71"/>
      <c r="AT149" s="18" t="s">
        <v>186</v>
      </c>
      <c r="AU149" s="18" t="s">
        <v>81</v>
      </c>
    </row>
    <row r="150" spans="2:51" s="12" customFormat="1" ht="12">
      <c r="B150" s="194"/>
      <c r="D150" s="191" t="s">
        <v>188</v>
      </c>
      <c r="E150" s="195" t="s">
        <v>3</v>
      </c>
      <c r="F150" s="196" t="s">
        <v>6154</v>
      </c>
      <c r="H150" s="197">
        <v>223.083</v>
      </c>
      <c r="I150" s="198"/>
      <c r="L150" s="194"/>
      <c r="M150" s="199"/>
      <c r="N150" s="200"/>
      <c r="O150" s="200"/>
      <c r="P150" s="200"/>
      <c r="Q150" s="200"/>
      <c r="R150" s="200"/>
      <c r="S150" s="200"/>
      <c r="T150" s="201"/>
      <c r="AT150" s="195" t="s">
        <v>188</v>
      </c>
      <c r="AU150" s="195" t="s">
        <v>81</v>
      </c>
      <c r="AV150" s="12" t="s">
        <v>81</v>
      </c>
      <c r="AW150" s="12" t="s">
        <v>34</v>
      </c>
      <c r="AX150" s="12" t="s">
        <v>72</v>
      </c>
      <c r="AY150" s="195" t="s">
        <v>177</v>
      </c>
    </row>
    <row r="151" spans="2:51" s="12" customFormat="1" ht="12">
      <c r="B151" s="194"/>
      <c r="D151" s="191" t="s">
        <v>188</v>
      </c>
      <c r="E151" s="195" t="s">
        <v>3</v>
      </c>
      <c r="F151" s="196" t="s">
        <v>6155</v>
      </c>
      <c r="H151" s="197">
        <v>-131.414</v>
      </c>
      <c r="I151" s="198"/>
      <c r="L151" s="194"/>
      <c r="M151" s="199"/>
      <c r="N151" s="200"/>
      <c r="O151" s="200"/>
      <c r="P151" s="200"/>
      <c r="Q151" s="200"/>
      <c r="R151" s="200"/>
      <c r="S151" s="200"/>
      <c r="T151" s="201"/>
      <c r="AT151" s="195" t="s">
        <v>188</v>
      </c>
      <c r="AU151" s="195" t="s">
        <v>81</v>
      </c>
      <c r="AV151" s="12" t="s">
        <v>81</v>
      </c>
      <c r="AW151" s="12" t="s">
        <v>34</v>
      </c>
      <c r="AX151" s="12" t="s">
        <v>72</v>
      </c>
      <c r="AY151" s="195" t="s">
        <v>177</v>
      </c>
    </row>
    <row r="152" spans="2:51" s="12" customFormat="1" ht="12">
      <c r="B152" s="194"/>
      <c r="D152" s="191" t="s">
        <v>188</v>
      </c>
      <c r="E152" s="195" t="s">
        <v>3</v>
      </c>
      <c r="F152" s="196" t="s">
        <v>6156</v>
      </c>
      <c r="H152" s="197">
        <v>9.6</v>
      </c>
      <c r="I152" s="198"/>
      <c r="L152" s="194"/>
      <c r="M152" s="199"/>
      <c r="N152" s="200"/>
      <c r="O152" s="200"/>
      <c r="P152" s="200"/>
      <c r="Q152" s="200"/>
      <c r="R152" s="200"/>
      <c r="S152" s="200"/>
      <c r="T152" s="201"/>
      <c r="AT152" s="195" t="s">
        <v>188</v>
      </c>
      <c r="AU152" s="195" t="s">
        <v>81</v>
      </c>
      <c r="AV152" s="12" t="s">
        <v>81</v>
      </c>
      <c r="AW152" s="12" t="s">
        <v>34</v>
      </c>
      <c r="AX152" s="12" t="s">
        <v>72</v>
      </c>
      <c r="AY152" s="195" t="s">
        <v>177</v>
      </c>
    </row>
    <row r="153" spans="2:51" s="12" customFormat="1" ht="12">
      <c r="B153" s="194"/>
      <c r="D153" s="191" t="s">
        <v>188</v>
      </c>
      <c r="E153" s="195" t="s">
        <v>3</v>
      </c>
      <c r="F153" s="196" t="s">
        <v>6157</v>
      </c>
      <c r="H153" s="197">
        <v>8</v>
      </c>
      <c r="I153" s="198"/>
      <c r="L153" s="194"/>
      <c r="M153" s="199"/>
      <c r="N153" s="200"/>
      <c r="O153" s="200"/>
      <c r="P153" s="200"/>
      <c r="Q153" s="200"/>
      <c r="R153" s="200"/>
      <c r="S153" s="200"/>
      <c r="T153" s="201"/>
      <c r="AT153" s="195" t="s">
        <v>188</v>
      </c>
      <c r="AU153" s="195" t="s">
        <v>81</v>
      </c>
      <c r="AV153" s="12" t="s">
        <v>81</v>
      </c>
      <c r="AW153" s="12" t="s">
        <v>34</v>
      </c>
      <c r="AX153" s="12" t="s">
        <v>72</v>
      </c>
      <c r="AY153" s="195" t="s">
        <v>177</v>
      </c>
    </row>
    <row r="154" spans="2:51" s="14" customFormat="1" ht="12">
      <c r="B154" s="221"/>
      <c r="D154" s="191" t="s">
        <v>188</v>
      </c>
      <c r="E154" s="222" t="s">
        <v>3</v>
      </c>
      <c r="F154" s="223" t="s">
        <v>831</v>
      </c>
      <c r="H154" s="224">
        <v>109.269</v>
      </c>
      <c r="I154" s="225"/>
      <c r="L154" s="221"/>
      <c r="M154" s="226"/>
      <c r="N154" s="227"/>
      <c r="O154" s="227"/>
      <c r="P154" s="227"/>
      <c r="Q154" s="227"/>
      <c r="R154" s="227"/>
      <c r="S154" s="227"/>
      <c r="T154" s="228"/>
      <c r="AT154" s="222" t="s">
        <v>188</v>
      </c>
      <c r="AU154" s="222" t="s">
        <v>81</v>
      </c>
      <c r="AV154" s="14" t="s">
        <v>194</v>
      </c>
      <c r="AW154" s="14" t="s">
        <v>34</v>
      </c>
      <c r="AX154" s="14" t="s">
        <v>72</v>
      </c>
      <c r="AY154" s="222" t="s">
        <v>177</v>
      </c>
    </row>
    <row r="155" spans="2:51" s="13" customFormat="1" ht="12">
      <c r="B155" s="213"/>
      <c r="D155" s="191" t="s">
        <v>188</v>
      </c>
      <c r="E155" s="214" t="s">
        <v>3</v>
      </c>
      <c r="F155" s="215" t="s">
        <v>2779</v>
      </c>
      <c r="H155" s="216">
        <v>109.269</v>
      </c>
      <c r="I155" s="217"/>
      <c r="L155" s="213"/>
      <c r="M155" s="218"/>
      <c r="N155" s="219"/>
      <c r="O155" s="219"/>
      <c r="P155" s="219"/>
      <c r="Q155" s="219"/>
      <c r="R155" s="219"/>
      <c r="S155" s="219"/>
      <c r="T155" s="220"/>
      <c r="AT155" s="214" t="s">
        <v>188</v>
      </c>
      <c r="AU155" s="214" t="s">
        <v>81</v>
      </c>
      <c r="AV155" s="13" t="s">
        <v>184</v>
      </c>
      <c r="AW155" s="13" t="s">
        <v>34</v>
      </c>
      <c r="AX155" s="13" t="s">
        <v>79</v>
      </c>
      <c r="AY155" s="214" t="s">
        <v>177</v>
      </c>
    </row>
    <row r="156" spans="2:65" s="1" customFormat="1" ht="16.5" customHeight="1">
      <c r="B156" s="177"/>
      <c r="C156" s="203" t="s">
        <v>236</v>
      </c>
      <c r="D156" s="203" t="s">
        <v>237</v>
      </c>
      <c r="E156" s="204" t="s">
        <v>6197</v>
      </c>
      <c r="F156" s="205" t="s">
        <v>6198</v>
      </c>
      <c r="G156" s="206" t="s">
        <v>261</v>
      </c>
      <c r="H156" s="207">
        <v>125.659</v>
      </c>
      <c r="I156" s="208"/>
      <c r="J156" s="209">
        <f>ROUND(I156*H156,2)</f>
        <v>0</v>
      </c>
      <c r="K156" s="205" t="s">
        <v>183</v>
      </c>
      <c r="L156" s="210"/>
      <c r="M156" s="211" t="s">
        <v>3</v>
      </c>
      <c r="N156" s="212" t="s">
        <v>43</v>
      </c>
      <c r="O156" s="70"/>
      <c r="P156" s="187">
        <f>O156*H156</f>
        <v>0</v>
      </c>
      <c r="Q156" s="187">
        <v>0.131</v>
      </c>
      <c r="R156" s="187">
        <f>Q156*H156</f>
        <v>16.461329000000003</v>
      </c>
      <c r="S156" s="187">
        <v>0</v>
      </c>
      <c r="T156" s="188">
        <f>S156*H156</f>
        <v>0</v>
      </c>
      <c r="AR156" s="189" t="s">
        <v>218</v>
      </c>
      <c r="AT156" s="189" t="s">
        <v>237</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6199</v>
      </c>
    </row>
    <row r="157" spans="2:51" s="12" customFormat="1" ht="12">
      <c r="B157" s="194"/>
      <c r="D157" s="191" t="s">
        <v>188</v>
      </c>
      <c r="E157" s="195" t="s">
        <v>3</v>
      </c>
      <c r="F157" s="196" t="s">
        <v>6200</v>
      </c>
      <c r="H157" s="197">
        <v>125.659</v>
      </c>
      <c r="I157" s="198"/>
      <c r="L157" s="194"/>
      <c r="M157" s="199"/>
      <c r="N157" s="200"/>
      <c r="O157" s="200"/>
      <c r="P157" s="200"/>
      <c r="Q157" s="200"/>
      <c r="R157" s="200"/>
      <c r="S157" s="200"/>
      <c r="T157" s="201"/>
      <c r="AT157" s="195" t="s">
        <v>188</v>
      </c>
      <c r="AU157" s="195" t="s">
        <v>81</v>
      </c>
      <c r="AV157" s="12" t="s">
        <v>81</v>
      </c>
      <c r="AW157" s="12" t="s">
        <v>34</v>
      </c>
      <c r="AX157" s="12" t="s">
        <v>79</v>
      </c>
      <c r="AY157" s="195" t="s">
        <v>177</v>
      </c>
    </row>
    <row r="158" spans="2:63" s="11" customFormat="1" ht="22.8" customHeight="1">
      <c r="B158" s="164"/>
      <c r="D158" s="165" t="s">
        <v>71</v>
      </c>
      <c r="E158" s="175" t="s">
        <v>225</v>
      </c>
      <c r="F158" s="175" t="s">
        <v>1032</v>
      </c>
      <c r="I158" s="167"/>
      <c r="J158" s="176">
        <f>BK158</f>
        <v>0</v>
      </c>
      <c r="L158" s="164"/>
      <c r="M158" s="169"/>
      <c r="N158" s="170"/>
      <c r="O158" s="170"/>
      <c r="P158" s="171">
        <f>SUM(P159:P172)</f>
        <v>0</v>
      </c>
      <c r="Q158" s="170"/>
      <c r="R158" s="171">
        <f>SUM(R159:R172)</f>
        <v>26.9350311</v>
      </c>
      <c r="S158" s="170"/>
      <c r="T158" s="172">
        <f>SUM(T159:T172)</f>
        <v>0</v>
      </c>
      <c r="AR158" s="165" t="s">
        <v>79</v>
      </c>
      <c r="AT158" s="173" t="s">
        <v>71</v>
      </c>
      <c r="AU158" s="173" t="s">
        <v>79</v>
      </c>
      <c r="AY158" s="165" t="s">
        <v>177</v>
      </c>
      <c r="BK158" s="174">
        <f>SUM(BK159:BK172)</f>
        <v>0</v>
      </c>
    </row>
    <row r="159" spans="2:65" s="1" customFormat="1" ht="48" customHeight="1">
      <c r="B159" s="177"/>
      <c r="C159" s="178" t="s">
        <v>242</v>
      </c>
      <c r="D159" s="178" t="s">
        <v>179</v>
      </c>
      <c r="E159" s="179" t="s">
        <v>6201</v>
      </c>
      <c r="F159" s="180" t="s">
        <v>6202</v>
      </c>
      <c r="G159" s="181" t="s">
        <v>494</v>
      </c>
      <c r="H159" s="182">
        <v>116.6</v>
      </c>
      <c r="I159" s="183"/>
      <c r="J159" s="184">
        <f>ROUND(I159*H159,2)</f>
        <v>0</v>
      </c>
      <c r="K159" s="180" t="s">
        <v>183</v>
      </c>
      <c r="L159" s="37"/>
      <c r="M159" s="185" t="s">
        <v>3</v>
      </c>
      <c r="N159" s="186" t="s">
        <v>43</v>
      </c>
      <c r="O159" s="70"/>
      <c r="P159" s="187">
        <f>O159*H159</f>
        <v>0</v>
      </c>
      <c r="Q159" s="187">
        <v>0.1295</v>
      </c>
      <c r="R159" s="187">
        <f>Q159*H159</f>
        <v>15.0997</v>
      </c>
      <c r="S159" s="187">
        <v>0</v>
      </c>
      <c r="T159" s="188">
        <f>S159*H159</f>
        <v>0</v>
      </c>
      <c r="AR159" s="189" t="s">
        <v>184</v>
      </c>
      <c r="AT159" s="189" t="s">
        <v>179</v>
      </c>
      <c r="AU159" s="189" t="s">
        <v>81</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184</v>
      </c>
      <c r="BM159" s="189" t="s">
        <v>6203</v>
      </c>
    </row>
    <row r="160" spans="2:47" s="1" customFormat="1" ht="12">
      <c r="B160" s="37"/>
      <c r="D160" s="191" t="s">
        <v>186</v>
      </c>
      <c r="F160" s="192" t="s">
        <v>6204</v>
      </c>
      <c r="I160" s="122"/>
      <c r="L160" s="37"/>
      <c r="M160" s="193"/>
      <c r="N160" s="70"/>
      <c r="O160" s="70"/>
      <c r="P160" s="70"/>
      <c r="Q160" s="70"/>
      <c r="R160" s="70"/>
      <c r="S160" s="70"/>
      <c r="T160" s="71"/>
      <c r="AT160" s="18" t="s">
        <v>186</v>
      </c>
      <c r="AU160" s="18" t="s">
        <v>81</v>
      </c>
    </row>
    <row r="161" spans="2:51" s="12" customFormat="1" ht="12">
      <c r="B161" s="194"/>
      <c r="D161" s="191" t="s">
        <v>188</v>
      </c>
      <c r="E161" s="195" t="s">
        <v>3</v>
      </c>
      <c r="F161" s="196" t="s">
        <v>6205</v>
      </c>
      <c r="H161" s="197">
        <v>116.6</v>
      </c>
      <c r="I161" s="198"/>
      <c r="L161" s="194"/>
      <c r="M161" s="199"/>
      <c r="N161" s="200"/>
      <c r="O161" s="200"/>
      <c r="P161" s="200"/>
      <c r="Q161" s="200"/>
      <c r="R161" s="200"/>
      <c r="S161" s="200"/>
      <c r="T161" s="201"/>
      <c r="AT161" s="195" t="s">
        <v>188</v>
      </c>
      <c r="AU161" s="195" t="s">
        <v>81</v>
      </c>
      <c r="AV161" s="12" t="s">
        <v>81</v>
      </c>
      <c r="AW161" s="12" t="s">
        <v>34</v>
      </c>
      <c r="AX161" s="12" t="s">
        <v>72</v>
      </c>
      <c r="AY161" s="195" t="s">
        <v>177</v>
      </c>
    </row>
    <row r="162" spans="2:51" s="13" customFormat="1" ht="12">
      <c r="B162" s="213"/>
      <c r="D162" s="191" t="s">
        <v>188</v>
      </c>
      <c r="E162" s="214" t="s">
        <v>3</v>
      </c>
      <c r="F162" s="215" t="s">
        <v>2779</v>
      </c>
      <c r="H162" s="216">
        <v>116.6</v>
      </c>
      <c r="I162" s="217"/>
      <c r="L162" s="213"/>
      <c r="M162" s="218"/>
      <c r="N162" s="219"/>
      <c r="O162" s="219"/>
      <c r="P162" s="219"/>
      <c r="Q162" s="219"/>
      <c r="R162" s="219"/>
      <c r="S162" s="219"/>
      <c r="T162" s="220"/>
      <c r="AT162" s="214" t="s">
        <v>188</v>
      </c>
      <c r="AU162" s="214" t="s">
        <v>81</v>
      </c>
      <c r="AV162" s="13" t="s">
        <v>184</v>
      </c>
      <c r="AW162" s="13" t="s">
        <v>34</v>
      </c>
      <c r="AX162" s="13" t="s">
        <v>79</v>
      </c>
      <c r="AY162" s="214" t="s">
        <v>177</v>
      </c>
    </row>
    <row r="163" spans="2:65" s="1" customFormat="1" ht="16.5" customHeight="1">
      <c r="B163" s="177"/>
      <c r="C163" s="203" t="s">
        <v>248</v>
      </c>
      <c r="D163" s="203" t="s">
        <v>237</v>
      </c>
      <c r="E163" s="204" t="s">
        <v>6206</v>
      </c>
      <c r="F163" s="205" t="s">
        <v>6207</v>
      </c>
      <c r="G163" s="206" t="s">
        <v>494</v>
      </c>
      <c r="H163" s="207">
        <v>122.43</v>
      </c>
      <c r="I163" s="208"/>
      <c r="J163" s="209">
        <f>ROUND(I163*H163,2)</f>
        <v>0</v>
      </c>
      <c r="K163" s="205" t="s">
        <v>183</v>
      </c>
      <c r="L163" s="210"/>
      <c r="M163" s="211" t="s">
        <v>3</v>
      </c>
      <c r="N163" s="212" t="s">
        <v>43</v>
      </c>
      <c r="O163" s="70"/>
      <c r="P163" s="187">
        <f>O163*H163</f>
        <v>0</v>
      </c>
      <c r="Q163" s="187">
        <v>0.022</v>
      </c>
      <c r="R163" s="187">
        <f>Q163*H163</f>
        <v>2.69346</v>
      </c>
      <c r="S163" s="187">
        <v>0</v>
      </c>
      <c r="T163" s="188">
        <f>S163*H163</f>
        <v>0</v>
      </c>
      <c r="AR163" s="189" t="s">
        <v>218</v>
      </c>
      <c r="AT163" s="189" t="s">
        <v>237</v>
      </c>
      <c r="AU163" s="189" t="s">
        <v>81</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184</v>
      </c>
      <c r="BM163" s="189" t="s">
        <v>6208</v>
      </c>
    </row>
    <row r="164" spans="2:51" s="12" customFormat="1" ht="12">
      <c r="B164" s="194"/>
      <c r="D164" s="191" t="s">
        <v>188</v>
      </c>
      <c r="E164" s="195" t="s">
        <v>3</v>
      </c>
      <c r="F164" s="196" t="s">
        <v>6209</v>
      </c>
      <c r="H164" s="197">
        <v>122.43</v>
      </c>
      <c r="I164" s="198"/>
      <c r="L164" s="194"/>
      <c r="M164" s="199"/>
      <c r="N164" s="200"/>
      <c r="O164" s="200"/>
      <c r="P164" s="200"/>
      <c r="Q164" s="200"/>
      <c r="R164" s="200"/>
      <c r="S164" s="200"/>
      <c r="T164" s="201"/>
      <c r="AT164" s="195" t="s">
        <v>188</v>
      </c>
      <c r="AU164" s="195" t="s">
        <v>81</v>
      </c>
      <c r="AV164" s="12" t="s">
        <v>81</v>
      </c>
      <c r="AW164" s="12" t="s">
        <v>34</v>
      </c>
      <c r="AX164" s="12" t="s">
        <v>79</v>
      </c>
      <c r="AY164" s="195" t="s">
        <v>177</v>
      </c>
    </row>
    <row r="165" spans="2:65" s="1" customFormat="1" ht="24" customHeight="1">
      <c r="B165" s="177"/>
      <c r="C165" s="178" t="s">
        <v>254</v>
      </c>
      <c r="D165" s="178" t="s">
        <v>179</v>
      </c>
      <c r="E165" s="179" t="s">
        <v>6210</v>
      </c>
      <c r="F165" s="180" t="s">
        <v>6211</v>
      </c>
      <c r="G165" s="181" t="s">
        <v>182</v>
      </c>
      <c r="H165" s="182">
        <v>2.915</v>
      </c>
      <c r="I165" s="183"/>
      <c r="J165" s="184">
        <f>ROUND(I165*H165,2)</f>
        <v>0</v>
      </c>
      <c r="K165" s="180" t="s">
        <v>183</v>
      </c>
      <c r="L165" s="37"/>
      <c r="M165" s="185" t="s">
        <v>3</v>
      </c>
      <c r="N165" s="186" t="s">
        <v>43</v>
      </c>
      <c r="O165" s="70"/>
      <c r="P165" s="187">
        <f>O165*H165</f>
        <v>0</v>
      </c>
      <c r="Q165" s="187">
        <v>2.25634</v>
      </c>
      <c r="R165" s="187">
        <f>Q165*H165</f>
        <v>6.5772311</v>
      </c>
      <c r="S165" s="187">
        <v>0</v>
      </c>
      <c r="T165" s="188">
        <f>S165*H165</f>
        <v>0</v>
      </c>
      <c r="AR165" s="189" t="s">
        <v>184</v>
      </c>
      <c r="AT165" s="189" t="s">
        <v>179</v>
      </c>
      <c r="AU165" s="189" t="s">
        <v>81</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184</v>
      </c>
      <c r="BM165" s="189" t="s">
        <v>6212</v>
      </c>
    </row>
    <row r="166" spans="2:51" s="12" customFormat="1" ht="12">
      <c r="B166" s="194"/>
      <c r="D166" s="191" t="s">
        <v>188</v>
      </c>
      <c r="E166" s="195" t="s">
        <v>3</v>
      </c>
      <c r="F166" s="196" t="s">
        <v>6213</v>
      </c>
      <c r="H166" s="197">
        <v>2.915</v>
      </c>
      <c r="I166" s="198"/>
      <c r="L166" s="194"/>
      <c r="M166" s="199"/>
      <c r="N166" s="200"/>
      <c r="O166" s="200"/>
      <c r="P166" s="200"/>
      <c r="Q166" s="200"/>
      <c r="R166" s="200"/>
      <c r="S166" s="200"/>
      <c r="T166" s="201"/>
      <c r="AT166" s="195" t="s">
        <v>188</v>
      </c>
      <c r="AU166" s="195" t="s">
        <v>81</v>
      </c>
      <c r="AV166" s="12" t="s">
        <v>81</v>
      </c>
      <c r="AW166" s="12" t="s">
        <v>34</v>
      </c>
      <c r="AX166" s="12" t="s">
        <v>72</v>
      </c>
      <c r="AY166" s="195" t="s">
        <v>177</v>
      </c>
    </row>
    <row r="167" spans="2:51" s="13" customFormat="1" ht="12">
      <c r="B167" s="213"/>
      <c r="D167" s="191" t="s">
        <v>188</v>
      </c>
      <c r="E167" s="214" t="s">
        <v>3</v>
      </c>
      <c r="F167" s="215" t="s">
        <v>2779</v>
      </c>
      <c r="H167" s="216">
        <v>2.915</v>
      </c>
      <c r="I167" s="217"/>
      <c r="L167" s="213"/>
      <c r="M167" s="218"/>
      <c r="N167" s="219"/>
      <c r="O167" s="219"/>
      <c r="P167" s="219"/>
      <c r="Q167" s="219"/>
      <c r="R167" s="219"/>
      <c r="S167" s="219"/>
      <c r="T167" s="220"/>
      <c r="AT167" s="214" t="s">
        <v>188</v>
      </c>
      <c r="AU167" s="214" t="s">
        <v>81</v>
      </c>
      <c r="AV167" s="13" t="s">
        <v>184</v>
      </c>
      <c r="AW167" s="13" t="s">
        <v>34</v>
      </c>
      <c r="AX167" s="13" t="s">
        <v>79</v>
      </c>
      <c r="AY167" s="214" t="s">
        <v>177</v>
      </c>
    </row>
    <row r="168" spans="2:65" s="1" customFormat="1" ht="16.5" customHeight="1">
      <c r="B168" s="177"/>
      <c r="C168" s="178" t="s">
        <v>9</v>
      </c>
      <c r="D168" s="178" t="s">
        <v>179</v>
      </c>
      <c r="E168" s="179" t="s">
        <v>6214</v>
      </c>
      <c r="F168" s="180" t="s">
        <v>6215</v>
      </c>
      <c r="G168" s="181" t="s">
        <v>245</v>
      </c>
      <c r="H168" s="182">
        <v>6</v>
      </c>
      <c r="I168" s="183"/>
      <c r="J168" s="184">
        <f>ROUND(I168*H168,2)</f>
        <v>0</v>
      </c>
      <c r="K168" s="180" t="s">
        <v>183</v>
      </c>
      <c r="L168" s="37"/>
      <c r="M168" s="185" t="s">
        <v>3</v>
      </c>
      <c r="N168" s="186" t="s">
        <v>43</v>
      </c>
      <c r="O168" s="70"/>
      <c r="P168" s="187">
        <f>O168*H168</f>
        <v>0</v>
      </c>
      <c r="Q168" s="187">
        <v>0.35744</v>
      </c>
      <c r="R168" s="187">
        <f>Q168*H168</f>
        <v>2.14464</v>
      </c>
      <c r="S168" s="187">
        <v>0</v>
      </c>
      <c r="T168" s="188">
        <f>S168*H168</f>
        <v>0</v>
      </c>
      <c r="AR168" s="189" t="s">
        <v>184</v>
      </c>
      <c r="AT168" s="189" t="s">
        <v>179</v>
      </c>
      <c r="AU168" s="189" t="s">
        <v>81</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184</v>
      </c>
      <c r="BM168" s="189" t="s">
        <v>6216</v>
      </c>
    </row>
    <row r="169" spans="2:47" s="1" customFormat="1" ht="12">
      <c r="B169" s="37"/>
      <c r="D169" s="191" t="s">
        <v>186</v>
      </c>
      <c r="F169" s="192" t="s">
        <v>6217</v>
      </c>
      <c r="I169" s="122"/>
      <c r="L169" s="37"/>
      <c r="M169" s="193"/>
      <c r="N169" s="70"/>
      <c r="O169" s="70"/>
      <c r="P169" s="70"/>
      <c r="Q169" s="70"/>
      <c r="R169" s="70"/>
      <c r="S169" s="70"/>
      <c r="T169" s="71"/>
      <c r="AT169" s="18" t="s">
        <v>186</v>
      </c>
      <c r="AU169" s="18" t="s">
        <v>81</v>
      </c>
    </row>
    <row r="170" spans="2:51" s="12" customFormat="1" ht="12">
      <c r="B170" s="194"/>
      <c r="D170" s="191" t="s">
        <v>188</v>
      </c>
      <c r="E170" s="195" t="s">
        <v>3</v>
      </c>
      <c r="F170" s="196" t="s">
        <v>6218</v>
      </c>
      <c r="H170" s="197">
        <v>6</v>
      </c>
      <c r="I170" s="198"/>
      <c r="L170" s="194"/>
      <c r="M170" s="199"/>
      <c r="N170" s="200"/>
      <c r="O170" s="200"/>
      <c r="P170" s="200"/>
      <c r="Q170" s="200"/>
      <c r="R170" s="200"/>
      <c r="S170" s="200"/>
      <c r="T170" s="201"/>
      <c r="AT170" s="195" t="s">
        <v>188</v>
      </c>
      <c r="AU170" s="195" t="s">
        <v>81</v>
      </c>
      <c r="AV170" s="12" t="s">
        <v>81</v>
      </c>
      <c r="AW170" s="12" t="s">
        <v>34</v>
      </c>
      <c r="AX170" s="12" t="s">
        <v>79</v>
      </c>
      <c r="AY170" s="195" t="s">
        <v>177</v>
      </c>
    </row>
    <row r="171" spans="2:65" s="1" customFormat="1" ht="24" customHeight="1">
      <c r="B171" s="177"/>
      <c r="C171" s="203" t="s">
        <v>265</v>
      </c>
      <c r="D171" s="203" t="s">
        <v>237</v>
      </c>
      <c r="E171" s="204" t="s">
        <v>6219</v>
      </c>
      <c r="F171" s="205" t="s">
        <v>6220</v>
      </c>
      <c r="G171" s="206" t="s">
        <v>245</v>
      </c>
      <c r="H171" s="207">
        <v>6</v>
      </c>
      <c r="I171" s="208"/>
      <c r="J171" s="209">
        <f>ROUND(I171*H171,2)</f>
        <v>0</v>
      </c>
      <c r="K171" s="205" t="s">
        <v>183</v>
      </c>
      <c r="L171" s="210"/>
      <c r="M171" s="211" t="s">
        <v>3</v>
      </c>
      <c r="N171" s="212" t="s">
        <v>43</v>
      </c>
      <c r="O171" s="70"/>
      <c r="P171" s="187">
        <f>O171*H171</f>
        <v>0</v>
      </c>
      <c r="Q171" s="187">
        <v>0.07</v>
      </c>
      <c r="R171" s="187">
        <f>Q171*H171</f>
        <v>0.42000000000000004</v>
      </c>
      <c r="S171" s="187">
        <v>0</v>
      </c>
      <c r="T171" s="188">
        <f>S171*H171</f>
        <v>0</v>
      </c>
      <c r="AR171" s="189" t="s">
        <v>218</v>
      </c>
      <c r="AT171" s="189" t="s">
        <v>237</v>
      </c>
      <c r="AU171" s="189" t="s">
        <v>81</v>
      </c>
      <c r="AY171" s="18" t="s">
        <v>177</v>
      </c>
      <c r="BE171" s="190">
        <f>IF(N171="základní",J171,0)</f>
        <v>0</v>
      </c>
      <c r="BF171" s="190">
        <f>IF(N171="snížená",J171,0)</f>
        <v>0</v>
      </c>
      <c r="BG171" s="190">
        <f>IF(N171="zákl. přenesená",J171,0)</f>
        <v>0</v>
      </c>
      <c r="BH171" s="190">
        <f>IF(N171="sníž. přenesená",J171,0)</f>
        <v>0</v>
      </c>
      <c r="BI171" s="190">
        <f>IF(N171="nulová",J171,0)</f>
        <v>0</v>
      </c>
      <c r="BJ171" s="18" t="s">
        <v>79</v>
      </c>
      <c r="BK171" s="190">
        <f>ROUND(I171*H171,2)</f>
        <v>0</v>
      </c>
      <c r="BL171" s="18" t="s">
        <v>184</v>
      </c>
      <c r="BM171" s="189" t="s">
        <v>6221</v>
      </c>
    </row>
    <row r="172" spans="2:51" s="12" customFormat="1" ht="12">
      <c r="B172" s="194"/>
      <c r="D172" s="191" t="s">
        <v>188</v>
      </c>
      <c r="E172" s="195" t="s">
        <v>3</v>
      </c>
      <c r="F172" s="196" t="s">
        <v>6222</v>
      </c>
      <c r="H172" s="197">
        <v>6</v>
      </c>
      <c r="I172" s="198"/>
      <c r="L172" s="194"/>
      <c r="M172" s="199"/>
      <c r="N172" s="200"/>
      <c r="O172" s="200"/>
      <c r="P172" s="200"/>
      <c r="Q172" s="200"/>
      <c r="R172" s="200"/>
      <c r="S172" s="200"/>
      <c r="T172" s="201"/>
      <c r="AT172" s="195" t="s">
        <v>188</v>
      </c>
      <c r="AU172" s="195" t="s">
        <v>81</v>
      </c>
      <c r="AV172" s="12" t="s">
        <v>81</v>
      </c>
      <c r="AW172" s="12" t="s">
        <v>34</v>
      </c>
      <c r="AX172" s="12" t="s">
        <v>79</v>
      </c>
      <c r="AY172" s="195" t="s">
        <v>177</v>
      </c>
    </row>
    <row r="173" spans="2:63" s="11" customFormat="1" ht="22.8" customHeight="1">
      <c r="B173" s="164"/>
      <c r="D173" s="165" t="s">
        <v>71</v>
      </c>
      <c r="E173" s="175" t="s">
        <v>1509</v>
      </c>
      <c r="F173" s="175" t="s">
        <v>1510</v>
      </c>
      <c r="I173" s="167"/>
      <c r="J173" s="176">
        <f>BK173</f>
        <v>0</v>
      </c>
      <c r="L173" s="164"/>
      <c r="M173" s="169"/>
      <c r="N173" s="170"/>
      <c r="O173" s="170"/>
      <c r="P173" s="171">
        <f>P174</f>
        <v>0</v>
      </c>
      <c r="Q173" s="170"/>
      <c r="R173" s="171">
        <f>R174</f>
        <v>0</v>
      </c>
      <c r="S173" s="170"/>
      <c r="T173" s="172">
        <f>T174</f>
        <v>0</v>
      </c>
      <c r="AR173" s="165" t="s">
        <v>79</v>
      </c>
      <c r="AT173" s="173" t="s">
        <v>71</v>
      </c>
      <c r="AU173" s="173" t="s">
        <v>79</v>
      </c>
      <c r="AY173" s="165" t="s">
        <v>177</v>
      </c>
      <c r="BK173" s="174">
        <f>BK174</f>
        <v>0</v>
      </c>
    </row>
    <row r="174" spans="2:65" s="1" customFormat="1" ht="36" customHeight="1">
      <c r="B174" s="177"/>
      <c r="C174" s="178" t="s">
        <v>272</v>
      </c>
      <c r="D174" s="178" t="s">
        <v>179</v>
      </c>
      <c r="E174" s="179" t="s">
        <v>6223</v>
      </c>
      <c r="F174" s="180" t="s">
        <v>6224</v>
      </c>
      <c r="G174" s="181" t="s">
        <v>221</v>
      </c>
      <c r="H174" s="182">
        <v>57.005</v>
      </c>
      <c r="I174" s="183"/>
      <c r="J174" s="184">
        <f>ROUND(I174*H174,2)</f>
        <v>0</v>
      </c>
      <c r="K174" s="180" t="s">
        <v>183</v>
      </c>
      <c r="L174" s="37"/>
      <c r="M174" s="232" t="s">
        <v>3</v>
      </c>
      <c r="N174" s="233" t="s">
        <v>43</v>
      </c>
      <c r="O174" s="234"/>
      <c r="P174" s="235">
        <f>O174*H174</f>
        <v>0</v>
      </c>
      <c r="Q174" s="235">
        <v>0</v>
      </c>
      <c r="R174" s="235">
        <f>Q174*H174</f>
        <v>0</v>
      </c>
      <c r="S174" s="235">
        <v>0</v>
      </c>
      <c r="T174" s="236">
        <f>S174*H174</f>
        <v>0</v>
      </c>
      <c r="AR174" s="189" t="s">
        <v>184</v>
      </c>
      <c r="AT174" s="189" t="s">
        <v>179</v>
      </c>
      <c r="AU174" s="189" t="s">
        <v>81</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184</v>
      </c>
      <c r="BM174" s="189" t="s">
        <v>6225</v>
      </c>
    </row>
    <row r="175" spans="2:12" s="1" customFormat="1" ht="6.95" customHeight="1">
      <c r="B175" s="53"/>
      <c r="C175" s="54"/>
      <c r="D175" s="54"/>
      <c r="E175" s="54"/>
      <c r="F175" s="54"/>
      <c r="G175" s="54"/>
      <c r="H175" s="54"/>
      <c r="I175" s="139"/>
      <c r="J175" s="54"/>
      <c r="K175" s="54"/>
      <c r="L175" s="37"/>
    </row>
  </sheetData>
  <autoFilter ref="C89:K174"/>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BM9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123</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s="1" customFormat="1" ht="12" customHeight="1">
      <c r="B8" s="37"/>
      <c r="D8" s="31" t="s">
        <v>125</v>
      </c>
      <c r="I8" s="122"/>
      <c r="L8" s="37"/>
    </row>
    <row r="9" spans="2:12" s="1" customFormat="1" ht="36.95" customHeight="1">
      <c r="B9" s="37"/>
      <c r="E9" s="60" t="s">
        <v>6226</v>
      </c>
      <c r="F9" s="1"/>
      <c r="G9" s="1"/>
      <c r="H9" s="1"/>
      <c r="I9" s="122"/>
      <c r="L9" s="37"/>
    </row>
    <row r="10" spans="2:12" s="1" customFormat="1" ht="12">
      <c r="B10" s="37"/>
      <c r="I10" s="122"/>
      <c r="L10" s="37"/>
    </row>
    <row r="11" spans="2:12" s="1" customFormat="1" ht="12" customHeight="1">
      <c r="B11" s="37"/>
      <c r="D11" s="31" t="s">
        <v>19</v>
      </c>
      <c r="F11" s="26" t="s">
        <v>20</v>
      </c>
      <c r="I11" s="123" t="s">
        <v>21</v>
      </c>
      <c r="J11" s="26" t="s">
        <v>3</v>
      </c>
      <c r="L11" s="37"/>
    </row>
    <row r="12" spans="2:12" s="1" customFormat="1" ht="12" customHeight="1">
      <c r="B12" s="37"/>
      <c r="D12" s="31" t="s">
        <v>22</v>
      </c>
      <c r="F12" s="26" t="s">
        <v>23</v>
      </c>
      <c r="I12" s="123" t="s">
        <v>24</v>
      </c>
      <c r="J12" s="62" t="str">
        <f>'Rekapitulace stavby'!AN8</f>
        <v>12. 4. 2019</v>
      </c>
      <c r="L12" s="37"/>
    </row>
    <row r="13" spans="2:12" s="1" customFormat="1" ht="10.8" customHeight="1">
      <c r="B13" s="37"/>
      <c r="I13" s="122"/>
      <c r="L13" s="37"/>
    </row>
    <row r="14" spans="2:12" s="1" customFormat="1" ht="12" customHeight="1">
      <c r="B14" s="37"/>
      <c r="D14" s="31" t="s">
        <v>26</v>
      </c>
      <c r="I14" s="123" t="s">
        <v>27</v>
      </c>
      <c r="J14" s="26" t="str">
        <f>IF('Rekapitulace stavby'!AN10="","",'Rekapitulace stavby'!AN10)</f>
        <v/>
      </c>
      <c r="L14" s="37"/>
    </row>
    <row r="15" spans="2:12" s="1" customFormat="1" ht="18" customHeight="1">
      <c r="B15" s="37"/>
      <c r="E15" s="26" t="str">
        <f>IF('Rekapitulace stavby'!E11="","",'Rekapitulace stavby'!E11)</f>
        <v xml:space="preserve"> </v>
      </c>
      <c r="I15" s="123" t="s">
        <v>29</v>
      </c>
      <c r="J15" s="26" t="str">
        <f>IF('Rekapitulace stavby'!AN11="","",'Rekapitulace stavby'!AN11)</f>
        <v/>
      </c>
      <c r="L15" s="37"/>
    </row>
    <row r="16" spans="2:12" s="1" customFormat="1" ht="6.95" customHeight="1">
      <c r="B16" s="37"/>
      <c r="I16" s="122"/>
      <c r="L16" s="37"/>
    </row>
    <row r="17" spans="2:12" s="1" customFormat="1" ht="12" customHeight="1">
      <c r="B17" s="37"/>
      <c r="D17" s="31" t="s">
        <v>30</v>
      </c>
      <c r="I17" s="123" t="s">
        <v>27</v>
      </c>
      <c r="J17" s="32" t="str">
        <f>'Rekapitulace stavby'!AN13</f>
        <v>Vyplň údaj</v>
      </c>
      <c r="L17" s="37"/>
    </row>
    <row r="18" spans="2:12" s="1" customFormat="1" ht="18" customHeight="1">
      <c r="B18" s="37"/>
      <c r="E18" s="32" t="str">
        <f>'Rekapitulace stavby'!E14</f>
        <v>Vyplň údaj</v>
      </c>
      <c r="F18" s="26"/>
      <c r="G18" s="26"/>
      <c r="H18" s="26"/>
      <c r="I18" s="123" t="s">
        <v>29</v>
      </c>
      <c r="J18" s="32" t="str">
        <f>'Rekapitulace stavby'!AN14</f>
        <v>Vyplň údaj</v>
      </c>
      <c r="L18" s="37"/>
    </row>
    <row r="19" spans="2:12" s="1" customFormat="1" ht="6.95" customHeight="1">
      <c r="B19" s="37"/>
      <c r="I19" s="122"/>
      <c r="L19" s="37"/>
    </row>
    <row r="20" spans="2:12" s="1" customFormat="1" ht="12" customHeight="1">
      <c r="B20" s="37"/>
      <c r="D20" s="31" t="s">
        <v>32</v>
      </c>
      <c r="I20" s="123" t="s">
        <v>27</v>
      </c>
      <c r="J20" s="26" t="s">
        <v>3</v>
      </c>
      <c r="L20" s="37"/>
    </row>
    <row r="21" spans="2:12" s="1" customFormat="1" ht="18" customHeight="1">
      <c r="B21" s="37"/>
      <c r="E21" s="26" t="s">
        <v>33</v>
      </c>
      <c r="I21" s="123" t="s">
        <v>29</v>
      </c>
      <c r="J21" s="26" t="s">
        <v>3</v>
      </c>
      <c r="L21" s="37"/>
    </row>
    <row r="22" spans="2:12" s="1" customFormat="1" ht="6.95" customHeight="1">
      <c r="B22" s="37"/>
      <c r="I22" s="122"/>
      <c r="L22" s="37"/>
    </row>
    <row r="23" spans="2:12" s="1" customFormat="1" ht="12" customHeight="1">
      <c r="B23" s="37"/>
      <c r="D23" s="31" t="s">
        <v>35</v>
      </c>
      <c r="I23" s="123" t="s">
        <v>27</v>
      </c>
      <c r="J23" s="26" t="str">
        <f>IF('Rekapitulace stavby'!AN19="","",'Rekapitulace stavby'!AN19)</f>
        <v/>
      </c>
      <c r="L23" s="37"/>
    </row>
    <row r="24" spans="2:12" s="1" customFormat="1" ht="18" customHeight="1">
      <c r="B24" s="37"/>
      <c r="E24" s="26" t="str">
        <f>IF('Rekapitulace stavby'!E20="","",'Rekapitulace stavby'!E20)</f>
        <v xml:space="preserve"> </v>
      </c>
      <c r="I24" s="123" t="s">
        <v>29</v>
      </c>
      <c r="J24" s="26" t="str">
        <f>IF('Rekapitulace stavby'!AN20="","",'Rekapitulace stavby'!AN20)</f>
        <v/>
      </c>
      <c r="L24" s="37"/>
    </row>
    <row r="25" spans="2:12" s="1" customFormat="1" ht="6.95" customHeight="1">
      <c r="B25" s="37"/>
      <c r="I25" s="122"/>
      <c r="L25" s="37"/>
    </row>
    <row r="26" spans="2:12" s="1" customFormat="1" ht="12" customHeight="1">
      <c r="B26" s="37"/>
      <c r="D26" s="31" t="s">
        <v>36</v>
      </c>
      <c r="I26" s="122"/>
      <c r="L26" s="37"/>
    </row>
    <row r="27" spans="2:12" s="7" customFormat="1" ht="89.25" customHeight="1">
      <c r="B27" s="124"/>
      <c r="E27" s="35" t="s">
        <v>37</v>
      </c>
      <c r="F27" s="35"/>
      <c r="G27" s="35"/>
      <c r="H27" s="35"/>
      <c r="I27" s="125"/>
      <c r="L27" s="124"/>
    </row>
    <row r="28" spans="2:12" s="1" customFormat="1" ht="6.95" customHeight="1">
      <c r="B28" s="37"/>
      <c r="I28" s="122"/>
      <c r="L28" s="37"/>
    </row>
    <row r="29" spans="2:12" s="1" customFormat="1" ht="6.95" customHeight="1">
      <c r="B29" s="37"/>
      <c r="D29" s="66"/>
      <c r="E29" s="66"/>
      <c r="F29" s="66"/>
      <c r="G29" s="66"/>
      <c r="H29" s="66"/>
      <c r="I29" s="126"/>
      <c r="J29" s="66"/>
      <c r="K29" s="66"/>
      <c r="L29" s="37"/>
    </row>
    <row r="30" spans="2:12" s="1" customFormat="1" ht="25.4" customHeight="1">
      <c r="B30" s="37"/>
      <c r="D30" s="127" t="s">
        <v>38</v>
      </c>
      <c r="I30" s="122"/>
      <c r="J30" s="86">
        <f>ROUND(J83,2)</f>
        <v>0</v>
      </c>
      <c r="L30" s="37"/>
    </row>
    <row r="31" spans="2:12" s="1" customFormat="1" ht="6.95" customHeight="1">
      <c r="B31" s="37"/>
      <c r="D31" s="66"/>
      <c r="E31" s="66"/>
      <c r="F31" s="66"/>
      <c r="G31" s="66"/>
      <c r="H31" s="66"/>
      <c r="I31" s="126"/>
      <c r="J31" s="66"/>
      <c r="K31" s="66"/>
      <c r="L31" s="37"/>
    </row>
    <row r="32" spans="2:12" s="1" customFormat="1" ht="14.4" customHeight="1">
      <c r="B32" s="37"/>
      <c r="F32" s="41" t="s">
        <v>40</v>
      </c>
      <c r="I32" s="128" t="s">
        <v>39</v>
      </c>
      <c r="J32" s="41" t="s">
        <v>41</v>
      </c>
      <c r="L32" s="37"/>
    </row>
    <row r="33" spans="2:12" s="1" customFormat="1" ht="14.4" customHeight="1">
      <c r="B33" s="37"/>
      <c r="D33" s="129" t="s">
        <v>42</v>
      </c>
      <c r="E33" s="31" t="s">
        <v>43</v>
      </c>
      <c r="F33" s="130">
        <f>ROUND((SUM(BE83:BE92)),2)</f>
        <v>0</v>
      </c>
      <c r="I33" s="131">
        <v>0.21</v>
      </c>
      <c r="J33" s="130">
        <f>ROUND(((SUM(BE83:BE92))*I33),2)</f>
        <v>0</v>
      </c>
      <c r="L33" s="37"/>
    </row>
    <row r="34" spans="2:12" s="1" customFormat="1" ht="14.4" customHeight="1">
      <c r="B34" s="37"/>
      <c r="E34" s="31" t="s">
        <v>44</v>
      </c>
      <c r="F34" s="130">
        <f>ROUND((SUM(BF83:BF92)),2)</f>
        <v>0</v>
      </c>
      <c r="I34" s="131">
        <v>0.15</v>
      </c>
      <c r="J34" s="130">
        <f>ROUND(((SUM(BF83:BF92))*I34),2)</f>
        <v>0</v>
      </c>
      <c r="L34" s="37"/>
    </row>
    <row r="35" spans="2:12" s="1" customFormat="1" ht="14.4" customHeight="1" hidden="1">
      <c r="B35" s="37"/>
      <c r="E35" s="31" t="s">
        <v>45</v>
      </c>
      <c r="F35" s="130">
        <f>ROUND((SUM(BG83:BG92)),2)</f>
        <v>0</v>
      </c>
      <c r="I35" s="131">
        <v>0.21</v>
      </c>
      <c r="J35" s="130">
        <f>0</f>
        <v>0</v>
      </c>
      <c r="L35" s="37"/>
    </row>
    <row r="36" spans="2:12" s="1" customFormat="1" ht="14.4" customHeight="1" hidden="1">
      <c r="B36" s="37"/>
      <c r="E36" s="31" t="s">
        <v>46</v>
      </c>
      <c r="F36" s="130">
        <f>ROUND((SUM(BH83:BH92)),2)</f>
        <v>0</v>
      </c>
      <c r="I36" s="131">
        <v>0.15</v>
      </c>
      <c r="J36" s="130">
        <f>0</f>
        <v>0</v>
      </c>
      <c r="L36" s="37"/>
    </row>
    <row r="37" spans="2:12" s="1" customFormat="1" ht="14.4" customHeight="1" hidden="1">
      <c r="B37" s="37"/>
      <c r="E37" s="31" t="s">
        <v>47</v>
      </c>
      <c r="F37" s="130">
        <f>ROUND((SUM(BI83:BI92)),2)</f>
        <v>0</v>
      </c>
      <c r="I37" s="131">
        <v>0</v>
      </c>
      <c r="J37" s="130">
        <f>0</f>
        <v>0</v>
      </c>
      <c r="L37" s="37"/>
    </row>
    <row r="38" spans="2:12" s="1" customFormat="1" ht="6.95" customHeight="1">
      <c r="B38" s="37"/>
      <c r="I38" s="122"/>
      <c r="L38" s="37"/>
    </row>
    <row r="39" spans="2:12" s="1" customFormat="1" ht="25.4" customHeight="1">
      <c r="B39" s="37"/>
      <c r="C39" s="132"/>
      <c r="D39" s="133" t="s">
        <v>48</v>
      </c>
      <c r="E39" s="74"/>
      <c r="F39" s="74"/>
      <c r="G39" s="134" t="s">
        <v>49</v>
      </c>
      <c r="H39" s="135" t="s">
        <v>50</v>
      </c>
      <c r="I39" s="136"/>
      <c r="J39" s="137">
        <f>SUM(J30:J37)</f>
        <v>0</v>
      </c>
      <c r="K39" s="138"/>
      <c r="L39" s="37"/>
    </row>
    <row r="40" spans="2:12" s="1" customFormat="1" ht="14.4" customHeight="1">
      <c r="B40" s="53"/>
      <c r="C40" s="54"/>
      <c r="D40" s="54"/>
      <c r="E40" s="54"/>
      <c r="F40" s="54"/>
      <c r="G40" s="54"/>
      <c r="H40" s="54"/>
      <c r="I40" s="139"/>
      <c r="J40" s="54"/>
      <c r="K40" s="54"/>
      <c r="L40" s="37"/>
    </row>
    <row r="44" spans="2:12" s="1" customFormat="1" ht="6.95" customHeight="1">
      <c r="B44" s="55"/>
      <c r="C44" s="56"/>
      <c r="D44" s="56"/>
      <c r="E44" s="56"/>
      <c r="F44" s="56"/>
      <c r="G44" s="56"/>
      <c r="H44" s="56"/>
      <c r="I44" s="140"/>
      <c r="J44" s="56"/>
      <c r="K44" s="56"/>
      <c r="L44" s="37"/>
    </row>
    <row r="45" spans="2:12" s="1" customFormat="1" ht="24.95" customHeight="1">
      <c r="B45" s="37"/>
      <c r="C45" s="22" t="s">
        <v>129</v>
      </c>
      <c r="I45" s="122"/>
      <c r="L45" s="37"/>
    </row>
    <row r="46" spans="2:12" s="1" customFormat="1" ht="6.95" customHeight="1">
      <c r="B46" s="37"/>
      <c r="I46" s="122"/>
      <c r="L46" s="37"/>
    </row>
    <row r="47" spans="2:12" s="1" customFormat="1" ht="12" customHeight="1">
      <c r="B47" s="37"/>
      <c r="C47" s="31" t="s">
        <v>17</v>
      </c>
      <c r="I47" s="122"/>
      <c r="L47" s="37"/>
    </row>
    <row r="48" spans="2:12" s="1" customFormat="1" ht="16.5" customHeight="1">
      <c r="B48" s="37"/>
      <c r="E48" s="121" t="str">
        <f>E7</f>
        <v>Stavební úpravy pavilonu I Nemocnice České Budějovice</v>
      </c>
      <c r="F48" s="31"/>
      <c r="G48" s="31"/>
      <c r="H48" s="31"/>
      <c r="I48" s="122"/>
      <c r="L48" s="37"/>
    </row>
    <row r="49" spans="2:12" s="1" customFormat="1" ht="12" customHeight="1">
      <c r="B49" s="37"/>
      <c r="C49" s="31" t="s">
        <v>125</v>
      </c>
      <c r="I49" s="122"/>
      <c r="L49" s="37"/>
    </row>
    <row r="50" spans="2:12" s="1" customFormat="1" ht="16.5" customHeight="1">
      <c r="B50" s="37"/>
      <c r="E50" s="60" t="str">
        <f>E9</f>
        <v>VON - vedlejší a ostatní náklady</v>
      </c>
      <c r="F50" s="1"/>
      <c r="G50" s="1"/>
      <c r="H50" s="1"/>
      <c r="I50" s="122"/>
      <c r="L50" s="37"/>
    </row>
    <row r="51" spans="2:12" s="1" customFormat="1" ht="6.95" customHeight="1">
      <c r="B51" s="37"/>
      <c r="I51" s="122"/>
      <c r="L51" s="37"/>
    </row>
    <row r="52" spans="2:12" s="1" customFormat="1" ht="12" customHeight="1">
      <c r="B52" s="37"/>
      <c r="C52" s="31" t="s">
        <v>22</v>
      </c>
      <c r="F52" s="26" t="str">
        <f>F12</f>
        <v>České Budějovice</v>
      </c>
      <c r="I52" s="123" t="s">
        <v>24</v>
      </c>
      <c r="J52" s="62" t="str">
        <f>IF(J12="","",J12)</f>
        <v>12. 4. 2019</v>
      </c>
      <c r="L52" s="37"/>
    </row>
    <row r="53" spans="2:12" s="1" customFormat="1" ht="6.95" customHeight="1">
      <c r="B53" s="37"/>
      <c r="I53" s="122"/>
      <c r="L53" s="37"/>
    </row>
    <row r="54" spans="2:12" s="1" customFormat="1" ht="27.9" customHeight="1">
      <c r="B54" s="37"/>
      <c r="C54" s="31" t="s">
        <v>26</v>
      </c>
      <c r="F54" s="26" t="str">
        <f>E15</f>
        <v xml:space="preserve"> </v>
      </c>
      <c r="I54" s="123" t="s">
        <v>32</v>
      </c>
      <c r="J54" s="35" t="str">
        <f>E21</f>
        <v>ARKUS5, s.r.o., České Budějovice</v>
      </c>
      <c r="L54" s="37"/>
    </row>
    <row r="55" spans="2:12" s="1" customFormat="1" ht="15.15" customHeight="1">
      <c r="B55" s="37"/>
      <c r="C55" s="31" t="s">
        <v>30</v>
      </c>
      <c r="F55" s="26" t="str">
        <f>IF(E18="","",E18)</f>
        <v>Vyplň údaj</v>
      </c>
      <c r="I55" s="123" t="s">
        <v>35</v>
      </c>
      <c r="J55" s="35" t="str">
        <f>E24</f>
        <v xml:space="preserve"> </v>
      </c>
      <c r="L55" s="37"/>
    </row>
    <row r="56" spans="2:12" s="1" customFormat="1" ht="10.3" customHeight="1">
      <c r="B56" s="37"/>
      <c r="I56" s="122"/>
      <c r="L56" s="37"/>
    </row>
    <row r="57" spans="2:12" s="1" customFormat="1" ht="29.25" customHeight="1">
      <c r="B57" s="37"/>
      <c r="C57" s="141" t="s">
        <v>130</v>
      </c>
      <c r="D57" s="132"/>
      <c r="E57" s="132"/>
      <c r="F57" s="132"/>
      <c r="G57" s="132"/>
      <c r="H57" s="132"/>
      <c r="I57" s="142"/>
      <c r="J57" s="143" t="s">
        <v>131</v>
      </c>
      <c r="K57" s="132"/>
      <c r="L57" s="37"/>
    </row>
    <row r="58" spans="2:12" s="1" customFormat="1" ht="10.3" customHeight="1">
      <c r="B58" s="37"/>
      <c r="I58" s="122"/>
      <c r="L58" s="37"/>
    </row>
    <row r="59" spans="2:47" s="1" customFormat="1" ht="22.8" customHeight="1">
      <c r="B59" s="37"/>
      <c r="C59" s="144" t="s">
        <v>70</v>
      </c>
      <c r="I59" s="122"/>
      <c r="J59" s="86">
        <f>J83</f>
        <v>0</v>
      </c>
      <c r="L59" s="37"/>
      <c r="AU59" s="18" t="s">
        <v>132</v>
      </c>
    </row>
    <row r="60" spans="2:12" s="8" customFormat="1" ht="24.95" customHeight="1">
      <c r="B60" s="145"/>
      <c r="D60" s="146" t="s">
        <v>6227</v>
      </c>
      <c r="E60" s="147"/>
      <c r="F60" s="147"/>
      <c r="G60" s="147"/>
      <c r="H60" s="147"/>
      <c r="I60" s="148"/>
      <c r="J60" s="149">
        <f>J84</f>
        <v>0</v>
      </c>
      <c r="L60" s="145"/>
    </row>
    <row r="61" spans="2:12" s="9" customFormat="1" ht="19.9" customHeight="1">
      <c r="B61" s="150"/>
      <c r="D61" s="151" t="s">
        <v>6228</v>
      </c>
      <c r="E61" s="152"/>
      <c r="F61" s="152"/>
      <c r="G61" s="152"/>
      <c r="H61" s="152"/>
      <c r="I61" s="153"/>
      <c r="J61" s="154">
        <f>J85</f>
        <v>0</v>
      </c>
      <c r="L61" s="150"/>
    </row>
    <row r="62" spans="2:12" s="9" customFormat="1" ht="19.9" customHeight="1">
      <c r="B62" s="150"/>
      <c r="D62" s="151" t="s">
        <v>6229</v>
      </c>
      <c r="E62" s="152"/>
      <c r="F62" s="152"/>
      <c r="G62" s="152"/>
      <c r="H62" s="152"/>
      <c r="I62" s="153"/>
      <c r="J62" s="154">
        <f>J89</f>
        <v>0</v>
      </c>
      <c r="L62" s="150"/>
    </row>
    <row r="63" spans="2:12" s="9" customFormat="1" ht="19.9" customHeight="1">
      <c r="B63" s="150"/>
      <c r="D63" s="151" t="s">
        <v>6230</v>
      </c>
      <c r="E63" s="152"/>
      <c r="F63" s="152"/>
      <c r="G63" s="152"/>
      <c r="H63" s="152"/>
      <c r="I63" s="153"/>
      <c r="J63" s="154">
        <f>J91</f>
        <v>0</v>
      </c>
      <c r="L63" s="150"/>
    </row>
    <row r="64" spans="2:12" s="1" customFormat="1" ht="21.8" customHeight="1">
      <c r="B64" s="37"/>
      <c r="I64" s="122"/>
      <c r="L64" s="37"/>
    </row>
    <row r="65" spans="2:12" s="1" customFormat="1" ht="6.95" customHeight="1">
      <c r="B65" s="53"/>
      <c r="C65" s="54"/>
      <c r="D65" s="54"/>
      <c r="E65" s="54"/>
      <c r="F65" s="54"/>
      <c r="G65" s="54"/>
      <c r="H65" s="54"/>
      <c r="I65" s="139"/>
      <c r="J65" s="54"/>
      <c r="K65" s="54"/>
      <c r="L65" s="37"/>
    </row>
    <row r="69" spans="2:12" s="1" customFormat="1" ht="6.95" customHeight="1">
      <c r="B69" s="55"/>
      <c r="C69" s="56"/>
      <c r="D69" s="56"/>
      <c r="E69" s="56"/>
      <c r="F69" s="56"/>
      <c r="G69" s="56"/>
      <c r="H69" s="56"/>
      <c r="I69" s="140"/>
      <c r="J69" s="56"/>
      <c r="K69" s="56"/>
      <c r="L69" s="37"/>
    </row>
    <row r="70" spans="2:12" s="1" customFormat="1" ht="24.95" customHeight="1">
      <c r="B70" s="37"/>
      <c r="C70" s="22" t="s">
        <v>162</v>
      </c>
      <c r="I70" s="122"/>
      <c r="L70" s="37"/>
    </row>
    <row r="71" spans="2:12" s="1" customFormat="1" ht="6.95" customHeight="1">
      <c r="B71" s="37"/>
      <c r="I71" s="122"/>
      <c r="L71" s="37"/>
    </row>
    <row r="72" spans="2:12" s="1" customFormat="1" ht="12" customHeight="1">
      <c r="B72" s="37"/>
      <c r="C72" s="31" t="s">
        <v>17</v>
      </c>
      <c r="I72" s="122"/>
      <c r="L72" s="37"/>
    </row>
    <row r="73" spans="2:12" s="1" customFormat="1" ht="16.5" customHeight="1">
      <c r="B73" s="37"/>
      <c r="E73" s="121" t="str">
        <f>E7</f>
        <v>Stavební úpravy pavilonu I Nemocnice České Budějovice</v>
      </c>
      <c r="F73" s="31"/>
      <c r="G73" s="31"/>
      <c r="H73" s="31"/>
      <c r="I73" s="122"/>
      <c r="L73" s="37"/>
    </row>
    <row r="74" spans="2:12" s="1" customFormat="1" ht="12" customHeight="1">
      <c r="B74" s="37"/>
      <c r="C74" s="31" t="s">
        <v>125</v>
      </c>
      <c r="I74" s="122"/>
      <c r="L74" s="37"/>
    </row>
    <row r="75" spans="2:12" s="1" customFormat="1" ht="16.5" customHeight="1">
      <c r="B75" s="37"/>
      <c r="E75" s="60" t="str">
        <f>E9</f>
        <v>VON - vedlejší a ostatní náklady</v>
      </c>
      <c r="F75" s="1"/>
      <c r="G75" s="1"/>
      <c r="H75" s="1"/>
      <c r="I75" s="122"/>
      <c r="L75" s="37"/>
    </row>
    <row r="76" spans="2:12" s="1" customFormat="1" ht="6.95" customHeight="1">
      <c r="B76" s="37"/>
      <c r="I76" s="122"/>
      <c r="L76" s="37"/>
    </row>
    <row r="77" spans="2:12" s="1" customFormat="1" ht="12" customHeight="1">
      <c r="B77" s="37"/>
      <c r="C77" s="31" t="s">
        <v>22</v>
      </c>
      <c r="F77" s="26" t="str">
        <f>F12</f>
        <v>České Budějovice</v>
      </c>
      <c r="I77" s="123" t="s">
        <v>24</v>
      </c>
      <c r="J77" s="62" t="str">
        <f>IF(J12="","",J12)</f>
        <v>12. 4. 2019</v>
      </c>
      <c r="L77" s="37"/>
    </row>
    <row r="78" spans="2:12" s="1" customFormat="1" ht="6.95" customHeight="1">
      <c r="B78" s="37"/>
      <c r="I78" s="122"/>
      <c r="L78" s="37"/>
    </row>
    <row r="79" spans="2:12" s="1" customFormat="1" ht="27.9" customHeight="1">
      <c r="B79" s="37"/>
      <c r="C79" s="31" t="s">
        <v>26</v>
      </c>
      <c r="F79" s="26" t="str">
        <f>E15</f>
        <v xml:space="preserve"> </v>
      </c>
      <c r="I79" s="123" t="s">
        <v>32</v>
      </c>
      <c r="J79" s="35" t="str">
        <f>E21</f>
        <v>ARKUS5, s.r.o., České Budějovice</v>
      </c>
      <c r="L79" s="37"/>
    </row>
    <row r="80" spans="2:12" s="1" customFormat="1" ht="15.15" customHeight="1">
      <c r="B80" s="37"/>
      <c r="C80" s="31" t="s">
        <v>30</v>
      </c>
      <c r="F80" s="26" t="str">
        <f>IF(E18="","",E18)</f>
        <v>Vyplň údaj</v>
      </c>
      <c r="I80" s="123" t="s">
        <v>35</v>
      </c>
      <c r="J80" s="35" t="str">
        <f>E24</f>
        <v xml:space="preserve"> </v>
      </c>
      <c r="L80" s="37"/>
    </row>
    <row r="81" spans="2:12" s="1" customFormat="1" ht="10.3" customHeight="1">
      <c r="B81" s="37"/>
      <c r="I81" s="122"/>
      <c r="L81" s="37"/>
    </row>
    <row r="82" spans="2:20" s="10" customFormat="1" ht="29.25" customHeight="1">
      <c r="B82" s="155"/>
      <c r="C82" s="156" t="s">
        <v>163</v>
      </c>
      <c r="D82" s="157" t="s">
        <v>57</v>
      </c>
      <c r="E82" s="157" t="s">
        <v>53</v>
      </c>
      <c r="F82" s="157" t="s">
        <v>54</v>
      </c>
      <c r="G82" s="157" t="s">
        <v>164</v>
      </c>
      <c r="H82" s="157" t="s">
        <v>165</v>
      </c>
      <c r="I82" s="158" t="s">
        <v>166</v>
      </c>
      <c r="J82" s="157" t="s">
        <v>131</v>
      </c>
      <c r="K82" s="159" t="s">
        <v>167</v>
      </c>
      <c r="L82" s="155"/>
      <c r="M82" s="78" t="s">
        <v>3</v>
      </c>
      <c r="N82" s="79" t="s">
        <v>42</v>
      </c>
      <c r="O82" s="79" t="s">
        <v>168</v>
      </c>
      <c r="P82" s="79" t="s">
        <v>169</v>
      </c>
      <c r="Q82" s="79" t="s">
        <v>170</v>
      </c>
      <c r="R82" s="79" t="s">
        <v>171</v>
      </c>
      <c r="S82" s="79" t="s">
        <v>172</v>
      </c>
      <c r="T82" s="80" t="s">
        <v>173</v>
      </c>
    </row>
    <row r="83" spans="2:63" s="1" customFormat="1" ht="22.8" customHeight="1">
      <c r="B83" s="37"/>
      <c r="C83" s="83" t="s">
        <v>174</v>
      </c>
      <c r="I83" s="122"/>
      <c r="J83" s="160">
        <f>BK83</f>
        <v>0</v>
      </c>
      <c r="L83" s="37"/>
      <c r="M83" s="81"/>
      <c r="N83" s="66"/>
      <c r="O83" s="66"/>
      <c r="P83" s="161">
        <f>P84</f>
        <v>0</v>
      </c>
      <c r="Q83" s="66"/>
      <c r="R83" s="161">
        <f>R84</f>
        <v>0</v>
      </c>
      <c r="S83" s="66"/>
      <c r="T83" s="162">
        <f>T84</f>
        <v>0</v>
      </c>
      <c r="AT83" s="18" t="s">
        <v>71</v>
      </c>
      <c r="AU83" s="18" t="s">
        <v>132</v>
      </c>
      <c r="BK83" s="163">
        <f>BK84</f>
        <v>0</v>
      </c>
    </row>
    <row r="84" spans="2:63" s="11" customFormat="1" ht="25.9" customHeight="1">
      <c r="B84" s="164"/>
      <c r="D84" s="165" t="s">
        <v>71</v>
      </c>
      <c r="E84" s="166" t="s">
        <v>6231</v>
      </c>
      <c r="F84" s="166" t="s">
        <v>6232</v>
      </c>
      <c r="I84" s="167"/>
      <c r="J84" s="168">
        <f>BK84</f>
        <v>0</v>
      </c>
      <c r="L84" s="164"/>
      <c r="M84" s="169"/>
      <c r="N84" s="170"/>
      <c r="O84" s="170"/>
      <c r="P84" s="171">
        <f>P85+P89+P91</f>
        <v>0</v>
      </c>
      <c r="Q84" s="170"/>
      <c r="R84" s="171">
        <f>R85+R89+R91</f>
        <v>0</v>
      </c>
      <c r="S84" s="170"/>
      <c r="T84" s="172">
        <f>T85+T89+T91</f>
        <v>0</v>
      </c>
      <c r="AR84" s="165" t="s">
        <v>203</v>
      </c>
      <c r="AT84" s="173" t="s">
        <v>71</v>
      </c>
      <c r="AU84" s="173" t="s">
        <v>72</v>
      </c>
      <c r="AY84" s="165" t="s">
        <v>177</v>
      </c>
      <c r="BK84" s="174">
        <f>BK85+BK89+BK91</f>
        <v>0</v>
      </c>
    </row>
    <row r="85" spans="2:63" s="11" customFormat="1" ht="22.8" customHeight="1">
      <c r="B85" s="164"/>
      <c r="D85" s="165" t="s">
        <v>71</v>
      </c>
      <c r="E85" s="175" t="s">
        <v>6233</v>
      </c>
      <c r="F85" s="175" t="s">
        <v>6234</v>
      </c>
      <c r="I85" s="167"/>
      <c r="J85" s="176">
        <f>BK85</f>
        <v>0</v>
      </c>
      <c r="L85" s="164"/>
      <c r="M85" s="169"/>
      <c r="N85" s="170"/>
      <c r="O85" s="170"/>
      <c r="P85" s="171">
        <f>SUM(P86:P88)</f>
        <v>0</v>
      </c>
      <c r="Q85" s="170"/>
      <c r="R85" s="171">
        <f>SUM(R86:R88)</f>
        <v>0</v>
      </c>
      <c r="S85" s="170"/>
      <c r="T85" s="172">
        <f>SUM(T86:T88)</f>
        <v>0</v>
      </c>
      <c r="AR85" s="165" t="s">
        <v>203</v>
      </c>
      <c r="AT85" s="173" t="s">
        <v>71</v>
      </c>
      <c r="AU85" s="173" t="s">
        <v>79</v>
      </c>
      <c r="AY85" s="165" t="s">
        <v>177</v>
      </c>
      <c r="BK85" s="174">
        <f>SUM(BK86:BK88)</f>
        <v>0</v>
      </c>
    </row>
    <row r="86" spans="2:65" s="1" customFormat="1" ht="16.5" customHeight="1">
      <c r="B86" s="177"/>
      <c r="C86" s="178" t="s">
        <v>79</v>
      </c>
      <c r="D86" s="178" t="s">
        <v>179</v>
      </c>
      <c r="E86" s="179" t="s">
        <v>6235</v>
      </c>
      <c r="F86" s="180" t="s">
        <v>6236</v>
      </c>
      <c r="G86" s="181" t="s">
        <v>6237</v>
      </c>
      <c r="H86" s="182">
        <v>1</v>
      </c>
      <c r="I86" s="183"/>
      <c r="J86" s="184">
        <f>ROUND(I86*H86,2)</f>
        <v>0</v>
      </c>
      <c r="K86" s="180" t="s">
        <v>183</v>
      </c>
      <c r="L86" s="37"/>
      <c r="M86" s="185" t="s">
        <v>3</v>
      </c>
      <c r="N86" s="186" t="s">
        <v>43</v>
      </c>
      <c r="O86" s="70"/>
      <c r="P86" s="187">
        <f>O86*H86</f>
        <v>0</v>
      </c>
      <c r="Q86" s="187">
        <v>0</v>
      </c>
      <c r="R86" s="187">
        <f>Q86*H86</f>
        <v>0</v>
      </c>
      <c r="S86" s="187">
        <v>0</v>
      </c>
      <c r="T86" s="188">
        <f>S86*H86</f>
        <v>0</v>
      </c>
      <c r="AR86" s="189" t="s">
        <v>6238</v>
      </c>
      <c r="AT86" s="189" t="s">
        <v>179</v>
      </c>
      <c r="AU86" s="189" t="s">
        <v>81</v>
      </c>
      <c r="AY86" s="18" t="s">
        <v>177</v>
      </c>
      <c r="BE86" s="190">
        <f>IF(N86="základní",J86,0)</f>
        <v>0</v>
      </c>
      <c r="BF86" s="190">
        <f>IF(N86="snížená",J86,0)</f>
        <v>0</v>
      </c>
      <c r="BG86" s="190">
        <f>IF(N86="zákl. přenesená",J86,0)</f>
        <v>0</v>
      </c>
      <c r="BH86" s="190">
        <f>IF(N86="sníž. přenesená",J86,0)</f>
        <v>0</v>
      </c>
      <c r="BI86" s="190">
        <f>IF(N86="nulová",J86,0)</f>
        <v>0</v>
      </c>
      <c r="BJ86" s="18" t="s">
        <v>79</v>
      </c>
      <c r="BK86" s="190">
        <f>ROUND(I86*H86,2)</f>
        <v>0</v>
      </c>
      <c r="BL86" s="18" t="s">
        <v>6238</v>
      </c>
      <c r="BM86" s="189" t="s">
        <v>6239</v>
      </c>
    </row>
    <row r="87" spans="2:65" s="1" customFormat="1" ht="16.5" customHeight="1">
      <c r="B87" s="177"/>
      <c r="C87" s="178" t="s">
        <v>81</v>
      </c>
      <c r="D87" s="178" t="s">
        <v>179</v>
      </c>
      <c r="E87" s="179" t="s">
        <v>6240</v>
      </c>
      <c r="F87" s="180" t="s">
        <v>6241</v>
      </c>
      <c r="G87" s="181" t="s">
        <v>6237</v>
      </c>
      <c r="H87" s="182">
        <v>1</v>
      </c>
      <c r="I87" s="183"/>
      <c r="J87" s="184">
        <f>ROUND(I87*H87,2)</f>
        <v>0</v>
      </c>
      <c r="K87" s="180" t="s">
        <v>183</v>
      </c>
      <c r="L87" s="37"/>
      <c r="M87" s="185" t="s">
        <v>3</v>
      </c>
      <c r="N87" s="186" t="s">
        <v>43</v>
      </c>
      <c r="O87" s="70"/>
      <c r="P87" s="187">
        <f>O87*H87</f>
        <v>0</v>
      </c>
      <c r="Q87" s="187">
        <v>0</v>
      </c>
      <c r="R87" s="187">
        <f>Q87*H87</f>
        <v>0</v>
      </c>
      <c r="S87" s="187">
        <v>0</v>
      </c>
      <c r="T87" s="188">
        <f>S87*H87</f>
        <v>0</v>
      </c>
      <c r="AR87" s="189" t="s">
        <v>6238</v>
      </c>
      <c r="AT87" s="189" t="s">
        <v>179</v>
      </c>
      <c r="AU87" s="189" t="s">
        <v>81</v>
      </c>
      <c r="AY87" s="18" t="s">
        <v>177</v>
      </c>
      <c r="BE87" s="190">
        <f>IF(N87="základní",J87,0)</f>
        <v>0</v>
      </c>
      <c r="BF87" s="190">
        <f>IF(N87="snížená",J87,0)</f>
        <v>0</v>
      </c>
      <c r="BG87" s="190">
        <f>IF(N87="zákl. přenesená",J87,0)</f>
        <v>0</v>
      </c>
      <c r="BH87" s="190">
        <f>IF(N87="sníž. přenesená",J87,0)</f>
        <v>0</v>
      </c>
      <c r="BI87" s="190">
        <f>IF(N87="nulová",J87,0)</f>
        <v>0</v>
      </c>
      <c r="BJ87" s="18" t="s">
        <v>79</v>
      </c>
      <c r="BK87" s="190">
        <f>ROUND(I87*H87,2)</f>
        <v>0</v>
      </c>
      <c r="BL87" s="18" t="s">
        <v>6238</v>
      </c>
      <c r="BM87" s="189" t="s">
        <v>6242</v>
      </c>
    </row>
    <row r="88" spans="2:65" s="1" customFormat="1" ht="36" customHeight="1">
      <c r="B88" s="177"/>
      <c r="C88" s="178" t="s">
        <v>194</v>
      </c>
      <c r="D88" s="178" t="s">
        <v>179</v>
      </c>
      <c r="E88" s="179" t="s">
        <v>6243</v>
      </c>
      <c r="F88" s="180" t="s">
        <v>6244</v>
      </c>
      <c r="G88" s="181" t="s">
        <v>6237</v>
      </c>
      <c r="H88" s="182">
        <v>1</v>
      </c>
      <c r="I88" s="183"/>
      <c r="J88" s="184">
        <f>ROUND(I88*H88,2)</f>
        <v>0</v>
      </c>
      <c r="K88" s="180" t="s">
        <v>3</v>
      </c>
      <c r="L88" s="37"/>
      <c r="M88" s="185" t="s">
        <v>3</v>
      </c>
      <c r="N88" s="186" t="s">
        <v>43</v>
      </c>
      <c r="O88" s="70"/>
      <c r="P88" s="187">
        <f>O88*H88</f>
        <v>0</v>
      </c>
      <c r="Q88" s="187">
        <v>0</v>
      </c>
      <c r="R88" s="187">
        <f>Q88*H88</f>
        <v>0</v>
      </c>
      <c r="S88" s="187">
        <v>0</v>
      </c>
      <c r="T88" s="188">
        <f>S88*H88</f>
        <v>0</v>
      </c>
      <c r="AR88" s="189" t="s">
        <v>6238</v>
      </c>
      <c r="AT88" s="189" t="s">
        <v>179</v>
      </c>
      <c r="AU88" s="189" t="s">
        <v>81</v>
      </c>
      <c r="AY88" s="18" t="s">
        <v>177</v>
      </c>
      <c r="BE88" s="190">
        <f>IF(N88="základní",J88,0)</f>
        <v>0</v>
      </c>
      <c r="BF88" s="190">
        <f>IF(N88="snížená",J88,0)</f>
        <v>0</v>
      </c>
      <c r="BG88" s="190">
        <f>IF(N88="zákl. přenesená",J88,0)</f>
        <v>0</v>
      </c>
      <c r="BH88" s="190">
        <f>IF(N88="sníž. přenesená",J88,0)</f>
        <v>0</v>
      </c>
      <c r="BI88" s="190">
        <f>IF(N88="nulová",J88,0)</f>
        <v>0</v>
      </c>
      <c r="BJ88" s="18" t="s">
        <v>79</v>
      </c>
      <c r="BK88" s="190">
        <f>ROUND(I88*H88,2)</f>
        <v>0</v>
      </c>
      <c r="BL88" s="18" t="s">
        <v>6238</v>
      </c>
      <c r="BM88" s="189" t="s">
        <v>6245</v>
      </c>
    </row>
    <row r="89" spans="2:63" s="11" customFormat="1" ht="22.8" customHeight="1">
      <c r="B89" s="164"/>
      <c r="D89" s="165" t="s">
        <v>71</v>
      </c>
      <c r="E89" s="175" t="s">
        <v>6246</v>
      </c>
      <c r="F89" s="175" t="s">
        <v>6247</v>
      </c>
      <c r="I89" s="167"/>
      <c r="J89" s="176">
        <f>BK89</f>
        <v>0</v>
      </c>
      <c r="L89" s="164"/>
      <c r="M89" s="169"/>
      <c r="N89" s="170"/>
      <c r="O89" s="170"/>
      <c r="P89" s="171">
        <f>P90</f>
        <v>0</v>
      </c>
      <c r="Q89" s="170"/>
      <c r="R89" s="171">
        <f>R90</f>
        <v>0</v>
      </c>
      <c r="S89" s="170"/>
      <c r="T89" s="172">
        <f>T90</f>
        <v>0</v>
      </c>
      <c r="AR89" s="165" t="s">
        <v>203</v>
      </c>
      <c r="AT89" s="173" t="s">
        <v>71</v>
      </c>
      <c r="AU89" s="173" t="s">
        <v>79</v>
      </c>
      <c r="AY89" s="165" t="s">
        <v>177</v>
      </c>
      <c r="BK89" s="174">
        <f>BK90</f>
        <v>0</v>
      </c>
    </row>
    <row r="90" spans="2:65" s="1" customFormat="1" ht="16.5" customHeight="1">
      <c r="B90" s="177"/>
      <c r="C90" s="178" t="s">
        <v>184</v>
      </c>
      <c r="D90" s="178" t="s">
        <v>179</v>
      </c>
      <c r="E90" s="179" t="s">
        <v>6248</v>
      </c>
      <c r="F90" s="180" t="s">
        <v>6247</v>
      </c>
      <c r="G90" s="181" t="s">
        <v>6237</v>
      </c>
      <c r="H90" s="182">
        <v>1</v>
      </c>
      <c r="I90" s="183"/>
      <c r="J90" s="184">
        <f>ROUND(I90*H90,2)</f>
        <v>0</v>
      </c>
      <c r="K90" s="180" t="s">
        <v>183</v>
      </c>
      <c r="L90" s="37"/>
      <c r="M90" s="185" t="s">
        <v>3</v>
      </c>
      <c r="N90" s="186" t="s">
        <v>43</v>
      </c>
      <c r="O90" s="70"/>
      <c r="P90" s="187">
        <f>O90*H90</f>
        <v>0</v>
      </c>
      <c r="Q90" s="187">
        <v>0</v>
      </c>
      <c r="R90" s="187">
        <f>Q90*H90</f>
        <v>0</v>
      </c>
      <c r="S90" s="187">
        <v>0</v>
      </c>
      <c r="T90" s="188">
        <f>S90*H90</f>
        <v>0</v>
      </c>
      <c r="AR90" s="189" t="s">
        <v>6238</v>
      </c>
      <c r="AT90" s="189" t="s">
        <v>179</v>
      </c>
      <c r="AU90" s="189" t="s">
        <v>81</v>
      </c>
      <c r="AY90" s="18" t="s">
        <v>177</v>
      </c>
      <c r="BE90" s="190">
        <f>IF(N90="základní",J90,0)</f>
        <v>0</v>
      </c>
      <c r="BF90" s="190">
        <f>IF(N90="snížená",J90,0)</f>
        <v>0</v>
      </c>
      <c r="BG90" s="190">
        <f>IF(N90="zákl. přenesená",J90,0)</f>
        <v>0</v>
      </c>
      <c r="BH90" s="190">
        <f>IF(N90="sníž. přenesená",J90,0)</f>
        <v>0</v>
      </c>
      <c r="BI90" s="190">
        <f>IF(N90="nulová",J90,0)</f>
        <v>0</v>
      </c>
      <c r="BJ90" s="18" t="s">
        <v>79</v>
      </c>
      <c r="BK90" s="190">
        <f>ROUND(I90*H90,2)</f>
        <v>0</v>
      </c>
      <c r="BL90" s="18" t="s">
        <v>6238</v>
      </c>
      <c r="BM90" s="189" t="s">
        <v>6249</v>
      </c>
    </row>
    <row r="91" spans="2:63" s="11" customFormat="1" ht="22.8" customHeight="1">
      <c r="B91" s="164"/>
      <c r="D91" s="165" t="s">
        <v>71</v>
      </c>
      <c r="E91" s="175" t="s">
        <v>6250</v>
      </c>
      <c r="F91" s="175" t="s">
        <v>6251</v>
      </c>
      <c r="I91" s="167"/>
      <c r="J91" s="176">
        <f>BK91</f>
        <v>0</v>
      </c>
      <c r="L91" s="164"/>
      <c r="M91" s="169"/>
      <c r="N91" s="170"/>
      <c r="O91" s="170"/>
      <c r="P91" s="171">
        <f>P92</f>
        <v>0</v>
      </c>
      <c r="Q91" s="170"/>
      <c r="R91" s="171">
        <f>R92</f>
        <v>0</v>
      </c>
      <c r="S91" s="170"/>
      <c r="T91" s="172">
        <f>T92</f>
        <v>0</v>
      </c>
      <c r="AR91" s="165" t="s">
        <v>203</v>
      </c>
      <c r="AT91" s="173" t="s">
        <v>71</v>
      </c>
      <c r="AU91" s="173" t="s">
        <v>79</v>
      </c>
      <c r="AY91" s="165" t="s">
        <v>177</v>
      </c>
      <c r="BK91" s="174">
        <f>BK92</f>
        <v>0</v>
      </c>
    </row>
    <row r="92" spans="2:65" s="1" customFormat="1" ht="24" customHeight="1">
      <c r="B92" s="177"/>
      <c r="C92" s="178" t="s">
        <v>203</v>
      </c>
      <c r="D92" s="178" t="s">
        <v>179</v>
      </c>
      <c r="E92" s="179" t="s">
        <v>6252</v>
      </c>
      <c r="F92" s="180" t="s">
        <v>6253</v>
      </c>
      <c r="G92" s="181" t="s">
        <v>6254</v>
      </c>
      <c r="H92" s="182">
        <v>1</v>
      </c>
      <c r="I92" s="183"/>
      <c r="J92" s="184">
        <f>ROUND(I92*H92,2)</f>
        <v>0</v>
      </c>
      <c r="K92" s="180" t="s">
        <v>3</v>
      </c>
      <c r="L92" s="37"/>
      <c r="M92" s="232" t="s">
        <v>3</v>
      </c>
      <c r="N92" s="233" t="s">
        <v>43</v>
      </c>
      <c r="O92" s="234"/>
      <c r="P92" s="235">
        <f>O92*H92</f>
        <v>0</v>
      </c>
      <c r="Q92" s="235">
        <v>0</v>
      </c>
      <c r="R92" s="235">
        <f>Q92*H92</f>
        <v>0</v>
      </c>
      <c r="S92" s="235">
        <v>0</v>
      </c>
      <c r="T92" s="236">
        <f>S92*H92</f>
        <v>0</v>
      </c>
      <c r="AR92" s="189" t="s">
        <v>6238</v>
      </c>
      <c r="AT92" s="189" t="s">
        <v>179</v>
      </c>
      <c r="AU92" s="189" t="s">
        <v>81</v>
      </c>
      <c r="AY92" s="18" t="s">
        <v>177</v>
      </c>
      <c r="BE92" s="190">
        <f>IF(N92="základní",J92,0)</f>
        <v>0</v>
      </c>
      <c r="BF92" s="190">
        <f>IF(N92="snížená",J92,0)</f>
        <v>0</v>
      </c>
      <c r="BG92" s="190">
        <f>IF(N92="zákl. přenesená",J92,0)</f>
        <v>0</v>
      </c>
      <c r="BH92" s="190">
        <f>IF(N92="sníž. přenesená",J92,0)</f>
        <v>0</v>
      </c>
      <c r="BI92" s="190">
        <f>IF(N92="nulová",J92,0)</f>
        <v>0</v>
      </c>
      <c r="BJ92" s="18" t="s">
        <v>79</v>
      </c>
      <c r="BK92" s="190">
        <f>ROUND(I92*H92,2)</f>
        <v>0</v>
      </c>
      <c r="BL92" s="18" t="s">
        <v>6238</v>
      </c>
      <c r="BM92" s="189" t="s">
        <v>6255</v>
      </c>
    </row>
    <row r="93" spans="2:12" s="1" customFormat="1" ht="6.95" customHeight="1">
      <c r="B93" s="53"/>
      <c r="C93" s="54"/>
      <c r="D93" s="54"/>
      <c r="E93" s="54"/>
      <c r="F93" s="54"/>
      <c r="G93" s="54"/>
      <c r="H93" s="54"/>
      <c r="I93" s="139"/>
      <c r="J93" s="54"/>
      <c r="K93" s="54"/>
      <c r="L93" s="37"/>
    </row>
  </sheetData>
  <autoFilter ref="C82:K9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0" customWidth="1"/>
    <col min="2" max="2" width="1.7109375" style="240" customWidth="1"/>
    <col min="3" max="4" width="5.00390625" style="240" customWidth="1"/>
    <col min="5" max="5" width="11.7109375" style="240" customWidth="1"/>
    <col min="6" max="6" width="9.140625" style="240" customWidth="1"/>
    <col min="7" max="7" width="5.00390625" style="240" customWidth="1"/>
    <col min="8" max="8" width="77.8515625" style="240" customWidth="1"/>
    <col min="9" max="10" width="20.00390625" style="240" customWidth="1"/>
    <col min="11" max="11" width="1.7109375" style="240" customWidth="1"/>
  </cols>
  <sheetData>
    <row r="1" ht="37.5" customHeight="1"/>
    <row r="2" spans="2:11" ht="7.5" customHeight="1">
      <c r="B2" s="241"/>
      <c r="C2" s="242"/>
      <c r="D2" s="242"/>
      <c r="E2" s="242"/>
      <c r="F2" s="242"/>
      <c r="G2" s="242"/>
      <c r="H2" s="242"/>
      <c r="I2" s="242"/>
      <c r="J2" s="242"/>
      <c r="K2" s="243"/>
    </row>
    <row r="3" spans="2:11" s="15" customFormat="1" ht="45" customHeight="1">
      <c r="B3" s="244"/>
      <c r="C3" s="245" t="s">
        <v>6256</v>
      </c>
      <c r="D3" s="245"/>
      <c r="E3" s="245"/>
      <c r="F3" s="245"/>
      <c r="G3" s="245"/>
      <c r="H3" s="245"/>
      <c r="I3" s="245"/>
      <c r="J3" s="245"/>
      <c r="K3" s="246"/>
    </row>
    <row r="4" spans="2:11" ht="25.5" customHeight="1">
      <c r="B4" s="247"/>
      <c r="C4" s="248" t="s">
        <v>6257</v>
      </c>
      <c r="D4" s="248"/>
      <c r="E4" s="248"/>
      <c r="F4" s="248"/>
      <c r="G4" s="248"/>
      <c r="H4" s="248"/>
      <c r="I4" s="248"/>
      <c r="J4" s="248"/>
      <c r="K4" s="249"/>
    </row>
    <row r="5" spans="2:11" ht="5.25" customHeight="1">
      <c r="B5" s="247"/>
      <c r="C5" s="250"/>
      <c r="D5" s="250"/>
      <c r="E5" s="250"/>
      <c r="F5" s="250"/>
      <c r="G5" s="250"/>
      <c r="H5" s="250"/>
      <c r="I5" s="250"/>
      <c r="J5" s="250"/>
      <c r="K5" s="249"/>
    </row>
    <row r="6" spans="2:11" ht="15" customHeight="1">
      <c r="B6" s="247"/>
      <c r="C6" s="251" t="s">
        <v>6258</v>
      </c>
      <c r="D6" s="251"/>
      <c r="E6" s="251"/>
      <c r="F6" s="251"/>
      <c r="G6" s="251"/>
      <c r="H6" s="251"/>
      <c r="I6" s="251"/>
      <c r="J6" s="251"/>
      <c r="K6" s="249"/>
    </row>
    <row r="7" spans="2:11" ht="15" customHeight="1">
      <c r="B7" s="252"/>
      <c r="C7" s="251" t="s">
        <v>6259</v>
      </c>
      <c r="D7" s="251"/>
      <c r="E7" s="251"/>
      <c r="F7" s="251"/>
      <c r="G7" s="251"/>
      <c r="H7" s="251"/>
      <c r="I7" s="251"/>
      <c r="J7" s="251"/>
      <c r="K7" s="249"/>
    </row>
    <row r="8" spans="2:11" ht="12.75" customHeight="1">
      <c r="B8" s="252"/>
      <c r="C8" s="251"/>
      <c r="D8" s="251"/>
      <c r="E8" s="251"/>
      <c r="F8" s="251"/>
      <c r="G8" s="251"/>
      <c r="H8" s="251"/>
      <c r="I8" s="251"/>
      <c r="J8" s="251"/>
      <c r="K8" s="249"/>
    </row>
    <row r="9" spans="2:11" ht="15" customHeight="1">
      <c r="B9" s="252"/>
      <c r="C9" s="251" t="s">
        <v>6260</v>
      </c>
      <c r="D9" s="251"/>
      <c r="E9" s="251"/>
      <c r="F9" s="251"/>
      <c r="G9" s="251"/>
      <c r="H9" s="251"/>
      <c r="I9" s="251"/>
      <c r="J9" s="251"/>
      <c r="K9" s="249"/>
    </row>
    <row r="10" spans="2:11" ht="15" customHeight="1">
      <c r="B10" s="252"/>
      <c r="C10" s="251"/>
      <c r="D10" s="251" t="s">
        <v>6261</v>
      </c>
      <c r="E10" s="251"/>
      <c r="F10" s="251"/>
      <c r="G10" s="251"/>
      <c r="H10" s="251"/>
      <c r="I10" s="251"/>
      <c r="J10" s="251"/>
      <c r="K10" s="249"/>
    </row>
    <row r="11" spans="2:11" ht="15" customHeight="1">
      <c r="B11" s="252"/>
      <c r="C11" s="253"/>
      <c r="D11" s="251" t="s">
        <v>6262</v>
      </c>
      <c r="E11" s="251"/>
      <c r="F11" s="251"/>
      <c r="G11" s="251"/>
      <c r="H11" s="251"/>
      <c r="I11" s="251"/>
      <c r="J11" s="251"/>
      <c r="K11" s="249"/>
    </row>
    <row r="12" spans="2:11" ht="15" customHeight="1">
      <c r="B12" s="252"/>
      <c r="C12" s="253"/>
      <c r="D12" s="251"/>
      <c r="E12" s="251"/>
      <c r="F12" s="251"/>
      <c r="G12" s="251"/>
      <c r="H12" s="251"/>
      <c r="I12" s="251"/>
      <c r="J12" s="251"/>
      <c r="K12" s="249"/>
    </row>
    <row r="13" spans="2:11" ht="15" customHeight="1">
      <c r="B13" s="252"/>
      <c r="C13" s="253"/>
      <c r="D13" s="254" t="s">
        <v>6263</v>
      </c>
      <c r="E13" s="251"/>
      <c r="F13" s="251"/>
      <c r="G13" s="251"/>
      <c r="H13" s="251"/>
      <c r="I13" s="251"/>
      <c r="J13" s="251"/>
      <c r="K13" s="249"/>
    </row>
    <row r="14" spans="2:11" ht="12.75" customHeight="1">
      <c r="B14" s="252"/>
      <c r="C14" s="253"/>
      <c r="D14" s="253"/>
      <c r="E14" s="253"/>
      <c r="F14" s="253"/>
      <c r="G14" s="253"/>
      <c r="H14" s="253"/>
      <c r="I14" s="253"/>
      <c r="J14" s="253"/>
      <c r="K14" s="249"/>
    </row>
    <row r="15" spans="2:11" ht="15" customHeight="1">
      <c r="B15" s="252"/>
      <c r="C15" s="253"/>
      <c r="D15" s="251" t="s">
        <v>6264</v>
      </c>
      <c r="E15" s="251"/>
      <c r="F15" s="251"/>
      <c r="G15" s="251"/>
      <c r="H15" s="251"/>
      <c r="I15" s="251"/>
      <c r="J15" s="251"/>
      <c r="K15" s="249"/>
    </row>
    <row r="16" spans="2:11" ht="15" customHeight="1">
      <c r="B16" s="252"/>
      <c r="C16" s="253"/>
      <c r="D16" s="251" t="s">
        <v>6265</v>
      </c>
      <c r="E16" s="251"/>
      <c r="F16" s="251"/>
      <c r="G16" s="251"/>
      <c r="H16" s="251"/>
      <c r="I16" s="251"/>
      <c r="J16" s="251"/>
      <c r="K16" s="249"/>
    </row>
    <row r="17" spans="2:11" ht="15" customHeight="1">
      <c r="B17" s="252"/>
      <c r="C17" s="253"/>
      <c r="D17" s="251" t="s">
        <v>6266</v>
      </c>
      <c r="E17" s="251"/>
      <c r="F17" s="251"/>
      <c r="G17" s="251"/>
      <c r="H17" s="251"/>
      <c r="I17" s="251"/>
      <c r="J17" s="251"/>
      <c r="K17" s="249"/>
    </row>
    <row r="18" spans="2:11" ht="15" customHeight="1">
      <c r="B18" s="252"/>
      <c r="C18" s="253"/>
      <c r="D18" s="253"/>
      <c r="E18" s="255" t="s">
        <v>78</v>
      </c>
      <c r="F18" s="251" t="s">
        <v>6267</v>
      </c>
      <c r="G18" s="251"/>
      <c r="H18" s="251"/>
      <c r="I18" s="251"/>
      <c r="J18" s="251"/>
      <c r="K18" s="249"/>
    </row>
    <row r="19" spans="2:11" ht="15" customHeight="1">
      <c r="B19" s="252"/>
      <c r="C19" s="253"/>
      <c r="D19" s="253"/>
      <c r="E19" s="255" t="s">
        <v>6268</v>
      </c>
      <c r="F19" s="251" t="s">
        <v>6269</v>
      </c>
      <c r="G19" s="251"/>
      <c r="H19" s="251"/>
      <c r="I19" s="251"/>
      <c r="J19" s="251"/>
      <c r="K19" s="249"/>
    </row>
    <row r="20" spans="2:11" ht="15" customHeight="1">
      <c r="B20" s="252"/>
      <c r="C20" s="253"/>
      <c r="D20" s="253"/>
      <c r="E20" s="255" t="s">
        <v>6270</v>
      </c>
      <c r="F20" s="251" t="s">
        <v>6271</v>
      </c>
      <c r="G20" s="251"/>
      <c r="H20" s="251"/>
      <c r="I20" s="251"/>
      <c r="J20" s="251"/>
      <c r="K20" s="249"/>
    </row>
    <row r="21" spans="2:11" ht="15" customHeight="1">
      <c r="B21" s="252"/>
      <c r="C21" s="253"/>
      <c r="D21" s="253"/>
      <c r="E21" s="255" t="s">
        <v>121</v>
      </c>
      <c r="F21" s="251" t="s">
        <v>6272</v>
      </c>
      <c r="G21" s="251"/>
      <c r="H21" s="251"/>
      <c r="I21" s="251"/>
      <c r="J21" s="251"/>
      <c r="K21" s="249"/>
    </row>
    <row r="22" spans="2:11" ht="15" customHeight="1">
      <c r="B22" s="252"/>
      <c r="C22" s="253"/>
      <c r="D22" s="253"/>
      <c r="E22" s="255" t="s">
        <v>3751</v>
      </c>
      <c r="F22" s="251" t="s">
        <v>3752</v>
      </c>
      <c r="G22" s="251"/>
      <c r="H22" s="251"/>
      <c r="I22" s="251"/>
      <c r="J22" s="251"/>
      <c r="K22" s="249"/>
    </row>
    <row r="23" spans="2:11" ht="15" customHeight="1">
      <c r="B23" s="252"/>
      <c r="C23" s="253"/>
      <c r="D23" s="253"/>
      <c r="E23" s="255" t="s">
        <v>85</v>
      </c>
      <c r="F23" s="251" t="s">
        <v>6273</v>
      </c>
      <c r="G23" s="251"/>
      <c r="H23" s="251"/>
      <c r="I23" s="251"/>
      <c r="J23" s="251"/>
      <c r="K23" s="249"/>
    </row>
    <row r="24" spans="2:11" ht="12.75" customHeight="1">
      <c r="B24" s="252"/>
      <c r="C24" s="253"/>
      <c r="D24" s="253"/>
      <c r="E24" s="253"/>
      <c r="F24" s="253"/>
      <c r="G24" s="253"/>
      <c r="H24" s="253"/>
      <c r="I24" s="253"/>
      <c r="J24" s="253"/>
      <c r="K24" s="249"/>
    </row>
    <row r="25" spans="2:11" ht="15" customHeight="1">
      <c r="B25" s="252"/>
      <c r="C25" s="251" t="s">
        <v>6274</v>
      </c>
      <c r="D25" s="251"/>
      <c r="E25" s="251"/>
      <c r="F25" s="251"/>
      <c r="G25" s="251"/>
      <c r="H25" s="251"/>
      <c r="I25" s="251"/>
      <c r="J25" s="251"/>
      <c r="K25" s="249"/>
    </row>
    <row r="26" spans="2:11" ht="15" customHeight="1">
      <c r="B26" s="252"/>
      <c r="C26" s="251" t="s">
        <v>6275</v>
      </c>
      <c r="D26" s="251"/>
      <c r="E26" s="251"/>
      <c r="F26" s="251"/>
      <c r="G26" s="251"/>
      <c r="H26" s="251"/>
      <c r="I26" s="251"/>
      <c r="J26" s="251"/>
      <c r="K26" s="249"/>
    </row>
    <row r="27" spans="2:11" ht="15" customHeight="1">
      <c r="B27" s="252"/>
      <c r="C27" s="251"/>
      <c r="D27" s="251" t="s">
        <v>6276</v>
      </c>
      <c r="E27" s="251"/>
      <c r="F27" s="251"/>
      <c r="G27" s="251"/>
      <c r="H27" s="251"/>
      <c r="I27" s="251"/>
      <c r="J27" s="251"/>
      <c r="K27" s="249"/>
    </row>
    <row r="28" spans="2:11" ht="15" customHeight="1">
      <c r="B28" s="252"/>
      <c r="C28" s="253"/>
      <c r="D28" s="251" t="s">
        <v>6277</v>
      </c>
      <c r="E28" s="251"/>
      <c r="F28" s="251"/>
      <c r="G28" s="251"/>
      <c r="H28" s="251"/>
      <c r="I28" s="251"/>
      <c r="J28" s="251"/>
      <c r="K28" s="249"/>
    </row>
    <row r="29" spans="2:11" ht="12.75" customHeight="1">
      <c r="B29" s="252"/>
      <c r="C29" s="253"/>
      <c r="D29" s="253"/>
      <c r="E29" s="253"/>
      <c r="F29" s="253"/>
      <c r="G29" s="253"/>
      <c r="H29" s="253"/>
      <c r="I29" s="253"/>
      <c r="J29" s="253"/>
      <c r="K29" s="249"/>
    </row>
    <row r="30" spans="2:11" ht="15" customHeight="1">
      <c r="B30" s="252"/>
      <c r="C30" s="253"/>
      <c r="D30" s="251" t="s">
        <v>6278</v>
      </c>
      <c r="E30" s="251"/>
      <c r="F30" s="251"/>
      <c r="G30" s="251"/>
      <c r="H30" s="251"/>
      <c r="I30" s="251"/>
      <c r="J30" s="251"/>
      <c r="K30" s="249"/>
    </row>
    <row r="31" spans="2:11" ht="15" customHeight="1">
      <c r="B31" s="252"/>
      <c r="C31" s="253"/>
      <c r="D31" s="251" t="s">
        <v>6279</v>
      </c>
      <c r="E31" s="251"/>
      <c r="F31" s="251"/>
      <c r="G31" s="251"/>
      <c r="H31" s="251"/>
      <c r="I31" s="251"/>
      <c r="J31" s="251"/>
      <c r="K31" s="249"/>
    </row>
    <row r="32" spans="2:11" ht="12.75" customHeight="1">
      <c r="B32" s="252"/>
      <c r="C32" s="253"/>
      <c r="D32" s="253"/>
      <c r="E32" s="253"/>
      <c r="F32" s="253"/>
      <c r="G32" s="253"/>
      <c r="H32" s="253"/>
      <c r="I32" s="253"/>
      <c r="J32" s="253"/>
      <c r="K32" s="249"/>
    </row>
    <row r="33" spans="2:11" ht="15" customHeight="1">
      <c r="B33" s="252"/>
      <c r="C33" s="253"/>
      <c r="D33" s="251" t="s">
        <v>6280</v>
      </c>
      <c r="E33" s="251"/>
      <c r="F33" s="251"/>
      <c r="G33" s="251"/>
      <c r="H33" s="251"/>
      <c r="I33" s="251"/>
      <c r="J33" s="251"/>
      <c r="K33" s="249"/>
    </row>
    <row r="34" spans="2:11" ht="15" customHeight="1">
      <c r="B34" s="252"/>
      <c r="C34" s="253"/>
      <c r="D34" s="251" t="s">
        <v>6281</v>
      </c>
      <c r="E34" s="251"/>
      <c r="F34" s="251"/>
      <c r="G34" s="251"/>
      <c r="H34" s="251"/>
      <c r="I34" s="251"/>
      <c r="J34" s="251"/>
      <c r="K34" s="249"/>
    </row>
    <row r="35" spans="2:11" ht="15" customHeight="1">
      <c r="B35" s="252"/>
      <c r="C35" s="253"/>
      <c r="D35" s="251" t="s">
        <v>6282</v>
      </c>
      <c r="E35" s="251"/>
      <c r="F35" s="251"/>
      <c r="G35" s="251"/>
      <c r="H35" s="251"/>
      <c r="I35" s="251"/>
      <c r="J35" s="251"/>
      <c r="K35" s="249"/>
    </row>
    <row r="36" spans="2:11" ht="15" customHeight="1">
      <c r="B36" s="252"/>
      <c r="C36" s="253"/>
      <c r="D36" s="251"/>
      <c r="E36" s="254" t="s">
        <v>163</v>
      </c>
      <c r="F36" s="251"/>
      <c r="G36" s="251" t="s">
        <v>6283</v>
      </c>
      <c r="H36" s="251"/>
      <c r="I36" s="251"/>
      <c r="J36" s="251"/>
      <c r="K36" s="249"/>
    </row>
    <row r="37" spans="2:11" ht="30.75" customHeight="1">
      <c r="B37" s="252"/>
      <c r="C37" s="253"/>
      <c r="D37" s="251"/>
      <c r="E37" s="254" t="s">
        <v>6284</v>
      </c>
      <c r="F37" s="251"/>
      <c r="G37" s="251" t="s">
        <v>6285</v>
      </c>
      <c r="H37" s="251"/>
      <c r="I37" s="251"/>
      <c r="J37" s="251"/>
      <c r="K37" s="249"/>
    </row>
    <row r="38" spans="2:11" ht="15" customHeight="1">
      <c r="B38" s="252"/>
      <c r="C38" s="253"/>
      <c r="D38" s="251"/>
      <c r="E38" s="254" t="s">
        <v>53</v>
      </c>
      <c r="F38" s="251"/>
      <c r="G38" s="251" t="s">
        <v>6286</v>
      </c>
      <c r="H38" s="251"/>
      <c r="I38" s="251"/>
      <c r="J38" s="251"/>
      <c r="K38" s="249"/>
    </row>
    <row r="39" spans="2:11" ht="15" customHeight="1">
      <c r="B39" s="252"/>
      <c r="C39" s="253"/>
      <c r="D39" s="251"/>
      <c r="E39" s="254" t="s">
        <v>54</v>
      </c>
      <c r="F39" s="251"/>
      <c r="G39" s="251" t="s">
        <v>6287</v>
      </c>
      <c r="H39" s="251"/>
      <c r="I39" s="251"/>
      <c r="J39" s="251"/>
      <c r="K39" s="249"/>
    </row>
    <row r="40" spans="2:11" ht="15" customHeight="1">
      <c r="B40" s="252"/>
      <c r="C40" s="253"/>
      <c r="D40" s="251"/>
      <c r="E40" s="254" t="s">
        <v>164</v>
      </c>
      <c r="F40" s="251"/>
      <c r="G40" s="251" t="s">
        <v>6288</v>
      </c>
      <c r="H40" s="251"/>
      <c r="I40" s="251"/>
      <c r="J40" s="251"/>
      <c r="K40" s="249"/>
    </row>
    <row r="41" spans="2:11" ht="15" customHeight="1">
      <c r="B41" s="252"/>
      <c r="C41" s="253"/>
      <c r="D41" s="251"/>
      <c r="E41" s="254" t="s">
        <v>165</v>
      </c>
      <c r="F41" s="251"/>
      <c r="G41" s="251" t="s">
        <v>6289</v>
      </c>
      <c r="H41" s="251"/>
      <c r="I41" s="251"/>
      <c r="J41" s="251"/>
      <c r="K41" s="249"/>
    </row>
    <row r="42" spans="2:11" ht="15" customHeight="1">
      <c r="B42" s="252"/>
      <c r="C42" s="253"/>
      <c r="D42" s="251"/>
      <c r="E42" s="254" t="s">
        <v>6290</v>
      </c>
      <c r="F42" s="251"/>
      <c r="G42" s="251" t="s">
        <v>6291</v>
      </c>
      <c r="H42" s="251"/>
      <c r="I42" s="251"/>
      <c r="J42" s="251"/>
      <c r="K42" s="249"/>
    </row>
    <row r="43" spans="2:11" ht="15" customHeight="1">
      <c r="B43" s="252"/>
      <c r="C43" s="253"/>
      <c r="D43" s="251"/>
      <c r="E43" s="254"/>
      <c r="F43" s="251"/>
      <c r="G43" s="251" t="s">
        <v>6292</v>
      </c>
      <c r="H43" s="251"/>
      <c r="I43" s="251"/>
      <c r="J43" s="251"/>
      <c r="K43" s="249"/>
    </row>
    <row r="44" spans="2:11" ht="15" customHeight="1">
      <c r="B44" s="252"/>
      <c r="C44" s="253"/>
      <c r="D44" s="251"/>
      <c r="E44" s="254" t="s">
        <v>6293</v>
      </c>
      <c r="F44" s="251"/>
      <c r="G44" s="251" t="s">
        <v>6294</v>
      </c>
      <c r="H44" s="251"/>
      <c r="I44" s="251"/>
      <c r="J44" s="251"/>
      <c r="K44" s="249"/>
    </row>
    <row r="45" spans="2:11" ht="15" customHeight="1">
      <c r="B45" s="252"/>
      <c r="C45" s="253"/>
      <c r="D45" s="251"/>
      <c r="E45" s="254" t="s">
        <v>167</v>
      </c>
      <c r="F45" s="251"/>
      <c r="G45" s="251" t="s">
        <v>6295</v>
      </c>
      <c r="H45" s="251"/>
      <c r="I45" s="251"/>
      <c r="J45" s="251"/>
      <c r="K45" s="249"/>
    </row>
    <row r="46" spans="2:11" ht="12.75" customHeight="1">
      <c r="B46" s="252"/>
      <c r="C46" s="253"/>
      <c r="D46" s="251"/>
      <c r="E46" s="251"/>
      <c r="F46" s="251"/>
      <c r="G46" s="251"/>
      <c r="H46" s="251"/>
      <c r="I46" s="251"/>
      <c r="J46" s="251"/>
      <c r="K46" s="249"/>
    </row>
    <row r="47" spans="2:11" ht="15" customHeight="1">
      <c r="B47" s="252"/>
      <c r="C47" s="253"/>
      <c r="D47" s="251" t="s">
        <v>6296</v>
      </c>
      <c r="E47" s="251"/>
      <c r="F47" s="251"/>
      <c r="G47" s="251"/>
      <c r="H47" s="251"/>
      <c r="I47" s="251"/>
      <c r="J47" s="251"/>
      <c r="K47" s="249"/>
    </row>
    <row r="48" spans="2:11" ht="15" customHeight="1">
      <c r="B48" s="252"/>
      <c r="C48" s="253"/>
      <c r="D48" s="253"/>
      <c r="E48" s="251" t="s">
        <v>6297</v>
      </c>
      <c r="F48" s="251"/>
      <c r="G48" s="251"/>
      <c r="H48" s="251"/>
      <c r="I48" s="251"/>
      <c r="J48" s="251"/>
      <c r="K48" s="249"/>
    </row>
    <row r="49" spans="2:11" ht="15" customHeight="1">
      <c r="B49" s="252"/>
      <c r="C49" s="253"/>
      <c r="D49" s="253"/>
      <c r="E49" s="251" t="s">
        <v>6298</v>
      </c>
      <c r="F49" s="251"/>
      <c r="G49" s="251"/>
      <c r="H49" s="251"/>
      <c r="I49" s="251"/>
      <c r="J49" s="251"/>
      <c r="K49" s="249"/>
    </row>
    <row r="50" spans="2:11" ht="15" customHeight="1">
      <c r="B50" s="252"/>
      <c r="C50" s="253"/>
      <c r="D50" s="253"/>
      <c r="E50" s="251" t="s">
        <v>6299</v>
      </c>
      <c r="F50" s="251"/>
      <c r="G50" s="251"/>
      <c r="H50" s="251"/>
      <c r="I50" s="251"/>
      <c r="J50" s="251"/>
      <c r="K50" s="249"/>
    </row>
    <row r="51" spans="2:11" ht="15" customHeight="1">
      <c r="B51" s="252"/>
      <c r="C51" s="253"/>
      <c r="D51" s="251" t="s">
        <v>6300</v>
      </c>
      <c r="E51" s="251"/>
      <c r="F51" s="251"/>
      <c r="G51" s="251"/>
      <c r="H51" s="251"/>
      <c r="I51" s="251"/>
      <c r="J51" s="251"/>
      <c r="K51" s="249"/>
    </row>
    <row r="52" spans="2:11" ht="25.5" customHeight="1">
      <c r="B52" s="247"/>
      <c r="C52" s="248" t="s">
        <v>6301</v>
      </c>
      <c r="D52" s="248"/>
      <c r="E52" s="248"/>
      <c r="F52" s="248"/>
      <c r="G52" s="248"/>
      <c r="H52" s="248"/>
      <c r="I52" s="248"/>
      <c r="J52" s="248"/>
      <c r="K52" s="249"/>
    </row>
    <row r="53" spans="2:11" ht="5.25" customHeight="1">
      <c r="B53" s="247"/>
      <c r="C53" s="250"/>
      <c r="D53" s="250"/>
      <c r="E53" s="250"/>
      <c r="F53" s="250"/>
      <c r="G53" s="250"/>
      <c r="H53" s="250"/>
      <c r="I53" s="250"/>
      <c r="J53" s="250"/>
      <c r="K53" s="249"/>
    </row>
    <row r="54" spans="2:11" ht="15" customHeight="1">
      <c r="B54" s="247"/>
      <c r="C54" s="251" t="s">
        <v>6302</v>
      </c>
      <c r="D54" s="251"/>
      <c r="E54" s="251"/>
      <c r="F54" s="251"/>
      <c r="G54" s="251"/>
      <c r="H54" s="251"/>
      <c r="I54" s="251"/>
      <c r="J54" s="251"/>
      <c r="K54" s="249"/>
    </row>
    <row r="55" spans="2:11" ht="15" customHeight="1">
      <c r="B55" s="247"/>
      <c r="C55" s="251" t="s">
        <v>6303</v>
      </c>
      <c r="D55" s="251"/>
      <c r="E55" s="251"/>
      <c r="F55" s="251"/>
      <c r="G55" s="251"/>
      <c r="H55" s="251"/>
      <c r="I55" s="251"/>
      <c r="J55" s="251"/>
      <c r="K55" s="249"/>
    </row>
    <row r="56" spans="2:11" ht="12.75" customHeight="1">
      <c r="B56" s="247"/>
      <c r="C56" s="251"/>
      <c r="D56" s="251"/>
      <c r="E56" s="251"/>
      <c r="F56" s="251"/>
      <c r="G56" s="251"/>
      <c r="H56" s="251"/>
      <c r="I56" s="251"/>
      <c r="J56" s="251"/>
      <c r="K56" s="249"/>
    </row>
    <row r="57" spans="2:11" ht="15" customHeight="1">
      <c r="B57" s="247"/>
      <c r="C57" s="251" t="s">
        <v>6304</v>
      </c>
      <c r="D57" s="251"/>
      <c r="E57" s="251"/>
      <c r="F57" s="251"/>
      <c r="G57" s="251"/>
      <c r="H57" s="251"/>
      <c r="I57" s="251"/>
      <c r="J57" s="251"/>
      <c r="K57" s="249"/>
    </row>
    <row r="58" spans="2:11" ht="15" customHeight="1">
      <c r="B58" s="247"/>
      <c r="C58" s="253"/>
      <c r="D58" s="251" t="s">
        <v>6305</v>
      </c>
      <c r="E58" s="251"/>
      <c r="F58" s="251"/>
      <c r="G58" s="251"/>
      <c r="H58" s="251"/>
      <c r="I58" s="251"/>
      <c r="J58" s="251"/>
      <c r="K58" s="249"/>
    </row>
    <row r="59" spans="2:11" ht="15" customHeight="1">
      <c r="B59" s="247"/>
      <c r="C59" s="253"/>
      <c r="D59" s="251" t="s">
        <v>6306</v>
      </c>
      <c r="E59" s="251"/>
      <c r="F59" s="251"/>
      <c r="G59" s="251"/>
      <c r="H59" s="251"/>
      <c r="I59" s="251"/>
      <c r="J59" s="251"/>
      <c r="K59" s="249"/>
    </row>
    <row r="60" spans="2:11" ht="15" customHeight="1">
      <c r="B60" s="247"/>
      <c r="C60" s="253"/>
      <c r="D60" s="251" t="s">
        <v>6307</v>
      </c>
      <c r="E60" s="251"/>
      <c r="F60" s="251"/>
      <c r="G60" s="251"/>
      <c r="H60" s="251"/>
      <c r="I60" s="251"/>
      <c r="J60" s="251"/>
      <c r="K60" s="249"/>
    </row>
    <row r="61" spans="2:11" ht="15" customHeight="1">
      <c r="B61" s="247"/>
      <c r="C61" s="253"/>
      <c r="D61" s="251" t="s">
        <v>6308</v>
      </c>
      <c r="E61" s="251"/>
      <c r="F61" s="251"/>
      <c r="G61" s="251"/>
      <c r="H61" s="251"/>
      <c r="I61" s="251"/>
      <c r="J61" s="251"/>
      <c r="K61" s="249"/>
    </row>
    <row r="62" spans="2:11" ht="15" customHeight="1">
      <c r="B62" s="247"/>
      <c r="C62" s="253"/>
      <c r="D62" s="256" t="s">
        <v>6309</v>
      </c>
      <c r="E62" s="256"/>
      <c r="F62" s="256"/>
      <c r="G62" s="256"/>
      <c r="H62" s="256"/>
      <c r="I62" s="256"/>
      <c r="J62" s="256"/>
      <c r="K62" s="249"/>
    </row>
    <row r="63" spans="2:11" ht="15" customHeight="1">
      <c r="B63" s="247"/>
      <c r="C63" s="253"/>
      <c r="D63" s="251" t="s">
        <v>6310</v>
      </c>
      <c r="E63" s="251"/>
      <c r="F63" s="251"/>
      <c r="G63" s="251"/>
      <c r="H63" s="251"/>
      <c r="I63" s="251"/>
      <c r="J63" s="251"/>
      <c r="K63" s="249"/>
    </row>
    <row r="64" spans="2:11" ht="12.75" customHeight="1">
      <c r="B64" s="247"/>
      <c r="C64" s="253"/>
      <c r="D64" s="253"/>
      <c r="E64" s="257"/>
      <c r="F64" s="253"/>
      <c r="G64" s="253"/>
      <c r="H64" s="253"/>
      <c r="I64" s="253"/>
      <c r="J64" s="253"/>
      <c r="K64" s="249"/>
    </row>
    <row r="65" spans="2:11" ht="15" customHeight="1">
      <c r="B65" s="247"/>
      <c r="C65" s="253"/>
      <c r="D65" s="251" t="s">
        <v>6311</v>
      </c>
      <c r="E65" s="251"/>
      <c r="F65" s="251"/>
      <c r="G65" s="251"/>
      <c r="H65" s="251"/>
      <c r="I65" s="251"/>
      <c r="J65" s="251"/>
      <c r="K65" s="249"/>
    </row>
    <row r="66" spans="2:11" ht="15" customHeight="1">
      <c r="B66" s="247"/>
      <c r="C66" s="253"/>
      <c r="D66" s="256" t="s">
        <v>6312</v>
      </c>
      <c r="E66" s="256"/>
      <c r="F66" s="256"/>
      <c r="G66" s="256"/>
      <c r="H66" s="256"/>
      <c r="I66" s="256"/>
      <c r="J66" s="256"/>
      <c r="K66" s="249"/>
    </row>
    <row r="67" spans="2:11" ht="15" customHeight="1">
      <c r="B67" s="247"/>
      <c r="C67" s="253"/>
      <c r="D67" s="251" t="s">
        <v>6313</v>
      </c>
      <c r="E67" s="251"/>
      <c r="F67" s="251"/>
      <c r="G67" s="251"/>
      <c r="H67" s="251"/>
      <c r="I67" s="251"/>
      <c r="J67" s="251"/>
      <c r="K67" s="249"/>
    </row>
    <row r="68" spans="2:11" ht="15" customHeight="1">
      <c r="B68" s="247"/>
      <c r="C68" s="253"/>
      <c r="D68" s="251" t="s">
        <v>6314</v>
      </c>
      <c r="E68" s="251"/>
      <c r="F68" s="251"/>
      <c r="G68" s="251"/>
      <c r="H68" s="251"/>
      <c r="I68" s="251"/>
      <c r="J68" s="251"/>
      <c r="K68" s="249"/>
    </row>
    <row r="69" spans="2:11" ht="15" customHeight="1">
      <c r="B69" s="247"/>
      <c r="C69" s="253"/>
      <c r="D69" s="251" t="s">
        <v>6315</v>
      </c>
      <c r="E69" s="251"/>
      <c r="F69" s="251"/>
      <c r="G69" s="251"/>
      <c r="H69" s="251"/>
      <c r="I69" s="251"/>
      <c r="J69" s="251"/>
      <c r="K69" s="249"/>
    </row>
    <row r="70" spans="2:11" ht="15" customHeight="1">
      <c r="B70" s="247"/>
      <c r="C70" s="253"/>
      <c r="D70" s="251" t="s">
        <v>6316</v>
      </c>
      <c r="E70" s="251"/>
      <c r="F70" s="251"/>
      <c r="G70" s="251"/>
      <c r="H70" s="251"/>
      <c r="I70" s="251"/>
      <c r="J70" s="251"/>
      <c r="K70" s="249"/>
    </row>
    <row r="71" spans="2:11" ht="12.75" customHeight="1">
      <c r="B71" s="258"/>
      <c r="C71" s="259"/>
      <c r="D71" s="259"/>
      <c r="E71" s="259"/>
      <c r="F71" s="259"/>
      <c r="G71" s="259"/>
      <c r="H71" s="259"/>
      <c r="I71" s="259"/>
      <c r="J71" s="259"/>
      <c r="K71" s="260"/>
    </row>
    <row r="72" spans="2:11" ht="18.75" customHeight="1">
      <c r="B72" s="261"/>
      <c r="C72" s="261"/>
      <c r="D72" s="261"/>
      <c r="E72" s="261"/>
      <c r="F72" s="261"/>
      <c r="G72" s="261"/>
      <c r="H72" s="261"/>
      <c r="I72" s="261"/>
      <c r="J72" s="261"/>
      <c r="K72" s="262"/>
    </row>
    <row r="73" spans="2:11" ht="18.75" customHeight="1">
      <c r="B73" s="262"/>
      <c r="C73" s="262"/>
      <c r="D73" s="262"/>
      <c r="E73" s="262"/>
      <c r="F73" s="262"/>
      <c r="G73" s="262"/>
      <c r="H73" s="262"/>
      <c r="I73" s="262"/>
      <c r="J73" s="262"/>
      <c r="K73" s="262"/>
    </row>
    <row r="74" spans="2:11" ht="7.5" customHeight="1">
      <c r="B74" s="263"/>
      <c r="C74" s="264"/>
      <c r="D74" s="264"/>
      <c r="E74" s="264"/>
      <c r="F74" s="264"/>
      <c r="G74" s="264"/>
      <c r="H74" s="264"/>
      <c r="I74" s="264"/>
      <c r="J74" s="264"/>
      <c r="K74" s="265"/>
    </row>
    <row r="75" spans="2:11" ht="45" customHeight="1">
      <c r="B75" s="266"/>
      <c r="C75" s="267" t="s">
        <v>6317</v>
      </c>
      <c r="D75" s="267"/>
      <c r="E75" s="267"/>
      <c r="F75" s="267"/>
      <c r="G75" s="267"/>
      <c r="H75" s="267"/>
      <c r="I75" s="267"/>
      <c r="J75" s="267"/>
      <c r="K75" s="268"/>
    </row>
    <row r="76" spans="2:11" ht="17.25" customHeight="1">
      <c r="B76" s="266"/>
      <c r="C76" s="269" t="s">
        <v>6318</v>
      </c>
      <c r="D76" s="269"/>
      <c r="E76" s="269"/>
      <c r="F76" s="269" t="s">
        <v>6319</v>
      </c>
      <c r="G76" s="270"/>
      <c r="H76" s="269" t="s">
        <v>54</v>
      </c>
      <c r="I76" s="269" t="s">
        <v>57</v>
      </c>
      <c r="J76" s="269" t="s">
        <v>6320</v>
      </c>
      <c r="K76" s="268"/>
    </row>
    <row r="77" spans="2:11" ht="17.25" customHeight="1">
      <c r="B77" s="266"/>
      <c r="C77" s="271" t="s">
        <v>6321</v>
      </c>
      <c r="D77" s="271"/>
      <c r="E77" s="271"/>
      <c r="F77" s="272" t="s">
        <v>6322</v>
      </c>
      <c r="G77" s="273"/>
      <c r="H77" s="271"/>
      <c r="I77" s="271"/>
      <c r="J77" s="271" t="s">
        <v>6323</v>
      </c>
      <c r="K77" s="268"/>
    </row>
    <row r="78" spans="2:11" ht="5.25" customHeight="1">
      <c r="B78" s="266"/>
      <c r="C78" s="274"/>
      <c r="D78" s="274"/>
      <c r="E78" s="274"/>
      <c r="F78" s="274"/>
      <c r="G78" s="275"/>
      <c r="H78" s="274"/>
      <c r="I78" s="274"/>
      <c r="J78" s="274"/>
      <c r="K78" s="268"/>
    </row>
    <row r="79" spans="2:11" ht="15" customHeight="1">
      <c r="B79" s="266"/>
      <c r="C79" s="254" t="s">
        <v>53</v>
      </c>
      <c r="D79" s="274"/>
      <c r="E79" s="274"/>
      <c r="F79" s="276" t="s">
        <v>6324</v>
      </c>
      <c r="G79" s="275"/>
      <c r="H79" s="254" t="s">
        <v>6325</v>
      </c>
      <c r="I79" s="254" t="s">
        <v>6326</v>
      </c>
      <c r="J79" s="254">
        <v>20</v>
      </c>
      <c r="K79" s="268"/>
    </row>
    <row r="80" spans="2:11" ht="15" customHeight="1">
      <c r="B80" s="266"/>
      <c r="C80" s="254" t="s">
        <v>6327</v>
      </c>
      <c r="D80" s="254"/>
      <c r="E80" s="254"/>
      <c r="F80" s="276" t="s">
        <v>6324</v>
      </c>
      <c r="G80" s="275"/>
      <c r="H80" s="254" t="s">
        <v>6328</v>
      </c>
      <c r="I80" s="254" t="s">
        <v>6326</v>
      </c>
      <c r="J80" s="254">
        <v>120</v>
      </c>
      <c r="K80" s="268"/>
    </row>
    <row r="81" spans="2:11" ht="15" customHeight="1">
      <c r="B81" s="277"/>
      <c r="C81" s="254" t="s">
        <v>6329</v>
      </c>
      <c r="D81" s="254"/>
      <c r="E81" s="254"/>
      <c r="F81" s="276" t="s">
        <v>6330</v>
      </c>
      <c r="G81" s="275"/>
      <c r="H81" s="254" t="s">
        <v>6331</v>
      </c>
      <c r="I81" s="254" t="s">
        <v>6326</v>
      </c>
      <c r="J81" s="254">
        <v>50</v>
      </c>
      <c r="K81" s="268"/>
    </row>
    <row r="82" spans="2:11" ht="15" customHeight="1">
      <c r="B82" s="277"/>
      <c r="C82" s="254" t="s">
        <v>6332</v>
      </c>
      <c r="D82" s="254"/>
      <c r="E82" s="254"/>
      <c r="F82" s="276" t="s">
        <v>6324</v>
      </c>
      <c r="G82" s="275"/>
      <c r="H82" s="254" t="s">
        <v>6333</v>
      </c>
      <c r="I82" s="254" t="s">
        <v>6334</v>
      </c>
      <c r="J82" s="254"/>
      <c r="K82" s="268"/>
    </row>
    <row r="83" spans="2:11" ht="15" customHeight="1">
      <c r="B83" s="277"/>
      <c r="C83" s="278" t="s">
        <v>6335</v>
      </c>
      <c r="D83" s="278"/>
      <c r="E83" s="278"/>
      <c r="F83" s="279" t="s">
        <v>6330</v>
      </c>
      <c r="G83" s="278"/>
      <c r="H83" s="278" t="s">
        <v>6336</v>
      </c>
      <c r="I83" s="278" t="s">
        <v>6326</v>
      </c>
      <c r="J83" s="278">
        <v>15</v>
      </c>
      <c r="K83" s="268"/>
    </row>
    <row r="84" spans="2:11" ht="15" customHeight="1">
      <c r="B84" s="277"/>
      <c r="C84" s="278" t="s">
        <v>6337</v>
      </c>
      <c r="D84" s="278"/>
      <c r="E84" s="278"/>
      <c r="F84" s="279" t="s">
        <v>6330</v>
      </c>
      <c r="G84" s="278"/>
      <c r="H84" s="278" t="s">
        <v>6338</v>
      </c>
      <c r="I84" s="278" t="s">
        <v>6326</v>
      </c>
      <c r="J84" s="278">
        <v>15</v>
      </c>
      <c r="K84" s="268"/>
    </row>
    <row r="85" spans="2:11" ht="15" customHeight="1">
      <c r="B85" s="277"/>
      <c r="C85" s="278" t="s">
        <v>6339</v>
      </c>
      <c r="D85" s="278"/>
      <c r="E85" s="278"/>
      <c r="F85" s="279" t="s">
        <v>6330</v>
      </c>
      <c r="G85" s="278"/>
      <c r="H85" s="278" t="s">
        <v>6340</v>
      </c>
      <c r="I85" s="278" t="s">
        <v>6326</v>
      </c>
      <c r="J85" s="278">
        <v>20</v>
      </c>
      <c r="K85" s="268"/>
    </row>
    <row r="86" spans="2:11" ht="15" customHeight="1">
      <c r="B86" s="277"/>
      <c r="C86" s="278" t="s">
        <v>6341</v>
      </c>
      <c r="D86" s="278"/>
      <c r="E86" s="278"/>
      <c r="F86" s="279" t="s">
        <v>6330</v>
      </c>
      <c r="G86" s="278"/>
      <c r="H86" s="278" t="s">
        <v>6342</v>
      </c>
      <c r="I86" s="278" t="s">
        <v>6326</v>
      </c>
      <c r="J86" s="278">
        <v>20</v>
      </c>
      <c r="K86" s="268"/>
    </row>
    <row r="87" spans="2:11" ht="15" customHeight="1">
      <c r="B87" s="277"/>
      <c r="C87" s="254" t="s">
        <v>6343</v>
      </c>
      <c r="D87" s="254"/>
      <c r="E87" s="254"/>
      <c r="F87" s="276" t="s">
        <v>6330</v>
      </c>
      <c r="G87" s="275"/>
      <c r="H87" s="254" t="s">
        <v>6344</v>
      </c>
      <c r="I87" s="254" t="s">
        <v>6326</v>
      </c>
      <c r="J87" s="254">
        <v>50</v>
      </c>
      <c r="K87" s="268"/>
    </row>
    <row r="88" spans="2:11" ht="15" customHeight="1">
      <c r="B88" s="277"/>
      <c r="C88" s="254" t="s">
        <v>6345</v>
      </c>
      <c r="D88" s="254"/>
      <c r="E88" s="254"/>
      <c r="F88" s="276" t="s">
        <v>6330</v>
      </c>
      <c r="G88" s="275"/>
      <c r="H88" s="254" t="s">
        <v>6346</v>
      </c>
      <c r="I88" s="254" t="s">
        <v>6326</v>
      </c>
      <c r="J88" s="254">
        <v>20</v>
      </c>
      <c r="K88" s="268"/>
    </row>
    <row r="89" spans="2:11" ht="15" customHeight="1">
      <c r="B89" s="277"/>
      <c r="C89" s="254" t="s">
        <v>6347</v>
      </c>
      <c r="D89" s="254"/>
      <c r="E89" s="254"/>
      <c r="F89" s="276" t="s">
        <v>6330</v>
      </c>
      <c r="G89" s="275"/>
      <c r="H89" s="254" t="s">
        <v>6348</v>
      </c>
      <c r="I89" s="254" t="s">
        <v>6326</v>
      </c>
      <c r="J89" s="254">
        <v>20</v>
      </c>
      <c r="K89" s="268"/>
    </row>
    <row r="90" spans="2:11" ht="15" customHeight="1">
      <c r="B90" s="277"/>
      <c r="C90" s="254" t="s">
        <v>6349</v>
      </c>
      <c r="D90" s="254"/>
      <c r="E90" s="254"/>
      <c r="F90" s="276" t="s">
        <v>6330</v>
      </c>
      <c r="G90" s="275"/>
      <c r="H90" s="254" t="s">
        <v>6350</v>
      </c>
      <c r="I90" s="254" t="s">
        <v>6326</v>
      </c>
      <c r="J90" s="254">
        <v>50</v>
      </c>
      <c r="K90" s="268"/>
    </row>
    <row r="91" spans="2:11" ht="15" customHeight="1">
      <c r="B91" s="277"/>
      <c r="C91" s="254" t="s">
        <v>6351</v>
      </c>
      <c r="D91" s="254"/>
      <c r="E91" s="254"/>
      <c r="F91" s="276" t="s">
        <v>6330</v>
      </c>
      <c r="G91" s="275"/>
      <c r="H91" s="254" t="s">
        <v>6351</v>
      </c>
      <c r="I91" s="254" t="s">
        <v>6326</v>
      </c>
      <c r="J91" s="254">
        <v>50</v>
      </c>
      <c r="K91" s="268"/>
    </row>
    <row r="92" spans="2:11" ht="15" customHeight="1">
      <c r="B92" s="277"/>
      <c r="C92" s="254" t="s">
        <v>6352</v>
      </c>
      <c r="D92" s="254"/>
      <c r="E92" s="254"/>
      <c r="F92" s="276" t="s">
        <v>6330</v>
      </c>
      <c r="G92" s="275"/>
      <c r="H92" s="254" t="s">
        <v>6353</v>
      </c>
      <c r="I92" s="254" t="s">
        <v>6326</v>
      </c>
      <c r="J92" s="254">
        <v>255</v>
      </c>
      <c r="K92" s="268"/>
    </row>
    <row r="93" spans="2:11" ht="15" customHeight="1">
      <c r="B93" s="277"/>
      <c r="C93" s="254" t="s">
        <v>6354</v>
      </c>
      <c r="D93" s="254"/>
      <c r="E93" s="254"/>
      <c r="F93" s="276" t="s">
        <v>6324</v>
      </c>
      <c r="G93" s="275"/>
      <c r="H93" s="254" t="s">
        <v>6355</v>
      </c>
      <c r="I93" s="254" t="s">
        <v>6356</v>
      </c>
      <c r="J93" s="254"/>
      <c r="K93" s="268"/>
    </row>
    <row r="94" spans="2:11" ht="15" customHeight="1">
      <c r="B94" s="277"/>
      <c r="C94" s="254" t="s">
        <v>6357</v>
      </c>
      <c r="D94" s="254"/>
      <c r="E94" s="254"/>
      <c r="F94" s="276" t="s">
        <v>6324</v>
      </c>
      <c r="G94" s="275"/>
      <c r="H94" s="254" t="s">
        <v>6358</v>
      </c>
      <c r="I94" s="254" t="s">
        <v>6359</v>
      </c>
      <c r="J94" s="254"/>
      <c r="K94" s="268"/>
    </row>
    <row r="95" spans="2:11" ht="15" customHeight="1">
      <c r="B95" s="277"/>
      <c r="C95" s="254" t="s">
        <v>6360</v>
      </c>
      <c r="D95" s="254"/>
      <c r="E95" s="254"/>
      <c r="F95" s="276" t="s">
        <v>6324</v>
      </c>
      <c r="G95" s="275"/>
      <c r="H95" s="254" t="s">
        <v>6360</v>
      </c>
      <c r="I95" s="254" t="s">
        <v>6359</v>
      </c>
      <c r="J95" s="254"/>
      <c r="K95" s="268"/>
    </row>
    <row r="96" spans="2:11" ht="15" customHeight="1">
      <c r="B96" s="277"/>
      <c r="C96" s="254" t="s">
        <v>38</v>
      </c>
      <c r="D96" s="254"/>
      <c r="E96" s="254"/>
      <c r="F96" s="276" t="s">
        <v>6324</v>
      </c>
      <c r="G96" s="275"/>
      <c r="H96" s="254" t="s">
        <v>6361</v>
      </c>
      <c r="I96" s="254" t="s">
        <v>6359</v>
      </c>
      <c r="J96" s="254"/>
      <c r="K96" s="268"/>
    </row>
    <row r="97" spans="2:11" ht="15" customHeight="1">
      <c r="B97" s="277"/>
      <c r="C97" s="254" t="s">
        <v>48</v>
      </c>
      <c r="D97" s="254"/>
      <c r="E97" s="254"/>
      <c r="F97" s="276" t="s">
        <v>6324</v>
      </c>
      <c r="G97" s="275"/>
      <c r="H97" s="254" t="s">
        <v>6362</v>
      </c>
      <c r="I97" s="254" t="s">
        <v>6359</v>
      </c>
      <c r="J97" s="254"/>
      <c r="K97" s="268"/>
    </row>
    <row r="98" spans="2:11" ht="15" customHeight="1">
      <c r="B98" s="280"/>
      <c r="C98" s="281"/>
      <c r="D98" s="281"/>
      <c r="E98" s="281"/>
      <c r="F98" s="281"/>
      <c r="G98" s="281"/>
      <c r="H98" s="281"/>
      <c r="I98" s="281"/>
      <c r="J98" s="281"/>
      <c r="K98" s="282"/>
    </row>
    <row r="99" spans="2:11" ht="18.75" customHeight="1">
      <c r="B99" s="283"/>
      <c r="C99" s="284"/>
      <c r="D99" s="284"/>
      <c r="E99" s="284"/>
      <c r="F99" s="284"/>
      <c r="G99" s="284"/>
      <c r="H99" s="284"/>
      <c r="I99" s="284"/>
      <c r="J99" s="284"/>
      <c r="K99" s="283"/>
    </row>
    <row r="100" spans="2:11" ht="18.75" customHeight="1">
      <c r="B100" s="262"/>
      <c r="C100" s="262"/>
      <c r="D100" s="262"/>
      <c r="E100" s="262"/>
      <c r="F100" s="262"/>
      <c r="G100" s="262"/>
      <c r="H100" s="262"/>
      <c r="I100" s="262"/>
      <c r="J100" s="262"/>
      <c r="K100" s="262"/>
    </row>
    <row r="101" spans="2:11" ht="7.5" customHeight="1">
      <c r="B101" s="263"/>
      <c r="C101" s="264"/>
      <c r="D101" s="264"/>
      <c r="E101" s="264"/>
      <c r="F101" s="264"/>
      <c r="G101" s="264"/>
      <c r="H101" s="264"/>
      <c r="I101" s="264"/>
      <c r="J101" s="264"/>
      <c r="K101" s="265"/>
    </row>
    <row r="102" spans="2:11" ht="45" customHeight="1">
      <c r="B102" s="266"/>
      <c r="C102" s="267" t="s">
        <v>6363</v>
      </c>
      <c r="D102" s="267"/>
      <c r="E102" s="267"/>
      <c r="F102" s="267"/>
      <c r="G102" s="267"/>
      <c r="H102" s="267"/>
      <c r="I102" s="267"/>
      <c r="J102" s="267"/>
      <c r="K102" s="268"/>
    </row>
    <row r="103" spans="2:11" ht="17.25" customHeight="1">
      <c r="B103" s="266"/>
      <c r="C103" s="269" t="s">
        <v>6318</v>
      </c>
      <c r="D103" s="269"/>
      <c r="E103" s="269"/>
      <c r="F103" s="269" t="s">
        <v>6319</v>
      </c>
      <c r="G103" s="270"/>
      <c r="H103" s="269" t="s">
        <v>54</v>
      </c>
      <c r="I103" s="269" t="s">
        <v>57</v>
      </c>
      <c r="J103" s="269" t="s">
        <v>6320</v>
      </c>
      <c r="K103" s="268"/>
    </row>
    <row r="104" spans="2:11" ht="17.25" customHeight="1">
      <c r="B104" s="266"/>
      <c r="C104" s="271" t="s">
        <v>6321</v>
      </c>
      <c r="D104" s="271"/>
      <c r="E104" s="271"/>
      <c r="F104" s="272" t="s">
        <v>6322</v>
      </c>
      <c r="G104" s="273"/>
      <c r="H104" s="271"/>
      <c r="I104" s="271"/>
      <c r="J104" s="271" t="s">
        <v>6323</v>
      </c>
      <c r="K104" s="268"/>
    </row>
    <row r="105" spans="2:11" ht="5.25" customHeight="1">
      <c r="B105" s="266"/>
      <c r="C105" s="269"/>
      <c r="D105" s="269"/>
      <c r="E105" s="269"/>
      <c r="F105" s="269"/>
      <c r="G105" s="285"/>
      <c r="H105" s="269"/>
      <c r="I105" s="269"/>
      <c r="J105" s="269"/>
      <c r="K105" s="268"/>
    </row>
    <row r="106" spans="2:11" ht="15" customHeight="1">
      <c r="B106" s="266"/>
      <c r="C106" s="254" t="s">
        <v>53</v>
      </c>
      <c r="D106" s="274"/>
      <c r="E106" s="274"/>
      <c r="F106" s="276" t="s">
        <v>6324</v>
      </c>
      <c r="G106" s="285"/>
      <c r="H106" s="254" t="s">
        <v>6364</v>
      </c>
      <c r="I106" s="254" t="s">
        <v>6326</v>
      </c>
      <c r="J106" s="254">
        <v>20</v>
      </c>
      <c r="K106" s="268"/>
    </row>
    <row r="107" spans="2:11" ht="15" customHeight="1">
      <c r="B107" s="266"/>
      <c r="C107" s="254" t="s">
        <v>6327</v>
      </c>
      <c r="D107" s="254"/>
      <c r="E107" s="254"/>
      <c r="F107" s="276" t="s">
        <v>6324</v>
      </c>
      <c r="G107" s="254"/>
      <c r="H107" s="254" t="s">
        <v>6364</v>
      </c>
      <c r="I107" s="254" t="s">
        <v>6326</v>
      </c>
      <c r="J107" s="254">
        <v>120</v>
      </c>
      <c r="K107" s="268"/>
    </row>
    <row r="108" spans="2:11" ht="15" customHeight="1">
      <c r="B108" s="277"/>
      <c r="C108" s="254" t="s">
        <v>6329</v>
      </c>
      <c r="D108" s="254"/>
      <c r="E108" s="254"/>
      <c r="F108" s="276" t="s">
        <v>6330</v>
      </c>
      <c r="G108" s="254"/>
      <c r="H108" s="254" t="s">
        <v>6364</v>
      </c>
      <c r="I108" s="254" t="s">
        <v>6326</v>
      </c>
      <c r="J108" s="254">
        <v>50</v>
      </c>
      <c r="K108" s="268"/>
    </row>
    <row r="109" spans="2:11" ht="15" customHeight="1">
      <c r="B109" s="277"/>
      <c r="C109" s="254" t="s">
        <v>6332</v>
      </c>
      <c r="D109" s="254"/>
      <c r="E109" s="254"/>
      <c r="F109" s="276" t="s">
        <v>6324</v>
      </c>
      <c r="G109" s="254"/>
      <c r="H109" s="254" t="s">
        <v>6364</v>
      </c>
      <c r="I109" s="254" t="s">
        <v>6334</v>
      </c>
      <c r="J109" s="254"/>
      <c r="K109" s="268"/>
    </row>
    <row r="110" spans="2:11" ht="15" customHeight="1">
      <c r="B110" s="277"/>
      <c r="C110" s="254" t="s">
        <v>6343</v>
      </c>
      <c r="D110" s="254"/>
      <c r="E110" s="254"/>
      <c r="F110" s="276" t="s">
        <v>6330</v>
      </c>
      <c r="G110" s="254"/>
      <c r="H110" s="254" t="s">
        <v>6364</v>
      </c>
      <c r="I110" s="254" t="s">
        <v>6326</v>
      </c>
      <c r="J110" s="254">
        <v>50</v>
      </c>
      <c r="K110" s="268"/>
    </row>
    <row r="111" spans="2:11" ht="15" customHeight="1">
      <c r="B111" s="277"/>
      <c r="C111" s="254" t="s">
        <v>6351</v>
      </c>
      <c r="D111" s="254"/>
      <c r="E111" s="254"/>
      <c r="F111" s="276" t="s">
        <v>6330</v>
      </c>
      <c r="G111" s="254"/>
      <c r="H111" s="254" t="s">
        <v>6364</v>
      </c>
      <c r="I111" s="254" t="s">
        <v>6326</v>
      </c>
      <c r="J111" s="254">
        <v>50</v>
      </c>
      <c r="K111" s="268"/>
    </row>
    <row r="112" spans="2:11" ht="15" customHeight="1">
      <c r="B112" s="277"/>
      <c r="C112" s="254" t="s">
        <v>6349</v>
      </c>
      <c r="D112" s="254"/>
      <c r="E112" s="254"/>
      <c r="F112" s="276" t="s">
        <v>6330</v>
      </c>
      <c r="G112" s="254"/>
      <c r="H112" s="254" t="s">
        <v>6364</v>
      </c>
      <c r="I112" s="254" t="s">
        <v>6326</v>
      </c>
      <c r="J112" s="254">
        <v>50</v>
      </c>
      <c r="K112" s="268"/>
    </row>
    <row r="113" spans="2:11" ht="15" customHeight="1">
      <c r="B113" s="277"/>
      <c r="C113" s="254" t="s">
        <v>53</v>
      </c>
      <c r="D113" s="254"/>
      <c r="E113" s="254"/>
      <c r="F113" s="276" t="s">
        <v>6324</v>
      </c>
      <c r="G113" s="254"/>
      <c r="H113" s="254" t="s">
        <v>6365</v>
      </c>
      <c r="I113" s="254" t="s">
        <v>6326</v>
      </c>
      <c r="J113" s="254">
        <v>20</v>
      </c>
      <c r="K113" s="268"/>
    </row>
    <row r="114" spans="2:11" ht="15" customHeight="1">
      <c r="B114" s="277"/>
      <c r="C114" s="254" t="s">
        <v>6366</v>
      </c>
      <c r="D114" s="254"/>
      <c r="E114" s="254"/>
      <c r="F114" s="276" t="s">
        <v>6324</v>
      </c>
      <c r="G114" s="254"/>
      <c r="H114" s="254" t="s">
        <v>6367</v>
      </c>
      <c r="I114" s="254" t="s">
        <v>6326</v>
      </c>
      <c r="J114" s="254">
        <v>120</v>
      </c>
      <c r="K114" s="268"/>
    </row>
    <row r="115" spans="2:11" ht="15" customHeight="1">
      <c r="B115" s="277"/>
      <c r="C115" s="254" t="s">
        <v>38</v>
      </c>
      <c r="D115" s="254"/>
      <c r="E115" s="254"/>
      <c r="F115" s="276" t="s">
        <v>6324</v>
      </c>
      <c r="G115" s="254"/>
      <c r="H115" s="254" t="s">
        <v>6368</v>
      </c>
      <c r="I115" s="254" t="s">
        <v>6359</v>
      </c>
      <c r="J115" s="254"/>
      <c r="K115" s="268"/>
    </row>
    <row r="116" spans="2:11" ht="15" customHeight="1">
      <c r="B116" s="277"/>
      <c r="C116" s="254" t="s">
        <v>48</v>
      </c>
      <c r="D116" s="254"/>
      <c r="E116" s="254"/>
      <c r="F116" s="276" t="s">
        <v>6324</v>
      </c>
      <c r="G116" s="254"/>
      <c r="H116" s="254" t="s">
        <v>6369</v>
      </c>
      <c r="I116" s="254" t="s">
        <v>6359</v>
      </c>
      <c r="J116" s="254"/>
      <c r="K116" s="268"/>
    </row>
    <row r="117" spans="2:11" ht="15" customHeight="1">
      <c r="B117" s="277"/>
      <c r="C117" s="254" t="s">
        <v>57</v>
      </c>
      <c r="D117" s="254"/>
      <c r="E117" s="254"/>
      <c r="F117" s="276" t="s">
        <v>6324</v>
      </c>
      <c r="G117" s="254"/>
      <c r="H117" s="254" t="s">
        <v>6370</v>
      </c>
      <c r="I117" s="254" t="s">
        <v>6371</v>
      </c>
      <c r="J117" s="254"/>
      <c r="K117" s="268"/>
    </row>
    <row r="118" spans="2:11" ht="15" customHeight="1">
      <c r="B118" s="280"/>
      <c r="C118" s="286"/>
      <c r="D118" s="286"/>
      <c r="E118" s="286"/>
      <c r="F118" s="286"/>
      <c r="G118" s="286"/>
      <c r="H118" s="286"/>
      <c r="I118" s="286"/>
      <c r="J118" s="286"/>
      <c r="K118" s="282"/>
    </row>
    <row r="119" spans="2:11" ht="18.75" customHeight="1">
      <c r="B119" s="287"/>
      <c r="C119" s="251"/>
      <c r="D119" s="251"/>
      <c r="E119" s="251"/>
      <c r="F119" s="288"/>
      <c r="G119" s="251"/>
      <c r="H119" s="251"/>
      <c r="I119" s="251"/>
      <c r="J119" s="251"/>
      <c r="K119" s="287"/>
    </row>
    <row r="120" spans="2:11" ht="18.75" customHeight="1">
      <c r="B120" s="262"/>
      <c r="C120" s="262"/>
      <c r="D120" s="262"/>
      <c r="E120" s="262"/>
      <c r="F120" s="262"/>
      <c r="G120" s="262"/>
      <c r="H120" s="262"/>
      <c r="I120" s="262"/>
      <c r="J120" s="262"/>
      <c r="K120" s="262"/>
    </row>
    <row r="121" spans="2:11" ht="7.5" customHeight="1">
      <c r="B121" s="289"/>
      <c r="C121" s="290"/>
      <c r="D121" s="290"/>
      <c r="E121" s="290"/>
      <c r="F121" s="290"/>
      <c r="G121" s="290"/>
      <c r="H121" s="290"/>
      <c r="I121" s="290"/>
      <c r="J121" s="290"/>
      <c r="K121" s="291"/>
    </row>
    <row r="122" spans="2:11" ht="45" customHeight="1">
      <c r="B122" s="292"/>
      <c r="C122" s="245" t="s">
        <v>6372</v>
      </c>
      <c r="D122" s="245"/>
      <c r="E122" s="245"/>
      <c r="F122" s="245"/>
      <c r="G122" s="245"/>
      <c r="H122" s="245"/>
      <c r="I122" s="245"/>
      <c r="J122" s="245"/>
      <c r="K122" s="293"/>
    </row>
    <row r="123" spans="2:11" ht="17.25" customHeight="1">
      <c r="B123" s="294"/>
      <c r="C123" s="269" t="s">
        <v>6318</v>
      </c>
      <c r="D123" s="269"/>
      <c r="E123" s="269"/>
      <c r="F123" s="269" t="s">
        <v>6319</v>
      </c>
      <c r="G123" s="270"/>
      <c r="H123" s="269" t="s">
        <v>54</v>
      </c>
      <c r="I123" s="269" t="s">
        <v>57</v>
      </c>
      <c r="J123" s="269" t="s">
        <v>6320</v>
      </c>
      <c r="K123" s="295"/>
    </row>
    <row r="124" spans="2:11" ht="17.25" customHeight="1">
      <c r="B124" s="294"/>
      <c r="C124" s="271" t="s">
        <v>6321</v>
      </c>
      <c r="D124" s="271"/>
      <c r="E124" s="271"/>
      <c r="F124" s="272" t="s">
        <v>6322</v>
      </c>
      <c r="G124" s="273"/>
      <c r="H124" s="271"/>
      <c r="I124" s="271"/>
      <c r="J124" s="271" t="s">
        <v>6323</v>
      </c>
      <c r="K124" s="295"/>
    </row>
    <row r="125" spans="2:11" ht="5.25" customHeight="1">
      <c r="B125" s="296"/>
      <c r="C125" s="274"/>
      <c r="D125" s="274"/>
      <c r="E125" s="274"/>
      <c r="F125" s="274"/>
      <c r="G125" s="254"/>
      <c r="H125" s="274"/>
      <c r="I125" s="274"/>
      <c r="J125" s="274"/>
      <c r="K125" s="297"/>
    </row>
    <row r="126" spans="2:11" ht="15" customHeight="1">
      <c r="B126" s="296"/>
      <c r="C126" s="254" t="s">
        <v>6327</v>
      </c>
      <c r="D126" s="274"/>
      <c r="E126" s="274"/>
      <c r="F126" s="276" t="s">
        <v>6324</v>
      </c>
      <c r="G126" s="254"/>
      <c r="H126" s="254" t="s">
        <v>6364</v>
      </c>
      <c r="I126" s="254" t="s">
        <v>6326</v>
      </c>
      <c r="J126" s="254">
        <v>120</v>
      </c>
      <c r="K126" s="298"/>
    </row>
    <row r="127" spans="2:11" ht="15" customHeight="1">
      <c r="B127" s="296"/>
      <c r="C127" s="254" t="s">
        <v>6373</v>
      </c>
      <c r="D127" s="254"/>
      <c r="E127" s="254"/>
      <c r="F127" s="276" t="s">
        <v>6324</v>
      </c>
      <c r="G127" s="254"/>
      <c r="H127" s="254" t="s">
        <v>6374</v>
      </c>
      <c r="I127" s="254" t="s">
        <v>6326</v>
      </c>
      <c r="J127" s="254" t="s">
        <v>6375</v>
      </c>
      <c r="K127" s="298"/>
    </row>
    <row r="128" spans="2:11" ht="15" customHeight="1">
      <c r="B128" s="296"/>
      <c r="C128" s="254" t="s">
        <v>85</v>
      </c>
      <c r="D128" s="254"/>
      <c r="E128" s="254"/>
      <c r="F128" s="276" t="s">
        <v>6324</v>
      </c>
      <c r="G128" s="254"/>
      <c r="H128" s="254" t="s">
        <v>6376</v>
      </c>
      <c r="I128" s="254" t="s">
        <v>6326</v>
      </c>
      <c r="J128" s="254" t="s">
        <v>6375</v>
      </c>
      <c r="K128" s="298"/>
    </row>
    <row r="129" spans="2:11" ht="15" customHeight="1">
      <c r="B129" s="296"/>
      <c r="C129" s="254" t="s">
        <v>6335</v>
      </c>
      <c r="D129" s="254"/>
      <c r="E129" s="254"/>
      <c r="F129" s="276" t="s">
        <v>6330</v>
      </c>
      <c r="G129" s="254"/>
      <c r="H129" s="254" t="s">
        <v>6336</v>
      </c>
      <c r="I129" s="254" t="s">
        <v>6326</v>
      </c>
      <c r="J129" s="254">
        <v>15</v>
      </c>
      <c r="K129" s="298"/>
    </row>
    <row r="130" spans="2:11" ht="15" customHeight="1">
      <c r="B130" s="296"/>
      <c r="C130" s="278" t="s">
        <v>6337</v>
      </c>
      <c r="D130" s="278"/>
      <c r="E130" s="278"/>
      <c r="F130" s="279" t="s">
        <v>6330</v>
      </c>
      <c r="G130" s="278"/>
      <c r="H130" s="278" t="s">
        <v>6338</v>
      </c>
      <c r="I130" s="278" t="s">
        <v>6326</v>
      </c>
      <c r="J130" s="278">
        <v>15</v>
      </c>
      <c r="K130" s="298"/>
    </row>
    <row r="131" spans="2:11" ht="15" customHeight="1">
      <c r="B131" s="296"/>
      <c r="C131" s="278" t="s">
        <v>6339</v>
      </c>
      <c r="D131" s="278"/>
      <c r="E131" s="278"/>
      <c r="F131" s="279" t="s">
        <v>6330</v>
      </c>
      <c r="G131" s="278"/>
      <c r="H131" s="278" t="s">
        <v>6340</v>
      </c>
      <c r="I131" s="278" t="s">
        <v>6326</v>
      </c>
      <c r="J131" s="278">
        <v>20</v>
      </c>
      <c r="K131" s="298"/>
    </row>
    <row r="132" spans="2:11" ht="15" customHeight="1">
      <c r="B132" s="296"/>
      <c r="C132" s="278" t="s">
        <v>6341</v>
      </c>
      <c r="D132" s="278"/>
      <c r="E132" s="278"/>
      <c r="F132" s="279" t="s">
        <v>6330</v>
      </c>
      <c r="G132" s="278"/>
      <c r="H132" s="278" t="s">
        <v>6342</v>
      </c>
      <c r="I132" s="278" t="s">
        <v>6326</v>
      </c>
      <c r="J132" s="278">
        <v>20</v>
      </c>
      <c r="K132" s="298"/>
    </row>
    <row r="133" spans="2:11" ht="15" customHeight="1">
      <c r="B133" s="296"/>
      <c r="C133" s="254" t="s">
        <v>6329</v>
      </c>
      <c r="D133" s="254"/>
      <c r="E133" s="254"/>
      <c r="F133" s="276" t="s">
        <v>6330</v>
      </c>
      <c r="G133" s="254"/>
      <c r="H133" s="254" t="s">
        <v>6364</v>
      </c>
      <c r="I133" s="254" t="s">
        <v>6326</v>
      </c>
      <c r="J133" s="254">
        <v>50</v>
      </c>
      <c r="K133" s="298"/>
    </row>
    <row r="134" spans="2:11" ht="15" customHeight="1">
      <c r="B134" s="296"/>
      <c r="C134" s="254" t="s">
        <v>6343</v>
      </c>
      <c r="D134" s="254"/>
      <c r="E134" s="254"/>
      <c r="F134" s="276" t="s">
        <v>6330</v>
      </c>
      <c r="G134" s="254"/>
      <c r="H134" s="254" t="s">
        <v>6364</v>
      </c>
      <c r="I134" s="254" t="s">
        <v>6326</v>
      </c>
      <c r="J134" s="254">
        <v>50</v>
      </c>
      <c r="K134" s="298"/>
    </row>
    <row r="135" spans="2:11" ht="15" customHeight="1">
      <c r="B135" s="296"/>
      <c r="C135" s="254" t="s">
        <v>6349</v>
      </c>
      <c r="D135" s="254"/>
      <c r="E135" s="254"/>
      <c r="F135" s="276" t="s">
        <v>6330</v>
      </c>
      <c r="G135" s="254"/>
      <c r="H135" s="254" t="s">
        <v>6364</v>
      </c>
      <c r="I135" s="254" t="s">
        <v>6326</v>
      </c>
      <c r="J135" s="254">
        <v>50</v>
      </c>
      <c r="K135" s="298"/>
    </row>
    <row r="136" spans="2:11" ht="15" customHeight="1">
      <c r="B136" s="296"/>
      <c r="C136" s="254" t="s">
        <v>6351</v>
      </c>
      <c r="D136" s="254"/>
      <c r="E136" s="254"/>
      <c r="F136" s="276" t="s">
        <v>6330</v>
      </c>
      <c r="G136" s="254"/>
      <c r="H136" s="254" t="s">
        <v>6364</v>
      </c>
      <c r="I136" s="254" t="s">
        <v>6326</v>
      </c>
      <c r="J136" s="254">
        <v>50</v>
      </c>
      <c r="K136" s="298"/>
    </row>
    <row r="137" spans="2:11" ht="15" customHeight="1">
      <c r="B137" s="296"/>
      <c r="C137" s="254" t="s">
        <v>6352</v>
      </c>
      <c r="D137" s="254"/>
      <c r="E137" s="254"/>
      <c r="F137" s="276" t="s">
        <v>6330</v>
      </c>
      <c r="G137" s="254"/>
      <c r="H137" s="254" t="s">
        <v>6377</v>
      </c>
      <c r="I137" s="254" t="s">
        <v>6326</v>
      </c>
      <c r="J137" s="254">
        <v>255</v>
      </c>
      <c r="K137" s="298"/>
    </row>
    <row r="138" spans="2:11" ht="15" customHeight="1">
      <c r="B138" s="296"/>
      <c r="C138" s="254" t="s">
        <v>6354</v>
      </c>
      <c r="D138" s="254"/>
      <c r="E138" s="254"/>
      <c r="F138" s="276" t="s">
        <v>6324</v>
      </c>
      <c r="G138" s="254"/>
      <c r="H138" s="254" t="s">
        <v>6378</v>
      </c>
      <c r="I138" s="254" t="s">
        <v>6356</v>
      </c>
      <c r="J138" s="254"/>
      <c r="K138" s="298"/>
    </row>
    <row r="139" spans="2:11" ht="15" customHeight="1">
      <c r="B139" s="296"/>
      <c r="C139" s="254" t="s">
        <v>6357</v>
      </c>
      <c r="D139" s="254"/>
      <c r="E139" s="254"/>
      <c r="F139" s="276" t="s">
        <v>6324</v>
      </c>
      <c r="G139" s="254"/>
      <c r="H139" s="254" t="s">
        <v>6379</v>
      </c>
      <c r="I139" s="254" t="s">
        <v>6359</v>
      </c>
      <c r="J139" s="254"/>
      <c r="K139" s="298"/>
    </row>
    <row r="140" spans="2:11" ht="15" customHeight="1">
      <c r="B140" s="296"/>
      <c r="C140" s="254" t="s">
        <v>6360</v>
      </c>
      <c r="D140" s="254"/>
      <c r="E140" s="254"/>
      <c r="F140" s="276" t="s">
        <v>6324</v>
      </c>
      <c r="G140" s="254"/>
      <c r="H140" s="254" t="s">
        <v>6360</v>
      </c>
      <c r="I140" s="254" t="s">
        <v>6359</v>
      </c>
      <c r="J140" s="254"/>
      <c r="K140" s="298"/>
    </row>
    <row r="141" spans="2:11" ht="15" customHeight="1">
      <c r="B141" s="296"/>
      <c r="C141" s="254" t="s">
        <v>38</v>
      </c>
      <c r="D141" s="254"/>
      <c r="E141" s="254"/>
      <c r="F141" s="276" t="s">
        <v>6324</v>
      </c>
      <c r="G141" s="254"/>
      <c r="H141" s="254" t="s">
        <v>6380</v>
      </c>
      <c r="I141" s="254" t="s">
        <v>6359</v>
      </c>
      <c r="J141" s="254"/>
      <c r="K141" s="298"/>
    </row>
    <row r="142" spans="2:11" ht="15" customHeight="1">
      <c r="B142" s="296"/>
      <c r="C142" s="254" t="s">
        <v>6381</v>
      </c>
      <c r="D142" s="254"/>
      <c r="E142" s="254"/>
      <c r="F142" s="276" t="s">
        <v>6324</v>
      </c>
      <c r="G142" s="254"/>
      <c r="H142" s="254" t="s">
        <v>6382</v>
      </c>
      <c r="I142" s="254" t="s">
        <v>6359</v>
      </c>
      <c r="J142" s="254"/>
      <c r="K142" s="298"/>
    </row>
    <row r="143" spans="2:11" ht="15" customHeight="1">
      <c r="B143" s="299"/>
      <c r="C143" s="300"/>
      <c r="D143" s="300"/>
      <c r="E143" s="300"/>
      <c r="F143" s="300"/>
      <c r="G143" s="300"/>
      <c r="H143" s="300"/>
      <c r="I143" s="300"/>
      <c r="J143" s="300"/>
      <c r="K143" s="301"/>
    </row>
    <row r="144" spans="2:11" ht="18.75" customHeight="1">
      <c r="B144" s="251"/>
      <c r="C144" s="251"/>
      <c r="D144" s="251"/>
      <c r="E144" s="251"/>
      <c r="F144" s="288"/>
      <c r="G144" s="251"/>
      <c r="H144" s="251"/>
      <c r="I144" s="251"/>
      <c r="J144" s="251"/>
      <c r="K144" s="251"/>
    </row>
    <row r="145" spans="2:11" ht="18.75" customHeight="1">
      <c r="B145" s="262"/>
      <c r="C145" s="262"/>
      <c r="D145" s="262"/>
      <c r="E145" s="262"/>
      <c r="F145" s="262"/>
      <c r="G145" s="262"/>
      <c r="H145" s="262"/>
      <c r="I145" s="262"/>
      <c r="J145" s="262"/>
      <c r="K145" s="262"/>
    </row>
    <row r="146" spans="2:11" ht="7.5" customHeight="1">
      <c r="B146" s="263"/>
      <c r="C146" s="264"/>
      <c r="D146" s="264"/>
      <c r="E146" s="264"/>
      <c r="F146" s="264"/>
      <c r="G146" s="264"/>
      <c r="H146" s="264"/>
      <c r="I146" s="264"/>
      <c r="J146" s="264"/>
      <c r="K146" s="265"/>
    </row>
    <row r="147" spans="2:11" ht="45" customHeight="1">
      <c r="B147" s="266"/>
      <c r="C147" s="267" t="s">
        <v>6383</v>
      </c>
      <c r="D147" s="267"/>
      <c r="E147" s="267"/>
      <c r="F147" s="267"/>
      <c r="G147" s="267"/>
      <c r="H147" s="267"/>
      <c r="I147" s="267"/>
      <c r="J147" s="267"/>
      <c r="K147" s="268"/>
    </row>
    <row r="148" spans="2:11" ht="17.25" customHeight="1">
      <c r="B148" s="266"/>
      <c r="C148" s="269" t="s">
        <v>6318</v>
      </c>
      <c r="D148" s="269"/>
      <c r="E148" s="269"/>
      <c r="F148" s="269" t="s">
        <v>6319</v>
      </c>
      <c r="G148" s="270"/>
      <c r="H148" s="269" t="s">
        <v>54</v>
      </c>
      <c r="I148" s="269" t="s">
        <v>57</v>
      </c>
      <c r="J148" s="269" t="s">
        <v>6320</v>
      </c>
      <c r="K148" s="268"/>
    </row>
    <row r="149" spans="2:11" ht="17.25" customHeight="1">
      <c r="B149" s="266"/>
      <c r="C149" s="271" t="s">
        <v>6321</v>
      </c>
      <c r="D149" s="271"/>
      <c r="E149" s="271"/>
      <c r="F149" s="272" t="s">
        <v>6322</v>
      </c>
      <c r="G149" s="273"/>
      <c r="H149" s="271"/>
      <c r="I149" s="271"/>
      <c r="J149" s="271" t="s">
        <v>6323</v>
      </c>
      <c r="K149" s="268"/>
    </row>
    <row r="150" spans="2:11" ht="5.25" customHeight="1">
      <c r="B150" s="277"/>
      <c r="C150" s="274"/>
      <c r="D150" s="274"/>
      <c r="E150" s="274"/>
      <c r="F150" s="274"/>
      <c r="G150" s="275"/>
      <c r="H150" s="274"/>
      <c r="I150" s="274"/>
      <c r="J150" s="274"/>
      <c r="K150" s="298"/>
    </row>
    <row r="151" spans="2:11" ht="15" customHeight="1">
      <c r="B151" s="277"/>
      <c r="C151" s="302" t="s">
        <v>6327</v>
      </c>
      <c r="D151" s="254"/>
      <c r="E151" s="254"/>
      <c r="F151" s="303" t="s">
        <v>6324</v>
      </c>
      <c r="G151" s="254"/>
      <c r="H151" s="302" t="s">
        <v>6364</v>
      </c>
      <c r="I151" s="302" t="s">
        <v>6326</v>
      </c>
      <c r="J151" s="302">
        <v>120</v>
      </c>
      <c r="K151" s="298"/>
    </row>
    <row r="152" spans="2:11" ht="15" customHeight="1">
      <c r="B152" s="277"/>
      <c r="C152" s="302" t="s">
        <v>6373</v>
      </c>
      <c r="D152" s="254"/>
      <c r="E152" s="254"/>
      <c r="F152" s="303" t="s">
        <v>6324</v>
      </c>
      <c r="G152" s="254"/>
      <c r="H152" s="302" t="s">
        <v>6384</v>
      </c>
      <c r="I152" s="302" t="s">
        <v>6326</v>
      </c>
      <c r="J152" s="302" t="s">
        <v>6375</v>
      </c>
      <c r="K152" s="298"/>
    </row>
    <row r="153" spans="2:11" ht="15" customHeight="1">
      <c r="B153" s="277"/>
      <c r="C153" s="302" t="s">
        <v>85</v>
      </c>
      <c r="D153" s="254"/>
      <c r="E153" s="254"/>
      <c r="F153" s="303" t="s">
        <v>6324</v>
      </c>
      <c r="G153" s="254"/>
      <c r="H153" s="302" t="s">
        <v>6385</v>
      </c>
      <c r="I153" s="302" t="s">
        <v>6326</v>
      </c>
      <c r="J153" s="302" t="s">
        <v>6375</v>
      </c>
      <c r="K153" s="298"/>
    </row>
    <row r="154" spans="2:11" ht="15" customHeight="1">
      <c r="B154" s="277"/>
      <c r="C154" s="302" t="s">
        <v>6329</v>
      </c>
      <c r="D154" s="254"/>
      <c r="E154" s="254"/>
      <c r="F154" s="303" t="s">
        <v>6330</v>
      </c>
      <c r="G154" s="254"/>
      <c r="H154" s="302" t="s">
        <v>6364</v>
      </c>
      <c r="I154" s="302" t="s">
        <v>6326</v>
      </c>
      <c r="J154" s="302">
        <v>50</v>
      </c>
      <c r="K154" s="298"/>
    </row>
    <row r="155" spans="2:11" ht="15" customHeight="1">
      <c r="B155" s="277"/>
      <c r="C155" s="302" t="s">
        <v>6332</v>
      </c>
      <c r="D155" s="254"/>
      <c r="E155" s="254"/>
      <c r="F155" s="303" t="s">
        <v>6324</v>
      </c>
      <c r="G155" s="254"/>
      <c r="H155" s="302" t="s">
        <v>6364</v>
      </c>
      <c r="I155" s="302" t="s">
        <v>6334</v>
      </c>
      <c r="J155" s="302"/>
      <c r="K155" s="298"/>
    </row>
    <row r="156" spans="2:11" ht="15" customHeight="1">
      <c r="B156" s="277"/>
      <c r="C156" s="302" t="s">
        <v>6343</v>
      </c>
      <c r="D156" s="254"/>
      <c r="E156" s="254"/>
      <c r="F156" s="303" t="s">
        <v>6330</v>
      </c>
      <c r="G156" s="254"/>
      <c r="H156" s="302" t="s">
        <v>6364</v>
      </c>
      <c r="I156" s="302" t="s">
        <v>6326</v>
      </c>
      <c r="J156" s="302">
        <v>50</v>
      </c>
      <c r="K156" s="298"/>
    </row>
    <row r="157" spans="2:11" ht="15" customHeight="1">
      <c r="B157" s="277"/>
      <c r="C157" s="302" t="s">
        <v>6351</v>
      </c>
      <c r="D157" s="254"/>
      <c r="E157" s="254"/>
      <c r="F157" s="303" t="s">
        <v>6330</v>
      </c>
      <c r="G157" s="254"/>
      <c r="H157" s="302" t="s">
        <v>6364</v>
      </c>
      <c r="I157" s="302" t="s">
        <v>6326</v>
      </c>
      <c r="J157" s="302">
        <v>50</v>
      </c>
      <c r="K157" s="298"/>
    </row>
    <row r="158" spans="2:11" ht="15" customHeight="1">
      <c r="B158" s="277"/>
      <c r="C158" s="302" t="s">
        <v>6349</v>
      </c>
      <c r="D158" s="254"/>
      <c r="E158" s="254"/>
      <c r="F158" s="303" t="s">
        <v>6330</v>
      </c>
      <c r="G158" s="254"/>
      <c r="H158" s="302" t="s">
        <v>6364</v>
      </c>
      <c r="I158" s="302" t="s">
        <v>6326</v>
      </c>
      <c r="J158" s="302">
        <v>50</v>
      </c>
      <c r="K158" s="298"/>
    </row>
    <row r="159" spans="2:11" ht="15" customHeight="1">
      <c r="B159" s="277"/>
      <c r="C159" s="302" t="s">
        <v>130</v>
      </c>
      <c r="D159" s="254"/>
      <c r="E159" s="254"/>
      <c r="F159" s="303" t="s">
        <v>6324</v>
      </c>
      <c r="G159" s="254"/>
      <c r="H159" s="302" t="s">
        <v>6386</v>
      </c>
      <c r="I159" s="302" t="s">
        <v>6326</v>
      </c>
      <c r="J159" s="302" t="s">
        <v>6387</v>
      </c>
      <c r="K159" s="298"/>
    </row>
    <row r="160" spans="2:11" ht="15" customHeight="1">
      <c r="B160" s="277"/>
      <c r="C160" s="302" t="s">
        <v>6388</v>
      </c>
      <c r="D160" s="254"/>
      <c r="E160" s="254"/>
      <c r="F160" s="303" t="s">
        <v>6324</v>
      </c>
      <c r="G160" s="254"/>
      <c r="H160" s="302" t="s">
        <v>6389</v>
      </c>
      <c r="I160" s="302" t="s">
        <v>6359</v>
      </c>
      <c r="J160" s="302"/>
      <c r="K160" s="298"/>
    </row>
    <row r="161" spans="2:11" ht="15" customHeight="1">
      <c r="B161" s="304"/>
      <c r="C161" s="286"/>
      <c r="D161" s="286"/>
      <c r="E161" s="286"/>
      <c r="F161" s="286"/>
      <c r="G161" s="286"/>
      <c r="H161" s="286"/>
      <c r="I161" s="286"/>
      <c r="J161" s="286"/>
      <c r="K161" s="305"/>
    </row>
    <row r="162" spans="2:11" ht="18.75" customHeight="1">
      <c r="B162" s="251"/>
      <c r="C162" s="254"/>
      <c r="D162" s="254"/>
      <c r="E162" s="254"/>
      <c r="F162" s="276"/>
      <c r="G162" s="254"/>
      <c r="H162" s="254"/>
      <c r="I162" s="254"/>
      <c r="J162" s="254"/>
      <c r="K162" s="251"/>
    </row>
    <row r="163" spans="2:11" ht="18.75" customHeight="1">
      <c r="B163" s="262"/>
      <c r="C163" s="262"/>
      <c r="D163" s="262"/>
      <c r="E163" s="262"/>
      <c r="F163" s="262"/>
      <c r="G163" s="262"/>
      <c r="H163" s="262"/>
      <c r="I163" s="262"/>
      <c r="J163" s="262"/>
      <c r="K163" s="262"/>
    </row>
    <row r="164" spans="2:11" ht="7.5" customHeight="1">
      <c r="B164" s="241"/>
      <c r="C164" s="242"/>
      <c r="D164" s="242"/>
      <c r="E164" s="242"/>
      <c r="F164" s="242"/>
      <c r="G164" s="242"/>
      <c r="H164" s="242"/>
      <c r="I164" s="242"/>
      <c r="J164" s="242"/>
      <c r="K164" s="243"/>
    </row>
    <row r="165" spans="2:11" ht="45" customHeight="1">
      <c r="B165" s="244"/>
      <c r="C165" s="245" t="s">
        <v>6390</v>
      </c>
      <c r="D165" s="245"/>
      <c r="E165" s="245"/>
      <c r="F165" s="245"/>
      <c r="G165" s="245"/>
      <c r="H165" s="245"/>
      <c r="I165" s="245"/>
      <c r="J165" s="245"/>
      <c r="K165" s="246"/>
    </row>
    <row r="166" spans="2:11" ht="17.25" customHeight="1">
      <c r="B166" s="244"/>
      <c r="C166" s="269" t="s">
        <v>6318</v>
      </c>
      <c r="D166" s="269"/>
      <c r="E166" s="269"/>
      <c r="F166" s="269" t="s">
        <v>6319</v>
      </c>
      <c r="G166" s="306"/>
      <c r="H166" s="307" t="s">
        <v>54</v>
      </c>
      <c r="I166" s="307" t="s">
        <v>57</v>
      </c>
      <c r="J166" s="269" t="s">
        <v>6320</v>
      </c>
      <c r="K166" s="246"/>
    </row>
    <row r="167" spans="2:11" ht="17.25" customHeight="1">
      <c r="B167" s="247"/>
      <c r="C167" s="271" t="s">
        <v>6321</v>
      </c>
      <c r="D167" s="271"/>
      <c r="E167" s="271"/>
      <c r="F167" s="272" t="s">
        <v>6322</v>
      </c>
      <c r="G167" s="308"/>
      <c r="H167" s="309"/>
      <c r="I167" s="309"/>
      <c r="J167" s="271" t="s">
        <v>6323</v>
      </c>
      <c r="K167" s="249"/>
    </row>
    <row r="168" spans="2:11" ht="5.25" customHeight="1">
      <c r="B168" s="277"/>
      <c r="C168" s="274"/>
      <c r="D168" s="274"/>
      <c r="E168" s="274"/>
      <c r="F168" s="274"/>
      <c r="G168" s="275"/>
      <c r="H168" s="274"/>
      <c r="I168" s="274"/>
      <c r="J168" s="274"/>
      <c r="K168" s="298"/>
    </row>
    <row r="169" spans="2:11" ht="15" customHeight="1">
      <c r="B169" s="277"/>
      <c r="C169" s="254" t="s">
        <v>6327</v>
      </c>
      <c r="D169" s="254"/>
      <c r="E169" s="254"/>
      <c r="F169" s="276" t="s">
        <v>6324</v>
      </c>
      <c r="G169" s="254"/>
      <c r="H169" s="254" t="s">
        <v>6364</v>
      </c>
      <c r="I169" s="254" t="s">
        <v>6326</v>
      </c>
      <c r="J169" s="254">
        <v>120</v>
      </c>
      <c r="K169" s="298"/>
    </row>
    <row r="170" spans="2:11" ht="15" customHeight="1">
      <c r="B170" s="277"/>
      <c r="C170" s="254" t="s">
        <v>6373</v>
      </c>
      <c r="D170" s="254"/>
      <c r="E170" s="254"/>
      <c r="F170" s="276" t="s">
        <v>6324</v>
      </c>
      <c r="G170" s="254"/>
      <c r="H170" s="254" t="s">
        <v>6374</v>
      </c>
      <c r="I170" s="254" t="s">
        <v>6326</v>
      </c>
      <c r="J170" s="254" t="s">
        <v>6375</v>
      </c>
      <c r="K170" s="298"/>
    </row>
    <row r="171" spans="2:11" ht="15" customHeight="1">
      <c r="B171" s="277"/>
      <c r="C171" s="254" t="s">
        <v>85</v>
      </c>
      <c r="D171" s="254"/>
      <c r="E171" s="254"/>
      <c r="F171" s="276" t="s">
        <v>6324</v>
      </c>
      <c r="G171" s="254"/>
      <c r="H171" s="254" t="s">
        <v>6391</v>
      </c>
      <c r="I171" s="254" t="s">
        <v>6326</v>
      </c>
      <c r="J171" s="254" t="s">
        <v>6375</v>
      </c>
      <c r="K171" s="298"/>
    </row>
    <row r="172" spans="2:11" ht="15" customHeight="1">
      <c r="B172" s="277"/>
      <c r="C172" s="254" t="s">
        <v>6329</v>
      </c>
      <c r="D172" s="254"/>
      <c r="E172" s="254"/>
      <c r="F172" s="276" t="s">
        <v>6330</v>
      </c>
      <c r="G172" s="254"/>
      <c r="H172" s="254" t="s">
        <v>6391</v>
      </c>
      <c r="I172" s="254" t="s">
        <v>6326</v>
      </c>
      <c r="J172" s="254">
        <v>50</v>
      </c>
      <c r="K172" s="298"/>
    </row>
    <row r="173" spans="2:11" ht="15" customHeight="1">
      <c r="B173" s="277"/>
      <c r="C173" s="254" t="s">
        <v>6332</v>
      </c>
      <c r="D173" s="254"/>
      <c r="E173" s="254"/>
      <c r="F173" s="276" t="s">
        <v>6324</v>
      </c>
      <c r="G173" s="254"/>
      <c r="H173" s="254" t="s">
        <v>6391</v>
      </c>
      <c r="I173" s="254" t="s">
        <v>6334</v>
      </c>
      <c r="J173" s="254"/>
      <c r="K173" s="298"/>
    </row>
    <row r="174" spans="2:11" ht="15" customHeight="1">
      <c r="B174" s="277"/>
      <c r="C174" s="254" t="s">
        <v>6343</v>
      </c>
      <c r="D174" s="254"/>
      <c r="E174" s="254"/>
      <c r="F174" s="276" t="s">
        <v>6330</v>
      </c>
      <c r="G174" s="254"/>
      <c r="H174" s="254" t="s">
        <v>6391</v>
      </c>
      <c r="I174" s="254" t="s">
        <v>6326</v>
      </c>
      <c r="J174" s="254">
        <v>50</v>
      </c>
      <c r="K174" s="298"/>
    </row>
    <row r="175" spans="2:11" ht="15" customHeight="1">
      <c r="B175" s="277"/>
      <c r="C175" s="254" t="s">
        <v>6351</v>
      </c>
      <c r="D175" s="254"/>
      <c r="E175" s="254"/>
      <c r="F175" s="276" t="s">
        <v>6330</v>
      </c>
      <c r="G175" s="254"/>
      <c r="H175" s="254" t="s">
        <v>6391</v>
      </c>
      <c r="I175" s="254" t="s">
        <v>6326</v>
      </c>
      <c r="J175" s="254">
        <v>50</v>
      </c>
      <c r="K175" s="298"/>
    </row>
    <row r="176" spans="2:11" ht="15" customHeight="1">
      <c r="B176" s="277"/>
      <c r="C176" s="254" t="s">
        <v>6349</v>
      </c>
      <c r="D176" s="254"/>
      <c r="E176" s="254"/>
      <c r="F176" s="276" t="s">
        <v>6330</v>
      </c>
      <c r="G176" s="254"/>
      <c r="H176" s="254" t="s">
        <v>6391</v>
      </c>
      <c r="I176" s="254" t="s">
        <v>6326</v>
      </c>
      <c r="J176" s="254">
        <v>50</v>
      </c>
      <c r="K176" s="298"/>
    </row>
    <row r="177" spans="2:11" ht="15" customHeight="1">
      <c r="B177" s="277"/>
      <c r="C177" s="254" t="s">
        <v>163</v>
      </c>
      <c r="D177" s="254"/>
      <c r="E177" s="254"/>
      <c r="F177" s="276" t="s">
        <v>6324</v>
      </c>
      <c r="G177" s="254"/>
      <c r="H177" s="254" t="s">
        <v>6392</v>
      </c>
      <c r="I177" s="254" t="s">
        <v>6393</v>
      </c>
      <c r="J177" s="254"/>
      <c r="K177" s="298"/>
    </row>
    <row r="178" spans="2:11" ht="15" customHeight="1">
      <c r="B178" s="277"/>
      <c r="C178" s="254" t="s">
        <v>57</v>
      </c>
      <c r="D178" s="254"/>
      <c r="E178" s="254"/>
      <c r="F178" s="276" t="s">
        <v>6324</v>
      </c>
      <c r="G178" s="254"/>
      <c r="H178" s="254" t="s">
        <v>6394</v>
      </c>
      <c r="I178" s="254" t="s">
        <v>6395</v>
      </c>
      <c r="J178" s="254">
        <v>1</v>
      </c>
      <c r="K178" s="298"/>
    </row>
    <row r="179" spans="2:11" ht="15" customHeight="1">
      <c r="B179" s="277"/>
      <c r="C179" s="254" t="s">
        <v>53</v>
      </c>
      <c r="D179" s="254"/>
      <c r="E179" s="254"/>
      <c r="F179" s="276" t="s">
        <v>6324</v>
      </c>
      <c r="G179" s="254"/>
      <c r="H179" s="254" t="s">
        <v>6396</v>
      </c>
      <c r="I179" s="254" t="s">
        <v>6326</v>
      </c>
      <c r="J179" s="254">
        <v>20</v>
      </c>
      <c r="K179" s="298"/>
    </row>
    <row r="180" spans="2:11" ht="15" customHeight="1">
      <c r="B180" s="277"/>
      <c r="C180" s="254" t="s">
        <v>54</v>
      </c>
      <c r="D180" s="254"/>
      <c r="E180" s="254"/>
      <c r="F180" s="276" t="s">
        <v>6324</v>
      </c>
      <c r="G180" s="254"/>
      <c r="H180" s="254" t="s">
        <v>6397</v>
      </c>
      <c r="I180" s="254" t="s">
        <v>6326</v>
      </c>
      <c r="J180" s="254">
        <v>255</v>
      </c>
      <c r="K180" s="298"/>
    </row>
    <row r="181" spans="2:11" ht="15" customHeight="1">
      <c r="B181" s="277"/>
      <c r="C181" s="254" t="s">
        <v>164</v>
      </c>
      <c r="D181" s="254"/>
      <c r="E181" s="254"/>
      <c r="F181" s="276" t="s">
        <v>6324</v>
      </c>
      <c r="G181" s="254"/>
      <c r="H181" s="254" t="s">
        <v>6288</v>
      </c>
      <c r="I181" s="254" t="s">
        <v>6326</v>
      </c>
      <c r="J181" s="254">
        <v>10</v>
      </c>
      <c r="K181" s="298"/>
    </row>
    <row r="182" spans="2:11" ht="15" customHeight="1">
      <c r="B182" s="277"/>
      <c r="C182" s="254" t="s">
        <v>165</v>
      </c>
      <c r="D182" s="254"/>
      <c r="E182" s="254"/>
      <c r="F182" s="276" t="s">
        <v>6324</v>
      </c>
      <c r="G182" s="254"/>
      <c r="H182" s="254" t="s">
        <v>6398</v>
      </c>
      <c r="I182" s="254" t="s">
        <v>6359</v>
      </c>
      <c r="J182" s="254"/>
      <c r="K182" s="298"/>
    </row>
    <row r="183" spans="2:11" ht="15" customHeight="1">
      <c r="B183" s="277"/>
      <c r="C183" s="254" t="s">
        <v>6399</v>
      </c>
      <c r="D183" s="254"/>
      <c r="E183" s="254"/>
      <c r="F183" s="276" t="s">
        <v>6324</v>
      </c>
      <c r="G183" s="254"/>
      <c r="H183" s="254" t="s">
        <v>6400</v>
      </c>
      <c r="I183" s="254" t="s">
        <v>6359</v>
      </c>
      <c r="J183" s="254"/>
      <c r="K183" s="298"/>
    </row>
    <row r="184" spans="2:11" ht="15" customHeight="1">
      <c r="B184" s="277"/>
      <c r="C184" s="254" t="s">
        <v>6388</v>
      </c>
      <c r="D184" s="254"/>
      <c r="E184" s="254"/>
      <c r="F184" s="276" t="s">
        <v>6324</v>
      </c>
      <c r="G184" s="254"/>
      <c r="H184" s="254" t="s">
        <v>6401</v>
      </c>
      <c r="I184" s="254" t="s">
        <v>6359</v>
      </c>
      <c r="J184" s="254"/>
      <c r="K184" s="298"/>
    </row>
    <row r="185" spans="2:11" ht="15" customHeight="1">
      <c r="B185" s="277"/>
      <c r="C185" s="254" t="s">
        <v>167</v>
      </c>
      <c r="D185" s="254"/>
      <c r="E185" s="254"/>
      <c r="F185" s="276" t="s">
        <v>6330</v>
      </c>
      <c r="G185" s="254"/>
      <c r="H185" s="254" t="s">
        <v>6402</v>
      </c>
      <c r="I185" s="254" t="s">
        <v>6326</v>
      </c>
      <c r="J185" s="254">
        <v>50</v>
      </c>
      <c r="K185" s="298"/>
    </row>
    <row r="186" spans="2:11" ht="15" customHeight="1">
      <c r="B186" s="277"/>
      <c r="C186" s="254" t="s">
        <v>6403</v>
      </c>
      <c r="D186" s="254"/>
      <c r="E186" s="254"/>
      <c r="F186" s="276" t="s">
        <v>6330</v>
      </c>
      <c r="G186" s="254"/>
      <c r="H186" s="254" t="s">
        <v>6404</v>
      </c>
      <c r="I186" s="254" t="s">
        <v>6405</v>
      </c>
      <c r="J186" s="254"/>
      <c r="K186" s="298"/>
    </row>
    <row r="187" spans="2:11" ht="15" customHeight="1">
      <c r="B187" s="277"/>
      <c r="C187" s="254" t="s">
        <v>6406</v>
      </c>
      <c r="D187" s="254"/>
      <c r="E187" s="254"/>
      <c r="F187" s="276" t="s">
        <v>6330</v>
      </c>
      <c r="G187" s="254"/>
      <c r="H187" s="254" t="s">
        <v>6407</v>
      </c>
      <c r="I187" s="254" t="s">
        <v>6405</v>
      </c>
      <c r="J187" s="254"/>
      <c r="K187" s="298"/>
    </row>
    <row r="188" spans="2:11" ht="15" customHeight="1">
      <c r="B188" s="277"/>
      <c r="C188" s="254" t="s">
        <v>6408</v>
      </c>
      <c r="D188" s="254"/>
      <c r="E188" s="254"/>
      <c r="F188" s="276" t="s">
        <v>6330</v>
      </c>
      <c r="G188" s="254"/>
      <c r="H188" s="254" t="s">
        <v>6409</v>
      </c>
      <c r="I188" s="254" t="s">
        <v>6405</v>
      </c>
      <c r="J188" s="254"/>
      <c r="K188" s="298"/>
    </row>
    <row r="189" spans="2:11" ht="15" customHeight="1">
      <c r="B189" s="277"/>
      <c r="C189" s="310" t="s">
        <v>6410</v>
      </c>
      <c r="D189" s="254"/>
      <c r="E189" s="254"/>
      <c r="F189" s="276" t="s">
        <v>6330</v>
      </c>
      <c r="G189" s="254"/>
      <c r="H189" s="254" t="s">
        <v>6411</v>
      </c>
      <c r="I189" s="254" t="s">
        <v>6412</v>
      </c>
      <c r="J189" s="311" t="s">
        <v>6413</v>
      </c>
      <c r="K189" s="298"/>
    </row>
    <row r="190" spans="2:11" ht="15" customHeight="1">
      <c r="B190" s="277"/>
      <c r="C190" s="261" t="s">
        <v>42</v>
      </c>
      <c r="D190" s="254"/>
      <c r="E190" s="254"/>
      <c r="F190" s="276" t="s">
        <v>6324</v>
      </c>
      <c r="G190" s="254"/>
      <c r="H190" s="251" t="s">
        <v>6414</v>
      </c>
      <c r="I190" s="254" t="s">
        <v>6415</v>
      </c>
      <c r="J190" s="254"/>
      <c r="K190" s="298"/>
    </row>
    <row r="191" spans="2:11" ht="15" customHeight="1">
      <c r="B191" s="277"/>
      <c r="C191" s="261" t="s">
        <v>6416</v>
      </c>
      <c r="D191" s="254"/>
      <c r="E191" s="254"/>
      <c r="F191" s="276" t="s">
        <v>6324</v>
      </c>
      <c r="G191" s="254"/>
      <c r="H191" s="254" t="s">
        <v>6417</v>
      </c>
      <c r="I191" s="254" t="s">
        <v>6359</v>
      </c>
      <c r="J191" s="254"/>
      <c r="K191" s="298"/>
    </row>
    <row r="192" spans="2:11" ht="15" customHeight="1">
      <c r="B192" s="277"/>
      <c r="C192" s="261" t="s">
        <v>6418</v>
      </c>
      <c r="D192" s="254"/>
      <c r="E192" s="254"/>
      <c r="F192" s="276" t="s">
        <v>6324</v>
      </c>
      <c r="G192" s="254"/>
      <c r="H192" s="254" t="s">
        <v>6419</v>
      </c>
      <c r="I192" s="254" t="s">
        <v>6359</v>
      </c>
      <c r="J192" s="254"/>
      <c r="K192" s="298"/>
    </row>
    <row r="193" spans="2:11" ht="15" customHeight="1">
      <c r="B193" s="277"/>
      <c r="C193" s="261" t="s">
        <v>6420</v>
      </c>
      <c r="D193" s="254"/>
      <c r="E193" s="254"/>
      <c r="F193" s="276" t="s">
        <v>6330</v>
      </c>
      <c r="G193" s="254"/>
      <c r="H193" s="254" t="s">
        <v>6421</v>
      </c>
      <c r="I193" s="254" t="s">
        <v>6359</v>
      </c>
      <c r="J193" s="254"/>
      <c r="K193" s="298"/>
    </row>
    <row r="194" spans="2:11" ht="15" customHeight="1">
      <c r="B194" s="304"/>
      <c r="C194" s="312"/>
      <c r="D194" s="286"/>
      <c r="E194" s="286"/>
      <c r="F194" s="286"/>
      <c r="G194" s="286"/>
      <c r="H194" s="286"/>
      <c r="I194" s="286"/>
      <c r="J194" s="286"/>
      <c r="K194" s="305"/>
    </row>
    <row r="195" spans="2:11" ht="18.75" customHeight="1">
      <c r="B195" s="251"/>
      <c r="C195" s="254"/>
      <c r="D195" s="254"/>
      <c r="E195" s="254"/>
      <c r="F195" s="276"/>
      <c r="G195" s="254"/>
      <c r="H195" s="254"/>
      <c r="I195" s="254"/>
      <c r="J195" s="254"/>
      <c r="K195" s="251"/>
    </row>
    <row r="196" spans="2:11" ht="18.75" customHeight="1">
      <c r="B196" s="251"/>
      <c r="C196" s="254"/>
      <c r="D196" s="254"/>
      <c r="E196" s="254"/>
      <c r="F196" s="276"/>
      <c r="G196" s="254"/>
      <c r="H196" s="254"/>
      <c r="I196" s="254"/>
      <c r="J196" s="254"/>
      <c r="K196" s="251"/>
    </row>
    <row r="197" spans="2:11" ht="18.75" customHeight="1">
      <c r="B197" s="262"/>
      <c r="C197" s="262"/>
      <c r="D197" s="262"/>
      <c r="E197" s="262"/>
      <c r="F197" s="262"/>
      <c r="G197" s="262"/>
      <c r="H197" s="262"/>
      <c r="I197" s="262"/>
      <c r="J197" s="262"/>
      <c r="K197" s="262"/>
    </row>
    <row r="198" spans="2:11" ht="13.5">
      <c r="B198" s="241"/>
      <c r="C198" s="242"/>
      <c r="D198" s="242"/>
      <c r="E198" s="242"/>
      <c r="F198" s="242"/>
      <c r="G198" s="242"/>
      <c r="H198" s="242"/>
      <c r="I198" s="242"/>
      <c r="J198" s="242"/>
      <c r="K198" s="243"/>
    </row>
    <row r="199" spans="2:11" ht="21">
      <c r="B199" s="244"/>
      <c r="C199" s="245" t="s">
        <v>6422</v>
      </c>
      <c r="D199" s="245"/>
      <c r="E199" s="245"/>
      <c r="F199" s="245"/>
      <c r="G199" s="245"/>
      <c r="H199" s="245"/>
      <c r="I199" s="245"/>
      <c r="J199" s="245"/>
      <c r="K199" s="246"/>
    </row>
    <row r="200" spans="2:11" ht="25.5" customHeight="1">
      <c r="B200" s="244"/>
      <c r="C200" s="313" t="s">
        <v>6423</v>
      </c>
      <c r="D200" s="313"/>
      <c r="E200" s="313"/>
      <c r="F200" s="313" t="s">
        <v>6424</v>
      </c>
      <c r="G200" s="314"/>
      <c r="H200" s="313" t="s">
        <v>6425</v>
      </c>
      <c r="I200" s="313"/>
      <c r="J200" s="313"/>
      <c r="K200" s="246"/>
    </row>
    <row r="201" spans="2:11" ht="5.25" customHeight="1">
      <c r="B201" s="277"/>
      <c r="C201" s="274"/>
      <c r="D201" s="274"/>
      <c r="E201" s="274"/>
      <c r="F201" s="274"/>
      <c r="G201" s="254"/>
      <c r="H201" s="274"/>
      <c r="I201" s="274"/>
      <c r="J201" s="274"/>
      <c r="K201" s="298"/>
    </row>
    <row r="202" spans="2:11" ht="15" customHeight="1">
      <c r="B202" s="277"/>
      <c r="C202" s="254" t="s">
        <v>6415</v>
      </c>
      <c r="D202" s="254"/>
      <c r="E202" s="254"/>
      <c r="F202" s="276" t="s">
        <v>43</v>
      </c>
      <c r="G202" s="254"/>
      <c r="H202" s="254" t="s">
        <v>6426</v>
      </c>
      <c r="I202" s="254"/>
      <c r="J202" s="254"/>
      <c r="K202" s="298"/>
    </row>
    <row r="203" spans="2:11" ht="15" customHeight="1">
      <c r="B203" s="277"/>
      <c r="C203" s="283"/>
      <c r="D203" s="254"/>
      <c r="E203" s="254"/>
      <c r="F203" s="276" t="s">
        <v>44</v>
      </c>
      <c r="G203" s="254"/>
      <c r="H203" s="254" t="s">
        <v>6427</v>
      </c>
      <c r="I203" s="254"/>
      <c r="J203" s="254"/>
      <c r="K203" s="298"/>
    </row>
    <row r="204" spans="2:11" ht="15" customHeight="1">
      <c r="B204" s="277"/>
      <c r="C204" s="283"/>
      <c r="D204" s="254"/>
      <c r="E204" s="254"/>
      <c r="F204" s="276" t="s">
        <v>47</v>
      </c>
      <c r="G204" s="254"/>
      <c r="H204" s="254" t="s">
        <v>6428</v>
      </c>
      <c r="I204" s="254"/>
      <c r="J204" s="254"/>
      <c r="K204" s="298"/>
    </row>
    <row r="205" spans="2:11" ht="15" customHeight="1">
      <c r="B205" s="277"/>
      <c r="C205" s="254"/>
      <c r="D205" s="254"/>
      <c r="E205" s="254"/>
      <c r="F205" s="276" t="s">
        <v>45</v>
      </c>
      <c r="G205" s="254"/>
      <c r="H205" s="254" t="s">
        <v>6429</v>
      </c>
      <c r="I205" s="254"/>
      <c r="J205" s="254"/>
      <c r="K205" s="298"/>
    </row>
    <row r="206" spans="2:11" ht="15" customHeight="1">
      <c r="B206" s="277"/>
      <c r="C206" s="254"/>
      <c r="D206" s="254"/>
      <c r="E206" s="254"/>
      <c r="F206" s="276" t="s">
        <v>46</v>
      </c>
      <c r="G206" s="254"/>
      <c r="H206" s="254" t="s">
        <v>6430</v>
      </c>
      <c r="I206" s="254"/>
      <c r="J206" s="254"/>
      <c r="K206" s="298"/>
    </row>
    <row r="207" spans="2:11" ht="15" customHeight="1">
      <c r="B207" s="277"/>
      <c r="C207" s="254"/>
      <c r="D207" s="254"/>
      <c r="E207" s="254"/>
      <c r="F207" s="276"/>
      <c r="G207" s="254"/>
      <c r="H207" s="254"/>
      <c r="I207" s="254"/>
      <c r="J207" s="254"/>
      <c r="K207" s="298"/>
    </row>
    <row r="208" spans="2:11" ht="15" customHeight="1">
      <c r="B208" s="277"/>
      <c r="C208" s="254" t="s">
        <v>6371</v>
      </c>
      <c r="D208" s="254"/>
      <c r="E208" s="254"/>
      <c r="F208" s="276" t="s">
        <v>78</v>
      </c>
      <c r="G208" s="254"/>
      <c r="H208" s="254" t="s">
        <v>6431</v>
      </c>
      <c r="I208" s="254"/>
      <c r="J208" s="254"/>
      <c r="K208" s="298"/>
    </row>
    <row r="209" spans="2:11" ht="15" customHeight="1">
      <c r="B209" s="277"/>
      <c r="C209" s="283"/>
      <c r="D209" s="254"/>
      <c r="E209" s="254"/>
      <c r="F209" s="276" t="s">
        <v>6270</v>
      </c>
      <c r="G209" s="254"/>
      <c r="H209" s="254" t="s">
        <v>6271</v>
      </c>
      <c r="I209" s="254"/>
      <c r="J209" s="254"/>
      <c r="K209" s="298"/>
    </row>
    <row r="210" spans="2:11" ht="15" customHeight="1">
      <c r="B210" s="277"/>
      <c r="C210" s="254"/>
      <c r="D210" s="254"/>
      <c r="E210" s="254"/>
      <c r="F210" s="276" t="s">
        <v>6268</v>
      </c>
      <c r="G210" s="254"/>
      <c r="H210" s="254" t="s">
        <v>6432</v>
      </c>
      <c r="I210" s="254"/>
      <c r="J210" s="254"/>
      <c r="K210" s="298"/>
    </row>
    <row r="211" spans="2:11" ht="15" customHeight="1">
      <c r="B211" s="315"/>
      <c r="C211" s="283"/>
      <c r="D211" s="283"/>
      <c r="E211" s="283"/>
      <c r="F211" s="276" t="s">
        <v>121</v>
      </c>
      <c r="G211" s="261"/>
      <c r="H211" s="302" t="s">
        <v>6272</v>
      </c>
      <c r="I211" s="302"/>
      <c r="J211" s="302"/>
      <c r="K211" s="316"/>
    </row>
    <row r="212" spans="2:11" ht="15" customHeight="1">
      <c r="B212" s="315"/>
      <c r="C212" s="283"/>
      <c r="D212" s="283"/>
      <c r="E212" s="283"/>
      <c r="F212" s="276" t="s">
        <v>3751</v>
      </c>
      <c r="G212" s="261"/>
      <c r="H212" s="302" t="s">
        <v>6251</v>
      </c>
      <c r="I212" s="302"/>
      <c r="J212" s="302"/>
      <c r="K212" s="316"/>
    </row>
    <row r="213" spans="2:11" ht="15" customHeight="1">
      <c r="B213" s="315"/>
      <c r="C213" s="283"/>
      <c r="D213" s="283"/>
      <c r="E213" s="283"/>
      <c r="F213" s="317"/>
      <c r="G213" s="261"/>
      <c r="H213" s="318"/>
      <c r="I213" s="318"/>
      <c r="J213" s="318"/>
      <c r="K213" s="316"/>
    </row>
    <row r="214" spans="2:11" ht="15" customHeight="1">
      <c r="B214" s="315"/>
      <c r="C214" s="254" t="s">
        <v>6395</v>
      </c>
      <c r="D214" s="283"/>
      <c r="E214" s="283"/>
      <c r="F214" s="276">
        <v>1</v>
      </c>
      <c r="G214" s="261"/>
      <c r="H214" s="302" t="s">
        <v>6433</v>
      </c>
      <c r="I214" s="302"/>
      <c r="J214" s="302"/>
      <c r="K214" s="316"/>
    </row>
    <row r="215" spans="2:11" ht="15" customHeight="1">
      <c r="B215" s="315"/>
      <c r="C215" s="283"/>
      <c r="D215" s="283"/>
      <c r="E215" s="283"/>
      <c r="F215" s="276">
        <v>2</v>
      </c>
      <c r="G215" s="261"/>
      <c r="H215" s="302" t="s">
        <v>6434</v>
      </c>
      <c r="I215" s="302"/>
      <c r="J215" s="302"/>
      <c r="K215" s="316"/>
    </row>
    <row r="216" spans="2:11" ht="15" customHeight="1">
      <c r="B216" s="315"/>
      <c r="C216" s="283"/>
      <c r="D216" s="283"/>
      <c r="E216" s="283"/>
      <c r="F216" s="276">
        <v>3</v>
      </c>
      <c r="G216" s="261"/>
      <c r="H216" s="302" t="s">
        <v>6435</v>
      </c>
      <c r="I216" s="302"/>
      <c r="J216" s="302"/>
      <c r="K216" s="316"/>
    </row>
    <row r="217" spans="2:11" ht="15" customHeight="1">
      <c r="B217" s="315"/>
      <c r="C217" s="283"/>
      <c r="D217" s="283"/>
      <c r="E217" s="283"/>
      <c r="F217" s="276">
        <v>4</v>
      </c>
      <c r="G217" s="261"/>
      <c r="H217" s="302" t="s">
        <v>6436</v>
      </c>
      <c r="I217" s="302"/>
      <c r="J217" s="302"/>
      <c r="K217" s="316"/>
    </row>
    <row r="218" spans="2:11" ht="12.75" customHeight="1">
      <c r="B218" s="319"/>
      <c r="C218" s="320"/>
      <c r="D218" s="320"/>
      <c r="E218" s="320"/>
      <c r="F218" s="320"/>
      <c r="G218" s="320"/>
      <c r="H218" s="320"/>
      <c r="I218" s="320"/>
      <c r="J218" s="320"/>
      <c r="K218" s="32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BM561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86</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128</v>
      </c>
      <c r="F11" s="1"/>
      <c r="G11" s="1"/>
      <c r="H11" s="1"/>
      <c r="I11" s="122"/>
      <c r="L11" s="37"/>
    </row>
    <row r="12" spans="2:12" s="1" customFormat="1" ht="12">
      <c r="B12" s="37"/>
      <c r="I12" s="122"/>
      <c r="L12" s="37"/>
    </row>
    <row r="13" spans="2:12" s="1" customFormat="1" ht="12" customHeight="1">
      <c r="B13" s="37"/>
      <c r="D13" s="31" t="s">
        <v>19</v>
      </c>
      <c r="F13" s="26" t="s">
        <v>20</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ROUND(J114,2)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ROUND((SUM(BE114:BE5617)),2)</f>
        <v>0</v>
      </c>
      <c r="I35" s="131">
        <v>0.21</v>
      </c>
      <c r="J35" s="130">
        <f>ROUND(((SUM(BE114:BE5617))*I35),2)</f>
        <v>0</v>
      </c>
      <c r="L35" s="37"/>
    </row>
    <row r="36" spans="2:12" s="1" customFormat="1" ht="14.4" customHeight="1">
      <c r="B36" s="37"/>
      <c r="E36" s="31" t="s">
        <v>44</v>
      </c>
      <c r="F36" s="130">
        <f>ROUND((SUM(BF114:BF5617)),2)</f>
        <v>0</v>
      </c>
      <c r="I36" s="131">
        <v>0.15</v>
      </c>
      <c r="J36" s="130">
        <f>ROUND(((SUM(BF114:BF5617))*I36),2)</f>
        <v>0</v>
      </c>
      <c r="L36" s="37"/>
    </row>
    <row r="37" spans="2:12" s="1" customFormat="1" ht="14.4" customHeight="1" hidden="1">
      <c r="B37" s="37"/>
      <c r="E37" s="31" t="s">
        <v>45</v>
      </c>
      <c r="F37" s="130">
        <f>ROUND((SUM(BG114:BG5617)),2)</f>
        <v>0</v>
      </c>
      <c r="I37" s="131">
        <v>0.21</v>
      </c>
      <c r="J37" s="130">
        <f>0</f>
        <v>0</v>
      </c>
      <c r="L37" s="37"/>
    </row>
    <row r="38" spans="2:12" s="1" customFormat="1" ht="14.4" customHeight="1" hidden="1">
      <c r="B38" s="37"/>
      <c r="E38" s="31" t="s">
        <v>46</v>
      </c>
      <c r="F38" s="130">
        <f>ROUND((SUM(BH114:BH5617)),2)</f>
        <v>0</v>
      </c>
      <c r="I38" s="131">
        <v>0.15</v>
      </c>
      <c r="J38" s="130">
        <f>0</f>
        <v>0</v>
      </c>
      <c r="L38" s="37"/>
    </row>
    <row r="39" spans="2:12" s="1" customFormat="1" ht="14.4" customHeight="1" hidden="1">
      <c r="B39" s="37"/>
      <c r="E39" s="31" t="s">
        <v>47</v>
      </c>
      <c r="F39" s="130">
        <f>ROUND((SUM(BI114:BI5617)),2)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01 - stavební část</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J114</f>
        <v>0</v>
      </c>
      <c r="L63" s="37"/>
      <c r="AU63" s="18" t="s">
        <v>132</v>
      </c>
    </row>
    <row r="64" spans="2:12" s="8" customFormat="1" ht="24.95" customHeight="1">
      <c r="B64" s="145"/>
      <c r="D64" s="146" t="s">
        <v>133</v>
      </c>
      <c r="E64" s="147"/>
      <c r="F64" s="147"/>
      <c r="G64" s="147"/>
      <c r="H64" s="147"/>
      <c r="I64" s="148"/>
      <c r="J64" s="149">
        <f>J115</f>
        <v>0</v>
      </c>
      <c r="L64" s="145"/>
    </row>
    <row r="65" spans="2:12" s="9" customFormat="1" ht="19.9" customHeight="1">
      <c r="B65" s="150"/>
      <c r="D65" s="151" t="s">
        <v>134</v>
      </c>
      <c r="E65" s="152"/>
      <c r="F65" s="152"/>
      <c r="G65" s="152"/>
      <c r="H65" s="152"/>
      <c r="I65" s="153"/>
      <c r="J65" s="154">
        <f>J116</f>
        <v>0</v>
      </c>
      <c r="L65" s="150"/>
    </row>
    <row r="66" spans="2:12" s="9" customFormat="1" ht="19.9" customHeight="1">
      <c r="B66" s="150"/>
      <c r="D66" s="151" t="s">
        <v>135</v>
      </c>
      <c r="E66" s="152"/>
      <c r="F66" s="152"/>
      <c r="G66" s="152"/>
      <c r="H66" s="152"/>
      <c r="I66" s="153"/>
      <c r="J66" s="154">
        <f>J145</f>
        <v>0</v>
      </c>
      <c r="L66" s="150"/>
    </row>
    <row r="67" spans="2:12" s="9" customFormat="1" ht="19.9" customHeight="1">
      <c r="B67" s="150"/>
      <c r="D67" s="151" t="s">
        <v>136</v>
      </c>
      <c r="E67" s="152"/>
      <c r="F67" s="152"/>
      <c r="G67" s="152"/>
      <c r="H67" s="152"/>
      <c r="I67" s="153"/>
      <c r="J67" s="154">
        <f>J150</f>
        <v>0</v>
      </c>
      <c r="L67" s="150"/>
    </row>
    <row r="68" spans="2:12" s="9" customFormat="1" ht="19.9" customHeight="1">
      <c r="B68" s="150"/>
      <c r="D68" s="151" t="s">
        <v>137</v>
      </c>
      <c r="E68" s="152"/>
      <c r="F68" s="152"/>
      <c r="G68" s="152"/>
      <c r="H68" s="152"/>
      <c r="I68" s="153"/>
      <c r="J68" s="154">
        <f>J341</f>
        <v>0</v>
      </c>
      <c r="L68" s="150"/>
    </row>
    <row r="69" spans="2:12" s="9" customFormat="1" ht="19.9" customHeight="1">
      <c r="B69" s="150"/>
      <c r="D69" s="151" t="s">
        <v>138</v>
      </c>
      <c r="E69" s="152"/>
      <c r="F69" s="152"/>
      <c r="G69" s="152"/>
      <c r="H69" s="152"/>
      <c r="I69" s="153"/>
      <c r="J69" s="154">
        <f>J377</f>
        <v>0</v>
      </c>
      <c r="L69" s="150"/>
    </row>
    <row r="70" spans="2:12" s="9" customFormat="1" ht="19.9" customHeight="1">
      <c r="B70" s="150"/>
      <c r="D70" s="151" t="s">
        <v>139</v>
      </c>
      <c r="E70" s="152"/>
      <c r="F70" s="152"/>
      <c r="G70" s="152"/>
      <c r="H70" s="152"/>
      <c r="I70" s="153"/>
      <c r="J70" s="154">
        <f>J1832</f>
        <v>0</v>
      </c>
      <c r="L70" s="150"/>
    </row>
    <row r="71" spans="2:12" s="9" customFormat="1" ht="19.9" customHeight="1">
      <c r="B71" s="150"/>
      <c r="D71" s="151" t="s">
        <v>140</v>
      </c>
      <c r="E71" s="152"/>
      <c r="F71" s="152"/>
      <c r="G71" s="152"/>
      <c r="H71" s="152"/>
      <c r="I71" s="153"/>
      <c r="J71" s="154">
        <f>J2363</f>
        <v>0</v>
      </c>
      <c r="L71" s="150"/>
    </row>
    <row r="72" spans="2:12" s="9" customFormat="1" ht="19.9" customHeight="1">
      <c r="B72" s="150"/>
      <c r="D72" s="151" t="s">
        <v>141</v>
      </c>
      <c r="E72" s="152"/>
      <c r="F72" s="152"/>
      <c r="G72" s="152"/>
      <c r="H72" s="152"/>
      <c r="I72" s="153"/>
      <c r="J72" s="154">
        <f>J2392</f>
        <v>0</v>
      </c>
      <c r="L72" s="150"/>
    </row>
    <row r="73" spans="2:12" s="8" customFormat="1" ht="24.95" customHeight="1">
      <c r="B73" s="145"/>
      <c r="D73" s="146" t="s">
        <v>142</v>
      </c>
      <c r="E73" s="147"/>
      <c r="F73" s="147"/>
      <c r="G73" s="147"/>
      <c r="H73" s="147"/>
      <c r="I73" s="148"/>
      <c r="J73" s="149">
        <f>J2395</f>
        <v>0</v>
      </c>
      <c r="L73" s="145"/>
    </row>
    <row r="74" spans="2:12" s="9" customFormat="1" ht="19.9" customHeight="1">
      <c r="B74" s="150"/>
      <c r="D74" s="151" t="s">
        <v>143</v>
      </c>
      <c r="E74" s="152"/>
      <c r="F74" s="152"/>
      <c r="G74" s="152"/>
      <c r="H74" s="152"/>
      <c r="I74" s="153"/>
      <c r="J74" s="154">
        <f>J2396</f>
        <v>0</v>
      </c>
      <c r="L74" s="150"/>
    </row>
    <row r="75" spans="2:12" s="9" customFormat="1" ht="19.9" customHeight="1">
      <c r="B75" s="150"/>
      <c r="D75" s="151" t="s">
        <v>144</v>
      </c>
      <c r="E75" s="152"/>
      <c r="F75" s="152"/>
      <c r="G75" s="152"/>
      <c r="H75" s="152"/>
      <c r="I75" s="153"/>
      <c r="J75" s="154">
        <f>J2578</f>
        <v>0</v>
      </c>
      <c r="L75" s="150"/>
    </row>
    <row r="76" spans="2:12" s="9" customFormat="1" ht="19.9" customHeight="1">
      <c r="B76" s="150"/>
      <c r="D76" s="151" t="s">
        <v>145</v>
      </c>
      <c r="E76" s="152"/>
      <c r="F76" s="152"/>
      <c r="G76" s="152"/>
      <c r="H76" s="152"/>
      <c r="I76" s="153"/>
      <c r="J76" s="154">
        <f>J2613</f>
        <v>0</v>
      </c>
      <c r="L76" s="150"/>
    </row>
    <row r="77" spans="2:12" s="9" customFormat="1" ht="19.9" customHeight="1">
      <c r="B77" s="150"/>
      <c r="D77" s="151" t="s">
        <v>146</v>
      </c>
      <c r="E77" s="152"/>
      <c r="F77" s="152"/>
      <c r="G77" s="152"/>
      <c r="H77" s="152"/>
      <c r="I77" s="153"/>
      <c r="J77" s="154">
        <f>J2666</f>
        <v>0</v>
      </c>
      <c r="L77" s="150"/>
    </row>
    <row r="78" spans="2:12" s="9" customFormat="1" ht="19.9" customHeight="1">
      <c r="B78" s="150"/>
      <c r="D78" s="151" t="s">
        <v>147</v>
      </c>
      <c r="E78" s="152"/>
      <c r="F78" s="152"/>
      <c r="G78" s="152"/>
      <c r="H78" s="152"/>
      <c r="I78" s="153"/>
      <c r="J78" s="154">
        <f>J2668</f>
        <v>0</v>
      </c>
      <c r="L78" s="150"/>
    </row>
    <row r="79" spans="2:12" s="9" customFormat="1" ht="19.9" customHeight="1">
      <c r="B79" s="150"/>
      <c r="D79" s="151" t="s">
        <v>148</v>
      </c>
      <c r="E79" s="152"/>
      <c r="F79" s="152"/>
      <c r="G79" s="152"/>
      <c r="H79" s="152"/>
      <c r="I79" s="153"/>
      <c r="J79" s="154">
        <f>J2671</f>
        <v>0</v>
      </c>
      <c r="L79" s="150"/>
    </row>
    <row r="80" spans="2:12" s="9" customFormat="1" ht="19.9" customHeight="1">
      <c r="B80" s="150"/>
      <c r="D80" s="151" t="s">
        <v>149</v>
      </c>
      <c r="E80" s="152"/>
      <c r="F80" s="152"/>
      <c r="G80" s="152"/>
      <c r="H80" s="152"/>
      <c r="I80" s="153"/>
      <c r="J80" s="154">
        <f>J2770</f>
        <v>0</v>
      </c>
      <c r="L80" s="150"/>
    </row>
    <row r="81" spans="2:12" s="9" customFormat="1" ht="19.9" customHeight="1">
      <c r="B81" s="150"/>
      <c r="D81" s="151" t="s">
        <v>150</v>
      </c>
      <c r="E81" s="152"/>
      <c r="F81" s="152"/>
      <c r="G81" s="152"/>
      <c r="H81" s="152"/>
      <c r="I81" s="153"/>
      <c r="J81" s="154">
        <f>J2913</f>
        <v>0</v>
      </c>
      <c r="L81" s="150"/>
    </row>
    <row r="82" spans="2:12" s="9" customFormat="1" ht="19.9" customHeight="1">
      <c r="B82" s="150"/>
      <c r="D82" s="151" t="s">
        <v>151</v>
      </c>
      <c r="E82" s="152"/>
      <c r="F82" s="152"/>
      <c r="G82" s="152"/>
      <c r="H82" s="152"/>
      <c r="I82" s="153"/>
      <c r="J82" s="154">
        <f>J2988</f>
        <v>0</v>
      </c>
      <c r="L82" s="150"/>
    </row>
    <row r="83" spans="2:12" s="9" customFormat="1" ht="19.9" customHeight="1">
      <c r="B83" s="150"/>
      <c r="D83" s="151" t="s">
        <v>152</v>
      </c>
      <c r="E83" s="152"/>
      <c r="F83" s="152"/>
      <c r="G83" s="152"/>
      <c r="H83" s="152"/>
      <c r="I83" s="153"/>
      <c r="J83" s="154">
        <f>J3062</f>
        <v>0</v>
      </c>
      <c r="L83" s="150"/>
    </row>
    <row r="84" spans="2:12" s="9" customFormat="1" ht="19.9" customHeight="1">
      <c r="B84" s="150"/>
      <c r="D84" s="151" t="s">
        <v>153</v>
      </c>
      <c r="E84" s="152"/>
      <c r="F84" s="152"/>
      <c r="G84" s="152"/>
      <c r="H84" s="152"/>
      <c r="I84" s="153"/>
      <c r="J84" s="154">
        <f>J3302</f>
        <v>0</v>
      </c>
      <c r="L84" s="150"/>
    </row>
    <row r="85" spans="2:12" s="9" customFormat="1" ht="19.9" customHeight="1">
      <c r="B85" s="150"/>
      <c r="D85" s="151" t="s">
        <v>154</v>
      </c>
      <c r="E85" s="152"/>
      <c r="F85" s="152"/>
      <c r="G85" s="152"/>
      <c r="H85" s="152"/>
      <c r="I85" s="153"/>
      <c r="J85" s="154">
        <f>J3322</f>
        <v>0</v>
      </c>
      <c r="L85" s="150"/>
    </row>
    <row r="86" spans="2:12" s="9" customFormat="1" ht="19.9" customHeight="1">
      <c r="B86" s="150"/>
      <c r="D86" s="151" t="s">
        <v>155</v>
      </c>
      <c r="E86" s="152"/>
      <c r="F86" s="152"/>
      <c r="G86" s="152"/>
      <c r="H86" s="152"/>
      <c r="I86" s="153"/>
      <c r="J86" s="154">
        <f>J3517</f>
        <v>0</v>
      </c>
      <c r="L86" s="150"/>
    </row>
    <row r="87" spans="2:12" s="9" customFormat="1" ht="19.9" customHeight="1">
      <c r="B87" s="150"/>
      <c r="D87" s="151" t="s">
        <v>156</v>
      </c>
      <c r="E87" s="152"/>
      <c r="F87" s="152"/>
      <c r="G87" s="152"/>
      <c r="H87" s="152"/>
      <c r="I87" s="153"/>
      <c r="J87" s="154">
        <f>J3889</f>
        <v>0</v>
      </c>
      <c r="L87" s="150"/>
    </row>
    <row r="88" spans="2:12" s="9" customFormat="1" ht="19.9" customHeight="1">
      <c r="B88" s="150"/>
      <c r="D88" s="151" t="s">
        <v>157</v>
      </c>
      <c r="E88" s="152"/>
      <c r="F88" s="152"/>
      <c r="G88" s="152"/>
      <c r="H88" s="152"/>
      <c r="I88" s="153"/>
      <c r="J88" s="154">
        <f>J5161</f>
        <v>0</v>
      </c>
      <c r="L88" s="150"/>
    </row>
    <row r="89" spans="2:12" s="9" customFormat="1" ht="19.9" customHeight="1">
      <c r="B89" s="150"/>
      <c r="D89" s="151" t="s">
        <v>158</v>
      </c>
      <c r="E89" s="152"/>
      <c r="F89" s="152"/>
      <c r="G89" s="152"/>
      <c r="H89" s="152"/>
      <c r="I89" s="153"/>
      <c r="J89" s="154">
        <f>J5186</f>
        <v>0</v>
      </c>
      <c r="L89" s="150"/>
    </row>
    <row r="90" spans="2:12" s="8" customFormat="1" ht="24.95" customHeight="1">
      <c r="B90" s="145"/>
      <c r="D90" s="146" t="s">
        <v>159</v>
      </c>
      <c r="E90" s="147"/>
      <c r="F90" s="147"/>
      <c r="G90" s="147"/>
      <c r="H90" s="147"/>
      <c r="I90" s="148"/>
      <c r="J90" s="149">
        <f>J5542</f>
        <v>0</v>
      </c>
      <c r="L90" s="145"/>
    </row>
    <row r="91" spans="2:12" s="8" customFormat="1" ht="24.95" customHeight="1">
      <c r="B91" s="145"/>
      <c r="D91" s="146" t="s">
        <v>160</v>
      </c>
      <c r="E91" s="147"/>
      <c r="F91" s="147"/>
      <c r="G91" s="147"/>
      <c r="H91" s="147"/>
      <c r="I91" s="148"/>
      <c r="J91" s="149">
        <f>J5565</f>
        <v>0</v>
      </c>
      <c r="L91" s="145"/>
    </row>
    <row r="92" spans="2:12" s="8" customFormat="1" ht="24.95" customHeight="1">
      <c r="B92" s="145"/>
      <c r="D92" s="146" t="s">
        <v>161</v>
      </c>
      <c r="E92" s="147"/>
      <c r="F92" s="147"/>
      <c r="G92" s="147"/>
      <c r="H92" s="147"/>
      <c r="I92" s="148"/>
      <c r="J92" s="149">
        <f>J5580</f>
        <v>0</v>
      </c>
      <c r="L92" s="145"/>
    </row>
    <row r="93" spans="2:12" s="1" customFormat="1" ht="21.8" customHeight="1">
      <c r="B93" s="37"/>
      <c r="I93" s="122"/>
      <c r="L93" s="37"/>
    </row>
    <row r="94" spans="2:12" s="1" customFormat="1" ht="6.95" customHeight="1">
      <c r="B94" s="53"/>
      <c r="C94" s="54"/>
      <c r="D94" s="54"/>
      <c r="E94" s="54"/>
      <c r="F94" s="54"/>
      <c r="G94" s="54"/>
      <c r="H94" s="54"/>
      <c r="I94" s="139"/>
      <c r="J94" s="54"/>
      <c r="K94" s="54"/>
      <c r="L94" s="37"/>
    </row>
    <row r="98" spans="2:12" s="1" customFormat="1" ht="6.95" customHeight="1">
      <c r="B98" s="55"/>
      <c r="C98" s="56"/>
      <c r="D98" s="56"/>
      <c r="E98" s="56"/>
      <c r="F98" s="56"/>
      <c r="G98" s="56"/>
      <c r="H98" s="56"/>
      <c r="I98" s="140"/>
      <c r="J98" s="56"/>
      <c r="K98" s="56"/>
      <c r="L98" s="37"/>
    </row>
    <row r="99" spans="2:12" s="1" customFormat="1" ht="24.95" customHeight="1">
      <c r="B99" s="37"/>
      <c r="C99" s="22" t="s">
        <v>162</v>
      </c>
      <c r="I99" s="122"/>
      <c r="L99" s="37"/>
    </row>
    <row r="100" spans="2:12" s="1" customFormat="1" ht="6.95" customHeight="1">
      <c r="B100" s="37"/>
      <c r="I100" s="122"/>
      <c r="L100" s="37"/>
    </row>
    <row r="101" spans="2:12" s="1" customFormat="1" ht="12" customHeight="1">
      <c r="B101" s="37"/>
      <c r="C101" s="31" t="s">
        <v>17</v>
      </c>
      <c r="I101" s="122"/>
      <c r="L101" s="37"/>
    </row>
    <row r="102" spans="2:12" s="1" customFormat="1" ht="16.5" customHeight="1">
      <c r="B102" s="37"/>
      <c r="E102" s="121" t="str">
        <f>E7</f>
        <v>Stavební úpravy pavilonu I Nemocnice České Budějovice</v>
      </c>
      <c r="F102" s="31"/>
      <c r="G102" s="31"/>
      <c r="H102" s="31"/>
      <c r="I102" s="122"/>
      <c r="L102" s="37"/>
    </row>
    <row r="103" spans="2:12" ht="12" customHeight="1">
      <c r="B103" s="21"/>
      <c r="C103" s="31" t="s">
        <v>125</v>
      </c>
      <c r="L103" s="21"/>
    </row>
    <row r="104" spans="2:12" s="1" customFormat="1" ht="16.5" customHeight="1">
      <c r="B104" s="37"/>
      <c r="E104" s="121" t="s">
        <v>126</v>
      </c>
      <c r="F104" s="1"/>
      <c r="G104" s="1"/>
      <c r="H104" s="1"/>
      <c r="I104" s="122"/>
      <c r="L104" s="37"/>
    </row>
    <row r="105" spans="2:12" s="1" customFormat="1" ht="12" customHeight="1">
      <c r="B105" s="37"/>
      <c r="C105" s="31" t="s">
        <v>127</v>
      </c>
      <c r="I105" s="122"/>
      <c r="L105" s="37"/>
    </row>
    <row r="106" spans="2:12" s="1" customFormat="1" ht="16.5" customHeight="1">
      <c r="B106" s="37"/>
      <c r="E106" s="60" t="str">
        <f>E11</f>
        <v>01 - stavební část</v>
      </c>
      <c r="F106" s="1"/>
      <c r="G106" s="1"/>
      <c r="H106" s="1"/>
      <c r="I106" s="122"/>
      <c r="L106" s="37"/>
    </row>
    <row r="107" spans="2:12" s="1" customFormat="1" ht="6.95" customHeight="1">
      <c r="B107" s="37"/>
      <c r="I107" s="122"/>
      <c r="L107" s="37"/>
    </row>
    <row r="108" spans="2:12" s="1" customFormat="1" ht="12" customHeight="1">
      <c r="B108" s="37"/>
      <c r="C108" s="31" t="s">
        <v>22</v>
      </c>
      <c r="F108" s="26" t="str">
        <f>F14</f>
        <v>České Budějovice</v>
      </c>
      <c r="I108" s="123" t="s">
        <v>24</v>
      </c>
      <c r="J108" s="62" t="str">
        <f>IF(J14="","",J14)</f>
        <v>12. 4. 2019</v>
      </c>
      <c r="L108" s="37"/>
    </row>
    <row r="109" spans="2:12" s="1" customFormat="1" ht="6.95" customHeight="1">
      <c r="B109" s="37"/>
      <c r="I109" s="122"/>
      <c r="L109" s="37"/>
    </row>
    <row r="110" spans="2:12" s="1" customFormat="1" ht="27.9" customHeight="1">
      <c r="B110" s="37"/>
      <c r="C110" s="31" t="s">
        <v>26</v>
      </c>
      <c r="F110" s="26" t="str">
        <f>E17</f>
        <v xml:space="preserve"> </v>
      </c>
      <c r="I110" s="123" t="s">
        <v>32</v>
      </c>
      <c r="J110" s="35" t="str">
        <f>E23</f>
        <v>ARKUS5, s.r.o., České Budějovice</v>
      </c>
      <c r="L110" s="37"/>
    </row>
    <row r="111" spans="2:12" s="1" customFormat="1" ht="15.15" customHeight="1">
      <c r="B111" s="37"/>
      <c r="C111" s="31" t="s">
        <v>30</v>
      </c>
      <c r="F111" s="26" t="str">
        <f>IF(E20="","",E20)</f>
        <v>Vyplň údaj</v>
      </c>
      <c r="I111" s="123" t="s">
        <v>35</v>
      </c>
      <c r="J111" s="35" t="str">
        <f>E26</f>
        <v xml:space="preserve"> </v>
      </c>
      <c r="L111" s="37"/>
    </row>
    <row r="112" spans="2:12" s="1" customFormat="1" ht="10.3" customHeight="1">
      <c r="B112" s="37"/>
      <c r="I112" s="122"/>
      <c r="L112" s="37"/>
    </row>
    <row r="113" spans="2:20" s="10" customFormat="1" ht="29.25" customHeight="1">
      <c r="B113" s="155"/>
      <c r="C113" s="156" t="s">
        <v>163</v>
      </c>
      <c r="D113" s="157" t="s">
        <v>57</v>
      </c>
      <c r="E113" s="157" t="s">
        <v>53</v>
      </c>
      <c r="F113" s="157" t="s">
        <v>54</v>
      </c>
      <c r="G113" s="157" t="s">
        <v>164</v>
      </c>
      <c r="H113" s="157" t="s">
        <v>165</v>
      </c>
      <c r="I113" s="158" t="s">
        <v>166</v>
      </c>
      <c r="J113" s="157" t="s">
        <v>131</v>
      </c>
      <c r="K113" s="159" t="s">
        <v>167</v>
      </c>
      <c r="L113" s="155"/>
      <c r="M113" s="78" t="s">
        <v>3</v>
      </c>
      <c r="N113" s="79" t="s">
        <v>42</v>
      </c>
      <c r="O113" s="79" t="s">
        <v>168</v>
      </c>
      <c r="P113" s="79" t="s">
        <v>169</v>
      </c>
      <c r="Q113" s="79" t="s">
        <v>170</v>
      </c>
      <c r="R113" s="79" t="s">
        <v>171</v>
      </c>
      <c r="S113" s="79" t="s">
        <v>172</v>
      </c>
      <c r="T113" s="80" t="s">
        <v>173</v>
      </c>
    </row>
    <row r="114" spans="2:63" s="1" customFormat="1" ht="22.8" customHeight="1">
      <c r="B114" s="37"/>
      <c r="C114" s="83" t="s">
        <v>174</v>
      </c>
      <c r="I114" s="122"/>
      <c r="J114" s="160">
        <f>BK114</f>
        <v>0</v>
      </c>
      <c r="L114" s="37"/>
      <c r="M114" s="81"/>
      <c r="N114" s="66"/>
      <c r="O114" s="66"/>
      <c r="P114" s="161">
        <f>P115+P2395+P5542+P5565+P5580</f>
        <v>0</v>
      </c>
      <c r="Q114" s="66"/>
      <c r="R114" s="161">
        <f>R115+R2395+R5542+R5565+R5580</f>
        <v>1547.9152797299998</v>
      </c>
      <c r="S114" s="66"/>
      <c r="T114" s="162">
        <f>T115+T2395+T5542+T5565+T5580</f>
        <v>1991.599776</v>
      </c>
      <c r="AT114" s="18" t="s">
        <v>71</v>
      </c>
      <c r="AU114" s="18" t="s">
        <v>132</v>
      </c>
      <c r="BK114" s="163">
        <f>BK115+BK2395+BK5542+BK5565+BK5580</f>
        <v>0</v>
      </c>
    </row>
    <row r="115" spans="2:63" s="11" customFormat="1" ht="25.9" customHeight="1">
      <c r="B115" s="164"/>
      <c r="D115" s="165" t="s">
        <v>71</v>
      </c>
      <c r="E115" s="166" t="s">
        <v>175</v>
      </c>
      <c r="F115" s="166" t="s">
        <v>176</v>
      </c>
      <c r="I115" s="167"/>
      <c r="J115" s="168">
        <f>BK115</f>
        <v>0</v>
      </c>
      <c r="L115" s="164"/>
      <c r="M115" s="169"/>
      <c r="N115" s="170"/>
      <c r="O115" s="170"/>
      <c r="P115" s="171">
        <f>P116+P145+P150+P341+P377+P1832+P2363+P2392</f>
        <v>0</v>
      </c>
      <c r="Q115" s="170"/>
      <c r="R115" s="171">
        <f>R116+R145+R150+R341+R377+R1832+R2363+R2392</f>
        <v>1401.1324235599998</v>
      </c>
      <c r="S115" s="170"/>
      <c r="T115" s="172">
        <f>T116+T145+T150+T341+T377+T1832+T2363+T2392</f>
        <v>1444.684714</v>
      </c>
      <c r="AR115" s="165" t="s">
        <v>79</v>
      </c>
      <c r="AT115" s="173" t="s">
        <v>71</v>
      </c>
      <c r="AU115" s="173" t="s">
        <v>72</v>
      </c>
      <c r="AY115" s="165" t="s">
        <v>177</v>
      </c>
      <c r="BK115" s="174">
        <f>BK116+BK145+BK150+BK341+BK377+BK1832+BK2363+BK2392</f>
        <v>0</v>
      </c>
    </row>
    <row r="116" spans="2:63" s="11" customFormat="1" ht="22.8" customHeight="1">
      <c r="B116" s="164"/>
      <c r="D116" s="165" t="s">
        <v>71</v>
      </c>
      <c r="E116" s="175" t="s">
        <v>79</v>
      </c>
      <c r="F116" s="175" t="s">
        <v>178</v>
      </c>
      <c r="I116" s="167"/>
      <c r="J116" s="176">
        <f>BK116</f>
        <v>0</v>
      </c>
      <c r="L116" s="164"/>
      <c r="M116" s="169"/>
      <c r="N116" s="170"/>
      <c r="O116" s="170"/>
      <c r="P116" s="171">
        <f>SUM(P117:P144)</f>
        <v>0</v>
      </c>
      <c r="Q116" s="170"/>
      <c r="R116" s="171">
        <f>SUM(R117:R144)</f>
        <v>24.96</v>
      </c>
      <c r="S116" s="170"/>
      <c r="T116" s="172">
        <f>SUM(T117:T144)</f>
        <v>0</v>
      </c>
      <c r="AR116" s="165" t="s">
        <v>79</v>
      </c>
      <c r="AT116" s="173" t="s">
        <v>71</v>
      </c>
      <c r="AU116" s="173" t="s">
        <v>79</v>
      </c>
      <c r="AY116" s="165" t="s">
        <v>177</v>
      </c>
      <c r="BK116" s="174">
        <f>SUM(BK117:BK144)</f>
        <v>0</v>
      </c>
    </row>
    <row r="117" spans="2:65" s="1" customFormat="1" ht="48" customHeight="1">
      <c r="B117" s="177"/>
      <c r="C117" s="178" t="s">
        <v>79</v>
      </c>
      <c r="D117" s="178" t="s">
        <v>179</v>
      </c>
      <c r="E117" s="179" t="s">
        <v>180</v>
      </c>
      <c r="F117" s="180" t="s">
        <v>181</v>
      </c>
      <c r="G117" s="181" t="s">
        <v>182</v>
      </c>
      <c r="H117" s="182">
        <v>15.6</v>
      </c>
      <c r="I117" s="183"/>
      <c r="J117" s="184">
        <f>ROUND(I117*H117,2)</f>
        <v>0</v>
      </c>
      <c r="K117" s="180" t="s">
        <v>183</v>
      </c>
      <c r="L117" s="37"/>
      <c r="M117" s="185" t="s">
        <v>3</v>
      </c>
      <c r="N117" s="186" t="s">
        <v>43</v>
      </c>
      <c r="O117" s="70"/>
      <c r="P117" s="187">
        <f>O117*H117</f>
        <v>0</v>
      </c>
      <c r="Q117" s="187">
        <v>0</v>
      </c>
      <c r="R117" s="187">
        <f>Q117*H117</f>
        <v>0</v>
      </c>
      <c r="S117" s="187">
        <v>0</v>
      </c>
      <c r="T117" s="188">
        <f>S117*H117</f>
        <v>0</v>
      </c>
      <c r="AR117" s="189" t="s">
        <v>184</v>
      </c>
      <c r="AT117" s="189" t="s">
        <v>179</v>
      </c>
      <c r="AU117" s="189" t="s">
        <v>81</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184</v>
      </c>
      <c r="BM117" s="189" t="s">
        <v>185</v>
      </c>
    </row>
    <row r="118" spans="2:47" s="1" customFormat="1" ht="12">
      <c r="B118" s="37"/>
      <c r="D118" s="191" t="s">
        <v>186</v>
      </c>
      <c r="F118" s="192" t="s">
        <v>187</v>
      </c>
      <c r="I118" s="122"/>
      <c r="L118" s="37"/>
      <c r="M118" s="193"/>
      <c r="N118" s="70"/>
      <c r="O118" s="70"/>
      <c r="P118" s="70"/>
      <c r="Q118" s="70"/>
      <c r="R118" s="70"/>
      <c r="S118" s="70"/>
      <c r="T118" s="71"/>
      <c r="AT118" s="18" t="s">
        <v>186</v>
      </c>
      <c r="AU118" s="18" t="s">
        <v>81</v>
      </c>
    </row>
    <row r="119" spans="2:51" s="12" customFormat="1" ht="12">
      <c r="B119" s="194"/>
      <c r="D119" s="191" t="s">
        <v>188</v>
      </c>
      <c r="E119" s="195" t="s">
        <v>3</v>
      </c>
      <c r="F119" s="196" t="s">
        <v>189</v>
      </c>
      <c r="H119" s="197">
        <v>15.6</v>
      </c>
      <c r="I119" s="198"/>
      <c r="L119" s="194"/>
      <c r="M119" s="199"/>
      <c r="N119" s="200"/>
      <c r="O119" s="200"/>
      <c r="P119" s="200"/>
      <c r="Q119" s="200"/>
      <c r="R119" s="200"/>
      <c r="S119" s="200"/>
      <c r="T119" s="201"/>
      <c r="AT119" s="195" t="s">
        <v>188</v>
      </c>
      <c r="AU119" s="195" t="s">
        <v>81</v>
      </c>
      <c r="AV119" s="12" t="s">
        <v>81</v>
      </c>
      <c r="AW119" s="12" t="s">
        <v>34</v>
      </c>
      <c r="AX119" s="12" t="s">
        <v>79</v>
      </c>
      <c r="AY119" s="195" t="s">
        <v>177</v>
      </c>
    </row>
    <row r="120" spans="2:65" s="1" customFormat="1" ht="48" customHeight="1">
      <c r="B120" s="177"/>
      <c r="C120" s="178" t="s">
        <v>81</v>
      </c>
      <c r="D120" s="178" t="s">
        <v>179</v>
      </c>
      <c r="E120" s="179" t="s">
        <v>190</v>
      </c>
      <c r="F120" s="180" t="s">
        <v>191</v>
      </c>
      <c r="G120" s="181" t="s">
        <v>182</v>
      </c>
      <c r="H120" s="182">
        <v>12.48</v>
      </c>
      <c r="I120" s="183"/>
      <c r="J120" s="184">
        <f>ROUND(I120*H120,2)</f>
        <v>0</v>
      </c>
      <c r="K120" s="180" t="s">
        <v>183</v>
      </c>
      <c r="L120" s="37"/>
      <c r="M120" s="185" t="s">
        <v>3</v>
      </c>
      <c r="N120" s="186" t="s">
        <v>43</v>
      </c>
      <c r="O120" s="70"/>
      <c r="P120" s="187">
        <f>O120*H120</f>
        <v>0</v>
      </c>
      <c r="Q120" s="187">
        <v>0</v>
      </c>
      <c r="R120" s="187">
        <f>Q120*H120</f>
        <v>0</v>
      </c>
      <c r="S120" s="187">
        <v>0</v>
      </c>
      <c r="T120" s="188">
        <f>S120*H120</f>
        <v>0</v>
      </c>
      <c r="AR120" s="189" t="s">
        <v>184</v>
      </c>
      <c r="AT120" s="189" t="s">
        <v>179</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192</v>
      </c>
    </row>
    <row r="121" spans="2:51" s="12" customFormat="1" ht="12">
      <c r="B121" s="194"/>
      <c r="D121" s="191" t="s">
        <v>188</v>
      </c>
      <c r="E121" s="195" t="s">
        <v>3</v>
      </c>
      <c r="F121" s="196" t="s">
        <v>193</v>
      </c>
      <c r="H121" s="197">
        <v>12.48</v>
      </c>
      <c r="I121" s="198"/>
      <c r="L121" s="194"/>
      <c r="M121" s="199"/>
      <c r="N121" s="200"/>
      <c r="O121" s="200"/>
      <c r="P121" s="200"/>
      <c r="Q121" s="200"/>
      <c r="R121" s="200"/>
      <c r="S121" s="200"/>
      <c r="T121" s="201"/>
      <c r="AT121" s="195" t="s">
        <v>188</v>
      </c>
      <c r="AU121" s="195" t="s">
        <v>81</v>
      </c>
      <c r="AV121" s="12" t="s">
        <v>81</v>
      </c>
      <c r="AW121" s="12" t="s">
        <v>34</v>
      </c>
      <c r="AX121" s="12" t="s">
        <v>79</v>
      </c>
      <c r="AY121" s="195" t="s">
        <v>177</v>
      </c>
    </row>
    <row r="122" spans="2:65" s="1" customFormat="1" ht="60" customHeight="1">
      <c r="B122" s="177"/>
      <c r="C122" s="178" t="s">
        <v>194</v>
      </c>
      <c r="D122" s="178" t="s">
        <v>179</v>
      </c>
      <c r="E122" s="179" t="s">
        <v>195</v>
      </c>
      <c r="F122" s="180" t="s">
        <v>196</v>
      </c>
      <c r="G122" s="181" t="s">
        <v>182</v>
      </c>
      <c r="H122" s="182">
        <v>49.92</v>
      </c>
      <c r="I122" s="183"/>
      <c r="J122" s="184">
        <f>ROUND(I122*H122,2)</f>
        <v>0</v>
      </c>
      <c r="K122" s="180" t="s">
        <v>183</v>
      </c>
      <c r="L122" s="37"/>
      <c r="M122" s="185" t="s">
        <v>3</v>
      </c>
      <c r="N122" s="186" t="s">
        <v>43</v>
      </c>
      <c r="O122" s="70"/>
      <c r="P122" s="187">
        <f>O122*H122</f>
        <v>0</v>
      </c>
      <c r="Q122" s="187">
        <v>0</v>
      </c>
      <c r="R122" s="187">
        <f>Q122*H122</f>
        <v>0</v>
      </c>
      <c r="S122" s="187">
        <v>0</v>
      </c>
      <c r="T122" s="188">
        <f>S122*H122</f>
        <v>0</v>
      </c>
      <c r="AR122" s="189" t="s">
        <v>184</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197</v>
      </c>
    </row>
    <row r="123" spans="2:51" s="12" customFormat="1" ht="12">
      <c r="B123" s="194"/>
      <c r="D123" s="191" t="s">
        <v>188</v>
      </c>
      <c r="F123" s="196" t="s">
        <v>198</v>
      </c>
      <c r="H123" s="197">
        <v>49.92</v>
      </c>
      <c r="I123" s="198"/>
      <c r="L123" s="194"/>
      <c r="M123" s="199"/>
      <c r="N123" s="200"/>
      <c r="O123" s="200"/>
      <c r="P123" s="200"/>
      <c r="Q123" s="200"/>
      <c r="R123" s="200"/>
      <c r="S123" s="200"/>
      <c r="T123" s="201"/>
      <c r="AT123" s="195" t="s">
        <v>188</v>
      </c>
      <c r="AU123" s="195" t="s">
        <v>81</v>
      </c>
      <c r="AV123" s="12" t="s">
        <v>81</v>
      </c>
      <c r="AW123" s="12" t="s">
        <v>4</v>
      </c>
      <c r="AX123" s="12" t="s">
        <v>79</v>
      </c>
      <c r="AY123" s="195" t="s">
        <v>177</v>
      </c>
    </row>
    <row r="124" spans="2:65" s="1" customFormat="1" ht="60" customHeight="1">
      <c r="B124" s="177"/>
      <c r="C124" s="178" t="s">
        <v>184</v>
      </c>
      <c r="D124" s="178" t="s">
        <v>179</v>
      </c>
      <c r="E124" s="179" t="s">
        <v>199</v>
      </c>
      <c r="F124" s="180" t="s">
        <v>200</v>
      </c>
      <c r="G124" s="181" t="s">
        <v>182</v>
      </c>
      <c r="H124" s="182">
        <v>12.48</v>
      </c>
      <c r="I124" s="183"/>
      <c r="J124" s="184">
        <f>ROUND(I124*H124,2)</f>
        <v>0</v>
      </c>
      <c r="K124" s="180" t="s">
        <v>183</v>
      </c>
      <c r="L124" s="37"/>
      <c r="M124" s="185" t="s">
        <v>3</v>
      </c>
      <c r="N124" s="186" t="s">
        <v>43</v>
      </c>
      <c r="O124" s="70"/>
      <c r="P124" s="187">
        <f>O124*H124</f>
        <v>0</v>
      </c>
      <c r="Q124" s="187">
        <v>0</v>
      </c>
      <c r="R124" s="187">
        <f>Q124*H124</f>
        <v>0</v>
      </c>
      <c r="S124" s="187">
        <v>0</v>
      </c>
      <c r="T124" s="188">
        <f>S124*H124</f>
        <v>0</v>
      </c>
      <c r="AR124" s="189" t="s">
        <v>184</v>
      </c>
      <c r="AT124" s="189" t="s">
        <v>179</v>
      </c>
      <c r="AU124" s="189" t="s">
        <v>81</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184</v>
      </c>
      <c r="BM124" s="189" t="s">
        <v>201</v>
      </c>
    </row>
    <row r="125" spans="2:47" s="1" customFormat="1" ht="12">
      <c r="B125" s="37"/>
      <c r="D125" s="191" t="s">
        <v>186</v>
      </c>
      <c r="F125" s="192" t="s">
        <v>202</v>
      </c>
      <c r="I125" s="122"/>
      <c r="L125" s="37"/>
      <c r="M125" s="193"/>
      <c r="N125" s="70"/>
      <c r="O125" s="70"/>
      <c r="P125" s="70"/>
      <c r="Q125" s="70"/>
      <c r="R125" s="70"/>
      <c r="S125" s="70"/>
      <c r="T125" s="71"/>
      <c r="AT125" s="18" t="s">
        <v>186</v>
      </c>
      <c r="AU125" s="18" t="s">
        <v>81</v>
      </c>
    </row>
    <row r="126" spans="2:65" s="1" customFormat="1" ht="60" customHeight="1">
      <c r="B126" s="177"/>
      <c r="C126" s="178" t="s">
        <v>203</v>
      </c>
      <c r="D126" s="178" t="s">
        <v>179</v>
      </c>
      <c r="E126" s="179" t="s">
        <v>204</v>
      </c>
      <c r="F126" s="180" t="s">
        <v>205</v>
      </c>
      <c r="G126" s="181" t="s">
        <v>182</v>
      </c>
      <c r="H126" s="182">
        <v>62.4</v>
      </c>
      <c r="I126" s="183"/>
      <c r="J126" s="184">
        <f>ROUND(I126*H126,2)</f>
        <v>0</v>
      </c>
      <c r="K126" s="180" t="s">
        <v>183</v>
      </c>
      <c r="L126" s="37"/>
      <c r="M126" s="185" t="s">
        <v>3</v>
      </c>
      <c r="N126" s="186" t="s">
        <v>43</v>
      </c>
      <c r="O126" s="70"/>
      <c r="P126" s="187">
        <f>O126*H126</f>
        <v>0</v>
      </c>
      <c r="Q126" s="187">
        <v>0</v>
      </c>
      <c r="R126" s="187">
        <f>Q126*H126</f>
        <v>0</v>
      </c>
      <c r="S126" s="187">
        <v>0</v>
      </c>
      <c r="T126" s="188">
        <f>S126*H126</f>
        <v>0</v>
      </c>
      <c r="AR126" s="189" t="s">
        <v>184</v>
      </c>
      <c r="AT126" s="189" t="s">
        <v>179</v>
      </c>
      <c r="AU126" s="189" t="s">
        <v>81</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206</v>
      </c>
    </row>
    <row r="127" spans="2:47" s="1" customFormat="1" ht="12">
      <c r="B127" s="37"/>
      <c r="D127" s="191" t="s">
        <v>186</v>
      </c>
      <c r="F127" s="192" t="s">
        <v>202</v>
      </c>
      <c r="I127" s="122"/>
      <c r="L127" s="37"/>
      <c r="M127" s="193"/>
      <c r="N127" s="70"/>
      <c r="O127" s="70"/>
      <c r="P127" s="70"/>
      <c r="Q127" s="70"/>
      <c r="R127" s="70"/>
      <c r="S127" s="70"/>
      <c r="T127" s="71"/>
      <c r="AT127" s="18" t="s">
        <v>186</v>
      </c>
      <c r="AU127" s="18" t="s">
        <v>81</v>
      </c>
    </row>
    <row r="128" spans="2:51" s="12" customFormat="1" ht="12">
      <c r="B128" s="194"/>
      <c r="D128" s="191" t="s">
        <v>188</v>
      </c>
      <c r="F128" s="196" t="s">
        <v>207</v>
      </c>
      <c r="H128" s="197">
        <v>62.4</v>
      </c>
      <c r="I128" s="198"/>
      <c r="L128" s="194"/>
      <c r="M128" s="199"/>
      <c r="N128" s="200"/>
      <c r="O128" s="200"/>
      <c r="P128" s="200"/>
      <c r="Q128" s="200"/>
      <c r="R128" s="200"/>
      <c r="S128" s="200"/>
      <c r="T128" s="201"/>
      <c r="AT128" s="195" t="s">
        <v>188</v>
      </c>
      <c r="AU128" s="195" t="s">
        <v>81</v>
      </c>
      <c r="AV128" s="12" t="s">
        <v>81</v>
      </c>
      <c r="AW128" s="12" t="s">
        <v>4</v>
      </c>
      <c r="AX128" s="12" t="s">
        <v>79</v>
      </c>
      <c r="AY128" s="195" t="s">
        <v>177</v>
      </c>
    </row>
    <row r="129" spans="2:65" s="1" customFormat="1" ht="36" customHeight="1">
      <c r="B129" s="177"/>
      <c r="C129" s="178" t="s">
        <v>208</v>
      </c>
      <c r="D129" s="178" t="s">
        <v>179</v>
      </c>
      <c r="E129" s="179" t="s">
        <v>209</v>
      </c>
      <c r="F129" s="180" t="s">
        <v>210</v>
      </c>
      <c r="G129" s="181" t="s">
        <v>182</v>
      </c>
      <c r="H129" s="182">
        <v>12.48</v>
      </c>
      <c r="I129" s="183"/>
      <c r="J129" s="184">
        <f>ROUND(I129*H129,2)</f>
        <v>0</v>
      </c>
      <c r="K129" s="180" t="s">
        <v>183</v>
      </c>
      <c r="L129" s="37"/>
      <c r="M129" s="185" t="s">
        <v>3</v>
      </c>
      <c r="N129" s="186" t="s">
        <v>43</v>
      </c>
      <c r="O129" s="70"/>
      <c r="P129" s="187">
        <f>O129*H129</f>
        <v>0</v>
      </c>
      <c r="Q129" s="187">
        <v>0</v>
      </c>
      <c r="R129" s="187">
        <f>Q129*H129</f>
        <v>0</v>
      </c>
      <c r="S129" s="187">
        <v>0</v>
      </c>
      <c r="T129" s="188">
        <f>S129*H129</f>
        <v>0</v>
      </c>
      <c r="AR129" s="189" t="s">
        <v>184</v>
      </c>
      <c r="AT129" s="189" t="s">
        <v>179</v>
      </c>
      <c r="AU129" s="189" t="s">
        <v>81</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184</v>
      </c>
      <c r="BM129" s="189" t="s">
        <v>211</v>
      </c>
    </row>
    <row r="130" spans="2:47" s="1" customFormat="1" ht="12">
      <c r="B130" s="37"/>
      <c r="D130" s="191" t="s">
        <v>186</v>
      </c>
      <c r="F130" s="192" t="s">
        <v>212</v>
      </c>
      <c r="I130" s="122"/>
      <c r="L130" s="37"/>
      <c r="M130" s="193"/>
      <c r="N130" s="70"/>
      <c r="O130" s="70"/>
      <c r="P130" s="70"/>
      <c r="Q130" s="70"/>
      <c r="R130" s="70"/>
      <c r="S130" s="70"/>
      <c r="T130" s="71"/>
      <c r="AT130" s="18" t="s">
        <v>186</v>
      </c>
      <c r="AU130" s="18" t="s">
        <v>81</v>
      </c>
    </row>
    <row r="131" spans="2:51" s="12" customFormat="1" ht="12">
      <c r="B131" s="194"/>
      <c r="D131" s="191" t="s">
        <v>188</v>
      </c>
      <c r="E131" s="195" t="s">
        <v>3</v>
      </c>
      <c r="F131" s="196" t="s">
        <v>193</v>
      </c>
      <c r="H131" s="197">
        <v>12.48</v>
      </c>
      <c r="I131" s="198"/>
      <c r="L131" s="194"/>
      <c r="M131" s="199"/>
      <c r="N131" s="200"/>
      <c r="O131" s="200"/>
      <c r="P131" s="200"/>
      <c r="Q131" s="200"/>
      <c r="R131" s="200"/>
      <c r="S131" s="200"/>
      <c r="T131" s="201"/>
      <c r="AT131" s="195" t="s">
        <v>188</v>
      </c>
      <c r="AU131" s="195" t="s">
        <v>81</v>
      </c>
      <c r="AV131" s="12" t="s">
        <v>81</v>
      </c>
      <c r="AW131" s="12" t="s">
        <v>34</v>
      </c>
      <c r="AX131" s="12" t="s">
        <v>79</v>
      </c>
      <c r="AY131" s="195" t="s">
        <v>177</v>
      </c>
    </row>
    <row r="132" spans="2:65" s="1" customFormat="1" ht="16.5" customHeight="1">
      <c r="B132" s="177"/>
      <c r="C132" s="178" t="s">
        <v>213</v>
      </c>
      <c r="D132" s="178" t="s">
        <v>179</v>
      </c>
      <c r="E132" s="179" t="s">
        <v>214</v>
      </c>
      <c r="F132" s="180" t="s">
        <v>215</v>
      </c>
      <c r="G132" s="181" t="s">
        <v>182</v>
      </c>
      <c r="H132" s="182">
        <v>12.48</v>
      </c>
      <c r="I132" s="183"/>
      <c r="J132" s="184">
        <f>ROUND(I132*H132,2)</f>
        <v>0</v>
      </c>
      <c r="K132" s="180" t="s">
        <v>183</v>
      </c>
      <c r="L132" s="37"/>
      <c r="M132" s="185" t="s">
        <v>3</v>
      </c>
      <c r="N132" s="186" t="s">
        <v>43</v>
      </c>
      <c r="O132" s="70"/>
      <c r="P132" s="187">
        <f>O132*H132</f>
        <v>0</v>
      </c>
      <c r="Q132" s="187">
        <v>0</v>
      </c>
      <c r="R132" s="187">
        <f>Q132*H132</f>
        <v>0</v>
      </c>
      <c r="S132" s="187">
        <v>0</v>
      </c>
      <c r="T132" s="188">
        <f>S132*H132</f>
        <v>0</v>
      </c>
      <c r="AR132" s="189" t="s">
        <v>184</v>
      </c>
      <c r="AT132" s="189" t="s">
        <v>179</v>
      </c>
      <c r="AU132" s="189" t="s">
        <v>81</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184</v>
      </c>
      <c r="BM132" s="189" t="s">
        <v>216</v>
      </c>
    </row>
    <row r="133" spans="2:47" s="1" customFormat="1" ht="12">
      <c r="B133" s="37"/>
      <c r="D133" s="191" t="s">
        <v>186</v>
      </c>
      <c r="F133" s="192" t="s">
        <v>217</v>
      </c>
      <c r="I133" s="122"/>
      <c r="L133" s="37"/>
      <c r="M133" s="193"/>
      <c r="N133" s="70"/>
      <c r="O133" s="70"/>
      <c r="P133" s="70"/>
      <c r="Q133" s="70"/>
      <c r="R133" s="70"/>
      <c r="S133" s="70"/>
      <c r="T133" s="71"/>
      <c r="AT133" s="18" t="s">
        <v>186</v>
      </c>
      <c r="AU133" s="18" t="s">
        <v>81</v>
      </c>
    </row>
    <row r="134" spans="2:65" s="1" customFormat="1" ht="36" customHeight="1">
      <c r="B134" s="177"/>
      <c r="C134" s="178" t="s">
        <v>218</v>
      </c>
      <c r="D134" s="178" t="s">
        <v>179</v>
      </c>
      <c r="E134" s="179" t="s">
        <v>219</v>
      </c>
      <c r="F134" s="180" t="s">
        <v>220</v>
      </c>
      <c r="G134" s="181" t="s">
        <v>221</v>
      </c>
      <c r="H134" s="182">
        <v>24.96</v>
      </c>
      <c r="I134" s="183"/>
      <c r="J134" s="184">
        <f>ROUND(I134*H134,2)</f>
        <v>0</v>
      </c>
      <c r="K134" s="180" t="s">
        <v>183</v>
      </c>
      <c r="L134" s="37"/>
      <c r="M134" s="185" t="s">
        <v>3</v>
      </c>
      <c r="N134" s="186" t="s">
        <v>43</v>
      </c>
      <c r="O134" s="70"/>
      <c r="P134" s="187">
        <f>O134*H134</f>
        <v>0</v>
      </c>
      <c r="Q134" s="187">
        <v>0</v>
      </c>
      <c r="R134" s="187">
        <f>Q134*H134</f>
        <v>0</v>
      </c>
      <c r="S134" s="187">
        <v>0</v>
      </c>
      <c r="T134" s="188">
        <f>S134*H134</f>
        <v>0</v>
      </c>
      <c r="AR134" s="189" t="s">
        <v>184</v>
      </c>
      <c r="AT134" s="189" t="s">
        <v>179</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222</v>
      </c>
    </row>
    <row r="135" spans="2:47" s="1" customFormat="1" ht="12">
      <c r="B135" s="37"/>
      <c r="D135" s="191" t="s">
        <v>186</v>
      </c>
      <c r="F135" s="192" t="s">
        <v>223</v>
      </c>
      <c r="I135" s="122"/>
      <c r="L135" s="37"/>
      <c r="M135" s="193"/>
      <c r="N135" s="70"/>
      <c r="O135" s="70"/>
      <c r="P135" s="70"/>
      <c r="Q135" s="70"/>
      <c r="R135" s="70"/>
      <c r="S135" s="70"/>
      <c r="T135" s="71"/>
      <c r="AT135" s="18" t="s">
        <v>186</v>
      </c>
      <c r="AU135" s="18" t="s">
        <v>81</v>
      </c>
    </row>
    <row r="136" spans="2:51" s="12" customFormat="1" ht="12">
      <c r="B136" s="194"/>
      <c r="D136" s="191" t="s">
        <v>188</v>
      </c>
      <c r="F136" s="196" t="s">
        <v>224</v>
      </c>
      <c r="H136" s="197">
        <v>24.96</v>
      </c>
      <c r="I136" s="198"/>
      <c r="L136" s="194"/>
      <c r="M136" s="199"/>
      <c r="N136" s="200"/>
      <c r="O136" s="200"/>
      <c r="P136" s="200"/>
      <c r="Q136" s="200"/>
      <c r="R136" s="200"/>
      <c r="S136" s="200"/>
      <c r="T136" s="201"/>
      <c r="AT136" s="195" t="s">
        <v>188</v>
      </c>
      <c r="AU136" s="195" t="s">
        <v>81</v>
      </c>
      <c r="AV136" s="12" t="s">
        <v>81</v>
      </c>
      <c r="AW136" s="12" t="s">
        <v>4</v>
      </c>
      <c r="AX136" s="12" t="s">
        <v>79</v>
      </c>
      <c r="AY136" s="195" t="s">
        <v>177</v>
      </c>
    </row>
    <row r="137" spans="2:65" s="1" customFormat="1" ht="36" customHeight="1">
      <c r="B137" s="177"/>
      <c r="C137" s="178" t="s">
        <v>225</v>
      </c>
      <c r="D137" s="178" t="s">
        <v>179</v>
      </c>
      <c r="E137" s="179" t="s">
        <v>226</v>
      </c>
      <c r="F137" s="180" t="s">
        <v>227</v>
      </c>
      <c r="G137" s="181" t="s">
        <v>182</v>
      </c>
      <c r="H137" s="182">
        <v>3.12</v>
      </c>
      <c r="I137" s="183"/>
      <c r="J137" s="184">
        <f>ROUND(I137*H137,2)</f>
        <v>0</v>
      </c>
      <c r="K137" s="180" t="s">
        <v>183</v>
      </c>
      <c r="L137" s="37"/>
      <c r="M137" s="185" t="s">
        <v>3</v>
      </c>
      <c r="N137" s="186" t="s">
        <v>43</v>
      </c>
      <c r="O137" s="70"/>
      <c r="P137" s="187">
        <f>O137*H137</f>
        <v>0</v>
      </c>
      <c r="Q137" s="187">
        <v>0</v>
      </c>
      <c r="R137" s="187">
        <f>Q137*H137</f>
        <v>0</v>
      </c>
      <c r="S137" s="187">
        <v>0</v>
      </c>
      <c r="T137" s="188">
        <f>S137*H137</f>
        <v>0</v>
      </c>
      <c r="AR137" s="189" t="s">
        <v>184</v>
      </c>
      <c r="AT137" s="189" t="s">
        <v>179</v>
      </c>
      <c r="AU137" s="189" t="s">
        <v>81</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228</v>
      </c>
    </row>
    <row r="138" spans="2:47" s="1" customFormat="1" ht="12">
      <c r="B138" s="37"/>
      <c r="D138" s="191" t="s">
        <v>186</v>
      </c>
      <c r="F138" s="202" t="s">
        <v>229</v>
      </c>
      <c r="I138" s="122"/>
      <c r="L138" s="37"/>
      <c r="M138" s="193"/>
      <c r="N138" s="70"/>
      <c r="O138" s="70"/>
      <c r="P138" s="70"/>
      <c r="Q138" s="70"/>
      <c r="R138" s="70"/>
      <c r="S138" s="70"/>
      <c r="T138" s="71"/>
      <c r="AT138" s="18" t="s">
        <v>186</v>
      </c>
      <c r="AU138" s="18" t="s">
        <v>81</v>
      </c>
    </row>
    <row r="139" spans="2:51" s="12" customFormat="1" ht="12">
      <c r="B139" s="194"/>
      <c r="D139" s="191" t="s">
        <v>188</v>
      </c>
      <c r="E139" s="195" t="s">
        <v>3</v>
      </c>
      <c r="F139" s="196" t="s">
        <v>230</v>
      </c>
      <c r="H139" s="197">
        <v>3.12</v>
      </c>
      <c r="I139" s="198"/>
      <c r="L139" s="194"/>
      <c r="M139" s="199"/>
      <c r="N139" s="200"/>
      <c r="O139" s="200"/>
      <c r="P139" s="200"/>
      <c r="Q139" s="200"/>
      <c r="R139" s="200"/>
      <c r="S139" s="200"/>
      <c r="T139" s="201"/>
      <c r="AT139" s="195" t="s">
        <v>188</v>
      </c>
      <c r="AU139" s="195" t="s">
        <v>81</v>
      </c>
      <c r="AV139" s="12" t="s">
        <v>81</v>
      </c>
      <c r="AW139" s="12" t="s">
        <v>34</v>
      </c>
      <c r="AX139" s="12" t="s">
        <v>79</v>
      </c>
      <c r="AY139" s="195" t="s">
        <v>177</v>
      </c>
    </row>
    <row r="140" spans="2:65" s="1" customFormat="1" ht="60" customHeight="1">
      <c r="B140" s="177"/>
      <c r="C140" s="178" t="s">
        <v>111</v>
      </c>
      <c r="D140" s="178" t="s">
        <v>179</v>
      </c>
      <c r="E140" s="179" t="s">
        <v>231</v>
      </c>
      <c r="F140" s="180" t="s">
        <v>232</v>
      </c>
      <c r="G140" s="181" t="s">
        <v>182</v>
      </c>
      <c r="H140" s="182">
        <v>12.48</v>
      </c>
      <c r="I140" s="183"/>
      <c r="J140" s="184">
        <f>ROUND(I140*H140,2)</f>
        <v>0</v>
      </c>
      <c r="K140" s="180" t="s">
        <v>183</v>
      </c>
      <c r="L140" s="37"/>
      <c r="M140" s="185" t="s">
        <v>3</v>
      </c>
      <c r="N140" s="186" t="s">
        <v>43</v>
      </c>
      <c r="O140" s="70"/>
      <c r="P140" s="187">
        <f>O140*H140</f>
        <v>0</v>
      </c>
      <c r="Q140" s="187">
        <v>0</v>
      </c>
      <c r="R140" s="187">
        <f>Q140*H140</f>
        <v>0</v>
      </c>
      <c r="S140" s="187">
        <v>0</v>
      </c>
      <c r="T140" s="188">
        <f>S140*H140</f>
        <v>0</v>
      </c>
      <c r="AR140" s="189" t="s">
        <v>184</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233</v>
      </c>
    </row>
    <row r="141" spans="2:47" s="1" customFormat="1" ht="12">
      <c r="B141" s="37"/>
      <c r="D141" s="191" t="s">
        <v>186</v>
      </c>
      <c r="F141" s="192" t="s">
        <v>234</v>
      </c>
      <c r="I141" s="122"/>
      <c r="L141" s="37"/>
      <c r="M141" s="193"/>
      <c r="N141" s="70"/>
      <c r="O141" s="70"/>
      <c r="P141" s="70"/>
      <c r="Q141" s="70"/>
      <c r="R141" s="70"/>
      <c r="S141" s="70"/>
      <c r="T141" s="71"/>
      <c r="AT141" s="18" t="s">
        <v>186</v>
      </c>
      <c r="AU141" s="18" t="s">
        <v>81</v>
      </c>
    </row>
    <row r="142" spans="2:51" s="12" customFormat="1" ht="12">
      <c r="B142" s="194"/>
      <c r="D142" s="191" t="s">
        <v>188</v>
      </c>
      <c r="E142" s="195" t="s">
        <v>3</v>
      </c>
      <c r="F142" s="196" t="s">
        <v>235</v>
      </c>
      <c r="H142" s="197">
        <v>12.48</v>
      </c>
      <c r="I142" s="198"/>
      <c r="L142" s="194"/>
      <c r="M142" s="199"/>
      <c r="N142" s="200"/>
      <c r="O142" s="200"/>
      <c r="P142" s="200"/>
      <c r="Q142" s="200"/>
      <c r="R142" s="200"/>
      <c r="S142" s="200"/>
      <c r="T142" s="201"/>
      <c r="AT142" s="195" t="s">
        <v>188</v>
      </c>
      <c r="AU142" s="195" t="s">
        <v>81</v>
      </c>
      <c r="AV142" s="12" t="s">
        <v>81</v>
      </c>
      <c r="AW142" s="12" t="s">
        <v>34</v>
      </c>
      <c r="AX142" s="12" t="s">
        <v>79</v>
      </c>
      <c r="AY142" s="195" t="s">
        <v>177</v>
      </c>
    </row>
    <row r="143" spans="2:65" s="1" customFormat="1" ht="16.5" customHeight="1">
      <c r="B143" s="177"/>
      <c r="C143" s="203" t="s">
        <v>236</v>
      </c>
      <c r="D143" s="203" t="s">
        <v>237</v>
      </c>
      <c r="E143" s="204" t="s">
        <v>238</v>
      </c>
      <c r="F143" s="205" t="s">
        <v>239</v>
      </c>
      <c r="G143" s="206" t="s">
        <v>221</v>
      </c>
      <c r="H143" s="207">
        <v>24.96</v>
      </c>
      <c r="I143" s="208"/>
      <c r="J143" s="209">
        <f>ROUND(I143*H143,2)</f>
        <v>0</v>
      </c>
      <c r="K143" s="205" t="s">
        <v>183</v>
      </c>
      <c r="L143" s="210"/>
      <c r="M143" s="211" t="s">
        <v>3</v>
      </c>
      <c r="N143" s="212" t="s">
        <v>43</v>
      </c>
      <c r="O143" s="70"/>
      <c r="P143" s="187">
        <f>O143*H143</f>
        <v>0</v>
      </c>
      <c r="Q143" s="187">
        <v>1</v>
      </c>
      <c r="R143" s="187">
        <f>Q143*H143</f>
        <v>24.96</v>
      </c>
      <c r="S143" s="187">
        <v>0</v>
      </c>
      <c r="T143" s="188">
        <f>S143*H143</f>
        <v>0</v>
      </c>
      <c r="AR143" s="189" t="s">
        <v>218</v>
      </c>
      <c r="AT143" s="189" t="s">
        <v>237</v>
      </c>
      <c r="AU143" s="189" t="s">
        <v>81</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240</v>
      </c>
    </row>
    <row r="144" spans="2:51" s="12" customFormat="1" ht="12">
      <c r="B144" s="194"/>
      <c r="D144" s="191" t="s">
        <v>188</v>
      </c>
      <c r="F144" s="196" t="s">
        <v>224</v>
      </c>
      <c r="H144" s="197">
        <v>24.96</v>
      </c>
      <c r="I144" s="198"/>
      <c r="L144" s="194"/>
      <c r="M144" s="199"/>
      <c r="N144" s="200"/>
      <c r="O144" s="200"/>
      <c r="P144" s="200"/>
      <c r="Q144" s="200"/>
      <c r="R144" s="200"/>
      <c r="S144" s="200"/>
      <c r="T144" s="201"/>
      <c r="AT144" s="195" t="s">
        <v>188</v>
      </c>
      <c r="AU144" s="195" t="s">
        <v>81</v>
      </c>
      <c r="AV144" s="12" t="s">
        <v>81</v>
      </c>
      <c r="AW144" s="12" t="s">
        <v>4</v>
      </c>
      <c r="AX144" s="12" t="s">
        <v>79</v>
      </c>
      <c r="AY144" s="195" t="s">
        <v>177</v>
      </c>
    </row>
    <row r="145" spans="2:63" s="11" customFormat="1" ht="22.8" customHeight="1">
      <c r="B145" s="164"/>
      <c r="D145" s="165" t="s">
        <v>71</v>
      </c>
      <c r="E145" s="175" t="s">
        <v>81</v>
      </c>
      <c r="F145" s="175" t="s">
        <v>241</v>
      </c>
      <c r="I145" s="167"/>
      <c r="J145" s="176">
        <f>BK145</f>
        <v>0</v>
      </c>
      <c r="L145" s="164"/>
      <c r="M145" s="169"/>
      <c r="N145" s="170"/>
      <c r="O145" s="170"/>
      <c r="P145" s="171">
        <f>SUM(P146:P149)</f>
        <v>0</v>
      </c>
      <c r="Q145" s="170"/>
      <c r="R145" s="171">
        <f>SUM(R146:R149)</f>
        <v>0</v>
      </c>
      <c r="S145" s="170"/>
      <c r="T145" s="172">
        <f>SUM(T146:T149)</f>
        <v>0</v>
      </c>
      <c r="AR145" s="165" t="s">
        <v>79</v>
      </c>
      <c r="AT145" s="173" t="s">
        <v>71</v>
      </c>
      <c r="AU145" s="173" t="s">
        <v>79</v>
      </c>
      <c r="AY145" s="165" t="s">
        <v>177</v>
      </c>
      <c r="BK145" s="174">
        <f>SUM(BK146:BK149)</f>
        <v>0</v>
      </c>
    </row>
    <row r="146" spans="2:65" s="1" customFormat="1" ht="24" customHeight="1">
      <c r="B146" s="177"/>
      <c r="C146" s="178" t="s">
        <v>242</v>
      </c>
      <c r="D146" s="178" t="s">
        <v>179</v>
      </c>
      <c r="E146" s="179" t="s">
        <v>243</v>
      </c>
      <c r="F146" s="180" t="s">
        <v>244</v>
      </c>
      <c r="G146" s="181" t="s">
        <v>245</v>
      </c>
      <c r="H146" s="182">
        <v>8</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81</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246</v>
      </c>
    </row>
    <row r="147" spans="2:51" s="12" customFormat="1" ht="12">
      <c r="B147" s="194"/>
      <c r="D147" s="191" t="s">
        <v>188</v>
      </c>
      <c r="E147" s="195" t="s">
        <v>3</v>
      </c>
      <c r="F147" s="196" t="s">
        <v>247</v>
      </c>
      <c r="H147" s="197">
        <v>8</v>
      </c>
      <c r="I147" s="198"/>
      <c r="L147" s="194"/>
      <c r="M147" s="199"/>
      <c r="N147" s="200"/>
      <c r="O147" s="200"/>
      <c r="P147" s="200"/>
      <c r="Q147" s="200"/>
      <c r="R147" s="200"/>
      <c r="S147" s="200"/>
      <c r="T147" s="201"/>
      <c r="AT147" s="195" t="s">
        <v>188</v>
      </c>
      <c r="AU147" s="195" t="s">
        <v>81</v>
      </c>
      <c r="AV147" s="12" t="s">
        <v>81</v>
      </c>
      <c r="AW147" s="12" t="s">
        <v>34</v>
      </c>
      <c r="AX147" s="12" t="s">
        <v>79</v>
      </c>
      <c r="AY147" s="195" t="s">
        <v>177</v>
      </c>
    </row>
    <row r="148" spans="2:65" s="1" customFormat="1" ht="24" customHeight="1">
      <c r="B148" s="177"/>
      <c r="C148" s="178" t="s">
        <v>248</v>
      </c>
      <c r="D148" s="178" t="s">
        <v>179</v>
      </c>
      <c r="E148" s="179" t="s">
        <v>249</v>
      </c>
      <c r="F148" s="180" t="s">
        <v>250</v>
      </c>
      <c r="G148" s="181" t="s">
        <v>245</v>
      </c>
      <c r="H148" s="182">
        <v>10</v>
      </c>
      <c r="I148" s="183"/>
      <c r="J148" s="184">
        <f>ROUND(I148*H148,2)</f>
        <v>0</v>
      </c>
      <c r="K148" s="180" t="s">
        <v>3</v>
      </c>
      <c r="L148" s="37"/>
      <c r="M148" s="185" t="s">
        <v>3</v>
      </c>
      <c r="N148" s="186" t="s">
        <v>43</v>
      </c>
      <c r="O148" s="70"/>
      <c r="P148" s="187">
        <f>O148*H148</f>
        <v>0</v>
      </c>
      <c r="Q148" s="187">
        <v>0</v>
      </c>
      <c r="R148" s="187">
        <f>Q148*H148</f>
        <v>0</v>
      </c>
      <c r="S148" s="187">
        <v>0</v>
      </c>
      <c r="T148" s="188">
        <f>S148*H148</f>
        <v>0</v>
      </c>
      <c r="AR148" s="189" t="s">
        <v>184</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251</v>
      </c>
    </row>
    <row r="149" spans="2:51" s="12" customFormat="1" ht="12">
      <c r="B149" s="194"/>
      <c r="D149" s="191" t="s">
        <v>188</v>
      </c>
      <c r="E149" s="195" t="s">
        <v>3</v>
      </c>
      <c r="F149" s="196" t="s">
        <v>252</v>
      </c>
      <c r="H149" s="197">
        <v>10</v>
      </c>
      <c r="I149" s="198"/>
      <c r="L149" s="194"/>
      <c r="M149" s="199"/>
      <c r="N149" s="200"/>
      <c r="O149" s="200"/>
      <c r="P149" s="200"/>
      <c r="Q149" s="200"/>
      <c r="R149" s="200"/>
      <c r="S149" s="200"/>
      <c r="T149" s="201"/>
      <c r="AT149" s="195" t="s">
        <v>188</v>
      </c>
      <c r="AU149" s="195" t="s">
        <v>81</v>
      </c>
      <c r="AV149" s="12" t="s">
        <v>81</v>
      </c>
      <c r="AW149" s="12" t="s">
        <v>34</v>
      </c>
      <c r="AX149" s="12" t="s">
        <v>79</v>
      </c>
      <c r="AY149" s="195" t="s">
        <v>177</v>
      </c>
    </row>
    <row r="150" spans="2:63" s="11" customFormat="1" ht="22.8" customHeight="1">
      <c r="B150" s="164"/>
      <c r="D150" s="165" t="s">
        <v>71</v>
      </c>
      <c r="E150" s="175" t="s">
        <v>194</v>
      </c>
      <c r="F150" s="175" t="s">
        <v>253</v>
      </c>
      <c r="I150" s="167"/>
      <c r="J150" s="176">
        <f>BK150</f>
        <v>0</v>
      </c>
      <c r="L150" s="164"/>
      <c r="M150" s="169"/>
      <c r="N150" s="170"/>
      <c r="O150" s="170"/>
      <c r="P150" s="171">
        <f>SUM(P151:P340)</f>
        <v>0</v>
      </c>
      <c r="Q150" s="170"/>
      <c r="R150" s="171">
        <f>SUM(R151:R340)</f>
        <v>323.05615976</v>
      </c>
      <c r="S150" s="170"/>
      <c r="T150" s="172">
        <f>SUM(T151:T340)</f>
        <v>0</v>
      </c>
      <c r="AR150" s="165" t="s">
        <v>79</v>
      </c>
      <c r="AT150" s="173" t="s">
        <v>71</v>
      </c>
      <c r="AU150" s="173" t="s">
        <v>79</v>
      </c>
      <c r="AY150" s="165" t="s">
        <v>177</v>
      </c>
      <c r="BK150" s="174">
        <f>SUM(BK151:BK340)</f>
        <v>0</v>
      </c>
    </row>
    <row r="151" spans="2:65" s="1" customFormat="1" ht="36" customHeight="1">
      <c r="B151" s="177"/>
      <c r="C151" s="178" t="s">
        <v>254</v>
      </c>
      <c r="D151" s="178" t="s">
        <v>179</v>
      </c>
      <c r="E151" s="179" t="s">
        <v>255</v>
      </c>
      <c r="F151" s="180" t="s">
        <v>256</v>
      </c>
      <c r="G151" s="181" t="s">
        <v>182</v>
      </c>
      <c r="H151" s="182">
        <v>0.224</v>
      </c>
      <c r="I151" s="183"/>
      <c r="J151" s="184">
        <f>ROUND(I151*H151,2)</f>
        <v>0</v>
      </c>
      <c r="K151" s="180" t="s">
        <v>183</v>
      </c>
      <c r="L151" s="37"/>
      <c r="M151" s="185" t="s">
        <v>3</v>
      </c>
      <c r="N151" s="186" t="s">
        <v>43</v>
      </c>
      <c r="O151" s="70"/>
      <c r="P151" s="187">
        <f>O151*H151</f>
        <v>0</v>
      </c>
      <c r="Q151" s="187">
        <v>1.8775</v>
      </c>
      <c r="R151" s="187">
        <f>Q151*H151</f>
        <v>0.42056</v>
      </c>
      <c r="S151" s="187">
        <v>0</v>
      </c>
      <c r="T151" s="188">
        <f>S151*H151</f>
        <v>0</v>
      </c>
      <c r="AR151" s="189" t="s">
        <v>184</v>
      </c>
      <c r="AT151" s="189" t="s">
        <v>179</v>
      </c>
      <c r="AU151" s="189" t="s">
        <v>81</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257</v>
      </c>
    </row>
    <row r="152" spans="2:51" s="12" customFormat="1" ht="12">
      <c r="B152" s="194"/>
      <c r="D152" s="191" t="s">
        <v>188</v>
      </c>
      <c r="E152" s="195" t="s">
        <v>3</v>
      </c>
      <c r="F152" s="196" t="s">
        <v>258</v>
      </c>
      <c r="H152" s="197">
        <v>0.224</v>
      </c>
      <c r="I152" s="198"/>
      <c r="L152" s="194"/>
      <c r="M152" s="199"/>
      <c r="N152" s="200"/>
      <c r="O152" s="200"/>
      <c r="P152" s="200"/>
      <c r="Q152" s="200"/>
      <c r="R152" s="200"/>
      <c r="S152" s="200"/>
      <c r="T152" s="201"/>
      <c r="AT152" s="195" t="s">
        <v>188</v>
      </c>
      <c r="AU152" s="195" t="s">
        <v>81</v>
      </c>
      <c r="AV152" s="12" t="s">
        <v>81</v>
      </c>
      <c r="AW152" s="12" t="s">
        <v>34</v>
      </c>
      <c r="AX152" s="12" t="s">
        <v>79</v>
      </c>
      <c r="AY152" s="195" t="s">
        <v>177</v>
      </c>
    </row>
    <row r="153" spans="2:65" s="1" customFormat="1" ht="36" customHeight="1">
      <c r="B153" s="177"/>
      <c r="C153" s="178" t="s">
        <v>9</v>
      </c>
      <c r="D153" s="178" t="s">
        <v>179</v>
      </c>
      <c r="E153" s="179" t="s">
        <v>259</v>
      </c>
      <c r="F153" s="180" t="s">
        <v>260</v>
      </c>
      <c r="G153" s="181" t="s">
        <v>261</v>
      </c>
      <c r="H153" s="182">
        <v>22</v>
      </c>
      <c r="I153" s="183"/>
      <c r="J153" s="184">
        <f>ROUND(I153*H153,2)</f>
        <v>0</v>
      </c>
      <c r="K153" s="180" t="s">
        <v>183</v>
      </c>
      <c r="L153" s="37"/>
      <c r="M153" s="185" t="s">
        <v>3</v>
      </c>
      <c r="N153" s="186" t="s">
        <v>43</v>
      </c>
      <c r="O153" s="70"/>
      <c r="P153" s="187">
        <f>O153*H153</f>
        <v>0</v>
      </c>
      <c r="Q153" s="187">
        <v>0.22158</v>
      </c>
      <c r="R153" s="187">
        <f>Q153*H153</f>
        <v>4.87476</v>
      </c>
      <c r="S153" s="187">
        <v>0</v>
      </c>
      <c r="T153" s="188">
        <f>S153*H153</f>
        <v>0</v>
      </c>
      <c r="AR153" s="189" t="s">
        <v>184</v>
      </c>
      <c r="AT153" s="189" t="s">
        <v>179</v>
      </c>
      <c r="AU153" s="189" t="s">
        <v>81</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184</v>
      </c>
      <c r="BM153" s="189" t="s">
        <v>262</v>
      </c>
    </row>
    <row r="154" spans="2:47" s="1" customFormat="1" ht="12">
      <c r="B154" s="37"/>
      <c r="D154" s="191" t="s">
        <v>186</v>
      </c>
      <c r="F154" s="192" t="s">
        <v>263</v>
      </c>
      <c r="I154" s="122"/>
      <c r="L154" s="37"/>
      <c r="M154" s="193"/>
      <c r="N154" s="70"/>
      <c r="O154" s="70"/>
      <c r="P154" s="70"/>
      <c r="Q154" s="70"/>
      <c r="R154" s="70"/>
      <c r="S154" s="70"/>
      <c r="T154" s="71"/>
      <c r="AT154" s="18" t="s">
        <v>186</v>
      </c>
      <c r="AU154" s="18" t="s">
        <v>81</v>
      </c>
    </row>
    <row r="155" spans="2:51" s="12" customFormat="1" ht="12">
      <c r="B155" s="194"/>
      <c r="D155" s="191" t="s">
        <v>188</v>
      </c>
      <c r="E155" s="195" t="s">
        <v>3</v>
      </c>
      <c r="F155" s="196" t="s">
        <v>264</v>
      </c>
      <c r="H155" s="197">
        <v>22</v>
      </c>
      <c r="I155" s="198"/>
      <c r="L155" s="194"/>
      <c r="M155" s="199"/>
      <c r="N155" s="200"/>
      <c r="O155" s="200"/>
      <c r="P155" s="200"/>
      <c r="Q155" s="200"/>
      <c r="R155" s="200"/>
      <c r="S155" s="200"/>
      <c r="T155" s="201"/>
      <c r="AT155" s="195" t="s">
        <v>188</v>
      </c>
      <c r="AU155" s="195" t="s">
        <v>81</v>
      </c>
      <c r="AV155" s="12" t="s">
        <v>81</v>
      </c>
      <c r="AW155" s="12" t="s">
        <v>34</v>
      </c>
      <c r="AX155" s="12" t="s">
        <v>79</v>
      </c>
      <c r="AY155" s="195" t="s">
        <v>177</v>
      </c>
    </row>
    <row r="156" spans="2:65" s="1" customFormat="1" ht="36" customHeight="1">
      <c r="B156" s="177"/>
      <c r="C156" s="178" t="s">
        <v>265</v>
      </c>
      <c r="D156" s="178" t="s">
        <v>179</v>
      </c>
      <c r="E156" s="179" t="s">
        <v>266</v>
      </c>
      <c r="F156" s="180" t="s">
        <v>267</v>
      </c>
      <c r="G156" s="181" t="s">
        <v>261</v>
      </c>
      <c r="H156" s="182">
        <v>23.11</v>
      </c>
      <c r="I156" s="183"/>
      <c r="J156" s="184">
        <f>ROUND(I156*H156,2)</f>
        <v>0</v>
      </c>
      <c r="K156" s="180" t="s">
        <v>183</v>
      </c>
      <c r="L156" s="37"/>
      <c r="M156" s="185" t="s">
        <v>3</v>
      </c>
      <c r="N156" s="186" t="s">
        <v>43</v>
      </c>
      <c r="O156" s="70"/>
      <c r="P156" s="187">
        <f>O156*H156</f>
        <v>0</v>
      </c>
      <c r="Q156" s="187">
        <v>0.25933</v>
      </c>
      <c r="R156" s="187">
        <f>Q156*H156</f>
        <v>5.9931163</v>
      </c>
      <c r="S156" s="187">
        <v>0</v>
      </c>
      <c r="T156" s="188">
        <f>S156*H156</f>
        <v>0</v>
      </c>
      <c r="AR156" s="189" t="s">
        <v>184</v>
      </c>
      <c r="AT156" s="189" t="s">
        <v>179</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268</v>
      </c>
    </row>
    <row r="157" spans="2:47" s="1" customFormat="1" ht="12">
      <c r="B157" s="37"/>
      <c r="D157" s="191" t="s">
        <v>186</v>
      </c>
      <c r="F157" s="192" t="s">
        <v>263</v>
      </c>
      <c r="I157" s="122"/>
      <c r="L157" s="37"/>
      <c r="M157" s="193"/>
      <c r="N157" s="70"/>
      <c r="O157" s="70"/>
      <c r="P157" s="70"/>
      <c r="Q157" s="70"/>
      <c r="R157" s="70"/>
      <c r="S157" s="70"/>
      <c r="T157" s="71"/>
      <c r="AT157" s="18" t="s">
        <v>186</v>
      </c>
      <c r="AU157" s="18" t="s">
        <v>81</v>
      </c>
    </row>
    <row r="158" spans="2:51" s="12" customFormat="1" ht="12">
      <c r="B158" s="194"/>
      <c r="D158" s="191" t="s">
        <v>188</v>
      </c>
      <c r="E158" s="195" t="s">
        <v>3</v>
      </c>
      <c r="F158" s="196" t="s">
        <v>269</v>
      </c>
      <c r="H158" s="197">
        <v>36.68</v>
      </c>
      <c r="I158" s="198"/>
      <c r="L158" s="194"/>
      <c r="M158" s="199"/>
      <c r="N158" s="200"/>
      <c r="O158" s="200"/>
      <c r="P158" s="200"/>
      <c r="Q158" s="200"/>
      <c r="R158" s="200"/>
      <c r="S158" s="200"/>
      <c r="T158" s="201"/>
      <c r="AT158" s="195" t="s">
        <v>188</v>
      </c>
      <c r="AU158" s="195" t="s">
        <v>81</v>
      </c>
      <c r="AV158" s="12" t="s">
        <v>81</v>
      </c>
      <c r="AW158" s="12" t="s">
        <v>34</v>
      </c>
      <c r="AX158" s="12" t="s">
        <v>72</v>
      </c>
      <c r="AY158" s="195" t="s">
        <v>177</v>
      </c>
    </row>
    <row r="159" spans="2:51" s="12" customFormat="1" ht="12">
      <c r="B159" s="194"/>
      <c r="D159" s="191" t="s">
        <v>188</v>
      </c>
      <c r="E159" s="195" t="s">
        <v>3</v>
      </c>
      <c r="F159" s="196" t="s">
        <v>270</v>
      </c>
      <c r="H159" s="197">
        <v>-13.57</v>
      </c>
      <c r="I159" s="198"/>
      <c r="L159" s="194"/>
      <c r="M159" s="199"/>
      <c r="N159" s="200"/>
      <c r="O159" s="200"/>
      <c r="P159" s="200"/>
      <c r="Q159" s="200"/>
      <c r="R159" s="200"/>
      <c r="S159" s="200"/>
      <c r="T159" s="201"/>
      <c r="AT159" s="195" t="s">
        <v>188</v>
      </c>
      <c r="AU159" s="195" t="s">
        <v>81</v>
      </c>
      <c r="AV159" s="12" t="s">
        <v>81</v>
      </c>
      <c r="AW159" s="12" t="s">
        <v>34</v>
      </c>
      <c r="AX159" s="12" t="s">
        <v>72</v>
      </c>
      <c r="AY159" s="195" t="s">
        <v>177</v>
      </c>
    </row>
    <row r="160" spans="2:51" s="13" customFormat="1" ht="12">
      <c r="B160" s="213"/>
      <c r="D160" s="191" t="s">
        <v>188</v>
      </c>
      <c r="E160" s="214" t="s">
        <v>3</v>
      </c>
      <c r="F160" s="215" t="s">
        <v>271</v>
      </c>
      <c r="H160" s="216">
        <v>23.11</v>
      </c>
      <c r="I160" s="217"/>
      <c r="L160" s="213"/>
      <c r="M160" s="218"/>
      <c r="N160" s="219"/>
      <c r="O160" s="219"/>
      <c r="P160" s="219"/>
      <c r="Q160" s="219"/>
      <c r="R160" s="219"/>
      <c r="S160" s="219"/>
      <c r="T160" s="220"/>
      <c r="AT160" s="214" t="s">
        <v>188</v>
      </c>
      <c r="AU160" s="214" t="s">
        <v>81</v>
      </c>
      <c r="AV160" s="13" t="s">
        <v>184</v>
      </c>
      <c r="AW160" s="13" t="s">
        <v>34</v>
      </c>
      <c r="AX160" s="13" t="s">
        <v>79</v>
      </c>
      <c r="AY160" s="214" t="s">
        <v>177</v>
      </c>
    </row>
    <row r="161" spans="2:65" s="1" customFormat="1" ht="36" customHeight="1">
      <c r="B161" s="177"/>
      <c r="C161" s="178" t="s">
        <v>272</v>
      </c>
      <c r="D161" s="178" t="s">
        <v>179</v>
      </c>
      <c r="E161" s="179" t="s">
        <v>273</v>
      </c>
      <c r="F161" s="180" t="s">
        <v>274</v>
      </c>
      <c r="G161" s="181" t="s">
        <v>261</v>
      </c>
      <c r="H161" s="182">
        <v>10.98</v>
      </c>
      <c r="I161" s="183"/>
      <c r="J161" s="184">
        <f>ROUND(I161*H161,2)</f>
        <v>0</v>
      </c>
      <c r="K161" s="180" t="s">
        <v>183</v>
      </c>
      <c r="L161" s="37"/>
      <c r="M161" s="185" t="s">
        <v>3</v>
      </c>
      <c r="N161" s="186" t="s">
        <v>43</v>
      </c>
      <c r="O161" s="70"/>
      <c r="P161" s="187">
        <f>O161*H161</f>
        <v>0</v>
      </c>
      <c r="Q161" s="187">
        <v>0.17764</v>
      </c>
      <c r="R161" s="187">
        <f>Q161*H161</f>
        <v>1.9504872</v>
      </c>
      <c r="S161" s="187">
        <v>0</v>
      </c>
      <c r="T161" s="188">
        <f>S161*H161</f>
        <v>0</v>
      </c>
      <c r="AR161" s="189" t="s">
        <v>184</v>
      </c>
      <c r="AT161" s="189" t="s">
        <v>179</v>
      </c>
      <c r="AU161" s="189" t="s">
        <v>81</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184</v>
      </c>
      <c r="BM161" s="189" t="s">
        <v>275</v>
      </c>
    </row>
    <row r="162" spans="2:51" s="12" customFormat="1" ht="12">
      <c r="B162" s="194"/>
      <c r="D162" s="191" t="s">
        <v>188</v>
      </c>
      <c r="E162" s="195" t="s">
        <v>3</v>
      </c>
      <c r="F162" s="196" t="s">
        <v>276</v>
      </c>
      <c r="H162" s="197">
        <v>10.98</v>
      </c>
      <c r="I162" s="198"/>
      <c r="L162" s="194"/>
      <c r="M162" s="199"/>
      <c r="N162" s="200"/>
      <c r="O162" s="200"/>
      <c r="P162" s="200"/>
      <c r="Q162" s="200"/>
      <c r="R162" s="200"/>
      <c r="S162" s="200"/>
      <c r="T162" s="201"/>
      <c r="AT162" s="195" t="s">
        <v>188</v>
      </c>
      <c r="AU162" s="195" t="s">
        <v>81</v>
      </c>
      <c r="AV162" s="12" t="s">
        <v>81</v>
      </c>
      <c r="AW162" s="12" t="s">
        <v>34</v>
      </c>
      <c r="AX162" s="12" t="s">
        <v>79</v>
      </c>
      <c r="AY162" s="195" t="s">
        <v>177</v>
      </c>
    </row>
    <row r="163" spans="2:65" s="1" customFormat="1" ht="36" customHeight="1">
      <c r="B163" s="177"/>
      <c r="C163" s="178" t="s">
        <v>277</v>
      </c>
      <c r="D163" s="178" t="s">
        <v>179</v>
      </c>
      <c r="E163" s="179" t="s">
        <v>278</v>
      </c>
      <c r="F163" s="180" t="s">
        <v>279</v>
      </c>
      <c r="G163" s="181" t="s">
        <v>182</v>
      </c>
      <c r="H163" s="182">
        <v>15.939</v>
      </c>
      <c r="I163" s="183"/>
      <c r="J163" s="184">
        <f>ROUND(I163*H163,2)</f>
        <v>0</v>
      </c>
      <c r="K163" s="180" t="s">
        <v>183</v>
      </c>
      <c r="L163" s="37"/>
      <c r="M163" s="185" t="s">
        <v>3</v>
      </c>
      <c r="N163" s="186" t="s">
        <v>43</v>
      </c>
      <c r="O163" s="70"/>
      <c r="P163" s="187">
        <f>O163*H163</f>
        <v>0</v>
      </c>
      <c r="Q163" s="187">
        <v>2.45329</v>
      </c>
      <c r="R163" s="187">
        <f>Q163*H163</f>
        <v>39.10298931</v>
      </c>
      <c r="S163" s="187">
        <v>0</v>
      </c>
      <c r="T163" s="188">
        <f>S163*H163</f>
        <v>0</v>
      </c>
      <c r="AR163" s="189" t="s">
        <v>184</v>
      </c>
      <c r="AT163" s="189" t="s">
        <v>179</v>
      </c>
      <c r="AU163" s="189" t="s">
        <v>81</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184</v>
      </c>
      <c r="BM163" s="189" t="s">
        <v>280</v>
      </c>
    </row>
    <row r="164" spans="2:47" s="1" customFormat="1" ht="12">
      <c r="B164" s="37"/>
      <c r="D164" s="191" t="s">
        <v>186</v>
      </c>
      <c r="F164" s="192" t="s">
        <v>281</v>
      </c>
      <c r="I164" s="122"/>
      <c r="L164" s="37"/>
      <c r="M164" s="193"/>
      <c r="N164" s="70"/>
      <c r="O164" s="70"/>
      <c r="P164" s="70"/>
      <c r="Q164" s="70"/>
      <c r="R164" s="70"/>
      <c r="S164" s="70"/>
      <c r="T164" s="71"/>
      <c r="AT164" s="18" t="s">
        <v>186</v>
      </c>
      <c r="AU164" s="18" t="s">
        <v>81</v>
      </c>
    </row>
    <row r="165" spans="2:51" s="12" customFormat="1" ht="12">
      <c r="B165" s="194"/>
      <c r="D165" s="191" t="s">
        <v>188</v>
      </c>
      <c r="E165" s="195" t="s">
        <v>3</v>
      </c>
      <c r="F165" s="196" t="s">
        <v>282</v>
      </c>
      <c r="H165" s="197">
        <v>4.403</v>
      </c>
      <c r="I165" s="198"/>
      <c r="L165" s="194"/>
      <c r="M165" s="199"/>
      <c r="N165" s="200"/>
      <c r="O165" s="200"/>
      <c r="P165" s="200"/>
      <c r="Q165" s="200"/>
      <c r="R165" s="200"/>
      <c r="S165" s="200"/>
      <c r="T165" s="201"/>
      <c r="AT165" s="195" t="s">
        <v>188</v>
      </c>
      <c r="AU165" s="195" t="s">
        <v>81</v>
      </c>
      <c r="AV165" s="12" t="s">
        <v>81</v>
      </c>
      <c r="AW165" s="12" t="s">
        <v>34</v>
      </c>
      <c r="AX165" s="12" t="s">
        <v>72</v>
      </c>
      <c r="AY165" s="195" t="s">
        <v>177</v>
      </c>
    </row>
    <row r="166" spans="2:51" s="12" customFormat="1" ht="12">
      <c r="B166" s="194"/>
      <c r="D166" s="191" t="s">
        <v>188</v>
      </c>
      <c r="E166" s="195" t="s">
        <v>3</v>
      </c>
      <c r="F166" s="196" t="s">
        <v>283</v>
      </c>
      <c r="H166" s="197">
        <v>1.767</v>
      </c>
      <c r="I166" s="198"/>
      <c r="L166" s="194"/>
      <c r="M166" s="199"/>
      <c r="N166" s="200"/>
      <c r="O166" s="200"/>
      <c r="P166" s="200"/>
      <c r="Q166" s="200"/>
      <c r="R166" s="200"/>
      <c r="S166" s="200"/>
      <c r="T166" s="201"/>
      <c r="AT166" s="195" t="s">
        <v>188</v>
      </c>
      <c r="AU166" s="195" t="s">
        <v>81</v>
      </c>
      <c r="AV166" s="12" t="s">
        <v>81</v>
      </c>
      <c r="AW166" s="12" t="s">
        <v>34</v>
      </c>
      <c r="AX166" s="12" t="s">
        <v>72</v>
      </c>
      <c r="AY166" s="195" t="s">
        <v>177</v>
      </c>
    </row>
    <row r="167" spans="2:51" s="12" customFormat="1" ht="12">
      <c r="B167" s="194"/>
      <c r="D167" s="191" t="s">
        <v>188</v>
      </c>
      <c r="E167" s="195" t="s">
        <v>3</v>
      </c>
      <c r="F167" s="196" t="s">
        <v>284</v>
      </c>
      <c r="H167" s="197">
        <v>3.635</v>
      </c>
      <c r="I167" s="198"/>
      <c r="L167" s="194"/>
      <c r="M167" s="199"/>
      <c r="N167" s="200"/>
      <c r="O167" s="200"/>
      <c r="P167" s="200"/>
      <c r="Q167" s="200"/>
      <c r="R167" s="200"/>
      <c r="S167" s="200"/>
      <c r="T167" s="201"/>
      <c r="AT167" s="195" t="s">
        <v>188</v>
      </c>
      <c r="AU167" s="195" t="s">
        <v>81</v>
      </c>
      <c r="AV167" s="12" t="s">
        <v>81</v>
      </c>
      <c r="AW167" s="12" t="s">
        <v>34</v>
      </c>
      <c r="AX167" s="12" t="s">
        <v>72</v>
      </c>
      <c r="AY167" s="195" t="s">
        <v>177</v>
      </c>
    </row>
    <row r="168" spans="2:51" s="12" customFormat="1" ht="12">
      <c r="B168" s="194"/>
      <c r="D168" s="191" t="s">
        <v>188</v>
      </c>
      <c r="E168" s="195" t="s">
        <v>3</v>
      </c>
      <c r="F168" s="196" t="s">
        <v>285</v>
      </c>
      <c r="H168" s="197">
        <v>2.864</v>
      </c>
      <c r="I168" s="198"/>
      <c r="L168" s="194"/>
      <c r="M168" s="199"/>
      <c r="N168" s="200"/>
      <c r="O168" s="200"/>
      <c r="P168" s="200"/>
      <c r="Q168" s="200"/>
      <c r="R168" s="200"/>
      <c r="S168" s="200"/>
      <c r="T168" s="201"/>
      <c r="AT168" s="195" t="s">
        <v>188</v>
      </c>
      <c r="AU168" s="195" t="s">
        <v>81</v>
      </c>
      <c r="AV168" s="12" t="s">
        <v>81</v>
      </c>
      <c r="AW168" s="12" t="s">
        <v>34</v>
      </c>
      <c r="AX168" s="12" t="s">
        <v>72</v>
      </c>
      <c r="AY168" s="195" t="s">
        <v>177</v>
      </c>
    </row>
    <row r="169" spans="2:51" s="12" customFormat="1" ht="12">
      <c r="B169" s="194"/>
      <c r="D169" s="191" t="s">
        <v>188</v>
      </c>
      <c r="E169" s="195" t="s">
        <v>3</v>
      </c>
      <c r="F169" s="196" t="s">
        <v>286</v>
      </c>
      <c r="H169" s="197">
        <v>1.835</v>
      </c>
      <c r="I169" s="198"/>
      <c r="L169" s="194"/>
      <c r="M169" s="199"/>
      <c r="N169" s="200"/>
      <c r="O169" s="200"/>
      <c r="P169" s="200"/>
      <c r="Q169" s="200"/>
      <c r="R169" s="200"/>
      <c r="S169" s="200"/>
      <c r="T169" s="201"/>
      <c r="AT169" s="195" t="s">
        <v>188</v>
      </c>
      <c r="AU169" s="195" t="s">
        <v>81</v>
      </c>
      <c r="AV169" s="12" t="s">
        <v>81</v>
      </c>
      <c r="AW169" s="12" t="s">
        <v>34</v>
      </c>
      <c r="AX169" s="12" t="s">
        <v>72</v>
      </c>
      <c r="AY169" s="195" t="s">
        <v>177</v>
      </c>
    </row>
    <row r="170" spans="2:51" s="12" customFormat="1" ht="12">
      <c r="B170" s="194"/>
      <c r="D170" s="191" t="s">
        <v>188</v>
      </c>
      <c r="E170" s="195" t="s">
        <v>3</v>
      </c>
      <c r="F170" s="196" t="s">
        <v>287</v>
      </c>
      <c r="H170" s="197">
        <v>1.435</v>
      </c>
      <c r="I170" s="198"/>
      <c r="L170" s="194"/>
      <c r="M170" s="199"/>
      <c r="N170" s="200"/>
      <c r="O170" s="200"/>
      <c r="P170" s="200"/>
      <c r="Q170" s="200"/>
      <c r="R170" s="200"/>
      <c r="S170" s="200"/>
      <c r="T170" s="201"/>
      <c r="AT170" s="195" t="s">
        <v>188</v>
      </c>
      <c r="AU170" s="195" t="s">
        <v>81</v>
      </c>
      <c r="AV170" s="12" t="s">
        <v>81</v>
      </c>
      <c r="AW170" s="12" t="s">
        <v>34</v>
      </c>
      <c r="AX170" s="12" t="s">
        <v>72</v>
      </c>
      <c r="AY170" s="195" t="s">
        <v>177</v>
      </c>
    </row>
    <row r="171" spans="2:51" s="13" customFormat="1" ht="12">
      <c r="B171" s="213"/>
      <c r="D171" s="191" t="s">
        <v>188</v>
      </c>
      <c r="E171" s="214" t="s">
        <v>3</v>
      </c>
      <c r="F171" s="215" t="s">
        <v>271</v>
      </c>
      <c r="H171" s="216">
        <v>15.939000000000002</v>
      </c>
      <c r="I171" s="217"/>
      <c r="L171" s="213"/>
      <c r="M171" s="218"/>
      <c r="N171" s="219"/>
      <c r="O171" s="219"/>
      <c r="P171" s="219"/>
      <c r="Q171" s="219"/>
      <c r="R171" s="219"/>
      <c r="S171" s="219"/>
      <c r="T171" s="220"/>
      <c r="AT171" s="214" t="s">
        <v>188</v>
      </c>
      <c r="AU171" s="214" t="s">
        <v>81</v>
      </c>
      <c r="AV171" s="13" t="s">
        <v>184</v>
      </c>
      <c r="AW171" s="13" t="s">
        <v>34</v>
      </c>
      <c r="AX171" s="13" t="s">
        <v>79</v>
      </c>
      <c r="AY171" s="214" t="s">
        <v>177</v>
      </c>
    </row>
    <row r="172" spans="2:65" s="1" customFormat="1" ht="24" customHeight="1">
      <c r="B172" s="177"/>
      <c r="C172" s="178" t="s">
        <v>288</v>
      </c>
      <c r="D172" s="178" t="s">
        <v>179</v>
      </c>
      <c r="E172" s="179" t="s">
        <v>289</v>
      </c>
      <c r="F172" s="180" t="s">
        <v>290</v>
      </c>
      <c r="G172" s="181" t="s">
        <v>261</v>
      </c>
      <c r="H172" s="182">
        <v>148.234</v>
      </c>
      <c r="I172" s="183"/>
      <c r="J172" s="184">
        <f>ROUND(I172*H172,2)</f>
        <v>0</v>
      </c>
      <c r="K172" s="180" t="s">
        <v>183</v>
      </c>
      <c r="L172" s="37"/>
      <c r="M172" s="185" t="s">
        <v>3</v>
      </c>
      <c r="N172" s="186" t="s">
        <v>43</v>
      </c>
      <c r="O172" s="70"/>
      <c r="P172" s="187">
        <f>O172*H172</f>
        <v>0</v>
      </c>
      <c r="Q172" s="187">
        <v>0.00275</v>
      </c>
      <c r="R172" s="187">
        <f>Q172*H172</f>
        <v>0.4076435</v>
      </c>
      <c r="S172" s="187">
        <v>0</v>
      </c>
      <c r="T172" s="188">
        <f>S172*H172</f>
        <v>0</v>
      </c>
      <c r="AR172" s="189" t="s">
        <v>184</v>
      </c>
      <c r="AT172" s="189" t="s">
        <v>179</v>
      </c>
      <c r="AU172" s="189" t="s">
        <v>81</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184</v>
      </c>
      <c r="BM172" s="189" t="s">
        <v>291</v>
      </c>
    </row>
    <row r="173" spans="2:47" s="1" customFormat="1" ht="12">
      <c r="B173" s="37"/>
      <c r="D173" s="191" t="s">
        <v>186</v>
      </c>
      <c r="F173" s="192" t="s">
        <v>292</v>
      </c>
      <c r="I173" s="122"/>
      <c r="L173" s="37"/>
      <c r="M173" s="193"/>
      <c r="N173" s="70"/>
      <c r="O173" s="70"/>
      <c r="P173" s="70"/>
      <c r="Q173" s="70"/>
      <c r="R173" s="70"/>
      <c r="S173" s="70"/>
      <c r="T173" s="71"/>
      <c r="AT173" s="18" t="s">
        <v>186</v>
      </c>
      <c r="AU173" s="18" t="s">
        <v>81</v>
      </c>
    </row>
    <row r="174" spans="2:51" s="12" customFormat="1" ht="12">
      <c r="B174" s="194"/>
      <c r="D174" s="191" t="s">
        <v>188</v>
      </c>
      <c r="E174" s="195" t="s">
        <v>3</v>
      </c>
      <c r="F174" s="196" t="s">
        <v>293</v>
      </c>
      <c r="H174" s="197">
        <v>48.6</v>
      </c>
      <c r="I174" s="198"/>
      <c r="L174" s="194"/>
      <c r="M174" s="199"/>
      <c r="N174" s="200"/>
      <c r="O174" s="200"/>
      <c r="P174" s="200"/>
      <c r="Q174" s="200"/>
      <c r="R174" s="200"/>
      <c r="S174" s="200"/>
      <c r="T174" s="201"/>
      <c r="AT174" s="195" t="s">
        <v>188</v>
      </c>
      <c r="AU174" s="195" t="s">
        <v>81</v>
      </c>
      <c r="AV174" s="12" t="s">
        <v>81</v>
      </c>
      <c r="AW174" s="12" t="s">
        <v>34</v>
      </c>
      <c r="AX174" s="12" t="s">
        <v>72</v>
      </c>
      <c r="AY174" s="195" t="s">
        <v>177</v>
      </c>
    </row>
    <row r="175" spans="2:51" s="12" customFormat="1" ht="12">
      <c r="B175" s="194"/>
      <c r="D175" s="191" t="s">
        <v>188</v>
      </c>
      <c r="E175" s="195" t="s">
        <v>3</v>
      </c>
      <c r="F175" s="196" t="s">
        <v>294</v>
      </c>
      <c r="H175" s="197">
        <v>20.56</v>
      </c>
      <c r="I175" s="198"/>
      <c r="L175" s="194"/>
      <c r="M175" s="199"/>
      <c r="N175" s="200"/>
      <c r="O175" s="200"/>
      <c r="P175" s="200"/>
      <c r="Q175" s="200"/>
      <c r="R175" s="200"/>
      <c r="S175" s="200"/>
      <c r="T175" s="201"/>
      <c r="AT175" s="195" t="s">
        <v>188</v>
      </c>
      <c r="AU175" s="195" t="s">
        <v>81</v>
      </c>
      <c r="AV175" s="12" t="s">
        <v>81</v>
      </c>
      <c r="AW175" s="12" t="s">
        <v>34</v>
      </c>
      <c r="AX175" s="12" t="s">
        <v>72</v>
      </c>
      <c r="AY175" s="195" t="s">
        <v>177</v>
      </c>
    </row>
    <row r="176" spans="2:51" s="12" customFormat="1" ht="12">
      <c r="B176" s="194"/>
      <c r="D176" s="191" t="s">
        <v>188</v>
      </c>
      <c r="E176" s="195" t="s">
        <v>3</v>
      </c>
      <c r="F176" s="196" t="s">
        <v>295</v>
      </c>
      <c r="H176" s="197">
        <v>22.032</v>
      </c>
      <c r="I176" s="198"/>
      <c r="L176" s="194"/>
      <c r="M176" s="199"/>
      <c r="N176" s="200"/>
      <c r="O176" s="200"/>
      <c r="P176" s="200"/>
      <c r="Q176" s="200"/>
      <c r="R176" s="200"/>
      <c r="S176" s="200"/>
      <c r="T176" s="201"/>
      <c r="AT176" s="195" t="s">
        <v>188</v>
      </c>
      <c r="AU176" s="195" t="s">
        <v>81</v>
      </c>
      <c r="AV176" s="12" t="s">
        <v>81</v>
      </c>
      <c r="AW176" s="12" t="s">
        <v>34</v>
      </c>
      <c r="AX176" s="12" t="s">
        <v>72</v>
      </c>
      <c r="AY176" s="195" t="s">
        <v>177</v>
      </c>
    </row>
    <row r="177" spans="2:51" s="12" customFormat="1" ht="12">
      <c r="B177" s="194"/>
      <c r="D177" s="191" t="s">
        <v>188</v>
      </c>
      <c r="E177" s="195" t="s">
        <v>3</v>
      </c>
      <c r="F177" s="196" t="s">
        <v>295</v>
      </c>
      <c r="H177" s="197">
        <v>22.032</v>
      </c>
      <c r="I177" s="198"/>
      <c r="L177" s="194"/>
      <c r="M177" s="199"/>
      <c r="N177" s="200"/>
      <c r="O177" s="200"/>
      <c r="P177" s="200"/>
      <c r="Q177" s="200"/>
      <c r="R177" s="200"/>
      <c r="S177" s="200"/>
      <c r="T177" s="201"/>
      <c r="AT177" s="195" t="s">
        <v>188</v>
      </c>
      <c r="AU177" s="195" t="s">
        <v>81</v>
      </c>
      <c r="AV177" s="12" t="s">
        <v>81</v>
      </c>
      <c r="AW177" s="12" t="s">
        <v>34</v>
      </c>
      <c r="AX177" s="12" t="s">
        <v>72</v>
      </c>
      <c r="AY177" s="195" t="s">
        <v>177</v>
      </c>
    </row>
    <row r="178" spans="2:51" s="12" customFormat="1" ht="12">
      <c r="B178" s="194"/>
      <c r="D178" s="191" t="s">
        <v>188</v>
      </c>
      <c r="E178" s="195" t="s">
        <v>3</v>
      </c>
      <c r="F178" s="196" t="s">
        <v>296</v>
      </c>
      <c r="H178" s="197">
        <v>16.68</v>
      </c>
      <c r="I178" s="198"/>
      <c r="L178" s="194"/>
      <c r="M178" s="199"/>
      <c r="N178" s="200"/>
      <c r="O178" s="200"/>
      <c r="P178" s="200"/>
      <c r="Q178" s="200"/>
      <c r="R178" s="200"/>
      <c r="S178" s="200"/>
      <c r="T178" s="201"/>
      <c r="AT178" s="195" t="s">
        <v>188</v>
      </c>
      <c r="AU178" s="195" t="s">
        <v>81</v>
      </c>
      <c r="AV178" s="12" t="s">
        <v>81</v>
      </c>
      <c r="AW178" s="12" t="s">
        <v>34</v>
      </c>
      <c r="AX178" s="12" t="s">
        <v>72</v>
      </c>
      <c r="AY178" s="195" t="s">
        <v>177</v>
      </c>
    </row>
    <row r="179" spans="2:51" s="12" customFormat="1" ht="12">
      <c r="B179" s="194"/>
      <c r="D179" s="191" t="s">
        <v>188</v>
      </c>
      <c r="E179" s="195" t="s">
        <v>3</v>
      </c>
      <c r="F179" s="196" t="s">
        <v>297</v>
      </c>
      <c r="H179" s="197">
        <v>18.33</v>
      </c>
      <c r="I179" s="198"/>
      <c r="L179" s="194"/>
      <c r="M179" s="199"/>
      <c r="N179" s="200"/>
      <c r="O179" s="200"/>
      <c r="P179" s="200"/>
      <c r="Q179" s="200"/>
      <c r="R179" s="200"/>
      <c r="S179" s="200"/>
      <c r="T179" s="201"/>
      <c r="AT179" s="195" t="s">
        <v>188</v>
      </c>
      <c r="AU179" s="195" t="s">
        <v>81</v>
      </c>
      <c r="AV179" s="12" t="s">
        <v>81</v>
      </c>
      <c r="AW179" s="12" t="s">
        <v>34</v>
      </c>
      <c r="AX179" s="12" t="s">
        <v>72</v>
      </c>
      <c r="AY179" s="195" t="s">
        <v>177</v>
      </c>
    </row>
    <row r="180" spans="2:51" s="13" customFormat="1" ht="12">
      <c r="B180" s="213"/>
      <c r="D180" s="191" t="s">
        <v>188</v>
      </c>
      <c r="E180" s="214" t="s">
        <v>3</v>
      </c>
      <c r="F180" s="215" t="s">
        <v>271</v>
      </c>
      <c r="H180" s="216">
        <v>148.23399999999998</v>
      </c>
      <c r="I180" s="217"/>
      <c r="L180" s="213"/>
      <c r="M180" s="218"/>
      <c r="N180" s="219"/>
      <c r="O180" s="219"/>
      <c r="P180" s="219"/>
      <c r="Q180" s="219"/>
      <c r="R180" s="219"/>
      <c r="S180" s="219"/>
      <c r="T180" s="220"/>
      <c r="AT180" s="214" t="s">
        <v>188</v>
      </c>
      <c r="AU180" s="214" t="s">
        <v>81</v>
      </c>
      <c r="AV180" s="13" t="s">
        <v>184</v>
      </c>
      <c r="AW180" s="13" t="s">
        <v>34</v>
      </c>
      <c r="AX180" s="13" t="s">
        <v>79</v>
      </c>
      <c r="AY180" s="214" t="s">
        <v>177</v>
      </c>
    </row>
    <row r="181" spans="2:65" s="1" customFormat="1" ht="24" customHeight="1">
      <c r="B181" s="177"/>
      <c r="C181" s="178" t="s">
        <v>298</v>
      </c>
      <c r="D181" s="178" t="s">
        <v>179</v>
      </c>
      <c r="E181" s="179" t="s">
        <v>299</v>
      </c>
      <c r="F181" s="180" t="s">
        <v>300</v>
      </c>
      <c r="G181" s="181" t="s">
        <v>261</v>
      </c>
      <c r="H181" s="182">
        <v>148.234</v>
      </c>
      <c r="I181" s="183"/>
      <c r="J181" s="184">
        <f>ROUND(I181*H181,2)</f>
        <v>0</v>
      </c>
      <c r="K181" s="180" t="s">
        <v>183</v>
      </c>
      <c r="L181" s="37"/>
      <c r="M181" s="185" t="s">
        <v>3</v>
      </c>
      <c r="N181" s="186" t="s">
        <v>43</v>
      </c>
      <c r="O181" s="70"/>
      <c r="P181" s="187">
        <f>O181*H181</f>
        <v>0</v>
      </c>
      <c r="Q181" s="187">
        <v>0</v>
      </c>
      <c r="R181" s="187">
        <f>Q181*H181</f>
        <v>0</v>
      </c>
      <c r="S181" s="187">
        <v>0</v>
      </c>
      <c r="T181" s="188">
        <f>S181*H181</f>
        <v>0</v>
      </c>
      <c r="AR181" s="189" t="s">
        <v>184</v>
      </c>
      <c r="AT181" s="189" t="s">
        <v>179</v>
      </c>
      <c r="AU181" s="189" t="s">
        <v>81</v>
      </c>
      <c r="AY181" s="18" t="s">
        <v>177</v>
      </c>
      <c r="BE181" s="190">
        <f>IF(N181="základní",J181,0)</f>
        <v>0</v>
      </c>
      <c r="BF181" s="190">
        <f>IF(N181="snížená",J181,0)</f>
        <v>0</v>
      </c>
      <c r="BG181" s="190">
        <f>IF(N181="zákl. přenesená",J181,0)</f>
        <v>0</v>
      </c>
      <c r="BH181" s="190">
        <f>IF(N181="sníž. přenesená",J181,0)</f>
        <v>0</v>
      </c>
      <c r="BI181" s="190">
        <f>IF(N181="nulová",J181,0)</f>
        <v>0</v>
      </c>
      <c r="BJ181" s="18" t="s">
        <v>79</v>
      </c>
      <c r="BK181" s="190">
        <f>ROUND(I181*H181,2)</f>
        <v>0</v>
      </c>
      <c r="BL181" s="18" t="s">
        <v>184</v>
      </c>
      <c r="BM181" s="189" t="s">
        <v>301</v>
      </c>
    </row>
    <row r="182" spans="2:47" s="1" customFormat="1" ht="12">
      <c r="B182" s="37"/>
      <c r="D182" s="191" t="s">
        <v>186</v>
      </c>
      <c r="F182" s="192" t="s">
        <v>292</v>
      </c>
      <c r="I182" s="122"/>
      <c r="L182" s="37"/>
      <c r="M182" s="193"/>
      <c r="N182" s="70"/>
      <c r="O182" s="70"/>
      <c r="P182" s="70"/>
      <c r="Q182" s="70"/>
      <c r="R182" s="70"/>
      <c r="S182" s="70"/>
      <c r="T182" s="71"/>
      <c r="AT182" s="18" t="s">
        <v>186</v>
      </c>
      <c r="AU182" s="18" t="s">
        <v>81</v>
      </c>
    </row>
    <row r="183" spans="2:51" s="12" customFormat="1" ht="12">
      <c r="B183" s="194"/>
      <c r="D183" s="191" t="s">
        <v>188</v>
      </c>
      <c r="E183" s="195" t="s">
        <v>3</v>
      </c>
      <c r="F183" s="196" t="s">
        <v>293</v>
      </c>
      <c r="H183" s="197">
        <v>48.6</v>
      </c>
      <c r="I183" s="198"/>
      <c r="L183" s="194"/>
      <c r="M183" s="199"/>
      <c r="N183" s="200"/>
      <c r="O183" s="200"/>
      <c r="P183" s="200"/>
      <c r="Q183" s="200"/>
      <c r="R183" s="200"/>
      <c r="S183" s="200"/>
      <c r="T183" s="201"/>
      <c r="AT183" s="195" t="s">
        <v>188</v>
      </c>
      <c r="AU183" s="195" t="s">
        <v>81</v>
      </c>
      <c r="AV183" s="12" t="s">
        <v>81</v>
      </c>
      <c r="AW183" s="12" t="s">
        <v>34</v>
      </c>
      <c r="AX183" s="12" t="s">
        <v>72</v>
      </c>
      <c r="AY183" s="195" t="s">
        <v>177</v>
      </c>
    </row>
    <row r="184" spans="2:51" s="12" customFormat="1" ht="12">
      <c r="B184" s="194"/>
      <c r="D184" s="191" t="s">
        <v>188</v>
      </c>
      <c r="E184" s="195" t="s">
        <v>3</v>
      </c>
      <c r="F184" s="196" t="s">
        <v>294</v>
      </c>
      <c r="H184" s="197">
        <v>20.56</v>
      </c>
      <c r="I184" s="198"/>
      <c r="L184" s="194"/>
      <c r="M184" s="199"/>
      <c r="N184" s="200"/>
      <c r="O184" s="200"/>
      <c r="P184" s="200"/>
      <c r="Q184" s="200"/>
      <c r="R184" s="200"/>
      <c r="S184" s="200"/>
      <c r="T184" s="201"/>
      <c r="AT184" s="195" t="s">
        <v>188</v>
      </c>
      <c r="AU184" s="195" t="s">
        <v>81</v>
      </c>
      <c r="AV184" s="12" t="s">
        <v>81</v>
      </c>
      <c r="AW184" s="12" t="s">
        <v>34</v>
      </c>
      <c r="AX184" s="12" t="s">
        <v>72</v>
      </c>
      <c r="AY184" s="195" t="s">
        <v>177</v>
      </c>
    </row>
    <row r="185" spans="2:51" s="12" customFormat="1" ht="12">
      <c r="B185" s="194"/>
      <c r="D185" s="191" t="s">
        <v>188</v>
      </c>
      <c r="E185" s="195" t="s">
        <v>3</v>
      </c>
      <c r="F185" s="196" t="s">
        <v>295</v>
      </c>
      <c r="H185" s="197">
        <v>22.032</v>
      </c>
      <c r="I185" s="198"/>
      <c r="L185" s="194"/>
      <c r="M185" s="199"/>
      <c r="N185" s="200"/>
      <c r="O185" s="200"/>
      <c r="P185" s="200"/>
      <c r="Q185" s="200"/>
      <c r="R185" s="200"/>
      <c r="S185" s="200"/>
      <c r="T185" s="201"/>
      <c r="AT185" s="195" t="s">
        <v>188</v>
      </c>
      <c r="AU185" s="195" t="s">
        <v>81</v>
      </c>
      <c r="AV185" s="12" t="s">
        <v>81</v>
      </c>
      <c r="AW185" s="12" t="s">
        <v>34</v>
      </c>
      <c r="AX185" s="12" t="s">
        <v>72</v>
      </c>
      <c r="AY185" s="195" t="s">
        <v>177</v>
      </c>
    </row>
    <row r="186" spans="2:51" s="12" customFormat="1" ht="12">
      <c r="B186" s="194"/>
      <c r="D186" s="191" t="s">
        <v>188</v>
      </c>
      <c r="E186" s="195" t="s">
        <v>3</v>
      </c>
      <c r="F186" s="196" t="s">
        <v>295</v>
      </c>
      <c r="H186" s="197">
        <v>22.032</v>
      </c>
      <c r="I186" s="198"/>
      <c r="L186" s="194"/>
      <c r="M186" s="199"/>
      <c r="N186" s="200"/>
      <c r="O186" s="200"/>
      <c r="P186" s="200"/>
      <c r="Q186" s="200"/>
      <c r="R186" s="200"/>
      <c r="S186" s="200"/>
      <c r="T186" s="201"/>
      <c r="AT186" s="195" t="s">
        <v>188</v>
      </c>
      <c r="AU186" s="195" t="s">
        <v>81</v>
      </c>
      <c r="AV186" s="12" t="s">
        <v>81</v>
      </c>
      <c r="AW186" s="12" t="s">
        <v>34</v>
      </c>
      <c r="AX186" s="12" t="s">
        <v>72</v>
      </c>
      <c r="AY186" s="195" t="s">
        <v>177</v>
      </c>
    </row>
    <row r="187" spans="2:51" s="12" customFormat="1" ht="12">
      <c r="B187" s="194"/>
      <c r="D187" s="191" t="s">
        <v>188</v>
      </c>
      <c r="E187" s="195" t="s">
        <v>3</v>
      </c>
      <c r="F187" s="196" t="s">
        <v>296</v>
      </c>
      <c r="H187" s="197">
        <v>16.68</v>
      </c>
      <c r="I187" s="198"/>
      <c r="L187" s="194"/>
      <c r="M187" s="199"/>
      <c r="N187" s="200"/>
      <c r="O187" s="200"/>
      <c r="P187" s="200"/>
      <c r="Q187" s="200"/>
      <c r="R187" s="200"/>
      <c r="S187" s="200"/>
      <c r="T187" s="201"/>
      <c r="AT187" s="195" t="s">
        <v>188</v>
      </c>
      <c r="AU187" s="195" t="s">
        <v>81</v>
      </c>
      <c r="AV187" s="12" t="s">
        <v>81</v>
      </c>
      <c r="AW187" s="12" t="s">
        <v>34</v>
      </c>
      <c r="AX187" s="12" t="s">
        <v>72</v>
      </c>
      <c r="AY187" s="195" t="s">
        <v>177</v>
      </c>
    </row>
    <row r="188" spans="2:51" s="12" customFormat="1" ht="12">
      <c r="B188" s="194"/>
      <c r="D188" s="191" t="s">
        <v>188</v>
      </c>
      <c r="E188" s="195" t="s">
        <v>3</v>
      </c>
      <c r="F188" s="196" t="s">
        <v>297</v>
      </c>
      <c r="H188" s="197">
        <v>18.33</v>
      </c>
      <c r="I188" s="198"/>
      <c r="L188" s="194"/>
      <c r="M188" s="199"/>
      <c r="N188" s="200"/>
      <c r="O188" s="200"/>
      <c r="P188" s="200"/>
      <c r="Q188" s="200"/>
      <c r="R188" s="200"/>
      <c r="S188" s="200"/>
      <c r="T188" s="201"/>
      <c r="AT188" s="195" t="s">
        <v>188</v>
      </c>
      <c r="AU188" s="195" t="s">
        <v>81</v>
      </c>
      <c r="AV188" s="12" t="s">
        <v>81</v>
      </c>
      <c r="AW188" s="12" t="s">
        <v>34</v>
      </c>
      <c r="AX188" s="12" t="s">
        <v>72</v>
      </c>
      <c r="AY188" s="195" t="s">
        <v>177</v>
      </c>
    </row>
    <row r="189" spans="2:51" s="13" customFormat="1" ht="12">
      <c r="B189" s="213"/>
      <c r="D189" s="191" t="s">
        <v>188</v>
      </c>
      <c r="E189" s="214" t="s">
        <v>3</v>
      </c>
      <c r="F189" s="215" t="s">
        <v>271</v>
      </c>
      <c r="H189" s="216">
        <v>148.23399999999998</v>
      </c>
      <c r="I189" s="217"/>
      <c r="L189" s="213"/>
      <c r="M189" s="218"/>
      <c r="N189" s="219"/>
      <c r="O189" s="219"/>
      <c r="P189" s="219"/>
      <c r="Q189" s="219"/>
      <c r="R189" s="219"/>
      <c r="S189" s="219"/>
      <c r="T189" s="220"/>
      <c r="AT189" s="214" t="s">
        <v>188</v>
      </c>
      <c r="AU189" s="214" t="s">
        <v>81</v>
      </c>
      <c r="AV189" s="13" t="s">
        <v>184</v>
      </c>
      <c r="AW189" s="13" t="s">
        <v>34</v>
      </c>
      <c r="AX189" s="13" t="s">
        <v>79</v>
      </c>
      <c r="AY189" s="214" t="s">
        <v>177</v>
      </c>
    </row>
    <row r="190" spans="2:65" s="1" customFormat="1" ht="36" customHeight="1">
      <c r="B190" s="177"/>
      <c r="C190" s="178" t="s">
        <v>8</v>
      </c>
      <c r="D190" s="178" t="s">
        <v>179</v>
      </c>
      <c r="E190" s="179" t="s">
        <v>302</v>
      </c>
      <c r="F190" s="180" t="s">
        <v>303</v>
      </c>
      <c r="G190" s="181" t="s">
        <v>221</v>
      </c>
      <c r="H190" s="182">
        <v>2.391</v>
      </c>
      <c r="I190" s="183"/>
      <c r="J190" s="184">
        <f>ROUND(I190*H190,2)</f>
        <v>0</v>
      </c>
      <c r="K190" s="180" t="s">
        <v>183</v>
      </c>
      <c r="L190" s="37"/>
      <c r="M190" s="185" t="s">
        <v>3</v>
      </c>
      <c r="N190" s="186" t="s">
        <v>43</v>
      </c>
      <c r="O190" s="70"/>
      <c r="P190" s="187">
        <f>O190*H190</f>
        <v>0</v>
      </c>
      <c r="Q190" s="187">
        <v>1.04881</v>
      </c>
      <c r="R190" s="187">
        <f>Q190*H190</f>
        <v>2.50770471</v>
      </c>
      <c r="S190" s="187">
        <v>0</v>
      </c>
      <c r="T190" s="188">
        <f>S190*H190</f>
        <v>0</v>
      </c>
      <c r="AR190" s="189" t="s">
        <v>184</v>
      </c>
      <c r="AT190" s="189" t="s">
        <v>179</v>
      </c>
      <c r="AU190" s="189" t="s">
        <v>81</v>
      </c>
      <c r="AY190" s="18" t="s">
        <v>177</v>
      </c>
      <c r="BE190" s="190">
        <f>IF(N190="základní",J190,0)</f>
        <v>0</v>
      </c>
      <c r="BF190" s="190">
        <f>IF(N190="snížená",J190,0)</f>
        <v>0</v>
      </c>
      <c r="BG190" s="190">
        <f>IF(N190="zákl. přenesená",J190,0)</f>
        <v>0</v>
      </c>
      <c r="BH190" s="190">
        <f>IF(N190="sníž. přenesená",J190,0)</f>
        <v>0</v>
      </c>
      <c r="BI190" s="190">
        <f>IF(N190="nulová",J190,0)</f>
        <v>0</v>
      </c>
      <c r="BJ190" s="18" t="s">
        <v>79</v>
      </c>
      <c r="BK190" s="190">
        <f>ROUND(I190*H190,2)</f>
        <v>0</v>
      </c>
      <c r="BL190" s="18" t="s">
        <v>184</v>
      </c>
      <c r="BM190" s="189" t="s">
        <v>304</v>
      </c>
    </row>
    <row r="191" spans="2:51" s="12" customFormat="1" ht="12">
      <c r="B191" s="194"/>
      <c r="D191" s="191" t="s">
        <v>188</v>
      </c>
      <c r="E191" s="195" t="s">
        <v>3</v>
      </c>
      <c r="F191" s="196" t="s">
        <v>305</v>
      </c>
      <c r="H191" s="197">
        <v>2.391</v>
      </c>
      <c r="I191" s="198"/>
      <c r="L191" s="194"/>
      <c r="M191" s="199"/>
      <c r="N191" s="200"/>
      <c r="O191" s="200"/>
      <c r="P191" s="200"/>
      <c r="Q191" s="200"/>
      <c r="R191" s="200"/>
      <c r="S191" s="200"/>
      <c r="T191" s="201"/>
      <c r="AT191" s="195" t="s">
        <v>188</v>
      </c>
      <c r="AU191" s="195" t="s">
        <v>81</v>
      </c>
      <c r="AV191" s="12" t="s">
        <v>81</v>
      </c>
      <c r="AW191" s="12" t="s">
        <v>34</v>
      </c>
      <c r="AX191" s="12" t="s">
        <v>79</v>
      </c>
      <c r="AY191" s="195" t="s">
        <v>177</v>
      </c>
    </row>
    <row r="192" spans="2:65" s="1" customFormat="1" ht="36" customHeight="1">
      <c r="B192" s="177"/>
      <c r="C192" s="178" t="s">
        <v>306</v>
      </c>
      <c r="D192" s="178" t="s">
        <v>179</v>
      </c>
      <c r="E192" s="179" t="s">
        <v>307</v>
      </c>
      <c r="F192" s="180" t="s">
        <v>308</v>
      </c>
      <c r="G192" s="181" t="s">
        <v>245</v>
      </c>
      <c r="H192" s="182">
        <v>2</v>
      </c>
      <c r="I192" s="183"/>
      <c r="J192" s="184">
        <f>ROUND(I192*H192,2)</f>
        <v>0</v>
      </c>
      <c r="K192" s="180" t="s">
        <v>183</v>
      </c>
      <c r="L192" s="37"/>
      <c r="M192" s="185" t="s">
        <v>3</v>
      </c>
      <c r="N192" s="186" t="s">
        <v>43</v>
      </c>
      <c r="O192" s="70"/>
      <c r="P192" s="187">
        <f>O192*H192</f>
        <v>0</v>
      </c>
      <c r="Q192" s="187">
        <v>0.01551</v>
      </c>
      <c r="R192" s="187">
        <f>Q192*H192</f>
        <v>0.03102</v>
      </c>
      <c r="S192" s="187">
        <v>0</v>
      </c>
      <c r="T192" s="188">
        <f>S192*H192</f>
        <v>0</v>
      </c>
      <c r="AR192" s="189" t="s">
        <v>184</v>
      </c>
      <c r="AT192" s="189" t="s">
        <v>179</v>
      </c>
      <c r="AU192" s="189" t="s">
        <v>81</v>
      </c>
      <c r="AY192" s="18" t="s">
        <v>177</v>
      </c>
      <c r="BE192" s="190">
        <f>IF(N192="základní",J192,0)</f>
        <v>0</v>
      </c>
      <c r="BF192" s="190">
        <f>IF(N192="snížená",J192,0)</f>
        <v>0</v>
      </c>
      <c r="BG192" s="190">
        <f>IF(N192="zákl. přenesená",J192,0)</f>
        <v>0</v>
      </c>
      <c r="BH192" s="190">
        <f>IF(N192="sníž. přenesená",J192,0)</f>
        <v>0</v>
      </c>
      <c r="BI192" s="190">
        <f>IF(N192="nulová",J192,0)</f>
        <v>0</v>
      </c>
      <c r="BJ192" s="18" t="s">
        <v>79</v>
      </c>
      <c r="BK192" s="190">
        <f>ROUND(I192*H192,2)</f>
        <v>0</v>
      </c>
      <c r="BL192" s="18" t="s">
        <v>184</v>
      </c>
      <c r="BM192" s="189" t="s">
        <v>309</v>
      </c>
    </row>
    <row r="193" spans="2:47" s="1" customFormat="1" ht="12">
      <c r="B193" s="37"/>
      <c r="D193" s="191" t="s">
        <v>186</v>
      </c>
      <c r="F193" s="192" t="s">
        <v>310</v>
      </c>
      <c r="I193" s="122"/>
      <c r="L193" s="37"/>
      <c r="M193" s="193"/>
      <c r="N193" s="70"/>
      <c r="O193" s="70"/>
      <c r="P193" s="70"/>
      <c r="Q193" s="70"/>
      <c r="R193" s="70"/>
      <c r="S193" s="70"/>
      <c r="T193" s="71"/>
      <c r="AT193" s="18" t="s">
        <v>186</v>
      </c>
      <c r="AU193" s="18" t="s">
        <v>81</v>
      </c>
    </row>
    <row r="194" spans="2:51" s="12" customFormat="1" ht="12">
      <c r="B194" s="194"/>
      <c r="D194" s="191" t="s">
        <v>188</v>
      </c>
      <c r="E194" s="195" t="s">
        <v>3</v>
      </c>
      <c r="F194" s="196" t="s">
        <v>311</v>
      </c>
      <c r="H194" s="197">
        <v>2</v>
      </c>
      <c r="I194" s="198"/>
      <c r="L194" s="194"/>
      <c r="M194" s="199"/>
      <c r="N194" s="200"/>
      <c r="O194" s="200"/>
      <c r="P194" s="200"/>
      <c r="Q194" s="200"/>
      <c r="R194" s="200"/>
      <c r="S194" s="200"/>
      <c r="T194" s="201"/>
      <c r="AT194" s="195" t="s">
        <v>188</v>
      </c>
      <c r="AU194" s="195" t="s">
        <v>81</v>
      </c>
      <c r="AV194" s="12" t="s">
        <v>81</v>
      </c>
      <c r="AW194" s="12" t="s">
        <v>34</v>
      </c>
      <c r="AX194" s="12" t="s">
        <v>79</v>
      </c>
      <c r="AY194" s="195" t="s">
        <v>177</v>
      </c>
    </row>
    <row r="195" spans="2:65" s="1" customFormat="1" ht="36" customHeight="1">
      <c r="B195" s="177"/>
      <c r="C195" s="178" t="s">
        <v>312</v>
      </c>
      <c r="D195" s="178" t="s">
        <v>179</v>
      </c>
      <c r="E195" s="179" t="s">
        <v>313</v>
      </c>
      <c r="F195" s="180" t="s">
        <v>314</v>
      </c>
      <c r="G195" s="181" t="s">
        <v>245</v>
      </c>
      <c r="H195" s="182">
        <v>16</v>
      </c>
      <c r="I195" s="183"/>
      <c r="J195" s="184">
        <f>ROUND(I195*H195,2)</f>
        <v>0</v>
      </c>
      <c r="K195" s="180" t="s">
        <v>183</v>
      </c>
      <c r="L195" s="37"/>
      <c r="M195" s="185" t="s">
        <v>3</v>
      </c>
      <c r="N195" s="186" t="s">
        <v>43</v>
      </c>
      <c r="O195" s="70"/>
      <c r="P195" s="187">
        <f>O195*H195</f>
        <v>0</v>
      </c>
      <c r="Q195" s="187">
        <v>0.02628</v>
      </c>
      <c r="R195" s="187">
        <f>Q195*H195</f>
        <v>0.42048</v>
      </c>
      <c r="S195" s="187">
        <v>0</v>
      </c>
      <c r="T195" s="188">
        <f>S195*H195</f>
        <v>0</v>
      </c>
      <c r="AR195" s="189" t="s">
        <v>184</v>
      </c>
      <c r="AT195" s="189" t="s">
        <v>179</v>
      </c>
      <c r="AU195" s="189" t="s">
        <v>81</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184</v>
      </c>
      <c r="BM195" s="189" t="s">
        <v>315</v>
      </c>
    </row>
    <row r="196" spans="2:47" s="1" customFormat="1" ht="12">
      <c r="B196" s="37"/>
      <c r="D196" s="191" t="s">
        <v>186</v>
      </c>
      <c r="F196" s="192" t="s">
        <v>310</v>
      </c>
      <c r="I196" s="122"/>
      <c r="L196" s="37"/>
      <c r="M196" s="193"/>
      <c r="N196" s="70"/>
      <c r="O196" s="70"/>
      <c r="P196" s="70"/>
      <c r="Q196" s="70"/>
      <c r="R196" s="70"/>
      <c r="S196" s="70"/>
      <c r="T196" s="71"/>
      <c r="AT196" s="18" t="s">
        <v>186</v>
      </c>
      <c r="AU196" s="18" t="s">
        <v>81</v>
      </c>
    </row>
    <row r="197" spans="2:51" s="12" customFormat="1" ht="12">
      <c r="B197" s="194"/>
      <c r="D197" s="191" t="s">
        <v>188</v>
      </c>
      <c r="E197" s="195" t="s">
        <v>3</v>
      </c>
      <c r="F197" s="196" t="s">
        <v>316</v>
      </c>
      <c r="H197" s="197">
        <v>16</v>
      </c>
      <c r="I197" s="198"/>
      <c r="L197" s="194"/>
      <c r="M197" s="199"/>
      <c r="N197" s="200"/>
      <c r="O197" s="200"/>
      <c r="P197" s="200"/>
      <c r="Q197" s="200"/>
      <c r="R197" s="200"/>
      <c r="S197" s="200"/>
      <c r="T197" s="201"/>
      <c r="AT197" s="195" t="s">
        <v>188</v>
      </c>
      <c r="AU197" s="195" t="s">
        <v>81</v>
      </c>
      <c r="AV197" s="12" t="s">
        <v>81</v>
      </c>
      <c r="AW197" s="12" t="s">
        <v>34</v>
      </c>
      <c r="AX197" s="12" t="s">
        <v>79</v>
      </c>
      <c r="AY197" s="195" t="s">
        <v>177</v>
      </c>
    </row>
    <row r="198" spans="2:65" s="1" customFormat="1" ht="36" customHeight="1">
      <c r="B198" s="177"/>
      <c r="C198" s="178" t="s">
        <v>317</v>
      </c>
      <c r="D198" s="178" t="s">
        <v>179</v>
      </c>
      <c r="E198" s="179" t="s">
        <v>318</v>
      </c>
      <c r="F198" s="180" t="s">
        <v>319</v>
      </c>
      <c r="G198" s="181" t="s">
        <v>245</v>
      </c>
      <c r="H198" s="182">
        <v>3</v>
      </c>
      <c r="I198" s="183"/>
      <c r="J198" s="184">
        <f>ROUND(I198*H198,2)</f>
        <v>0</v>
      </c>
      <c r="K198" s="180" t="s">
        <v>183</v>
      </c>
      <c r="L198" s="37"/>
      <c r="M198" s="185" t="s">
        <v>3</v>
      </c>
      <c r="N198" s="186" t="s">
        <v>43</v>
      </c>
      <c r="O198" s="70"/>
      <c r="P198" s="187">
        <f>O198*H198</f>
        <v>0</v>
      </c>
      <c r="Q198" s="187">
        <v>0.03328</v>
      </c>
      <c r="R198" s="187">
        <f>Q198*H198</f>
        <v>0.09983999999999998</v>
      </c>
      <c r="S198" s="187">
        <v>0</v>
      </c>
      <c r="T198" s="188">
        <f>S198*H198</f>
        <v>0</v>
      </c>
      <c r="AR198" s="189" t="s">
        <v>184</v>
      </c>
      <c r="AT198" s="189" t="s">
        <v>179</v>
      </c>
      <c r="AU198" s="189" t="s">
        <v>81</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184</v>
      </c>
      <c r="BM198" s="189" t="s">
        <v>320</v>
      </c>
    </row>
    <row r="199" spans="2:47" s="1" customFormat="1" ht="12">
      <c r="B199" s="37"/>
      <c r="D199" s="191" t="s">
        <v>186</v>
      </c>
      <c r="F199" s="192" t="s">
        <v>310</v>
      </c>
      <c r="I199" s="122"/>
      <c r="L199" s="37"/>
      <c r="M199" s="193"/>
      <c r="N199" s="70"/>
      <c r="O199" s="70"/>
      <c r="P199" s="70"/>
      <c r="Q199" s="70"/>
      <c r="R199" s="70"/>
      <c r="S199" s="70"/>
      <c r="T199" s="71"/>
      <c r="AT199" s="18" t="s">
        <v>186</v>
      </c>
      <c r="AU199" s="18" t="s">
        <v>81</v>
      </c>
    </row>
    <row r="200" spans="2:51" s="12" customFormat="1" ht="12">
      <c r="B200" s="194"/>
      <c r="D200" s="191" t="s">
        <v>188</v>
      </c>
      <c r="E200" s="195" t="s">
        <v>3</v>
      </c>
      <c r="F200" s="196" t="s">
        <v>321</v>
      </c>
      <c r="H200" s="197">
        <v>3</v>
      </c>
      <c r="I200" s="198"/>
      <c r="L200" s="194"/>
      <c r="M200" s="199"/>
      <c r="N200" s="200"/>
      <c r="O200" s="200"/>
      <c r="P200" s="200"/>
      <c r="Q200" s="200"/>
      <c r="R200" s="200"/>
      <c r="S200" s="200"/>
      <c r="T200" s="201"/>
      <c r="AT200" s="195" t="s">
        <v>188</v>
      </c>
      <c r="AU200" s="195" t="s">
        <v>81</v>
      </c>
      <c r="AV200" s="12" t="s">
        <v>81</v>
      </c>
      <c r="AW200" s="12" t="s">
        <v>34</v>
      </c>
      <c r="AX200" s="12" t="s">
        <v>79</v>
      </c>
      <c r="AY200" s="195" t="s">
        <v>177</v>
      </c>
    </row>
    <row r="201" spans="2:65" s="1" customFormat="1" ht="36" customHeight="1">
      <c r="B201" s="177"/>
      <c r="C201" s="178" t="s">
        <v>322</v>
      </c>
      <c r="D201" s="178" t="s">
        <v>179</v>
      </c>
      <c r="E201" s="179" t="s">
        <v>323</v>
      </c>
      <c r="F201" s="180" t="s">
        <v>324</v>
      </c>
      <c r="G201" s="181" t="s">
        <v>245</v>
      </c>
      <c r="H201" s="182">
        <v>18</v>
      </c>
      <c r="I201" s="183"/>
      <c r="J201" s="184">
        <f>ROUND(I201*H201,2)</f>
        <v>0</v>
      </c>
      <c r="K201" s="180" t="s">
        <v>183</v>
      </c>
      <c r="L201" s="37"/>
      <c r="M201" s="185" t="s">
        <v>3</v>
      </c>
      <c r="N201" s="186" t="s">
        <v>43</v>
      </c>
      <c r="O201" s="70"/>
      <c r="P201" s="187">
        <f>O201*H201</f>
        <v>0</v>
      </c>
      <c r="Q201" s="187">
        <v>0.03963</v>
      </c>
      <c r="R201" s="187">
        <f>Q201*H201</f>
        <v>0.71334</v>
      </c>
      <c r="S201" s="187">
        <v>0</v>
      </c>
      <c r="T201" s="188">
        <f>S201*H201</f>
        <v>0</v>
      </c>
      <c r="AR201" s="189" t="s">
        <v>184</v>
      </c>
      <c r="AT201" s="189" t="s">
        <v>179</v>
      </c>
      <c r="AU201" s="189" t="s">
        <v>81</v>
      </c>
      <c r="AY201" s="18" t="s">
        <v>177</v>
      </c>
      <c r="BE201" s="190">
        <f>IF(N201="základní",J201,0)</f>
        <v>0</v>
      </c>
      <c r="BF201" s="190">
        <f>IF(N201="snížená",J201,0)</f>
        <v>0</v>
      </c>
      <c r="BG201" s="190">
        <f>IF(N201="zákl. přenesená",J201,0)</f>
        <v>0</v>
      </c>
      <c r="BH201" s="190">
        <f>IF(N201="sníž. přenesená",J201,0)</f>
        <v>0</v>
      </c>
      <c r="BI201" s="190">
        <f>IF(N201="nulová",J201,0)</f>
        <v>0</v>
      </c>
      <c r="BJ201" s="18" t="s">
        <v>79</v>
      </c>
      <c r="BK201" s="190">
        <f>ROUND(I201*H201,2)</f>
        <v>0</v>
      </c>
      <c r="BL201" s="18" t="s">
        <v>184</v>
      </c>
      <c r="BM201" s="189" t="s">
        <v>325</v>
      </c>
    </row>
    <row r="202" spans="2:47" s="1" customFormat="1" ht="12">
      <c r="B202" s="37"/>
      <c r="D202" s="191" t="s">
        <v>186</v>
      </c>
      <c r="F202" s="192" t="s">
        <v>310</v>
      </c>
      <c r="I202" s="122"/>
      <c r="L202" s="37"/>
      <c r="M202" s="193"/>
      <c r="N202" s="70"/>
      <c r="O202" s="70"/>
      <c r="P202" s="70"/>
      <c r="Q202" s="70"/>
      <c r="R202" s="70"/>
      <c r="S202" s="70"/>
      <c r="T202" s="71"/>
      <c r="AT202" s="18" t="s">
        <v>186</v>
      </c>
      <c r="AU202" s="18" t="s">
        <v>81</v>
      </c>
    </row>
    <row r="203" spans="2:51" s="12" customFormat="1" ht="12">
      <c r="B203" s="194"/>
      <c r="D203" s="191" t="s">
        <v>188</v>
      </c>
      <c r="E203" s="195" t="s">
        <v>3</v>
      </c>
      <c r="F203" s="196" t="s">
        <v>326</v>
      </c>
      <c r="H203" s="197">
        <v>18</v>
      </c>
      <c r="I203" s="198"/>
      <c r="L203" s="194"/>
      <c r="M203" s="199"/>
      <c r="N203" s="200"/>
      <c r="O203" s="200"/>
      <c r="P203" s="200"/>
      <c r="Q203" s="200"/>
      <c r="R203" s="200"/>
      <c r="S203" s="200"/>
      <c r="T203" s="201"/>
      <c r="AT203" s="195" t="s">
        <v>188</v>
      </c>
      <c r="AU203" s="195" t="s">
        <v>81</v>
      </c>
      <c r="AV203" s="12" t="s">
        <v>81</v>
      </c>
      <c r="AW203" s="12" t="s">
        <v>34</v>
      </c>
      <c r="AX203" s="12" t="s">
        <v>79</v>
      </c>
      <c r="AY203" s="195" t="s">
        <v>177</v>
      </c>
    </row>
    <row r="204" spans="2:65" s="1" customFormat="1" ht="36" customHeight="1">
      <c r="B204" s="177"/>
      <c r="C204" s="178" t="s">
        <v>327</v>
      </c>
      <c r="D204" s="178" t="s">
        <v>179</v>
      </c>
      <c r="E204" s="179" t="s">
        <v>328</v>
      </c>
      <c r="F204" s="180" t="s">
        <v>329</v>
      </c>
      <c r="G204" s="181" t="s">
        <v>245</v>
      </c>
      <c r="H204" s="182">
        <v>68</v>
      </c>
      <c r="I204" s="183"/>
      <c r="J204" s="184">
        <f>ROUND(I204*H204,2)</f>
        <v>0</v>
      </c>
      <c r="K204" s="180" t="s">
        <v>183</v>
      </c>
      <c r="L204" s="37"/>
      <c r="M204" s="185" t="s">
        <v>3</v>
      </c>
      <c r="N204" s="186" t="s">
        <v>43</v>
      </c>
      <c r="O204" s="70"/>
      <c r="P204" s="187">
        <f>O204*H204</f>
        <v>0</v>
      </c>
      <c r="Q204" s="187">
        <v>0.05263</v>
      </c>
      <c r="R204" s="187">
        <f>Q204*H204</f>
        <v>3.57884</v>
      </c>
      <c r="S204" s="187">
        <v>0</v>
      </c>
      <c r="T204" s="188">
        <f>S204*H204</f>
        <v>0</v>
      </c>
      <c r="AR204" s="189" t="s">
        <v>184</v>
      </c>
      <c r="AT204" s="189" t="s">
        <v>179</v>
      </c>
      <c r="AU204" s="189" t="s">
        <v>81</v>
      </c>
      <c r="AY204" s="18" t="s">
        <v>177</v>
      </c>
      <c r="BE204" s="190">
        <f>IF(N204="základní",J204,0)</f>
        <v>0</v>
      </c>
      <c r="BF204" s="190">
        <f>IF(N204="snížená",J204,0)</f>
        <v>0</v>
      </c>
      <c r="BG204" s="190">
        <f>IF(N204="zákl. přenesená",J204,0)</f>
        <v>0</v>
      </c>
      <c r="BH204" s="190">
        <f>IF(N204="sníž. přenesená",J204,0)</f>
        <v>0</v>
      </c>
      <c r="BI204" s="190">
        <f>IF(N204="nulová",J204,0)</f>
        <v>0</v>
      </c>
      <c r="BJ204" s="18" t="s">
        <v>79</v>
      </c>
      <c r="BK204" s="190">
        <f>ROUND(I204*H204,2)</f>
        <v>0</v>
      </c>
      <c r="BL204" s="18" t="s">
        <v>184</v>
      </c>
      <c r="BM204" s="189" t="s">
        <v>330</v>
      </c>
    </row>
    <row r="205" spans="2:47" s="1" customFormat="1" ht="12">
      <c r="B205" s="37"/>
      <c r="D205" s="191" t="s">
        <v>186</v>
      </c>
      <c r="F205" s="192" t="s">
        <v>310</v>
      </c>
      <c r="I205" s="122"/>
      <c r="L205" s="37"/>
      <c r="M205" s="193"/>
      <c r="N205" s="70"/>
      <c r="O205" s="70"/>
      <c r="P205" s="70"/>
      <c r="Q205" s="70"/>
      <c r="R205" s="70"/>
      <c r="S205" s="70"/>
      <c r="T205" s="71"/>
      <c r="AT205" s="18" t="s">
        <v>186</v>
      </c>
      <c r="AU205" s="18" t="s">
        <v>81</v>
      </c>
    </row>
    <row r="206" spans="2:51" s="12" customFormat="1" ht="12">
      <c r="B206" s="194"/>
      <c r="D206" s="191" t="s">
        <v>188</v>
      </c>
      <c r="E206" s="195" t="s">
        <v>3</v>
      </c>
      <c r="F206" s="196" t="s">
        <v>331</v>
      </c>
      <c r="H206" s="197">
        <v>68</v>
      </c>
      <c r="I206" s="198"/>
      <c r="L206" s="194"/>
      <c r="M206" s="199"/>
      <c r="N206" s="200"/>
      <c r="O206" s="200"/>
      <c r="P206" s="200"/>
      <c r="Q206" s="200"/>
      <c r="R206" s="200"/>
      <c r="S206" s="200"/>
      <c r="T206" s="201"/>
      <c r="AT206" s="195" t="s">
        <v>188</v>
      </c>
      <c r="AU206" s="195" t="s">
        <v>81</v>
      </c>
      <c r="AV206" s="12" t="s">
        <v>81</v>
      </c>
      <c r="AW206" s="12" t="s">
        <v>34</v>
      </c>
      <c r="AX206" s="12" t="s">
        <v>79</v>
      </c>
      <c r="AY206" s="195" t="s">
        <v>177</v>
      </c>
    </row>
    <row r="207" spans="2:65" s="1" customFormat="1" ht="36" customHeight="1">
      <c r="B207" s="177"/>
      <c r="C207" s="178" t="s">
        <v>332</v>
      </c>
      <c r="D207" s="178" t="s">
        <v>179</v>
      </c>
      <c r="E207" s="179" t="s">
        <v>333</v>
      </c>
      <c r="F207" s="180" t="s">
        <v>334</v>
      </c>
      <c r="G207" s="181" t="s">
        <v>245</v>
      </c>
      <c r="H207" s="182">
        <v>26</v>
      </c>
      <c r="I207" s="183"/>
      <c r="J207" s="184">
        <f>ROUND(I207*H207,2)</f>
        <v>0</v>
      </c>
      <c r="K207" s="180" t="s">
        <v>183</v>
      </c>
      <c r="L207" s="37"/>
      <c r="M207" s="185" t="s">
        <v>3</v>
      </c>
      <c r="N207" s="186" t="s">
        <v>43</v>
      </c>
      <c r="O207" s="70"/>
      <c r="P207" s="187">
        <f>O207*H207</f>
        <v>0</v>
      </c>
      <c r="Q207" s="187">
        <v>0.03863</v>
      </c>
      <c r="R207" s="187">
        <f>Q207*H207</f>
        <v>1.0043799999999998</v>
      </c>
      <c r="S207" s="187">
        <v>0</v>
      </c>
      <c r="T207" s="188">
        <f>S207*H207</f>
        <v>0</v>
      </c>
      <c r="AR207" s="189" t="s">
        <v>184</v>
      </c>
      <c r="AT207" s="189" t="s">
        <v>179</v>
      </c>
      <c r="AU207" s="189" t="s">
        <v>81</v>
      </c>
      <c r="AY207" s="18" t="s">
        <v>177</v>
      </c>
      <c r="BE207" s="190">
        <f>IF(N207="základní",J207,0)</f>
        <v>0</v>
      </c>
      <c r="BF207" s="190">
        <f>IF(N207="snížená",J207,0)</f>
        <v>0</v>
      </c>
      <c r="BG207" s="190">
        <f>IF(N207="zákl. přenesená",J207,0)</f>
        <v>0</v>
      </c>
      <c r="BH207" s="190">
        <f>IF(N207="sníž. přenesená",J207,0)</f>
        <v>0</v>
      </c>
      <c r="BI207" s="190">
        <f>IF(N207="nulová",J207,0)</f>
        <v>0</v>
      </c>
      <c r="BJ207" s="18" t="s">
        <v>79</v>
      </c>
      <c r="BK207" s="190">
        <f>ROUND(I207*H207,2)</f>
        <v>0</v>
      </c>
      <c r="BL207" s="18" t="s">
        <v>184</v>
      </c>
      <c r="BM207" s="189" t="s">
        <v>335</v>
      </c>
    </row>
    <row r="208" spans="2:47" s="1" customFormat="1" ht="12">
      <c r="B208" s="37"/>
      <c r="D208" s="191" t="s">
        <v>186</v>
      </c>
      <c r="F208" s="192" t="s">
        <v>310</v>
      </c>
      <c r="I208" s="122"/>
      <c r="L208" s="37"/>
      <c r="M208" s="193"/>
      <c r="N208" s="70"/>
      <c r="O208" s="70"/>
      <c r="P208" s="70"/>
      <c r="Q208" s="70"/>
      <c r="R208" s="70"/>
      <c r="S208" s="70"/>
      <c r="T208" s="71"/>
      <c r="AT208" s="18" t="s">
        <v>186</v>
      </c>
      <c r="AU208" s="18" t="s">
        <v>81</v>
      </c>
    </row>
    <row r="209" spans="2:51" s="12" customFormat="1" ht="12">
      <c r="B209" s="194"/>
      <c r="D209" s="191" t="s">
        <v>188</v>
      </c>
      <c r="E209" s="195" t="s">
        <v>3</v>
      </c>
      <c r="F209" s="196" t="s">
        <v>336</v>
      </c>
      <c r="H209" s="197">
        <v>26</v>
      </c>
      <c r="I209" s="198"/>
      <c r="L209" s="194"/>
      <c r="M209" s="199"/>
      <c r="N209" s="200"/>
      <c r="O209" s="200"/>
      <c r="P209" s="200"/>
      <c r="Q209" s="200"/>
      <c r="R209" s="200"/>
      <c r="S209" s="200"/>
      <c r="T209" s="201"/>
      <c r="AT209" s="195" t="s">
        <v>188</v>
      </c>
      <c r="AU209" s="195" t="s">
        <v>81</v>
      </c>
      <c r="AV209" s="12" t="s">
        <v>81</v>
      </c>
      <c r="AW209" s="12" t="s">
        <v>34</v>
      </c>
      <c r="AX209" s="12" t="s">
        <v>79</v>
      </c>
      <c r="AY209" s="195" t="s">
        <v>177</v>
      </c>
    </row>
    <row r="210" spans="2:65" s="1" customFormat="1" ht="24" customHeight="1">
      <c r="B210" s="177"/>
      <c r="C210" s="178" t="s">
        <v>337</v>
      </c>
      <c r="D210" s="178" t="s">
        <v>179</v>
      </c>
      <c r="E210" s="179" t="s">
        <v>338</v>
      </c>
      <c r="F210" s="180" t="s">
        <v>339</v>
      </c>
      <c r="G210" s="181" t="s">
        <v>221</v>
      </c>
      <c r="H210" s="182">
        <v>3.156</v>
      </c>
      <c r="I210" s="183"/>
      <c r="J210" s="184">
        <f>ROUND(I210*H210,2)</f>
        <v>0</v>
      </c>
      <c r="K210" s="180" t="s">
        <v>183</v>
      </c>
      <c r="L210" s="37"/>
      <c r="M210" s="185" t="s">
        <v>3</v>
      </c>
      <c r="N210" s="186" t="s">
        <v>43</v>
      </c>
      <c r="O210" s="70"/>
      <c r="P210" s="187">
        <f>O210*H210</f>
        <v>0</v>
      </c>
      <c r="Q210" s="187">
        <v>1.09</v>
      </c>
      <c r="R210" s="187">
        <f>Q210*H210</f>
        <v>3.44004</v>
      </c>
      <c r="S210" s="187">
        <v>0</v>
      </c>
      <c r="T210" s="188">
        <f>S210*H210</f>
        <v>0</v>
      </c>
      <c r="AR210" s="189" t="s">
        <v>184</v>
      </c>
      <c r="AT210" s="189" t="s">
        <v>179</v>
      </c>
      <c r="AU210" s="189" t="s">
        <v>81</v>
      </c>
      <c r="AY210" s="18" t="s">
        <v>177</v>
      </c>
      <c r="BE210" s="190">
        <f>IF(N210="základní",J210,0)</f>
        <v>0</v>
      </c>
      <c r="BF210" s="190">
        <f>IF(N210="snížená",J210,0)</f>
        <v>0</v>
      </c>
      <c r="BG210" s="190">
        <f>IF(N210="zákl. přenesená",J210,0)</f>
        <v>0</v>
      </c>
      <c r="BH210" s="190">
        <f>IF(N210="sníž. přenesená",J210,0)</f>
        <v>0</v>
      </c>
      <c r="BI210" s="190">
        <f>IF(N210="nulová",J210,0)</f>
        <v>0</v>
      </c>
      <c r="BJ210" s="18" t="s">
        <v>79</v>
      </c>
      <c r="BK210" s="190">
        <f>ROUND(I210*H210,2)</f>
        <v>0</v>
      </c>
      <c r="BL210" s="18" t="s">
        <v>184</v>
      </c>
      <c r="BM210" s="189" t="s">
        <v>340</v>
      </c>
    </row>
    <row r="211" spans="2:47" s="1" customFormat="1" ht="12">
      <c r="B211" s="37"/>
      <c r="D211" s="191" t="s">
        <v>186</v>
      </c>
      <c r="F211" s="192" t="s">
        <v>341</v>
      </c>
      <c r="I211" s="122"/>
      <c r="L211" s="37"/>
      <c r="M211" s="193"/>
      <c r="N211" s="70"/>
      <c r="O211" s="70"/>
      <c r="P211" s="70"/>
      <c r="Q211" s="70"/>
      <c r="R211" s="70"/>
      <c r="S211" s="70"/>
      <c r="T211" s="71"/>
      <c r="AT211" s="18" t="s">
        <v>186</v>
      </c>
      <c r="AU211" s="18" t="s">
        <v>81</v>
      </c>
    </row>
    <row r="212" spans="2:51" s="12" customFormat="1" ht="12">
      <c r="B212" s="194"/>
      <c r="D212" s="191" t="s">
        <v>188</v>
      </c>
      <c r="E212" s="195" t="s">
        <v>3</v>
      </c>
      <c r="F212" s="196" t="s">
        <v>342</v>
      </c>
      <c r="H212" s="197">
        <v>2.888</v>
      </c>
      <c r="I212" s="198"/>
      <c r="L212" s="194"/>
      <c r="M212" s="199"/>
      <c r="N212" s="200"/>
      <c r="O212" s="200"/>
      <c r="P212" s="200"/>
      <c r="Q212" s="200"/>
      <c r="R212" s="200"/>
      <c r="S212" s="200"/>
      <c r="T212" s="201"/>
      <c r="AT212" s="195" t="s">
        <v>188</v>
      </c>
      <c r="AU212" s="195" t="s">
        <v>81</v>
      </c>
      <c r="AV212" s="12" t="s">
        <v>81</v>
      </c>
      <c r="AW212" s="12" t="s">
        <v>34</v>
      </c>
      <c r="AX212" s="12" t="s">
        <v>72</v>
      </c>
      <c r="AY212" s="195" t="s">
        <v>177</v>
      </c>
    </row>
    <row r="213" spans="2:51" s="12" customFormat="1" ht="12">
      <c r="B213" s="194"/>
      <c r="D213" s="191" t="s">
        <v>188</v>
      </c>
      <c r="E213" s="195" t="s">
        <v>3</v>
      </c>
      <c r="F213" s="196" t="s">
        <v>343</v>
      </c>
      <c r="H213" s="197">
        <v>0.211</v>
      </c>
      <c r="I213" s="198"/>
      <c r="L213" s="194"/>
      <c r="M213" s="199"/>
      <c r="N213" s="200"/>
      <c r="O213" s="200"/>
      <c r="P213" s="200"/>
      <c r="Q213" s="200"/>
      <c r="R213" s="200"/>
      <c r="S213" s="200"/>
      <c r="T213" s="201"/>
      <c r="AT213" s="195" t="s">
        <v>188</v>
      </c>
      <c r="AU213" s="195" t="s">
        <v>81</v>
      </c>
      <c r="AV213" s="12" t="s">
        <v>81</v>
      </c>
      <c r="AW213" s="12" t="s">
        <v>34</v>
      </c>
      <c r="AX213" s="12" t="s">
        <v>72</v>
      </c>
      <c r="AY213" s="195" t="s">
        <v>177</v>
      </c>
    </row>
    <row r="214" spans="2:51" s="12" customFormat="1" ht="12">
      <c r="B214" s="194"/>
      <c r="D214" s="191" t="s">
        <v>188</v>
      </c>
      <c r="E214" s="195" t="s">
        <v>3</v>
      </c>
      <c r="F214" s="196" t="s">
        <v>344</v>
      </c>
      <c r="H214" s="197">
        <v>0.057</v>
      </c>
      <c r="I214" s="198"/>
      <c r="L214" s="194"/>
      <c r="M214" s="199"/>
      <c r="N214" s="200"/>
      <c r="O214" s="200"/>
      <c r="P214" s="200"/>
      <c r="Q214" s="200"/>
      <c r="R214" s="200"/>
      <c r="S214" s="200"/>
      <c r="T214" s="201"/>
      <c r="AT214" s="195" t="s">
        <v>188</v>
      </c>
      <c r="AU214" s="195" t="s">
        <v>81</v>
      </c>
      <c r="AV214" s="12" t="s">
        <v>81</v>
      </c>
      <c r="AW214" s="12" t="s">
        <v>34</v>
      </c>
      <c r="AX214" s="12" t="s">
        <v>72</v>
      </c>
      <c r="AY214" s="195" t="s">
        <v>177</v>
      </c>
    </row>
    <row r="215" spans="2:51" s="13" customFormat="1" ht="12">
      <c r="B215" s="213"/>
      <c r="D215" s="191" t="s">
        <v>188</v>
      </c>
      <c r="E215" s="214" t="s">
        <v>3</v>
      </c>
      <c r="F215" s="215" t="s">
        <v>345</v>
      </c>
      <c r="H215" s="216">
        <v>3.1559999999999997</v>
      </c>
      <c r="I215" s="217"/>
      <c r="L215" s="213"/>
      <c r="M215" s="218"/>
      <c r="N215" s="219"/>
      <c r="O215" s="219"/>
      <c r="P215" s="219"/>
      <c r="Q215" s="219"/>
      <c r="R215" s="219"/>
      <c r="S215" s="219"/>
      <c r="T215" s="220"/>
      <c r="AT215" s="214" t="s">
        <v>188</v>
      </c>
      <c r="AU215" s="214" t="s">
        <v>81</v>
      </c>
      <c r="AV215" s="13" t="s">
        <v>184</v>
      </c>
      <c r="AW215" s="13" t="s">
        <v>34</v>
      </c>
      <c r="AX215" s="13" t="s">
        <v>79</v>
      </c>
      <c r="AY215" s="214" t="s">
        <v>177</v>
      </c>
    </row>
    <row r="216" spans="2:65" s="1" customFormat="1" ht="48" customHeight="1">
      <c r="B216" s="177"/>
      <c r="C216" s="178" t="s">
        <v>346</v>
      </c>
      <c r="D216" s="178" t="s">
        <v>179</v>
      </c>
      <c r="E216" s="179" t="s">
        <v>347</v>
      </c>
      <c r="F216" s="180" t="s">
        <v>348</v>
      </c>
      <c r="G216" s="181" t="s">
        <v>182</v>
      </c>
      <c r="H216" s="182">
        <v>0.545</v>
      </c>
      <c r="I216" s="183"/>
      <c r="J216" s="184">
        <f>ROUND(I216*H216,2)</f>
        <v>0</v>
      </c>
      <c r="K216" s="180" t="s">
        <v>183</v>
      </c>
      <c r="L216" s="37"/>
      <c r="M216" s="185" t="s">
        <v>3</v>
      </c>
      <c r="N216" s="186" t="s">
        <v>43</v>
      </c>
      <c r="O216" s="70"/>
      <c r="P216" s="187">
        <f>O216*H216</f>
        <v>0</v>
      </c>
      <c r="Q216" s="187">
        <v>0.89552</v>
      </c>
      <c r="R216" s="187">
        <f>Q216*H216</f>
        <v>0.4880584</v>
      </c>
      <c r="S216" s="187">
        <v>0</v>
      </c>
      <c r="T216" s="188">
        <f>S216*H216</f>
        <v>0</v>
      </c>
      <c r="AR216" s="189" t="s">
        <v>184</v>
      </c>
      <c r="AT216" s="189" t="s">
        <v>179</v>
      </c>
      <c r="AU216" s="189" t="s">
        <v>81</v>
      </c>
      <c r="AY216" s="18" t="s">
        <v>177</v>
      </c>
      <c r="BE216" s="190">
        <f>IF(N216="základní",J216,0)</f>
        <v>0</v>
      </c>
      <c r="BF216" s="190">
        <f>IF(N216="snížená",J216,0)</f>
        <v>0</v>
      </c>
      <c r="BG216" s="190">
        <f>IF(N216="zákl. přenesená",J216,0)</f>
        <v>0</v>
      </c>
      <c r="BH216" s="190">
        <f>IF(N216="sníž. přenesená",J216,0)</f>
        <v>0</v>
      </c>
      <c r="BI216" s="190">
        <f>IF(N216="nulová",J216,0)</f>
        <v>0</v>
      </c>
      <c r="BJ216" s="18" t="s">
        <v>79</v>
      </c>
      <c r="BK216" s="190">
        <f>ROUND(I216*H216,2)</f>
        <v>0</v>
      </c>
      <c r="BL216" s="18" t="s">
        <v>184</v>
      </c>
      <c r="BM216" s="189" t="s">
        <v>349</v>
      </c>
    </row>
    <row r="217" spans="2:51" s="12" customFormat="1" ht="12">
      <c r="B217" s="194"/>
      <c r="D217" s="191" t="s">
        <v>188</v>
      </c>
      <c r="E217" s="195" t="s">
        <v>3</v>
      </c>
      <c r="F217" s="196" t="s">
        <v>350</v>
      </c>
      <c r="H217" s="197">
        <v>0.545</v>
      </c>
      <c r="I217" s="198"/>
      <c r="L217" s="194"/>
      <c r="M217" s="199"/>
      <c r="N217" s="200"/>
      <c r="O217" s="200"/>
      <c r="P217" s="200"/>
      <c r="Q217" s="200"/>
      <c r="R217" s="200"/>
      <c r="S217" s="200"/>
      <c r="T217" s="201"/>
      <c r="AT217" s="195" t="s">
        <v>188</v>
      </c>
      <c r="AU217" s="195" t="s">
        <v>81</v>
      </c>
      <c r="AV217" s="12" t="s">
        <v>81</v>
      </c>
      <c r="AW217" s="12" t="s">
        <v>34</v>
      </c>
      <c r="AX217" s="12" t="s">
        <v>79</v>
      </c>
      <c r="AY217" s="195" t="s">
        <v>177</v>
      </c>
    </row>
    <row r="218" spans="2:65" s="1" customFormat="1" ht="48" customHeight="1">
      <c r="B218" s="177"/>
      <c r="C218" s="178" t="s">
        <v>351</v>
      </c>
      <c r="D218" s="178" t="s">
        <v>179</v>
      </c>
      <c r="E218" s="179" t="s">
        <v>352</v>
      </c>
      <c r="F218" s="180" t="s">
        <v>353</v>
      </c>
      <c r="G218" s="181" t="s">
        <v>261</v>
      </c>
      <c r="H218" s="182">
        <v>3.15</v>
      </c>
      <c r="I218" s="183"/>
      <c r="J218" s="184">
        <f>ROUND(I218*H218,2)</f>
        <v>0</v>
      </c>
      <c r="K218" s="180" t="s">
        <v>183</v>
      </c>
      <c r="L218" s="37"/>
      <c r="M218" s="185" t="s">
        <v>3</v>
      </c>
      <c r="N218" s="186" t="s">
        <v>43</v>
      </c>
      <c r="O218" s="70"/>
      <c r="P218" s="187">
        <f>O218*H218</f>
        <v>0</v>
      </c>
      <c r="Q218" s="187">
        <v>0.07297</v>
      </c>
      <c r="R218" s="187">
        <f>Q218*H218</f>
        <v>0.22985549999999996</v>
      </c>
      <c r="S218" s="187">
        <v>0</v>
      </c>
      <c r="T218" s="188">
        <f>S218*H218</f>
        <v>0</v>
      </c>
      <c r="AR218" s="189" t="s">
        <v>184</v>
      </c>
      <c r="AT218" s="189" t="s">
        <v>179</v>
      </c>
      <c r="AU218" s="189" t="s">
        <v>81</v>
      </c>
      <c r="AY218" s="18" t="s">
        <v>177</v>
      </c>
      <c r="BE218" s="190">
        <f>IF(N218="základní",J218,0)</f>
        <v>0</v>
      </c>
      <c r="BF218" s="190">
        <f>IF(N218="snížená",J218,0)</f>
        <v>0</v>
      </c>
      <c r="BG218" s="190">
        <f>IF(N218="zákl. přenesená",J218,0)</f>
        <v>0</v>
      </c>
      <c r="BH218" s="190">
        <f>IF(N218="sníž. přenesená",J218,0)</f>
        <v>0</v>
      </c>
      <c r="BI218" s="190">
        <f>IF(N218="nulová",J218,0)</f>
        <v>0</v>
      </c>
      <c r="BJ218" s="18" t="s">
        <v>79</v>
      </c>
      <c r="BK218" s="190">
        <f>ROUND(I218*H218,2)</f>
        <v>0</v>
      </c>
      <c r="BL218" s="18" t="s">
        <v>184</v>
      </c>
      <c r="BM218" s="189" t="s">
        <v>354</v>
      </c>
    </row>
    <row r="219" spans="2:51" s="12" customFormat="1" ht="12">
      <c r="B219" s="194"/>
      <c r="D219" s="191" t="s">
        <v>188</v>
      </c>
      <c r="E219" s="195" t="s">
        <v>3</v>
      </c>
      <c r="F219" s="196" t="s">
        <v>355</v>
      </c>
      <c r="H219" s="197">
        <v>1.26</v>
      </c>
      <c r="I219" s="198"/>
      <c r="L219" s="194"/>
      <c r="M219" s="199"/>
      <c r="N219" s="200"/>
      <c r="O219" s="200"/>
      <c r="P219" s="200"/>
      <c r="Q219" s="200"/>
      <c r="R219" s="200"/>
      <c r="S219" s="200"/>
      <c r="T219" s="201"/>
      <c r="AT219" s="195" t="s">
        <v>188</v>
      </c>
      <c r="AU219" s="195" t="s">
        <v>81</v>
      </c>
      <c r="AV219" s="12" t="s">
        <v>81</v>
      </c>
      <c r="AW219" s="12" t="s">
        <v>34</v>
      </c>
      <c r="AX219" s="12" t="s">
        <v>72</v>
      </c>
      <c r="AY219" s="195" t="s">
        <v>177</v>
      </c>
    </row>
    <row r="220" spans="2:51" s="14" customFormat="1" ht="12">
      <c r="B220" s="221"/>
      <c r="D220" s="191" t="s">
        <v>188</v>
      </c>
      <c r="E220" s="222" t="s">
        <v>3</v>
      </c>
      <c r="F220" s="223" t="s">
        <v>356</v>
      </c>
      <c r="H220" s="224">
        <v>1.26</v>
      </c>
      <c r="I220" s="225"/>
      <c r="L220" s="221"/>
      <c r="M220" s="226"/>
      <c r="N220" s="227"/>
      <c r="O220" s="227"/>
      <c r="P220" s="227"/>
      <c r="Q220" s="227"/>
      <c r="R220" s="227"/>
      <c r="S220" s="227"/>
      <c r="T220" s="228"/>
      <c r="AT220" s="222" t="s">
        <v>188</v>
      </c>
      <c r="AU220" s="222" t="s">
        <v>81</v>
      </c>
      <c r="AV220" s="14" t="s">
        <v>194</v>
      </c>
      <c r="AW220" s="14" t="s">
        <v>34</v>
      </c>
      <c r="AX220" s="14" t="s">
        <v>72</v>
      </c>
      <c r="AY220" s="222" t="s">
        <v>177</v>
      </c>
    </row>
    <row r="221" spans="2:51" s="12" customFormat="1" ht="12">
      <c r="B221" s="194"/>
      <c r="D221" s="191" t="s">
        <v>188</v>
      </c>
      <c r="E221" s="195" t="s">
        <v>3</v>
      </c>
      <c r="F221" s="196" t="s">
        <v>357</v>
      </c>
      <c r="H221" s="197">
        <v>1.89</v>
      </c>
      <c r="I221" s="198"/>
      <c r="L221" s="194"/>
      <c r="M221" s="199"/>
      <c r="N221" s="200"/>
      <c r="O221" s="200"/>
      <c r="P221" s="200"/>
      <c r="Q221" s="200"/>
      <c r="R221" s="200"/>
      <c r="S221" s="200"/>
      <c r="T221" s="201"/>
      <c r="AT221" s="195" t="s">
        <v>188</v>
      </c>
      <c r="AU221" s="195" t="s">
        <v>81</v>
      </c>
      <c r="AV221" s="12" t="s">
        <v>81</v>
      </c>
      <c r="AW221" s="12" t="s">
        <v>34</v>
      </c>
      <c r="AX221" s="12" t="s">
        <v>72</v>
      </c>
      <c r="AY221" s="195" t="s">
        <v>177</v>
      </c>
    </row>
    <row r="222" spans="2:51" s="14" customFormat="1" ht="12">
      <c r="B222" s="221"/>
      <c r="D222" s="191" t="s">
        <v>188</v>
      </c>
      <c r="E222" s="222" t="s">
        <v>3</v>
      </c>
      <c r="F222" s="223" t="s">
        <v>358</v>
      </c>
      <c r="H222" s="224">
        <v>1.89</v>
      </c>
      <c r="I222" s="225"/>
      <c r="L222" s="221"/>
      <c r="M222" s="226"/>
      <c r="N222" s="227"/>
      <c r="O222" s="227"/>
      <c r="P222" s="227"/>
      <c r="Q222" s="227"/>
      <c r="R222" s="227"/>
      <c r="S222" s="227"/>
      <c r="T222" s="228"/>
      <c r="AT222" s="222" t="s">
        <v>188</v>
      </c>
      <c r="AU222" s="222" t="s">
        <v>81</v>
      </c>
      <c r="AV222" s="14" t="s">
        <v>194</v>
      </c>
      <c r="AW222" s="14" t="s">
        <v>34</v>
      </c>
      <c r="AX222" s="14" t="s">
        <v>72</v>
      </c>
      <c r="AY222" s="222" t="s">
        <v>177</v>
      </c>
    </row>
    <row r="223" spans="2:51" s="13" customFormat="1" ht="12">
      <c r="B223" s="213"/>
      <c r="D223" s="191" t="s">
        <v>188</v>
      </c>
      <c r="E223" s="214" t="s">
        <v>3</v>
      </c>
      <c r="F223" s="215" t="s">
        <v>359</v>
      </c>
      <c r="H223" s="216">
        <v>3.15</v>
      </c>
      <c r="I223" s="217"/>
      <c r="L223" s="213"/>
      <c r="M223" s="218"/>
      <c r="N223" s="219"/>
      <c r="O223" s="219"/>
      <c r="P223" s="219"/>
      <c r="Q223" s="219"/>
      <c r="R223" s="219"/>
      <c r="S223" s="219"/>
      <c r="T223" s="220"/>
      <c r="AT223" s="214" t="s">
        <v>188</v>
      </c>
      <c r="AU223" s="214" t="s">
        <v>81</v>
      </c>
      <c r="AV223" s="13" t="s">
        <v>184</v>
      </c>
      <c r="AW223" s="13" t="s">
        <v>34</v>
      </c>
      <c r="AX223" s="13" t="s">
        <v>79</v>
      </c>
      <c r="AY223" s="214" t="s">
        <v>177</v>
      </c>
    </row>
    <row r="224" spans="2:65" s="1" customFormat="1" ht="48" customHeight="1">
      <c r="B224" s="177"/>
      <c r="C224" s="178" t="s">
        <v>360</v>
      </c>
      <c r="D224" s="178" t="s">
        <v>179</v>
      </c>
      <c r="E224" s="179" t="s">
        <v>361</v>
      </c>
      <c r="F224" s="180" t="s">
        <v>362</v>
      </c>
      <c r="G224" s="181" t="s">
        <v>261</v>
      </c>
      <c r="H224" s="182">
        <v>1.575</v>
      </c>
      <c r="I224" s="183"/>
      <c r="J224" s="184">
        <f>ROUND(I224*H224,2)</f>
        <v>0</v>
      </c>
      <c r="K224" s="180" t="s">
        <v>183</v>
      </c>
      <c r="L224" s="37"/>
      <c r="M224" s="185" t="s">
        <v>3</v>
      </c>
      <c r="N224" s="186" t="s">
        <v>43</v>
      </c>
      <c r="O224" s="70"/>
      <c r="P224" s="187">
        <f>O224*H224</f>
        <v>0</v>
      </c>
      <c r="Q224" s="187">
        <v>0.11085</v>
      </c>
      <c r="R224" s="187">
        <f>Q224*H224</f>
        <v>0.17458875000000001</v>
      </c>
      <c r="S224" s="187">
        <v>0</v>
      </c>
      <c r="T224" s="188">
        <f>S224*H224</f>
        <v>0</v>
      </c>
      <c r="AR224" s="189" t="s">
        <v>184</v>
      </c>
      <c r="AT224" s="189" t="s">
        <v>179</v>
      </c>
      <c r="AU224" s="189" t="s">
        <v>81</v>
      </c>
      <c r="AY224" s="18" t="s">
        <v>177</v>
      </c>
      <c r="BE224" s="190">
        <f>IF(N224="základní",J224,0)</f>
        <v>0</v>
      </c>
      <c r="BF224" s="190">
        <f>IF(N224="snížená",J224,0)</f>
        <v>0</v>
      </c>
      <c r="BG224" s="190">
        <f>IF(N224="zákl. přenesená",J224,0)</f>
        <v>0</v>
      </c>
      <c r="BH224" s="190">
        <f>IF(N224="sníž. přenesená",J224,0)</f>
        <v>0</v>
      </c>
      <c r="BI224" s="190">
        <f>IF(N224="nulová",J224,0)</f>
        <v>0</v>
      </c>
      <c r="BJ224" s="18" t="s">
        <v>79</v>
      </c>
      <c r="BK224" s="190">
        <f>ROUND(I224*H224,2)</f>
        <v>0</v>
      </c>
      <c r="BL224" s="18" t="s">
        <v>184</v>
      </c>
      <c r="BM224" s="189" t="s">
        <v>363</v>
      </c>
    </row>
    <row r="225" spans="2:51" s="12" customFormat="1" ht="12">
      <c r="B225" s="194"/>
      <c r="D225" s="191" t="s">
        <v>188</v>
      </c>
      <c r="E225" s="195" t="s">
        <v>3</v>
      </c>
      <c r="F225" s="196" t="s">
        <v>364</v>
      </c>
      <c r="H225" s="197">
        <v>0.525</v>
      </c>
      <c r="I225" s="198"/>
      <c r="L225" s="194"/>
      <c r="M225" s="199"/>
      <c r="N225" s="200"/>
      <c r="O225" s="200"/>
      <c r="P225" s="200"/>
      <c r="Q225" s="200"/>
      <c r="R225" s="200"/>
      <c r="S225" s="200"/>
      <c r="T225" s="201"/>
      <c r="AT225" s="195" t="s">
        <v>188</v>
      </c>
      <c r="AU225" s="195" t="s">
        <v>81</v>
      </c>
      <c r="AV225" s="12" t="s">
        <v>81</v>
      </c>
      <c r="AW225" s="12" t="s">
        <v>34</v>
      </c>
      <c r="AX225" s="12" t="s">
        <v>72</v>
      </c>
      <c r="AY225" s="195" t="s">
        <v>177</v>
      </c>
    </row>
    <row r="226" spans="2:51" s="14" customFormat="1" ht="12">
      <c r="B226" s="221"/>
      <c r="D226" s="191" t="s">
        <v>188</v>
      </c>
      <c r="E226" s="222" t="s">
        <v>3</v>
      </c>
      <c r="F226" s="223" t="s">
        <v>365</v>
      </c>
      <c r="H226" s="224">
        <v>0.525</v>
      </c>
      <c r="I226" s="225"/>
      <c r="L226" s="221"/>
      <c r="M226" s="226"/>
      <c r="N226" s="227"/>
      <c r="O226" s="227"/>
      <c r="P226" s="227"/>
      <c r="Q226" s="227"/>
      <c r="R226" s="227"/>
      <c r="S226" s="227"/>
      <c r="T226" s="228"/>
      <c r="AT226" s="222" t="s">
        <v>188</v>
      </c>
      <c r="AU226" s="222" t="s">
        <v>81</v>
      </c>
      <c r="AV226" s="14" t="s">
        <v>194</v>
      </c>
      <c r="AW226" s="14" t="s">
        <v>34</v>
      </c>
      <c r="AX226" s="14" t="s">
        <v>72</v>
      </c>
      <c r="AY226" s="222" t="s">
        <v>177</v>
      </c>
    </row>
    <row r="227" spans="2:51" s="12" customFormat="1" ht="12">
      <c r="B227" s="194"/>
      <c r="D227" s="191" t="s">
        <v>188</v>
      </c>
      <c r="E227" s="195" t="s">
        <v>3</v>
      </c>
      <c r="F227" s="196" t="s">
        <v>364</v>
      </c>
      <c r="H227" s="197">
        <v>0.525</v>
      </c>
      <c r="I227" s="198"/>
      <c r="L227" s="194"/>
      <c r="M227" s="199"/>
      <c r="N227" s="200"/>
      <c r="O227" s="200"/>
      <c r="P227" s="200"/>
      <c r="Q227" s="200"/>
      <c r="R227" s="200"/>
      <c r="S227" s="200"/>
      <c r="T227" s="201"/>
      <c r="AT227" s="195" t="s">
        <v>188</v>
      </c>
      <c r="AU227" s="195" t="s">
        <v>81</v>
      </c>
      <c r="AV227" s="12" t="s">
        <v>81</v>
      </c>
      <c r="AW227" s="12" t="s">
        <v>34</v>
      </c>
      <c r="AX227" s="12" t="s">
        <v>72</v>
      </c>
      <c r="AY227" s="195" t="s">
        <v>177</v>
      </c>
    </row>
    <row r="228" spans="2:51" s="14" customFormat="1" ht="12">
      <c r="B228" s="221"/>
      <c r="D228" s="191" t="s">
        <v>188</v>
      </c>
      <c r="E228" s="222" t="s">
        <v>3</v>
      </c>
      <c r="F228" s="223" t="s">
        <v>366</v>
      </c>
      <c r="H228" s="224">
        <v>0.525</v>
      </c>
      <c r="I228" s="225"/>
      <c r="L228" s="221"/>
      <c r="M228" s="226"/>
      <c r="N228" s="227"/>
      <c r="O228" s="227"/>
      <c r="P228" s="227"/>
      <c r="Q228" s="227"/>
      <c r="R228" s="227"/>
      <c r="S228" s="227"/>
      <c r="T228" s="228"/>
      <c r="AT228" s="222" t="s">
        <v>188</v>
      </c>
      <c r="AU228" s="222" t="s">
        <v>81</v>
      </c>
      <c r="AV228" s="14" t="s">
        <v>194</v>
      </c>
      <c r="AW228" s="14" t="s">
        <v>34</v>
      </c>
      <c r="AX228" s="14" t="s">
        <v>72</v>
      </c>
      <c r="AY228" s="222" t="s">
        <v>177</v>
      </c>
    </row>
    <row r="229" spans="2:51" s="12" customFormat="1" ht="12">
      <c r="B229" s="194"/>
      <c r="D229" s="191" t="s">
        <v>188</v>
      </c>
      <c r="E229" s="195" t="s">
        <v>3</v>
      </c>
      <c r="F229" s="196" t="s">
        <v>364</v>
      </c>
      <c r="H229" s="197">
        <v>0.525</v>
      </c>
      <c r="I229" s="198"/>
      <c r="L229" s="194"/>
      <c r="M229" s="199"/>
      <c r="N229" s="200"/>
      <c r="O229" s="200"/>
      <c r="P229" s="200"/>
      <c r="Q229" s="200"/>
      <c r="R229" s="200"/>
      <c r="S229" s="200"/>
      <c r="T229" s="201"/>
      <c r="AT229" s="195" t="s">
        <v>188</v>
      </c>
      <c r="AU229" s="195" t="s">
        <v>81</v>
      </c>
      <c r="AV229" s="12" t="s">
        <v>81</v>
      </c>
      <c r="AW229" s="12" t="s">
        <v>34</v>
      </c>
      <c r="AX229" s="12" t="s">
        <v>72</v>
      </c>
      <c r="AY229" s="195" t="s">
        <v>177</v>
      </c>
    </row>
    <row r="230" spans="2:51" s="14" customFormat="1" ht="12">
      <c r="B230" s="221"/>
      <c r="D230" s="191" t="s">
        <v>188</v>
      </c>
      <c r="E230" s="222" t="s">
        <v>3</v>
      </c>
      <c r="F230" s="223" t="s">
        <v>367</v>
      </c>
      <c r="H230" s="224">
        <v>0.525</v>
      </c>
      <c r="I230" s="225"/>
      <c r="L230" s="221"/>
      <c r="M230" s="226"/>
      <c r="N230" s="227"/>
      <c r="O230" s="227"/>
      <c r="P230" s="227"/>
      <c r="Q230" s="227"/>
      <c r="R230" s="227"/>
      <c r="S230" s="227"/>
      <c r="T230" s="228"/>
      <c r="AT230" s="222" t="s">
        <v>188</v>
      </c>
      <c r="AU230" s="222" t="s">
        <v>81</v>
      </c>
      <c r="AV230" s="14" t="s">
        <v>194</v>
      </c>
      <c r="AW230" s="14" t="s">
        <v>34</v>
      </c>
      <c r="AX230" s="14" t="s">
        <v>72</v>
      </c>
      <c r="AY230" s="222" t="s">
        <v>177</v>
      </c>
    </row>
    <row r="231" spans="2:51" s="13" customFormat="1" ht="12">
      <c r="B231" s="213"/>
      <c r="D231" s="191" t="s">
        <v>188</v>
      </c>
      <c r="E231" s="214" t="s">
        <v>3</v>
      </c>
      <c r="F231" s="215" t="s">
        <v>359</v>
      </c>
      <c r="H231" s="216">
        <v>1.5750000000000002</v>
      </c>
      <c r="I231" s="217"/>
      <c r="L231" s="213"/>
      <c r="M231" s="218"/>
      <c r="N231" s="219"/>
      <c r="O231" s="219"/>
      <c r="P231" s="219"/>
      <c r="Q231" s="219"/>
      <c r="R231" s="219"/>
      <c r="S231" s="219"/>
      <c r="T231" s="220"/>
      <c r="AT231" s="214" t="s">
        <v>188</v>
      </c>
      <c r="AU231" s="214" t="s">
        <v>81</v>
      </c>
      <c r="AV231" s="13" t="s">
        <v>184</v>
      </c>
      <c r="AW231" s="13" t="s">
        <v>34</v>
      </c>
      <c r="AX231" s="13" t="s">
        <v>79</v>
      </c>
      <c r="AY231" s="214" t="s">
        <v>177</v>
      </c>
    </row>
    <row r="232" spans="2:65" s="1" customFormat="1" ht="48" customHeight="1">
      <c r="B232" s="177"/>
      <c r="C232" s="178" t="s">
        <v>368</v>
      </c>
      <c r="D232" s="178" t="s">
        <v>179</v>
      </c>
      <c r="E232" s="179" t="s">
        <v>369</v>
      </c>
      <c r="F232" s="180" t="s">
        <v>370</v>
      </c>
      <c r="G232" s="181" t="s">
        <v>261</v>
      </c>
      <c r="H232" s="182">
        <v>116.551</v>
      </c>
      <c r="I232" s="183"/>
      <c r="J232" s="184">
        <f>ROUND(I232*H232,2)</f>
        <v>0</v>
      </c>
      <c r="K232" s="180" t="s">
        <v>183</v>
      </c>
      <c r="L232" s="37"/>
      <c r="M232" s="185" t="s">
        <v>3</v>
      </c>
      <c r="N232" s="186" t="s">
        <v>43</v>
      </c>
      <c r="O232" s="70"/>
      <c r="P232" s="187">
        <f>O232*H232</f>
        <v>0</v>
      </c>
      <c r="Q232" s="187">
        <v>0.10891</v>
      </c>
      <c r="R232" s="187">
        <f>Q232*H232</f>
        <v>12.69356941</v>
      </c>
      <c r="S232" s="187">
        <v>0</v>
      </c>
      <c r="T232" s="188">
        <f>S232*H232</f>
        <v>0</v>
      </c>
      <c r="AR232" s="189" t="s">
        <v>184</v>
      </c>
      <c r="AT232" s="189" t="s">
        <v>179</v>
      </c>
      <c r="AU232" s="189" t="s">
        <v>81</v>
      </c>
      <c r="AY232" s="18" t="s">
        <v>177</v>
      </c>
      <c r="BE232" s="190">
        <f>IF(N232="základní",J232,0)</f>
        <v>0</v>
      </c>
      <c r="BF232" s="190">
        <f>IF(N232="snížená",J232,0)</f>
        <v>0</v>
      </c>
      <c r="BG232" s="190">
        <f>IF(N232="zákl. přenesená",J232,0)</f>
        <v>0</v>
      </c>
      <c r="BH232" s="190">
        <f>IF(N232="sníž. přenesená",J232,0)</f>
        <v>0</v>
      </c>
      <c r="BI232" s="190">
        <f>IF(N232="nulová",J232,0)</f>
        <v>0</v>
      </c>
      <c r="BJ232" s="18" t="s">
        <v>79</v>
      </c>
      <c r="BK232" s="190">
        <f>ROUND(I232*H232,2)</f>
        <v>0</v>
      </c>
      <c r="BL232" s="18" t="s">
        <v>184</v>
      </c>
      <c r="BM232" s="189" t="s">
        <v>371</v>
      </c>
    </row>
    <row r="233" spans="2:51" s="12" customFormat="1" ht="12">
      <c r="B233" s="194"/>
      <c r="D233" s="191" t="s">
        <v>188</v>
      </c>
      <c r="E233" s="195" t="s">
        <v>3</v>
      </c>
      <c r="F233" s="196" t="s">
        <v>372</v>
      </c>
      <c r="H233" s="197">
        <v>12.6</v>
      </c>
      <c r="I233" s="198"/>
      <c r="L233" s="194"/>
      <c r="M233" s="199"/>
      <c r="N233" s="200"/>
      <c r="O233" s="200"/>
      <c r="P233" s="200"/>
      <c r="Q233" s="200"/>
      <c r="R233" s="200"/>
      <c r="S233" s="200"/>
      <c r="T233" s="201"/>
      <c r="AT233" s="195" t="s">
        <v>188</v>
      </c>
      <c r="AU233" s="195" t="s">
        <v>81</v>
      </c>
      <c r="AV233" s="12" t="s">
        <v>81</v>
      </c>
      <c r="AW233" s="12" t="s">
        <v>34</v>
      </c>
      <c r="AX233" s="12" t="s">
        <v>72</v>
      </c>
      <c r="AY233" s="195" t="s">
        <v>177</v>
      </c>
    </row>
    <row r="234" spans="2:51" s="12" customFormat="1" ht="12">
      <c r="B234" s="194"/>
      <c r="D234" s="191" t="s">
        <v>188</v>
      </c>
      <c r="E234" s="195" t="s">
        <v>3</v>
      </c>
      <c r="F234" s="196" t="s">
        <v>373</v>
      </c>
      <c r="H234" s="197">
        <v>5.04</v>
      </c>
      <c r="I234" s="198"/>
      <c r="L234" s="194"/>
      <c r="M234" s="199"/>
      <c r="N234" s="200"/>
      <c r="O234" s="200"/>
      <c r="P234" s="200"/>
      <c r="Q234" s="200"/>
      <c r="R234" s="200"/>
      <c r="S234" s="200"/>
      <c r="T234" s="201"/>
      <c r="AT234" s="195" t="s">
        <v>188</v>
      </c>
      <c r="AU234" s="195" t="s">
        <v>81</v>
      </c>
      <c r="AV234" s="12" t="s">
        <v>81</v>
      </c>
      <c r="AW234" s="12" t="s">
        <v>34</v>
      </c>
      <c r="AX234" s="12" t="s">
        <v>72</v>
      </c>
      <c r="AY234" s="195" t="s">
        <v>177</v>
      </c>
    </row>
    <row r="235" spans="2:51" s="14" customFormat="1" ht="12">
      <c r="B235" s="221"/>
      <c r="D235" s="191" t="s">
        <v>188</v>
      </c>
      <c r="E235" s="222" t="s">
        <v>3</v>
      </c>
      <c r="F235" s="223" t="s">
        <v>374</v>
      </c>
      <c r="H235" s="224">
        <v>17.64</v>
      </c>
      <c r="I235" s="225"/>
      <c r="L235" s="221"/>
      <c r="M235" s="226"/>
      <c r="N235" s="227"/>
      <c r="O235" s="227"/>
      <c r="P235" s="227"/>
      <c r="Q235" s="227"/>
      <c r="R235" s="227"/>
      <c r="S235" s="227"/>
      <c r="T235" s="228"/>
      <c r="AT235" s="222" t="s">
        <v>188</v>
      </c>
      <c r="AU235" s="222" t="s">
        <v>81</v>
      </c>
      <c r="AV235" s="14" t="s">
        <v>194</v>
      </c>
      <c r="AW235" s="14" t="s">
        <v>34</v>
      </c>
      <c r="AX235" s="14" t="s">
        <v>72</v>
      </c>
      <c r="AY235" s="222" t="s">
        <v>177</v>
      </c>
    </row>
    <row r="236" spans="2:51" s="12" customFormat="1" ht="12">
      <c r="B236" s="194"/>
      <c r="D236" s="191" t="s">
        <v>188</v>
      </c>
      <c r="E236" s="195" t="s">
        <v>3</v>
      </c>
      <c r="F236" s="196" t="s">
        <v>375</v>
      </c>
      <c r="H236" s="197">
        <v>17.64</v>
      </c>
      <c r="I236" s="198"/>
      <c r="L236" s="194"/>
      <c r="M236" s="199"/>
      <c r="N236" s="200"/>
      <c r="O236" s="200"/>
      <c r="P236" s="200"/>
      <c r="Q236" s="200"/>
      <c r="R236" s="200"/>
      <c r="S236" s="200"/>
      <c r="T236" s="201"/>
      <c r="AT236" s="195" t="s">
        <v>188</v>
      </c>
      <c r="AU236" s="195" t="s">
        <v>81</v>
      </c>
      <c r="AV236" s="12" t="s">
        <v>81</v>
      </c>
      <c r="AW236" s="12" t="s">
        <v>34</v>
      </c>
      <c r="AX236" s="12" t="s">
        <v>72</v>
      </c>
      <c r="AY236" s="195" t="s">
        <v>177</v>
      </c>
    </row>
    <row r="237" spans="2:51" s="12" customFormat="1" ht="12">
      <c r="B237" s="194"/>
      <c r="D237" s="191" t="s">
        <v>188</v>
      </c>
      <c r="E237" s="195" t="s">
        <v>3</v>
      </c>
      <c r="F237" s="196" t="s">
        <v>376</v>
      </c>
      <c r="H237" s="197">
        <v>1.995</v>
      </c>
      <c r="I237" s="198"/>
      <c r="L237" s="194"/>
      <c r="M237" s="199"/>
      <c r="N237" s="200"/>
      <c r="O237" s="200"/>
      <c r="P237" s="200"/>
      <c r="Q237" s="200"/>
      <c r="R237" s="200"/>
      <c r="S237" s="200"/>
      <c r="T237" s="201"/>
      <c r="AT237" s="195" t="s">
        <v>188</v>
      </c>
      <c r="AU237" s="195" t="s">
        <v>81</v>
      </c>
      <c r="AV237" s="12" t="s">
        <v>81</v>
      </c>
      <c r="AW237" s="12" t="s">
        <v>34</v>
      </c>
      <c r="AX237" s="12" t="s">
        <v>72</v>
      </c>
      <c r="AY237" s="195" t="s">
        <v>177</v>
      </c>
    </row>
    <row r="238" spans="2:51" s="12" customFormat="1" ht="12">
      <c r="B238" s="194"/>
      <c r="D238" s="191" t="s">
        <v>188</v>
      </c>
      <c r="E238" s="195" t="s">
        <v>3</v>
      </c>
      <c r="F238" s="196" t="s">
        <v>377</v>
      </c>
      <c r="H238" s="197">
        <v>2.1</v>
      </c>
      <c r="I238" s="198"/>
      <c r="L238" s="194"/>
      <c r="M238" s="199"/>
      <c r="N238" s="200"/>
      <c r="O238" s="200"/>
      <c r="P238" s="200"/>
      <c r="Q238" s="200"/>
      <c r="R238" s="200"/>
      <c r="S238" s="200"/>
      <c r="T238" s="201"/>
      <c r="AT238" s="195" t="s">
        <v>188</v>
      </c>
      <c r="AU238" s="195" t="s">
        <v>81</v>
      </c>
      <c r="AV238" s="12" t="s">
        <v>81</v>
      </c>
      <c r="AW238" s="12" t="s">
        <v>34</v>
      </c>
      <c r="AX238" s="12" t="s">
        <v>72</v>
      </c>
      <c r="AY238" s="195" t="s">
        <v>177</v>
      </c>
    </row>
    <row r="239" spans="2:51" s="12" customFormat="1" ht="12">
      <c r="B239" s="194"/>
      <c r="D239" s="191" t="s">
        <v>188</v>
      </c>
      <c r="E239" s="195" t="s">
        <v>3</v>
      </c>
      <c r="F239" s="196" t="s">
        <v>378</v>
      </c>
      <c r="H239" s="197">
        <v>1.365</v>
      </c>
      <c r="I239" s="198"/>
      <c r="L239" s="194"/>
      <c r="M239" s="199"/>
      <c r="N239" s="200"/>
      <c r="O239" s="200"/>
      <c r="P239" s="200"/>
      <c r="Q239" s="200"/>
      <c r="R239" s="200"/>
      <c r="S239" s="200"/>
      <c r="T239" s="201"/>
      <c r="AT239" s="195" t="s">
        <v>188</v>
      </c>
      <c r="AU239" s="195" t="s">
        <v>81</v>
      </c>
      <c r="AV239" s="12" t="s">
        <v>81</v>
      </c>
      <c r="AW239" s="12" t="s">
        <v>34</v>
      </c>
      <c r="AX239" s="12" t="s">
        <v>72</v>
      </c>
      <c r="AY239" s="195" t="s">
        <v>177</v>
      </c>
    </row>
    <row r="240" spans="2:51" s="12" customFormat="1" ht="12">
      <c r="B240" s="194"/>
      <c r="D240" s="191" t="s">
        <v>188</v>
      </c>
      <c r="E240" s="195" t="s">
        <v>3</v>
      </c>
      <c r="F240" s="196" t="s">
        <v>357</v>
      </c>
      <c r="H240" s="197">
        <v>1.89</v>
      </c>
      <c r="I240" s="198"/>
      <c r="L240" s="194"/>
      <c r="M240" s="199"/>
      <c r="N240" s="200"/>
      <c r="O240" s="200"/>
      <c r="P240" s="200"/>
      <c r="Q240" s="200"/>
      <c r="R240" s="200"/>
      <c r="S240" s="200"/>
      <c r="T240" s="201"/>
      <c r="AT240" s="195" t="s">
        <v>188</v>
      </c>
      <c r="AU240" s="195" t="s">
        <v>81</v>
      </c>
      <c r="AV240" s="12" t="s">
        <v>81</v>
      </c>
      <c r="AW240" s="12" t="s">
        <v>34</v>
      </c>
      <c r="AX240" s="12" t="s">
        <v>72</v>
      </c>
      <c r="AY240" s="195" t="s">
        <v>177</v>
      </c>
    </row>
    <row r="241" spans="2:51" s="14" customFormat="1" ht="12">
      <c r="B241" s="221"/>
      <c r="D241" s="191" t="s">
        <v>188</v>
      </c>
      <c r="E241" s="222" t="s">
        <v>3</v>
      </c>
      <c r="F241" s="223" t="s">
        <v>365</v>
      </c>
      <c r="H241" s="224">
        <v>24.990000000000002</v>
      </c>
      <c r="I241" s="225"/>
      <c r="L241" s="221"/>
      <c r="M241" s="226"/>
      <c r="N241" s="227"/>
      <c r="O241" s="227"/>
      <c r="P241" s="227"/>
      <c r="Q241" s="227"/>
      <c r="R241" s="227"/>
      <c r="S241" s="227"/>
      <c r="T241" s="228"/>
      <c r="AT241" s="222" t="s">
        <v>188</v>
      </c>
      <c r="AU241" s="222" t="s">
        <v>81</v>
      </c>
      <c r="AV241" s="14" t="s">
        <v>194</v>
      </c>
      <c r="AW241" s="14" t="s">
        <v>34</v>
      </c>
      <c r="AX241" s="14" t="s">
        <v>72</v>
      </c>
      <c r="AY241" s="222" t="s">
        <v>177</v>
      </c>
    </row>
    <row r="242" spans="2:51" s="12" customFormat="1" ht="12">
      <c r="B242" s="194"/>
      <c r="D242" s="191" t="s">
        <v>188</v>
      </c>
      <c r="E242" s="195" t="s">
        <v>3</v>
      </c>
      <c r="F242" s="196" t="s">
        <v>375</v>
      </c>
      <c r="H242" s="197">
        <v>17.64</v>
      </c>
      <c r="I242" s="198"/>
      <c r="L242" s="194"/>
      <c r="M242" s="199"/>
      <c r="N242" s="200"/>
      <c r="O242" s="200"/>
      <c r="P242" s="200"/>
      <c r="Q242" s="200"/>
      <c r="R242" s="200"/>
      <c r="S242" s="200"/>
      <c r="T242" s="201"/>
      <c r="AT242" s="195" t="s">
        <v>188</v>
      </c>
      <c r="AU242" s="195" t="s">
        <v>81</v>
      </c>
      <c r="AV242" s="12" t="s">
        <v>81</v>
      </c>
      <c r="AW242" s="12" t="s">
        <v>34</v>
      </c>
      <c r="AX242" s="12" t="s">
        <v>72</v>
      </c>
      <c r="AY242" s="195" t="s">
        <v>177</v>
      </c>
    </row>
    <row r="243" spans="2:51" s="12" customFormat="1" ht="12">
      <c r="B243" s="194"/>
      <c r="D243" s="191" t="s">
        <v>188</v>
      </c>
      <c r="E243" s="195" t="s">
        <v>3</v>
      </c>
      <c r="F243" s="196" t="s">
        <v>377</v>
      </c>
      <c r="H243" s="197">
        <v>2.1</v>
      </c>
      <c r="I243" s="198"/>
      <c r="L243" s="194"/>
      <c r="M243" s="199"/>
      <c r="N243" s="200"/>
      <c r="O243" s="200"/>
      <c r="P243" s="200"/>
      <c r="Q243" s="200"/>
      <c r="R243" s="200"/>
      <c r="S243" s="200"/>
      <c r="T243" s="201"/>
      <c r="AT243" s="195" t="s">
        <v>188</v>
      </c>
      <c r="AU243" s="195" t="s">
        <v>81</v>
      </c>
      <c r="AV243" s="12" t="s">
        <v>81</v>
      </c>
      <c r="AW243" s="12" t="s">
        <v>34</v>
      </c>
      <c r="AX243" s="12" t="s">
        <v>72</v>
      </c>
      <c r="AY243" s="195" t="s">
        <v>177</v>
      </c>
    </row>
    <row r="244" spans="2:51" s="12" customFormat="1" ht="12">
      <c r="B244" s="194"/>
      <c r="D244" s="191" t="s">
        <v>188</v>
      </c>
      <c r="E244" s="195" t="s">
        <v>3</v>
      </c>
      <c r="F244" s="196" t="s">
        <v>379</v>
      </c>
      <c r="H244" s="197">
        <v>1.523</v>
      </c>
      <c r="I244" s="198"/>
      <c r="L244" s="194"/>
      <c r="M244" s="199"/>
      <c r="N244" s="200"/>
      <c r="O244" s="200"/>
      <c r="P244" s="200"/>
      <c r="Q244" s="200"/>
      <c r="R244" s="200"/>
      <c r="S244" s="200"/>
      <c r="T244" s="201"/>
      <c r="AT244" s="195" t="s">
        <v>188</v>
      </c>
      <c r="AU244" s="195" t="s">
        <v>81</v>
      </c>
      <c r="AV244" s="12" t="s">
        <v>81</v>
      </c>
      <c r="AW244" s="12" t="s">
        <v>34</v>
      </c>
      <c r="AX244" s="12" t="s">
        <v>72</v>
      </c>
      <c r="AY244" s="195" t="s">
        <v>177</v>
      </c>
    </row>
    <row r="245" spans="2:51" s="12" customFormat="1" ht="12">
      <c r="B245" s="194"/>
      <c r="D245" s="191" t="s">
        <v>188</v>
      </c>
      <c r="E245" s="195" t="s">
        <v>3</v>
      </c>
      <c r="F245" s="196" t="s">
        <v>380</v>
      </c>
      <c r="H245" s="197">
        <v>2.415</v>
      </c>
      <c r="I245" s="198"/>
      <c r="L245" s="194"/>
      <c r="M245" s="199"/>
      <c r="N245" s="200"/>
      <c r="O245" s="200"/>
      <c r="P245" s="200"/>
      <c r="Q245" s="200"/>
      <c r="R245" s="200"/>
      <c r="S245" s="200"/>
      <c r="T245" s="201"/>
      <c r="AT245" s="195" t="s">
        <v>188</v>
      </c>
      <c r="AU245" s="195" t="s">
        <v>81</v>
      </c>
      <c r="AV245" s="12" t="s">
        <v>81</v>
      </c>
      <c r="AW245" s="12" t="s">
        <v>34</v>
      </c>
      <c r="AX245" s="12" t="s">
        <v>72</v>
      </c>
      <c r="AY245" s="195" t="s">
        <v>177</v>
      </c>
    </row>
    <row r="246" spans="2:51" s="12" customFormat="1" ht="12">
      <c r="B246" s="194"/>
      <c r="D246" s="191" t="s">
        <v>188</v>
      </c>
      <c r="E246" s="195" t="s">
        <v>3</v>
      </c>
      <c r="F246" s="196" t="s">
        <v>378</v>
      </c>
      <c r="H246" s="197">
        <v>1.365</v>
      </c>
      <c r="I246" s="198"/>
      <c r="L246" s="194"/>
      <c r="M246" s="199"/>
      <c r="N246" s="200"/>
      <c r="O246" s="200"/>
      <c r="P246" s="200"/>
      <c r="Q246" s="200"/>
      <c r="R246" s="200"/>
      <c r="S246" s="200"/>
      <c r="T246" s="201"/>
      <c r="AT246" s="195" t="s">
        <v>188</v>
      </c>
      <c r="AU246" s="195" t="s">
        <v>81</v>
      </c>
      <c r="AV246" s="12" t="s">
        <v>81</v>
      </c>
      <c r="AW246" s="12" t="s">
        <v>34</v>
      </c>
      <c r="AX246" s="12" t="s">
        <v>72</v>
      </c>
      <c r="AY246" s="195" t="s">
        <v>177</v>
      </c>
    </row>
    <row r="247" spans="2:51" s="12" customFormat="1" ht="12">
      <c r="B247" s="194"/>
      <c r="D247" s="191" t="s">
        <v>188</v>
      </c>
      <c r="E247" s="195" t="s">
        <v>3</v>
      </c>
      <c r="F247" s="196" t="s">
        <v>357</v>
      </c>
      <c r="H247" s="197">
        <v>1.89</v>
      </c>
      <c r="I247" s="198"/>
      <c r="L247" s="194"/>
      <c r="M247" s="199"/>
      <c r="N247" s="200"/>
      <c r="O247" s="200"/>
      <c r="P247" s="200"/>
      <c r="Q247" s="200"/>
      <c r="R247" s="200"/>
      <c r="S247" s="200"/>
      <c r="T247" s="201"/>
      <c r="AT247" s="195" t="s">
        <v>188</v>
      </c>
      <c r="AU247" s="195" t="s">
        <v>81</v>
      </c>
      <c r="AV247" s="12" t="s">
        <v>81</v>
      </c>
      <c r="AW247" s="12" t="s">
        <v>34</v>
      </c>
      <c r="AX247" s="12" t="s">
        <v>72</v>
      </c>
      <c r="AY247" s="195" t="s">
        <v>177</v>
      </c>
    </row>
    <row r="248" spans="2:51" s="14" customFormat="1" ht="12">
      <c r="B248" s="221"/>
      <c r="D248" s="191" t="s">
        <v>188</v>
      </c>
      <c r="E248" s="222" t="s">
        <v>3</v>
      </c>
      <c r="F248" s="223" t="s">
        <v>366</v>
      </c>
      <c r="H248" s="224">
        <v>26.933</v>
      </c>
      <c r="I248" s="225"/>
      <c r="L248" s="221"/>
      <c r="M248" s="226"/>
      <c r="N248" s="227"/>
      <c r="O248" s="227"/>
      <c r="P248" s="227"/>
      <c r="Q248" s="227"/>
      <c r="R248" s="227"/>
      <c r="S248" s="227"/>
      <c r="T248" s="228"/>
      <c r="AT248" s="222" t="s">
        <v>188</v>
      </c>
      <c r="AU248" s="222" t="s">
        <v>81</v>
      </c>
      <c r="AV248" s="14" t="s">
        <v>194</v>
      </c>
      <c r="AW248" s="14" t="s">
        <v>34</v>
      </c>
      <c r="AX248" s="14" t="s">
        <v>72</v>
      </c>
      <c r="AY248" s="222" t="s">
        <v>177</v>
      </c>
    </row>
    <row r="249" spans="2:51" s="12" customFormat="1" ht="12">
      <c r="B249" s="194"/>
      <c r="D249" s="191" t="s">
        <v>188</v>
      </c>
      <c r="E249" s="195" t="s">
        <v>3</v>
      </c>
      <c r="F249" s="196" t="s">
        <v>375</v>
      </c>
      <c r="H249" s="197">
        <v>17.64</v>
      </c>
      <c r="I249" s="198"/>
      <c r="L249" s="194"/>
      <c r="M249" s="199"/>
      <c r="N249" s="200"/>
      <c r="O249" s="200"/>
      <c r="P249" s="200"/>
      <c r="Q249" s="200"/>
      <c r="R249" s="200"/>
      <c r="S249" s="200"/>
      <c r="T249" s="201"/>
      <c r="AT249" s="195" t="s">
        <v>188</v>
      </c>
      <c r="AU249" s="195" t="s">
        <v>81</v>
      </c>
      <c r="AV249" s="12" t="s">
        <v>81</v>
      </c>
      <c r="AW249" s="12" t="s">
        <v>34</v>
      </c>
      <c r="AX249" s="12" t="s">
        <v>72</v>
      </c>
      <c r="AY249" s="195" t="s">
        <v>177</v>
      </c>
    </row>
    <row r="250" spans="2:51" s="12" customFormat="1" ht="12">
      <c r="B250" s="194"/>
      <c r="D250" s="191" t="s">
        <v>188</v>
      </c>
      <c r="E250" s="195" t="s">
        <v>3</v>
      </c>
      <c r="F250" s="196" t="s">
        <v>377</v>
      </c>
      <c r="H250" s="197">
        <v>2.1</v>
      </c>
      <c r="I250" s="198"/>
      <c r="L250" s="194"/>
      <c r="M250" s="199"/>
      <c r="N250" s="200"/>
      <c r="O250" s="200"/>
      <c r="P250" s="200"/>
      <c r="Q250" s="200"/>
      <c r="R250" s="200"/>
      <c r="S250" s="200"/>
      <c r="T250" s="201"/>
      <c r="AT250" s="195" t="s">
        <v>188</v>
      </c>
      <c r="AU250" s="195" t="s">
        <v>81</v>
      </c>
      <c r="AV250" s="12" t="s">
        <v>81</v>
      </c>
      <c r="AW250" s="12" t="s">
        <v>34</v>
      </c>
      <c r="AX250" s="12" t="s">
        <v>72</v>
      </c>
      <c r="AY250" s="195" t="s">
        <v>177</v>
      </c>
    </row>
    <row r="251" spans="2:51" s="12" customFormat="1" ht="12">
      <c r="B251" s="194"/>
      <c r="D251" s="191" t="s">
        <v>188</v>
      </c>
      <c r="E251" s="195" t="s">
        <v>3</v>
      </c>
      <c r="F251" s="196" t="s">
        <v>379</v>
      </c>
      <c r="H251" s="197">
        <v>1.523</v>
      </c>
      <c r="I251" s="198"/>
      <c r="L251" s="194"/>
      <c r="M251" s="199"/>
      <c r="N251" s="200"/>
      <c r="O251" s="200"/>
      <c r="P251" s="200"/>
      <c r="Q251" s="200"/>
      <c r="R251" s="200"/>
      <c r="S251" s="200"/>
      <c r="T251" s="201"/>
      <c r="AT251" s="195" t="s">
        <v>188</v>
      </c>
      <c r="AU251" s="195" t="s">
        <v>81</v>
      </c>
      <c r="AV251" s="12" t="s">
        <v>81</v>
      </c>
      <c r="AW251" s="12" t="s">
        <v>34</v>
      </c>
      <c r="AX251" s="12" t="s">
        <v>72</v>
      </c>
      <c r="AY251" s="195" t="s">
        <v>177</v>
      </c>
    </row>
    <row r="252" spans="2:51" s="12" customFormat="1" ht="12">
      <c r="B252" s="194"/>
      <c r="D252" s="191" t="s">
        <v>188</v>
      </c>
      <c r="E252" s="195" t="s">
        <v>3</v>
      </c>
      <c r="F252" s="196" t="s">
        <v>380</v>
      </c>
      <c r="H252" s="197">
        <v>2.415</v>
      </c>
      <c r="I252" s="198"/>
      <c r="L252" s="194"/>
      <c r="M252" s="199"/>
      <c r="N252" s="200"/>
      <c r="O252" s="200"/>
      <c r="P252" s="200"/>
      <c r="Q252" s="200"/>
      <c r="R252" s="200"/>
      <c r="S252" s="200"/>
      <c r="T252" s="201"/>
      <c r="AT252" s="195" t="s">
        <v>188</v>
      </c>
      <c r="AU252" s="195" t="s">
        <v>81</v>
      </c>
      <c r="AV252" s="12" t="s">
        <v>81</v>
      </c>
      <c r="AW252" s="12" t="s">
        <v>34</v>
      </c>
      <c r="AX252" s="12" t="s">
        <v>72</v>
      </c>
      <c r="AY252" s="195" t="s">
        <v>177</v>
      </c>
    </row>
    <row r="253" spans="2:51" s="12" customFormat="1" ht="12">
      <c r="B253" s="194"/>
      <c r="D253" s="191" t="s">
        <v>188</v>
      </c>
      <c r="E253" s="195" t="s">
        <v>3</v>
      </c>
      <c r="F253" s="196" t="s">
        <v>378</v>
      </c>
      <c r="H253" s="197">
        <v>1.365</v>
      </c>
      <c r="I253" s="198"/>
      <c r="L253" s="194"/>
      <c r="M253" s="199"/>
      <c r="N253" s="200"/>
      <c r="O253" s="200"/>
      <c r="P253" s="200"/>
      <c r="Q253" s="200"/>
      <c r="R253" s="200"/>
      <c r="S253" s="200"/>
      <c r="T253" s="201"/>
      <c r="AT253" s="195" t="s">
        <v>188</v>
      </c>
      <c r="AU253" s="195" t="s">
        <v>81</v>
      </c>
      <c r="AV253" s="12" t="s">
        <v>81</v>
      </c>
      <c r="AW253" s="12" t="s">
        <v>34</v>
      </c>
      <c r="AX253" s="12" t="s">
        <v>72</v>
      </c>
      <c r="AY253" s="195" t="s">
        <v>177</v>
      </c>
    </row>
    <row r="254" spans="2:51" s="12" customFormat="1" ht="12">
      <c r="B254" s="194"/>
      <c r="D254" s="191" t="s">
        <v>188</v>
      </c>
      <c r="E254" s="195" t="s">
        <v>3</v>
      </c>
      <c r="F254" s="196" t="s">
        <v>357</v>
      </c>
      <c r="H254" s="197">
        <v>1.89</v>
      </c>
      <c r="I254" s="198"/>
      <c r="L254" s="194"/>
      <c r="M254" s="199"/>
      <c r="N254" s="200"/>
      <c r="O254" s="200"/>
      <c r="P254" s="200"/>
      <c r="Q254" s="200"/>
      <c r="R254" s="200"/>
      <c r="S254" s="200"/>
      <c r="T254" s="201"/>
      <c r="AT254" s="195" t="s">
        <v>188</v>
      </c>
      <c r="AU254" s="195" t="s">
        <v>81</v>
      </c>
      <c r="AV254" s="12" t="s">
        <v>81</v>
      </c>
      <c r="AW254" s="12" t="s">
        <v>34</v>
      </c>
      <c r="AX254" s="12" t="s">
        <v>72</v>
      </c>
      <c r="AY254" s="195" t="s">
        <v>177</v>
      </c>
    </row>
    <row r="255" spans="2:51" s="14" customFormat="1" ht="12">
      <c r="B255" s="221"/>
      <c r="D255" s="191" t="s">
        <v>188</v>
      </c>
      <c r="E255" s="222" t="s">
        <v>3</v>
      </c>
      <c r="F255" s="223" t="s">
        <v>367</v>
      </c>
      <c r="H255" s="224">
        <v>26.933</v>
      </c>
      <c r="I255" s="225"/>
      <c r="L255" s="221"/>
      <c r="M255" s="226"/>
      <c r="N255" s="227"/>
      <c r="O255" s="227"/>
      <c r="P255" s="227"/>
      <c r="Q255" s="227"/>
      <c r="R255" s="227"/>
      <c r="S255" s="227"/>
      <c r="T255" s="228"/>
      <c r="AT255" s="222" t="s">
        <v>188</v>
      </c>
      <c r="AU255" s="222" t="s">
        <v>81</v>
      </c>
      <c r="AV255" s="14" t="s">
        <v>194</v>
      </c>
      <c r="AW255" s="14" t="s">
        <v>34</v>
      </c>
      <c r="AX255" s="14" t="s">
        <v>72</v>
      </c>
      <c r="AY255" s="222" t="s">
        <v>177</v>
      </c>
    </row>
    <row r="256" spans="2:51" s="12" customFormat="1" ht="12">
      <c r="B256" s="194"/>
      <c r="D256" s="191" t="s">
        <v>188</v>
      </c>
      <c r="E256" s="195" t="s">
        <v>3</v>
      </c>
      <c r="F256" s="196" t="s">
        <v>381</v>
      </c>
      <c r="H256" s="197">
        <v>7.56</v>
      </c>
      <c r="I256" s="198"/>
      <c r="L256" s="194"/>
      <c r="M256" s="199"/>
      <c r="N256" s="200"/>
      <c r="O256" s="200"/>
      <c r="P256" s="200"/>
      <c r="Q256" s="200"/>
      <c r="R256" s="200"/>
      <c r="S256" s="200"/>
      <c r="T256" s="201"/>
      <c r="AT256" s="195" t="s">
        <v>188</v>
      </c>
      <c r="AU256" s="195" t="s">
        <v>81</v>
      </c>
      <c r="AV256" s="12" t="s">
        <v>81</v>
      </c>
      <c r="AW256" s="12" t="s">
        <v>34</v>
      </c>
      <c r="AX256" s="12" t="s">
        <v>72</v>
      </c>
      <c r="AY256" s="195" t="s">
        <v>177</v>
      </c>
    </row>
    <row r="257" spans="2:51" s="12" customFormat="1" ht="12">
      <c r="B257" s="194"/>
      <c r="D257" s="191" t="s">
        <v>188</v>
      </c>
      <c r="E257" s="195" t="s">
        <v>3</v>
      </c>
      <c r="F257" s="196" t="s">
        <v>382</v>
      </c>
      <c r="H257" s="197">
        <v>10.08</v>
      </c>
      <c r="I257" s="198"/>
      <c r="L257" s="194"/>
      <c r="M257" s="199"/>
      <c r="N257" s="200"/>
      <c r="O257" s="200"/>
      <c r="P257" s="200"/>
      <c r="Q257" s="200"/>
      <c r="R257" s="200"/>
      <c r="S257" s="200"/>
      <c r="T257" s="201"/>
      <c r="AT257" s="195" t="s">
        <v>188</v>
      </c>
      <c r="AU257" s="195" t="s">
        <v>81</v>
      </c>
      <c r="AV257" s="12" t="s">
        <v>81</v>
      </c>
      <c r="AW257" s="12" t="s">
        <v>34</v>
      </c>
      <c r="AX257" s="12" t="s">
        <v>72</v>
      </c>
      <c r="AY257" s="195" t="s">
        <v>177</v>
      </c>
    </row>
    <row r="258" spans="2:51" s="12" customFormat="1" ht="12">
      <c r="B258" s="194"/>
      <c r="D258" s="191" t="s">
        <v>188</v>
      </c>
      <c r="E258" s="195" t="s">
        <v>3</v>
      </c>
      <c r="F258" s="196" t="s">
        <v>380</v>
      </c>
      <c r="H258" s="197">
        <v>2.415</v>
      </c>
      <c r="I258" s="198"/>
      <c r="L258" s="194"/>
      <c r="M258" s="199"/>
      <c r="N258" s="200"/>
      <c r="O258" s="200"/>
      <c r="P258" s="200"/>
      <c r="Q258" s="200"/>
      <c r="R258" s="200"/>
      <c r="S258" s="200"/>
      <c r="T258" s="201"/>
      <c r="AT258" s="195" t="s">
        <v>188</v>
      </c>
      <c r="AU258" s="195" t="s">
        <v>81</v>
      </c>
      <c r="AV258" s="12" t="s">
        <v>81</v>
      </c>
      <c r="AW258" s="12" t="s">
        <v>34</v>
      </c>
      <c r="AX258" s="12" t="s">
        <v>72</v>
      </c>
      <c r="AY258" s="195" t="s">
        <v>177</v>
      </c>
    </row>
    <row r="259" spans="2:51" s="14" customFormat="1" ht="12">
      <c r="B259" s="221"/>
      <c r="D259" s="191" t="s">
        <v>188</v>
      </c>
      <c r="E259" s="222" t="s">
        <v>3</v>
      </c>
      <c r="F259" s="223" t="s">
        <v>356</v>
      </c>
      <c r="H259" s="224">
        <v>20.055</v>
      </c>
      <c r="I259" s="225"/>
      <c r="L259" s="221"/>
      <c r="M259" s="226"/>
      <c r="N259" s="227"/>
      <c r="O259" s="227"/>
      <c r="P259" s="227"/>
      <c r="Q259" s="227"/>
      <c r="R259" s="227"/>
      <c r="S259" s="227"/>
      <c r="T259" s="228"/>
      <c r="AT259" s="222" t="s">
        <v>188</v>
      </c>
      <c r="AU259" s="222" t="s">
        <v>81</v>
      </c>
      <c r="AV259" s="14" t="s">
        <v>194</v>
      </c>
      <c r="AW259" s="14" t="s">
        <v>34</v>
      </c>
      <c r="AX259" s="14" t="s">
        <v>72</v>
      </c>
      <c r="AY259" s="222" t="s">
        <v>177</v>
      </c>
    </row>
    <row r="260" spans="2:51" s="13" customFormat="1" ht="12">
      <c r="B260" s="213"/>
      <c r="D260" s="191" t="s">
        <v>188</v>
      </c>
      <c r="E260" s="214" t="s">
        <v>3</v>
      </c>
      <c r="F260" s="215" t="s">
        <v>359</v>
      </c>
      <c r="H260" s="216">
        <v>116.551</v>
      </c>
      <c r="I260" s="217"/>
      <c r="L260" s="213"/>
      <c r="M260" s="218"/>
      <c r="N260" s="219"/>
      <c r="O260" s="219"/>
      <c r="P260" s="219"/>
      <c r="Q260" s="219"/>
      <c r="R260" s="219"/>
      <c r="S260" s="219"/>
      <c r="T260" s="220"/>
      <c r="AT260" s="214" t="s">
        <v>188</v>
      </c>
      <c r="AU260" s="214" t="s">
        <v>81</v>
      </c>
      <c r="AV260" s="13" t="s">
        <v>184</v>
      </c>
      <c r="AW260" s="13" t="s">
        <v>34</v>
      </c>
      <c r="AX260" s="13" t="s">
        <v>79</v>
      </c>
      <c r="AY260" s="214" t="s">
        <v>177</v>
      </c>
    </row>
    <row r="261" spans="2:65" s="1" customFormat="1" ht="36" customHeight="1">
      <c r="B261" s="177"/>
      <c r="C261" s="178" t="s">
        <v>383</v>
      </c>
      <c r="D261" s="178" t="s">
        <v>179</v>
      </c>
      <c r="E261" s="179" t="s">
        <v>384</v>
      </c>
      <c r="F261" s="180" t="s">
        <v>385</v>
      </c>
      <c r="G261" s="181" t="s">
        <v>261</v>
      </c>
      <c r="H261" s="182">
        <v>80.718</v>
      </c>
      <c r="I261" s="183"/>
      <c r="J261" s="184">
        <f>ROUND(I261*H261,2)</f>
        <v>0</v>
      </c>
      <c r="K261" s="180" t="s">
        <v>183</v>
      </c>
      <c r="L261" s="37"/>
      <c r="M261" s="185" t="s">
        <v>3</v>
      </c>
      <c r="N261" s="186" t="s">
        <v>43</v>
      </c>
      <c r="O261" s="70"/>
      <c r="P261" s="187">
        <f>O261*H261</f>
        <v>0</v>
      </c>
      <c r="Q261" s="187">
        <v>0.03979</v>
      </c>
      <c r="R261" s="187">
        <f>Q261*H261</f>
        <v>3.21176922</v>
      </c>
      <c r="S261" s="187">
        <v>0</v>
      </c>
      <c r="T261" s="188">
        <f>S261*H261</f>
        <v>0</v>
      </c>
      <c r="AR261" s="189" t="s">
        <v>184</v>
      </c>
      <c r="AT261" s="189" t="s">
        <v>179</v>
      </c>
      <c r="AU261" s="189" t="s">
        <v>81</v>
      </c>
      <c r="AY261" s="18" t="s">
        <v>177</v>
      </c>
      <c r="BE261" s="190">
        <f>IF(N261="základní",J261,0)</f>
        <v>0</v>
      </c>
      <c r="BF261" s="190">
        <f>IF(N261="snížená",J261,0)</f>
        <v>0</v>
      </c>
      <c r="BG261" s="190">
        <f>IF(N261="zákl. přenesená",J261,0)</f>
        <v>0</v>
      </c>
      <c r="BH261" s="190">
        <f>IF(N261="sníž. přenesená",J261,0)</f>
        <v>0</v>
      </c>
      <c r="BI261" s="190">
        <f>IF(N261="nulová",J261,0)</f>
        <v>0</v>
      </c>
      <c r="BJ261" s="18" t="s">
        <v>79</v>
      </c>
      <c r="BK261" s="190">
        <f>ROUND(I261*H261,2)</f>
        <v>0</v>
      </c>
      <c r="BL261" s="18" t="s">
        <v>184</v>
      </c>
      <c r="BM261" s="189" t="s">
        <v>386</v>
      </c>
    </row>
    <row r="262" spans="2:51" s="12" customFormat="1" ht="12">
      <c r="B262" s="194"/>
      <c r="D262" s="191" t="s">
        <v>188</v>
      </c>
      <c r="E262" s="195" t="s">
        <v>3</v>
      </c>
      <c r="F262" s="196" t="s">
        <v>387</v>
      </c>
      <c r="H262" s="197">
        <v>10.098</v>
      </c>
      <c r="I262" s="198"/>
      <c r="L262" s="194"/>
      <c r="M262" s="199"/>
      <c r="N262" s="200"/>
      <c r="O262" s="200"/>
      <c r="P262" s="200"/>
      <c r="Q262" s="200"/>
      <c r="R262" s="200"/>
      <c r="S262" s="200"/>
      <c r="T262" s="201"/>
      <c r="AT262" s="195" t="s">
        <v>188</v>
      </c>
      <c r="AU262" s="195" t="s">
        <v>81</v>
      </c>
      <c r="AV262" s="12" t="s">
        <v>81</v>
      </c>
      <c r="AW262" s="12" t="s">
        <v>34</v>
      </c>
      <c r="AX262" s="12" t="s">
        <v>72</v>
      </c>
      <c r="AY262" s="195" t="s">
        <v>177</v>
      </c>
    </row>
    <row r="263" spans="2:51" s="14" customFormat="1" ht="12">
      <c r="B263" s="221"/>
      <c r="D263" s="191" t="s">
        <v>188</v>
      </c>
      <c r="E263" s="222" t="s">
        <v>3</v>
      </c>
      <c r="F263" s="223" t="s">
        <v>374</v>
      </c>
      <c r="H263" s="224">
        <v>10.098</v>
      </c>
      <c r="I263" s="225"/>
      <c r="L263" s="221"/>
      <c r="M263" s="226"/>
      <c r="N263" s="227"/>
      <c r="O263" s="227"/>
      <c r="P263" s="227"/>
      <c r="Q263" s="227"/>
      <c r="R263" s="227"/>
      <c r="S263" s="227"/>
      <c r="T263" s="228"/>
      <c r="AT263" s="222" t="s">
        <v>188</v>
      </c>
      <c r="AU263" s="222" t="s">
        <v>81</v>
      </c>
      <c r="AV263" s="14" t="s">
        <v>194</v>
      </c>
      <c r="AW263" s="14" t="s">
        <v>34</v>
      </c>
      <c r="AX263" s="14" t="s">
        <v>72</v>
      </c>
      <c r="AY263" s="222" t="s">
        <v>177</v>
      </c>
    </row>
    <row r="264" spans="2:51" s="12" customFormat="1" ht="12">
      <c r="B264" s="194"/>
      <c r="D264" s="191" t="s">
        <v>188</v>
      </c>
      <c r="E264" s="195" t="s">
        <v>3</v>
      </c>
      <c r="F264" s="196" t="s">
        <v>388</v>
      </c>
      <c r="H264" s="197">
        <v>16.83</v>
      </c>
      <c r="I264" s="198"/>
      <c r="L264" s="194"/>
      <c r="M264" s="199"/>
      <c r="N264" s="200"/>
      <c r="O264" s="200"/>
      <c r="P264" s="200"/>
      <c r="Q264" s="200"/>
      <c r="R264" s="200"/>
      <c r="S264" s="200"/>
      <c r="T264" s="201"/>
      <c r="AT264" s="195" t="s">
        <v>188</v>
      </c>
      <c r="AU264" s="195" t="s">
        <v>81</v>
      </c>
      <c r="AV264" s="12" t="s">
        <v>81</v>
      </c>
      <c r="AW264" s="12" t="s">
        <v>34</v>
      </c>
      <c r="AX264" s="12" t="s">
        <v>72</v>
      </c>
      <c r="AY264" s="195" t="s">
        <v>177</v>
      </c>
    </row>
    <row r="265" spans="2:51" s="14" customFormat="1" ht="12">
      <c r="B265" s="221"/>
      <c r="D265" s="191" t="s">
        <v>188</v>
      </c>
      <c r="E265" s="222" t="s">
        <v>3</v>
      </c>
      <c r="F265" s="223" t="s">
        <v>365</v>
      </c>
      <c r="H265" s="224">
        <v>16.83</v>
      </c>
      <c r="I265" s="225"/>
      <c r="L265" s="221"/>
      <c r="M265" s="226"/>
      <c r="N265" s="227"/>
      <c r="O265" s="227"/>
      <c r="P265" s="227"/>
      <c r="Q265" s="227"/>
      <c r="R265" s="227"/>
      <c r="S265" s="227"/>
      <c r="T265" s="228"/>
      <c r="AT265" s="222" t="s">
        <v>188</v>
      </c>
      <c r="AU265" s="222" t="s">
        <v>81</v>
      </c>
      <c r="AV265" s="14" t="s">
        <v>194</v>
      </c>
      <c r="AW265" s="14" t="s">
        <v>34</v>
      </c>
      <c r="AX265" s="14" t="s">
        <v>72</v>
      </c>
      <c r="AY265" s="222" t="s">
        <v>177</v>
      </c>
    </row>
    <row r="266" spans="2:51" s="12" customFormat="1" ht="12">
      <c r="B266" s="194"/>
      <c r="D266" s="191" t="s">
        <v>188</v>
      </c>
      <c r="E266" s="195" t="s">
        <v>3</v>
      </c>
      <c r="F266" s="196" t="s">
        <v>389</v>
      </c>
      <c r="H266" s="197">
        <v>18.48</v>
      </c>
      <c r="I266" s="198"/>
      <c r="L266" s="194"/>
      <c r="M266" s="199"/>
      <c r="N266" s="200"/>
      <c r="O266" s="200"/>
      <c r="P266" s="200"/>
      <c r="Q266" s="200"/>
      <c r="R266" s="200"/>
      <c r="S266" s="200"/>
      <c r="T266" s="201"/>
      <c r="AT266" s="195" t="s">
        <v>188</v>
      </c>
      <c r="AU266" s="195" t="s">
        <v>81</v>
      </c>
      <c r="AV266" s="12" t="s">
        <v>81</v>
      </c>
      <c r="AW266" s="12" t="s">
        <v>34</v>
      </c>
      <c r="AX266" s="12" t="s">
        <v>72</v>
      </c>
      <c r="AY266" s="195" t="s">
        <v>177</v>
      </c>
    </row>
    <row r="267" spans="2:51" s="14" customFormat="1" ht="12">
      <c r="B267" s="221"/>
      <c r="D267" s="191" t="s">
        <v>188</v>
      </c>
      <c r="E267" s="222" t="s">
        <v>3</v>
      </c>
      <c r="F267" s="223" t="s">
        <v>366</v>
      </c>
      <c r="H267" s="224">
        <v>18.48</v>
      </c>
      <c r="I267" s="225"/>
      <c r="L267" s="221"/>
      <c r="M267" s="226"/>
      <c r="N267" s="227"/>
      <c r="O267" s="227"/>
      <c r="P267" s="227"/>
      <c r="Q267" s="227"/>
      <c r="R267" s="227"/>
      <c r="S267" s="227"/>
      <c r="T267" s="228"/>
      <c r="AT267" s="222" t="s">
        <v>188</v>
      </c>
      <c r="AU267" s="222" t="s">
        <v>81</v>
      </c>
      <c r="AV267" s="14" t="s">
        <v>194</v>
      </c>
      <c r="AW267" s="14" t="s">
        <v>34</v>
      </c>
      <c r="AX267" s="14" t="s">
        <v>72</v>
      </c>
      <c r="AY267" s="222" t="s">
        <v>177</v>
      </c>
    </row>
    <row r="268" spans="2:51" s="12" customFormat="1" ht="12">
      <c r="B268" s="194"/>
      <c r="D268" s="191" t="s">
        <v>188</v>
      </c>
      <c r="E268" s="195" t="s">
        <v>3</v>
      </c>
      <c r="F268" s="196" t="s">
        <v>389</v>
      </c>
      <c r="H268" s="197">
        <v>18.48</v>
      </c>
      <c r="I268" s="198"/>
      <c r="L268" s="194"/>
      <c r="M268" s="199"/>
      <c r="N268" s="200"/>
      <c r="O268" s="200"/>
      <c r="P268" s="200"/>
      <c r="Q268" s="200"/>
      <c r="R268" s="200"/>
      <c r="S268" s="200"/>
      <c r="T268" s="201"/>
      <c r="AT268" s="195" t="s">
        <v>188</v>
      </c>
      <c r="AU268" s="195" t="s">
        <v>81</v>
      </c>
      <c r="AV268" s="12" t="s">
        <v>81</v>
      </c>
      <c r="AW268" s="12" t="s">
        <v>34</v>
      </c>
      <c r="AX268" s="12" t="s">
        <v>72</v>
      </c>
      <c r="AY268" s="195" t="s">
        <v>177</v>
      </c>
    </row>
    <row r="269" spans="2:51" s="14" customFormat="1" ht="12">
      <c r="B269" s="221"/>
      <c r="D269" s="191" t="s">
        <v>188</v>
      </c>
      <c r="E269" s="222" t="s">
        <v>3</v>
      </c>
      <c r="F269" s="223" t="s">
        <v>367</v>
      </c>
      <c r="H269" s="224">
        <v>18.48</v>
      </c>
      <c r="I269" s="225"/>
      <c r="L269" s="221"/>
      <c r="M269" s="226"/>
      <c r="N269" s="227"/>
      <c r="O269" s="227"/>
      <c r="P269" s="227"/>
      <c r="Q269" s="227"/>
      <c r="R269" s="227"/>
      <c r="S269" s="227"/>
      <c r="T269" s="228"/>
      <c r="AT269" s="222" t="s">
        <v>188</v>
      </c>
      <c r="AU269" s="222" t="s">
        <v>81</v>
      </c>
      <c r="AV269" s="14" t="s">
        <v>194</v>
      </c>
      <c r="AW269" s="14" t="s">
        <v>34</v>
      </c>
      <c r="AX269" s="14" t="s">
        <v>72</v>
      </c>
      <c r="AY269" s="222" t="s">
        <v>177</v>
      </c>
    </row>
    <row r="270" spans="2:51" s="12" customFormat="1" ht="12">
      <c r="B270" s="194"/>
      <c r="D270" s="191" t="s">
        <v>188</v>
      </c>
      <c r="E270" s="195" t="s">
        <v>3</v>
      </c>
      <c r="F270" s="196" t="s">
        <v>390</v>
      </c>
      <c r="H270" s="197">
        <v>16.83</v>
      </c>
      <c r="I270" s="198"/>
      <c r="L270" s="194"/>
      <c r="M270" s="199"/>
      <c r="N270" s="200"/>
      <c r="O270" s="200"/>
      <c r="P270" s="200"/>
      <c r="Q270" s="200"/>
      <c r="R270" s="200"/>
      <c r="S270" s="200"/>
      <c r="T270" s="201"/>
      <c r="AT270" s="195" t="s">
        <v>188</v>
      </c>
      <c r="AU270" s="195" t="s">
        <v>81</v>
      </c>
      <c r="AV270" s="12" t="s">
        <v>81</v>
      </c>
      <c r="AW270" s="12" t="s">
        <v>34</v>
      </c>
      <c r="AX270" s="12" t="s">
        <v>72</v>
      </c>
      <c r="AY270" s="195" t="s">
        <v>177</v>
      </c>
    </row>
    <row r="271" spans="2:51" s="14" customFormat="1" ht="12">
      <c r="B271" s="221"/>
      <c r="D271" s="191" t="s">
        <v>188</v>
      </c>
      <c r="E271" s="222" t="s">
        <v>3</v>
      </c>
      <c r="F271" s="223" t="s">
        <v>356</v>
      </c>
      <c r="H271" s="224">
        <v>16.83</v>
      </c>
      <c r="I271" s="225"/>
      <c r="L271" s="221"/>
      <c r="M271" s="226"/>
      <c r="N271" s="227"/>
      <c r="O271" s="227"/>
      <c r="P271" s="227"/>
      <c r="Q271" s="227"/>
      <c r="R271" s="227"/>
      <c r="S271" s="227"/>
      <c r="T271" s="228"/>
      <c r="AT271" s="222" t="s">
        <v>188</v>
      </c>
      <c r="AU271" s="222" t="s">
        <v>81</v>
      </c>
      <c r="AV271" s="14" t="s">
        <v>194</v>
      </c>
      <c r="AW271" s="14" t="s">
        <v>34</v>
      </c>
      <c r="AX271" s="14" t="s">
        <v>72</v>
      </c>
      <c r="AY271" s="222" t="s">
        <v>177</v>
      </c>
    </row>
    <row r="272" spans="2:51" s="13" customFormat="1" ht="12">
      <c r="B272" s="213"/>
      <c r="D272" s="191" t="s">
        <v>188</v>
      </c>
      <c r="E272" s="214" t="s">
        <v>3</v>
      </c>
      <c r="F272" s="215" t="s">
        <v>359</v>
      </c>
      <c r="H272" s="216">
        <v>80.718</v>
      </c>
      <c r="I272" s="217"/>
      <c r="L272" s="213"/>
      <c r="M272" s="218"/>
      <c r="N272" s="219"/>
      <c r="O272" s="219"/>
      <c r="P272" s="219"/>
      <c r="Q272" s="219"/>
      <c r="R272" s="219"/>
      <c r="S272" s="219"/>
      <c r="T272" s="220"/>
      <c r="AT272" s="214" t="s">
        <v>188</v>
      </c>
      <c r="AU272" s="214" t="s">
        <v>81</v>
      </c>
      <c r="AV272" s="13" t="s">
        <v>184</v>
      </c>
      <c r="AW272" s="13" t="s">
        <v>34</v>
      </c>
      <c r="AX272" s="13" t="s">
        <v>79</v>
      </c>
      <c r="AY272" s="214" t="s">
        <v>177</v>
      </c>
    </row>
    <row r="273" spans="2:65" s="1" customFormat="1" ht="36" customHeight="1">
      <c r="B273" s="177"/>
      <c r="C273" s="178" t="s">
        <v>391</v>
      </c>
      <c r="D273" s="178" t="s">
        <v>179</v>
      </c>
      <c r="E273" s="179" t="s">
        <v>392</v>
      </c>
      <c r="F273" s="180" t="s">
        <v>393</v>
      </c>
      <c r="G273" s="181" t="s">
        <v>261</v>
      </c>
      <c r="H273" s="182">
        <v>6.075</v>
      </c>
      <c r="I273" s="183"/>
      <c r="J273" s="184">
        <f>ROUND(I273*H273,2)</f>
        <v>0</v>
      </c>
      <c r="K273" s="180" t="s">
        <v>183</v>
      </c>
      <c r="L273" s="37"/>
      <c r="M273" s="185" t="s">
        <v>3</v>
      </c>
      <c r="N273" s="186" t="s">
        <v>43</v>
      </c>
      <c r="O273" s="70"/>
      <c r="P273" s="187">
        <f>O273*H273</f>
        <v>0</v>
      </c>
      <c r="Q273" s="187">
        <v>0.05168</v>
      </c>
      <c r="R273" s="187">
        <f>Q273*H273</f>
        <v>0.313956</v>
      </c>
      <c r="S273" s="187">
        <v>0</v>
      </c>
      <c r="T273" s="188">
        <f>S273*H273</f>
        <v>0</v>
      </c>
      <c r="AR273" s="189" t="s">
        <v>184</v>
      </c>
      <c r="AT273" s="189" t="s">
        <v>179</v>
      </c>
      <c r="AU273" s="189" t="s">
        <v>81</v>
      </c>
      <c r="AY273" s="18" t="s">
        <v>177</v>
      </c>
      <c r="BE273" s="190">
        <f>IF(N273="základní",J273,0)</f>
        <v>0</v>
      </c>
      <c r="BF273" s="190">
        <f>IF(N273="snížená",J273,0)</f>
        <v>0</v>
      </c>
      <c r="BG273" s="190">
        <f>IF(N273="zákl. přenesená",J273,0)</f>
        <v>0</v>
      </c>
      <c r="BH273" s="190">
        <f>IF(N273="sníž. přenesená",J273,0)</f>
        <v>0</v>
      </c>
      <c r="BI273" s="190">
        <f>IF(N273="nulová",J273,0)</f>
        <v>0</v>
      </c>
      <c r="BJ273" s="18" t="s">
        <v>79</v>
      </c>
      <c r="BK273" s="190">
        <f>ROUND(I273*H273,2)</f>
        <v>0</v>
      </c>
      <c r="BL273" s="18" t="s">
        <v>184</v>
      </c>
      <c r="BM273" s="189" t="s">
        <v>394</v>
      </c>
    </row>
    <row r="274" spans="2:51" s="12" customFormat="1" ht="12">
      <c r="B274" s="194"/>
      <c r="D274" s="191" t="s">
        <v>188</v>
      </c>
      <c r="E274" s="195" t="s">
        <v>3</v>
      </c>
      <c r="F274" s="196" t="s">
        <v>395</v>
      </c>
      <c r="H274" s="197">
        <v>8.875</v>
      </c>
      <c r="I274" s="198"/>
      <c r="L274" s="194"/>
      <c r="M274" s="199"/>
      <c r="N274" s="200"/>
      <c r="O274" s="200"/>
      <c r="P274" s="200"/>
      <c r="Q274" s="200"/>
      <c r="R274" s="200"/>
      <c r="S274" s="200"/>
      <c r="T274" s="201"/>
      <c r="AT274" s="195" t="s">
        <v>188</v>
      </c>
      <c r="AU274" s="195" t="s">
        <v>81</v>
      </c>
      <c r="AV274" s="12" t="s">
        <v>81</v>
      </c>
      <c r="AW274" s="12" t="s">
        <v>34</v>
      </c>
      <c r="AX274" s="12" t="s">
        <v>72</v>
      </c>
      <c r="AY274" s="195" t="s">
        <v>177</v>
      </c>
    </row>
    <row r="275" spans="2:51" s="12" customFormat="1" ht="12">
      <c r="B275" s="194"/>
      <c r="D275" s="191" t="s">
        <v>188</v>
      </c>
      <c r="E275" s="195" t="s">
        <v>3</v>
      </c>
      <c r="F275" s="196" t="s">
        <v>396</v>
      </c>
      <c r="H275" s="197">
        <v>-2.8</v>
      </c>
      <c r="I275" s="198"/>
      <c r="L275" s="194"/>
      <c r="M275" s="199"/>
      <c r="N275" s="200"/>
      <c r="O275" s="200"/>
      <c r="P275" s="200"/>
      <c r="Q275" s="200"/>
      <c r="R275" s="200"/>
      <c r="S275" s="200"/>
      <c r="T275" s="201"/>
      <c r="AT275" s="195" t="s">
        <v>188</v>
      </c>
      <c r="AU275" s="195" t="s">
        <v>81</v>
      </c>
      <c r="AV275" s="12" t="s">
        <v>81</v>
      </c>
      <c r="AW275" s="12" t="s">
        <v>34</v>
      </c>
      <c r="AX275" s="12" t="s">
        <v>72</v>
      </c>
      <c r="AY275" s="195" t="s">
        <v>177</v>
      </c>
    </row>
    <row r="276" spans="2:51" s="13" customFormat="1" ht="12">
      <c r="B276" s="213"/>
      <c r="D276" s="191" t="s">
        <v>188</v>
      </c>
      <c r="E276" s="214" t="s">
        <v>3</v>
      </c>
      <c r="F276" s="215" t="s">
        <v>271</v>
      </c>
      <c r="H276" s="216">
        <v>6.075</v>
      </c>
      <c r="I276" s="217"/>
      <c r="L276" s="213"/>
      <c r="M276" s="218"/>
      <c r="N276" s="219"/>
      <c r="O276" s="219"/>
      <c r="P276" s="219"/>
      <c r="Q276" s="219"/>
      <c r="R276" s="219"/>
      <c r="S276" s="219"/>
      <c r="T276" s="220"/>
      <c r="AT276" s="214" t="s">
        <v>188</v>
      </c>
      <c r="AU276" s="214" t="s">
        <v>81</v>
      </c>
      <c r="AV276" s="13" t="s">
        <v>184</v>
      </c>
      <c r="AW276" s="13" t="s">
        <v>34</v>
      </c>
      <c r="AX276" s="13" t="s">
        <v>79</v>
      </c>
      <c r="AY276" s="214" t="s">
        <v>177</v>
      </c>
    </row>
    <row r="277" spans="2:65" s="1" customFormat="1" ht="36" customHeight="1">
      <c r="B277" s="177"/>
      <c r="C277" s="178" t="s">
        <v>397</v>
      </c>
      <c r="D277" s="178" t="s">
        <v>179</v>
      </c>
      <c r="E277" s="179" t="s">
        <v>398</v>
      </c>
      <c r="F277" s="180" t="s">
        <v>399</v>
      </c>
      <c r="G277" s="181" t="s">
        <v>261</v>
      </c>
      <c r="H277" s="182">
        <v>382.953</v>
      </c>
      <c r="I277" s="183"/>
      <c r="J277" s="184">
        <f>ROUND(I277*H277,2)</f>
        <v>0</v>
      </c>
      <c r="K277" s="180" t="s">
        <v>183</v>
      </c>
      <c r="L277" s="37"/>
      <c r="M277" s="185" t="s">
        <v>3</v>
      </c>
      <c r="N277" s="186" t="s">
        <v>43</v>
      </c>
      <c r="O277" s="70"/>
      <c r="P277" s="187">
        <f>O277*H277</f>
        <v>0</v>
      </c>
      <c r="Q277" s="187">
        <v>0.06917</v>
      </c>
      <c r="R277" s="187">
        <f>Q277*H277</f>
        <v>26.488859009999995</v>
      </c>
      <c r="S277" s="187">
        <v>0</v>
      </c>
      <c r="T277" s="188">
        <f>S277*H277</f>
        <v>0</v>
      </c>
      <c r="AR277" s="189" t="s">
        <v>184</v>
      </c>
      <c r="AT277" s="189" t="s">
        <v>179</v>
      </c>
      <c r="AU277" s="189" t="s">
        <v>81</v>
      </c>
      <c r="AY277" s="18" t="s">
        <v>177</v>
      </c>
      <c r="BE277" s="190">
        <f>IF(N277="základní",J277,0)</f>
        <v>0</v>
      </c>
      <c r="BF277" s="190">
        <f>IF(N277="snížená",J277,0)</f>
        <v>0</v>
      </c>
      <c r="BG277" s="190">
        <f>IF(N277="zákl. přenesená",J277,0)</f>
        <v>0</v>
      </c>
      <c r="BH277" s="190">
        <f>IF(N277="sníž. přenesená",J277,0)</f>
        <v>0</v>
      </c>
      <c r="BI277" s="190">
        <f>IF(N277="nulová",J277,0)</f>
        <v>0</v>
      </c>
      <c r="BJ277" s="18" t="s">
        <v>79</v>
      </c>
      <c r="BK277" s="190">
        <f>ROUND(I277*H277,2)</f>
        <v>0</v>
      </c>
      <c r="BL277" s="18" t="s">
        <v>184</v>
      </c>
      <c r="BM277" s="189" t="s">
        <v>400</v>
      </c>
    </row>
    <row r="278" spans="2:51" s="12" customFormat="1" ht="12">
      <c r="B278" s="194"/>
      <c r="D278" s="191" t="s">
        <v>188</v>
      </c>
      <c r="E278" s="195" t="s">
        <v>3</v>
      </c>
      <c r="F278" s="196" t="s">
        <v>401</v>
      </c>
      <c r="H278" s="197">
        <v>59.823</v>
      </c>
      <c r="I278" s="198"/>
      <c r="L278" s="194"/>
      <c r="M278" s="199"/>
      <c r="N278" s="200"/>
      <c r="O278" s="200"/>
      <c r="P278" s="200"/>
      <c r="Q278" s="200"/>
      <c r="R278" s="200"/>
      <c r="S278" s="200"/>
      <c r="T278" s="201"/>
      <c r="AT278" s="195" t="s">
        <v>188</v>
      </c>
      <c r="AU278" s="195" t="s">
        <v>81</v>
      </c>
      <c r="AV278" s="12" t="s">
        <v>81</v>
      </c>
      <c r="AW278" s="12" t="s">
        <v>34</v>
      </c>
      <c r="AX278" s="12" t="s">
        <v>72</v>
      </c>
      <c r="AY278" s="195" t="s">
        <v>177</v>
      </c>
    </row>
    <row r="279" spans="2:51" s="12" customFormat="1" ht="12">
      <c r="B279" s="194"/>
      <c r="D279" s="191" t="s">
        <v>188</v>
      </c>
      <c r="E279" s="195" t="s">
        <v>3</v>
      </c>
      <c r="F279" s="196" t="s">
        <v>402</v>
      </c>
      <c r="H279" s="197">
        <v>17.646</v>
      </c>
      <c r="I279" s="198"/>
      <c r="L279" s="194"/>
      <c r="M279" s="199"/>
      <c r="N279" s="200"/>
      <c r="O279" s="200"/>
      <c r="P279" s="200"/>
      <c r="Q279" s="200"/>
      <c r="R279" s="200"/>
      <c r="S279" s="200"/>
      <c r="T279" s="201"/>
      <c r="AT279" s="195" t="s">
        <v>188</v>
      </c>
      <c r="AU279" s="195" t="s">
        <v>81</v>
      </c>
      <c r="AV279" s="12" t="s">
        <v>81</v>
      </c>
      <c r="AW279" s="12" t="s">
        <v>34</v>
      </c>
      <c r="AX279" s="12" t="s">
        <v>72</v>
      </c>
      <c r="AY279" s="195" t="s">
        <v>177</v>
      </c>
    </row>
    <row r="280" spans="2:51" s="12" customFormat="1" ht="12">
      <c r="B280" s="194"/>
      <c r="D280" s="191" t="s">
        <v>188</v>
      </c>
      <c r="E280" s="195" t="s">
        <v>3</v>
      </c>
      <c r="F280" s="196" t="s">
        <v>403</v>
      </c>
      <c r="H280" s="197">
        <v>-4.2</v>
      </c>
      <c r="I280" s="198"/>
      <c r="L280" s="194"/>
      <c r="M280" s="199"/>
      <c r="N280" s="200"/>
      <c r="O280" s="200"/>
      <c r="P280" s="200"/>
      <c r="Q280" s="200"/>
      <c r="R280" s="200"/>
      <c r="S280" s="200"/>
      <c r="T280" s="201"/>
      <c r="AT280" s="195" t="s">
        <v>188</v>
      </c>
      <c r="AU280" s="195" t="s">
        <v>81</v>
      </c>
      <c r="AV280" s="12" t="s">
        <v>81</v>
      </c>
      <c r="AW280" s="12" t="s">
        <v>34</v>
      </c>
      <c r="AX280" s="12" t="s">
        <v>72</v>
      </c>
      <c r="AY280" s="195" t="s">
        <v>177</v>
      </c>
    </row>
    <row r="281" spans="2:51" s="12" customFormat="1" ht="12">
      <c r="B281" s="194"/>
      <c r="D281" s="191" t="s">
        <v>188</v>
      </c>
      <c r="E281" s="195" t="s">
        <v>3</v>
      </c>
      <c r="F281" s="196" t="s">
        <v>404</v>
      </c>
      <c r="H281" s="197">
        <v>-2.2</v>
      </c>
      <c r="I281" s="198"/>
      <c r="L281" s="194"/>
      <c r="M281" s="199"/>
      <c r="N281" s="200"/>
      <c r="O281" s="200"/>
      <c r="P281" s="200"/>
      <c r="Q281" s="200"/>
      <c r="R281" s="200"/>
      <c r="S281" s="200"/>
      <c r="T281" s="201"/>
      <c r="AT281" s="195" t="s">
        <v>188</v>
      </c>
      <c r="AU281" s="195" t="s">
        <v>81</v>
      </c>
      <c r="AV281" s="12" t="s">
        <v>81</v>
      </c>
      <c r="AW281" s="12" t="s">
        <v>34</v>
      </c>
      <c r="AX281" s="12" t="s">
        <v>72</v>
      </c>
      <c r="AY281" s="195" t="s">
        <v>177</v>
      </c>
    </row>
    <row r="282" spans="2:51" s="14" customFormat="1" ht="12">
      <c r="B282" s="221"/>
      <c r="D282" s="191" t="s">
        <v>188</v>
      </c>
      <c r="E282" s="222" t="s">
        <v>3</v>
      </c>
      <c r="F282" s="223" t="s">
        <v>374</v>
      </c>
      <c r="H282" s="224">
        <v>71.06899999999999</v>
      </c>
      <c r="I282" s="225"/>
      <c r="L282" s="221"/>
      <c r="M282" s="226"/>
      <c r="N282" s="227"/>
      <c r="O282" s="227"/>
      <c r="P282" s="227"/>
      <c r="Q282" s="227"/>
      <c r="R282" s="227"/>
      <c r="S282" s="227"/>
      <c r="T282" s="228"/>
      <c r="AT282" s="222" t="s">
        <v>188</v>
      </c>
      <c r="AU282" s="222" t="s">
        <v>81</v>
      </c>
      <c r="AV282" s="14" t="s">
        <v>194</v>
      </c>
      <c r="AW282" s="14" t="s">
        <v>34</v>
      </c>
      <c r="AX282" s="14" t="s">
        <v>72</v>
      </c>
      <c r="AY282" s="222" t="s">
        <v>177</v>
      </c>
    </row>
    <row r="283" spans="2:51" s="12" customFormat="1" ht="12">
      <c r="B283" s="194"/>
      <c r="D283" s="191" t="s">
        <v>188</v>
      </c>
      <c r="E283" s="195" t="s">
        <v>3</v>
      </c>
      <c r="F283" s="196" t="s">
        <v>405</v>
      </c>
      <c r="H283" s="197">
        <v>66.759</v>
      </c>
      <c r="I283" s="198"/>
      <c r="L283" s="194"/>
      <c r="M283" s="199"/>
      <c r="N283" s="200"/>
      <c r="O283" s="200"/>
      <c r="P283" s="200"/>
      <c r="Q283" s="200"/>
      <c r="R283" s="200"/>
      <c r="S283" s="200"/>
      <c r="T283" s="201"/>
      <c r="AT283" s="195" t="s">
        <v>188</v>
      </c>
      <c r="AU283" s="195" t="s">
        <v>81</v>
      </c>
      <c r="AV283" s="12" t="s">
        <v>81</v>
      </c>
      <c r="AW283" s="12" t="s">
        <v>34</v>
      </c>
      <c r="AX283" s="12" t="s">
        <v>72</v>
      </c>
      <c r="AY283" s="195" t="s">
        <v>177</v>
      </c>
    </row>
    <row r="284" spans="2:51" s="12" customFormat="1" ht="12">
      <c r="B284" s="194"/>
      <c r="D284" s="191" t="s">
        <v>188</v>
      </c>
      <c r="E284" s="195" t="s">
        <v>3</v>
      </c>
      <c r="F284" s="196" t="s">
        <v>406</v>
      </c>
      <c r="H284" s="197">
        <v>-1.4</v>
      </c>
      <c r="I284" s="198"/>
      <c r="L284" s="194"/>
      <c r="M284" s="199"/>
      <c r="N284" s="200"/>
      <c r="O284" s="200"/>
      <c r="P284" s="200"/>
      <c r="Q284" s="200"/>
      <c r="R284" s="200"/>
      <c r="S284" s="200"/>
      <c r="T284" s="201"/>
      <c r="AT284" s="195" t="s">
        <v>188</v>
      </c>
      <c r="AU284" s="195" t="s">
        <v>81</v>
      </c>
      <c r="AV284" s="12" t="s">
        <v>81</v>
      </c>
      <c r="AW284" s="12" t="s">
        <v>34</v>
      </c>
      <c r="AX284" s="12" t="s">
        <v>72</v>
      </c>
      <c r="AY284" s="195" t="s">
        <v>177</v>
      </c>
    </row>
    <row r="285" spans="2:51" s="14" customFormat="1" ht="12">
      <c r="B285" s="221"/>
      <c r="D285" s="191" t="s">
        <v>188</v>
      </c>
      <c r="E285" s="222" t="s">
        <v>3</v>
      </c>
      <c r="F285" s="223" t="s">
        <v>365</v>
      </c>
      <c r="H285" s="224">
        <v>65.359</v>
      </c>
      <c r="I285" s="225"/>
      <c r="L285" s="221"/>
      <c r="M285" s="226"/>
      <c r="N285" s="227"/>
      <c r="O285" s="227"/>
      <c r="P285" s="227"/>
      <c r="Q285" s="227"/>
      <c r="R285" s="227"/>
      <c r="S285" s="227"/>
      <c r="T285" s="228"/>
      <c r="AT285" s="222" t="s">
        <v>188</v>
      </c>
      <c r="AU285" s="222" t="s">
        <v>81</v>
      </c>
      <c r="AV285" s="14" t="s">
        <v>194</v>
      </c>
      <c r="AW285" s="14" t="s">
        <v>34</v>
      </c>
      <c r="AX285" s="14" t="s">
        <v>72</v>
      </c>
      <c r="AY285" s="222" t="s">
        <v>177</v>
      </c>
    </row>
    <row r="286" spans="2:51" s="12" customFormat="1" ht="12">
      <c r="B286" s="194"/>
      <c r="D286" s="191" t="s">
        <v>188</v>
      </c>
      <c r="E286" s="195" t="s">
        <v>3</v>
      </c>
      <c r="F286" s="196" t="s">
        <v>407</v>
      </c>
      <c r="H286" s="197">
        <v>64.713</v>
      </c>
      <c r="I286" s="198"/>
      <c r="L286" s="194"/>
      <c r="M286" s="199"/>
      <c r="N286" s="200"/>
      <c r="O286" s="200"/>
      <c r="P286" s="200"/>
      <c r="Q286" s="200"/>
      <c r="R286" s="200"/>
      <c r="S286" s="200"/>
      <c r="T286" s="201"/>
      <c r="AT286" s="195" t="s">
        <v>188</v>
      </c>
      <c r="AU286" s="195" t="s">
        <v>81</v>
      </c>
      <c r="AV286" s="12" t="s">
        <v>81</v>
      </c>
      <c r="AW286" s="12" t="s">
        <v>34</v>
      </c>
      <c r="AX286" s="12" t="s">
        <v>72</v>
      </c>
      <c r="AY286" s="195" t="s">
        <v>177</v>
      </c>
    </row>
    <row r="287" spans="2:51" s="12" customFormat="1" ht="12">
      <c r="B287" s="194"/>
      <c r="D287" s="191" t="s">
        <v>188</v>
      </c>
      <c r="E287" s="195" t="s">
        <v>3</v>
      </c>
      <c r="F287" s="196" t="s">
        <v>406</v>
      </c>
      <c r="H287" s="197">
        <v>-1.4</v>
      </c>
      <c r="I287" s="198"/>
      <c r="L287" s="194"/>
      <c r="M287" s="199"/>
      <c r="N287" s="200"/>
      <c r="O287" s="200"/>
      <c r="P287" s="200"/>
      <c r="Q287" s="200"/>
      <c r="R287" s="200"/>
      <c r="S287" s="200"/>
      <c r="T287" s="201"/>
      <c r="AT287" s="195" t="s">
        <v>188</v>
      </c>
      <c r="AU287" s="195" t="s">
        <v>81</v>
      </c>
      <c r="AV287" s="12" t="s">
        <v>81</v>
      </c>
      <c r="AW287" s="12" t="s">
        <v>34</v>
      </c>
      <c r="AX287" s="12" t="s">
        <v>72</v>
      </c>
      <c r="AY287" s="195" t="s">
        <v>177</v>
      </c>
    </row>
    <row r="288" spans="2:51" s="14" customFormat="1" ht="12">
      <c r="B288" s="221"/>
      <c r="D288" s="191" t="s">
        <v>188</v>
      </c>
      <c r="E288" s="222" t="s">
        <v>3</v>
      </c>
      <c r="F288" s="223" t="s">
        <v>366</v>
      </c>
      <c r="H288" s="224">
        <v>63.312999999999995</v>
      </c>
      <c r="I288" s="225"/>
      <c r="L288" s="221"/>
      <c r="M288" s="226"/>
      <c r="N288" s="227"/>
      <c r="O288" s="227"/>
      <c r="P288" s="227"/>
      <c r="Q288" s="227"/>
      <c r="R288" s="227"/>
      <c r="S288" s="227"/>
      <c r="T288" s="228"/>
      <c r="AT288" s="222" t="s">
        <v>188</v>
      </c>
      <c r="AU288" s="222" t="s">
        <v>81</v>
      </c>
      <c r="AV288" s="14" t="s">
        <v>194</v>
      </c>
      <c r="AW288" s="14" t="s">
        <v>34</v>
      </c>
      <c r="AX288" s="14" t="s">
        <v>72</v>
      </c>
      <c r="AY288" s="222" t="s">
        <v>177</v>
      </c>
    </row>
    <row r="289" spans="2:51" s="12" customFormat="1" ht="12">
      <c r="B289" s="194"/>
      <c r="D289" s="191" t="s">
        <v>188</v>
      </c>
      <c r="E289" s="195" t="s">
        <v>3</v>
      </c>
      <c r="F289" s="196" t="s">
        <v>407</v>
      </c>
      <c r="H289" s="197">
        <v>64.713</v>
      </c>
      <c r="I289" s="198"/>
      <c r="L289" s="194"/>
      <c r="M289" s="199"/>
      <c r="N289" s="200"/>
      <c r="O289" s="200"/>
      <c r="P289" s="200"/>
      <c r="Q289" s="200"/>
      <c r="R289" s="200"/>
      <c r="S289" s="200"/>
      <c r="T289" s="201"/>
      <c r="AT289" s="195" t="s">
        <v>188</v>
      </c>
      <c r="AU289" s="195" t="s">
        <v>81</v>
      </c>
      <c r="AV289" s="12" t="s">
        <v>81</v>
      </c>
      <c r="AW289" s="12" t="s">
        <v>34</v>
      </c>
      <c r="AX289" s="12" t="s">
        <v>72</v>
      </c>
      <c r="AY289" s="195" t="s">
        <v>177</v>
      </c>
    </row>
    <row r="290" spans="2:51" s="12" customFormat="1" ht="12">
      <c r="B290" s="194"/>
      <c r="D290" s="191" t="s">
        <v>188</v>
      </c>
      <c r="E290" s="195" t="s">
        <v>3</v>
      </c>
      <c r="F290" s="196" t="s">
        <v>406</v>
      </c>
      <c r="H290" s="197">
        <v>-1.4</v>
      </c>
      <c r="I290" s="198"/>
      <c r="L290" s="194"/>
      <c r="M290" s="199"/>
      <c r="N290" s="200"/>
      <c r="O290" s="200"/>
      <c r="P290" s="200"/>
      <c r="Q290" s="200"/>
      <c r="R290" s="200"/>
      <c r="S290" s="200"/>
      <c r="T290" s="201"/>
      <c r="AT290" s="195" t="s">
        <v>188</v>
      </c>
      <c r="AU290" s="195" t="s">
        <v>81</v>
      </c>
      <c r="AV290" s="12" t="s">
        <v>81</v>
      </c>
      <c r="AW290" s="12" t="s">
        <v>34</v>
      </c>
      <c r="AX290" s="12" t="s">
        <v>72</v>
      </c>
      <c r="AY290" s="195" t="s">
        <v>177</v>
      </c>
    </row>
    <row r="291" spans="2:51" s="14" customFormat="1" ht="12">
      <c r="B291" s="221"/>
      <c r="D291" s="191" t="s">
        <v>188</v>
      </c>
      <c r="E291" s="222" t="s">
        <v>3</v>
      </c>
      <c r="F291" s="223" t="s">
        <v>367</v>
      </c>
      <c r="H291" s="224">
        <v>63.312999999999995</v>
      </c>
      <c r="I291" s="225"/>
      <c r="L291" s="221"/>
      <c r="M291" s="226"/>
      <c r="N291" s="227"/>
      <c r="O291" s="227"/>
      <c r="P291" s="227"/>
      <c r="Q291" s="227"/>
      <c r="R291" s="227"/>
      <c r="S291" s="227"/>
      <c r="T291" s="228"/>
      <c r="AT291" s="222" t="s">
        <v>188</v>
      </c>
      <c r="AU291" s="222" t="s">
        <v>81</v>
      </c>
      <c r="AV291" s="14" t="s">
        <v>194</v>
      </c>
      <c r="AW291" s="14" t="s">
        <v>34</v>
      </c>
      <c r="AX291" s="14" t="s">
        <v>72</v>
      </c>
      <c r="AY291" s="222" t="s">
        <v>177</v>
      </c>
    </row>
    <row r="292" spans="2:51" s="12" customFormat="1" ht="12">
      <c r="B292" s="194"/>
      <c r="D292" s="191" t="s">
        <v>188</v>
      </c>
      <c r="E292" s="195" t="s">
        <v>3</v>
      </c>
      <c r="F292" s="196" t="s">
        <v>408</v>
      </c>
      <c r="H292" s="197">
        <v>106.524</v>
      </c>
      <c r="I292" s="198"/>
      <c r="L292" s="194"/>
      <c r="M292" s="199"/>
      <c r="N292" s="200"/>
      <c r="O292" s="200"/>
      <c r="P292" s="200"/>
      <c r="Q292" s="200"/>
      <c r="R292" s="200"/>
      <c r="S292" s="200"/>
      <c r="T292" s="201"/>
      <c r="AT292" s="195" t="s">
        <v>188</v>
      </c>
      <c r="AU292" s="195" t="s">
        <v>81</v>
      </c>
      <c r="AV292" s="12" t="s">
        <v>81</v>
      </c>
      <c r="AW292" s="12" t="s">
        <v>34</v>
      </c>
      <c r="AX292" s="12" t="s">
        <v>72</v>
      </c>
      <c r="AY292" s="195" t="s">
        <v>177</v>
      </c>
    </row>
    <row r="293" spans="2:51" s="12" customFormat="1" ht="12">
      <c r="B293" s="194"/>
      <c r="D293" s="191" t="s">
        <v>188</v>
      </c>
      <c r="E293" s="195" t="s">
        <v>3</v>
      </c>
      <c r="F293" s="196" t="s">
        <v>409</v>
      </c>
      <c r="H293" s="197">
        <v>-1.8</v>
      </c>
      <c r="I293" s="198"/>
      <c r="L293" s="194"/>
      <c r="M293" s="199"/>
      <c r="N293" s="200"/>
      <c r="O293" s="200"/>
      <c r="P293" s="200"/>
      <c r="Q293" s="200"/>
      <c r="R293" s="200"/>
      <c r="S293" s="200"/>
      <c r="T293" s="201"/>
      <c r="AT293" s="195" t="s">
        <v>188</v>
      </c>
      <c r="AU293" s="195" t="s">
        <v>81</v>
      </c>
      <c r="AV293" s="12" t="s">
        <v>81</v>
      </c>
      <c r="AW293" s="12" t="s">
        <v>34</v>
      </c>
      <c r="AX293" s="12" t="s">
        <v>72</v>
      </c>
      <c r="AY293" s="195" t="s">
        <v>177</v>
      </c>
    </row>
    <row r="294" spans="2:51" s="12" customFormat="1" ht="12">
      <c r="B294" s="194"/>
      <c r="D294" s="191" t="s">
        <v>188</v>
      </c>
      <c r="E294" s="195" t="s">
        <v>3</v>
      </c>
      <c r="F294" s="196" t="s">
        <v>404</v>
      </c>
      <c r="H294" s="197">
        <v>-2.2</v>
      </c>
      <c r="I294" s="198"/>
      <c r="L294" s="194"/>
      <c r="M294" s="199"/>
      <c r="N294" s="200"/>
      <c r="O294" s="200"/>
      <c r="P294" s="200"/>
      <c r="Q294" s="200"/>
      <c r="R294" s="200"/>
      <c r="S294" s="200"/>
      <c r="T294" s="201"/>
      <c r="AT294" s="195" t="s">
        <v>188</v>
      </c>
      <c r="AU294" s="195" t="s">
        <v>81</v>
      </c>
      <c r="AV294" s="12" t="s">
        <v>81</v>
      </c>
      <c r="AW294" s="12" t="s">
        <v>34</v>
      </c>
      <c r="AX294" s="12" t="s">
        <v>72</v>
      </c>
      <c r="AY294" s="195" t="s">
        <v>177</v>
      </c>
    </row>
    <row r="295" spans="2:51" s="12" customFormat="1" ht="12">
      <c r="B295" s="194"/>
      <c r="D295" s="191" t="s">
        <v>188</v>
      </c>
      <c r="E295" s="195" t="s">
        <v>3</v>
      </c>
      <c r="F295" s="196" t="s">
        <v>410</v>
      </c>
      <c r="H295" s="197">
        <v>-1.6</v>
      </c>
      <c r="I295" s="198"/>
      <c r="L295" s="194"/>
      <c r="M295" s="199"/>
      <c r="N295" s="200"/>
      <c r="O295" s="200"/>
      <c r="P295" s="200"/>
      <c r="Q295" s="200"/>
      <c r="R295" s="200"/>
      <c r="S295" s="200"/>
      <c r="T295" s="201"/>
      <c r="AT295" s="195" t="s">
        <v>188</v>
      </c>
      <c r="AU295" s="195" t="s">
        <v>81</v>
      </c>
      <c r="AV295" s="12" t="s">
        <v>81</v>
      </c>
      <c r="AW295" s="12" t="s">
        <v>34</v>
      </c>
      <c r="AX295" s="12" t="s">
        <v>72</v>
      </c>
      <c r="AY295" s="195" t="s">
        <v>177</v>
      </c>
    </row>
    <row r="296" spans="2:51" s="12" customFormat="1" ht="12">
      <c r="B296" s="194"/>
      <c r="D296" s="191" t="s">
        <v>188</v>
      </c>
      <c r="E296" s="195" t="s">
        <v>3</v>
      </c>
      <c r="F296" s="196" t="s">
        <v>411</v>
      </c>
      <c r="H296" s="197">
        <v>-5.6</v>
      </c>
      <c r="I296" s="198"/>
      <c r="L296" s="194"/>
      <c r="M296" s="199"/>
      <c r="N296" s="200"/>
      <c r="O296" s="200"/>
      <c r="P296" s="200"/>
      <c r="Q296" s="200"/>
      <c r="R296" s="200"/>
      <c r="S296" s="200"/>
      <c r="T296" s="201"/>
      <c r="AT296" s="195" t="s">
        <v>188</v>
      </c>
      <c r="AU296" s="195" t="s">
        <v>81</v>
      </c>
      <c r="AV296" s="12" t="s">
        <v>81</v>
      </c>
      <c r="AW296" s="12" t="s">
        <v>34</v>
      </c>
      <c r="AX296" s="12" t="s">
        <v>72</v>
      </c>
      <c r="AY296" s="195" t="s">
        <v>177</v>
      </c>
    </row>
    <row r="297" spans="2:51" s="14" customFormat="1" ht="12">
      <c r="B297" s="221"/>
      <c r="D297" s="191" t="s">
        <v>188</v>
      </c>
      <c r="E297" s="222" t="s">
        <v>3</v>
      </c>
      <c r="F297" s="223" t="s">
        <v>356</v>
      </c>
      <c r="H297" s="224">
        <v>95.32400000000001</v>
      </c>
      <c r="I297" s="225"/>
      <c r="L297" s="221"/>
      <c r="M297" s="226"/>
      <c r="N297" s="227"/>
      <c r="O297" s="227"/>
      <c r="P297" s="227"/>
      <c r="Q297" s="227"/>
      <c r="R297" s="227"/>
      <c r="S297" s="227"/>
      <c r="T297" s="228"/>
      <c r="AT297" s="222" t="s">
        <v>188</v>
      </c>
      <c r="AU297" s="222" t="s">
        <v>81</v>
      </c>
      <c r="AV297" s="14" t="s">
        <v>194</v>
      </c>
      <c r="AW297" s="14" t="s">
        <v>34</v>
      </c>
      <c r="AX297" s="14" t="s">
        <v>72</v>
      </c>
      <c r="AY297" s="222" t="s">
        <v>177</v>
      </c>
    </row>
    <row r="298" spans="2:51" s="12" customFormat="1" ht="12">
      <c r="B298" s="194"/>
      <c r="D298" s="191" t="s">
        <v>188</v>
      </c>
      <c r="E298" s="195" t="s">
        <v>3</v>
      </c>
      <c r="F298" s="196" t="s">
        <v>412</v>
      </c>
      <c r="H298" s="197">
        <v>25.975</v>
      </c>
      <c r="I298" s="198"/>
      <c r="L298" s="194"/>
      <c r="M298" s="199"/>
      <c r="N298" s="200"/>
      <c r="O298" s="200"/>
      <c r="P298" s="200"/>
      <c r="Q298" s="200"/>
      <c r="R298" s="200"/>
      <c r="S298" s="200"/>
      <c r="T298" s="201"/>
      <c r="AT298" s="195" t="s">
        <v>188</v>
      </c>
      <c r="AU298" s="195" t="s">
        <v>81</v>
      </c>
      <c r="AV298" s="12" t="s">
        <v>81</v>
      </c>
      <c r="AW298" s="12" t="s">
        <v>34</v>
      </c>
      <c r="AX298" s="12" t="s">
        <v>72</v>
      </c>
      <c r="AY298" s="195" t="s">
        <v>177</v>
      </c>
    </row>
    <row r="299" spans="2:51" s="12" customFormat="1" ht="12">
      <c r="B299" s="194"/>
      <c r="D299" s="191" t="s">
        <v>188</v>
      </c>
      <c r="E299" s="195" t="s">
        <v>3</v>
      </c>
      <c r="F299" s="196" t="s">
        <v>406</v>
      </c>
      <c r="H299" s="197">
        <v>-1.4</v>
      </c>
      <c r="I299" s="198"/>
      <c r="L299" s="194"/>
      <c r="M299" s="199"/>
      <c r="N299" s="200"/>
      <c r="O299" s="200"/>
      <c r="P299" s="200"/>
      <c r="Q299" s="200"/>
      <c r="R299" s="200"/>
      <c r="S299" s="200"/>
      <c r="T299" s="201"/>
      <c r="AT299" s="195" t="s">
        <v>188</v>
      </c>
      <c r="AU299" s="195" t="s">
        <v>81</v>
      </c>
      <c r="AV299" s="12" t="s">
        <v>81</v>
      </c>
      <c r="AW299" s="12" t="s">
        <v>34</v>
      </c>
      <c r="AX299" s="12" t="s">
        <v>72</v>
      </c>
      <c r="AY299" s="195" t="s">
        <v>177</v>
      </c>
    </row>
    <row r="300" spans="2:51" s="14" customFormat="1" ht="12">
      <c r="B300" s="221"/>
      <c r="D300" s="191" t="s">
        <v>188</v>
      </c>
      <c r="E300" s="222" t="s">
        <v>3</v>
      </c>
      <c r="F300" s="223" t="s">
        <v>358</v>
      </c>
      <c r="H300" s="224">
        <v>24.575000000000003</v>
      </c>
      <c r="I300" s="225"/>
      <c r="L300" s="221"/>
      <c r="M300" s="226"/>
      <c r="N300" s="227"/>
      <c r="O300" s="227"/>
      <c r="P300" s="227"/>
      <c r="Q300" s="227"/>
      <c r="R300" s="227"/>
      <c r="S300" s="227"/>
      <c r="T300" s="228"/>
      <c r="AT300" s="222" t="s">
        <v>188</v>
      </c>
      <c r="AU300" s="222" t="s">
        <v>81</v>
      </c>
      <c r="AV300" s="14" t="s">
        <v>194</v>
      </c>
      <c r="AW300" s="14" t="s">
        <v>34</v>
      </c>
      <c r="AX300" s="14" t="s">
        <v>72</v>
      </c>
      <c r="AY300" s="222" t="s">
        <v>177</v>
      </c>
    </row>
    <row r="301" spans="2:51" s="13" customFormat="1" ht="12">
      <c r="B301" s="213"/>
      <c r="D301" s="191" t="s">
        <v>188</v>
      </c>
      <c r="E301" s="214" t="s">
        <v>3</v>
      </c>
      <c r="F301" s="215" t="s">
        <v>359</v>
      </c>
      <c r="H301" s="216">
        <v>382.953</v>
      </c>
      <c r="I301" s="217"/>
      <c r="L301" s="213"/>
      <c r="M301" s="218"/>
      <c r="N301" s="219"/>
      <c r="O301" s="219"/>
      <c r="P301" s="219"/>
      <c r="Q301" s="219"/>
      <c r="R301" s="219"/>
      <c r="S301" s="219"/>
      <c r="T301" s="220"/>
      <c r="AT301" s="214" t="s">
        <v>188</v>
      </c>
      <c r="AU301" s="214" t="s">
        <v>81</v>
      </c>
      <c r="AV301" s="13" t="s">
        <v>184</v>
      </c>
      <c r="AW301" s="13" t="s">
        <v>34</v>
      </c>
      <c r="AX301" s="13" t="s">
        <v>79</v>
      </c>
      <c r="AY301" s="214" t="s">
        <v>177</v>
      </c>
    </row>
    <row r="302" spans="2:65" s="1" customFormat="1" ht="36" customHeight="1">
      <c r="B302" s="177"/>
      <c r="C302" s="178" t="s">
        <v>413</v>
      </c>
      <c r="D302" s="178" t="s">
        <v>179</v>
      </c>
      <c r="E302" s="179" t="s">
        <v>414</v>
      </c>
      <c r="F302" s="180" t="s">
        <v>415</v>
      </c>
      <c r="G302" s="181" t="s">
        <v>261</v>
      </c>
      <c r="H302" s="182">
        <v>2069.969</v>
      </c>
      <c r="I302" s="183"/>
      <c r="J302" s="184">
        <f>ROUND(I302*H302,2)</f>
        <v>0</v>
      </c>
      <c r="K302" s="180" t="s">
        <v>183</v>
      </c>
      <c r="L302" s="37"/>
      <c r="M302" s="185" t="s">
        <v>3</v>
      </c>
      <c r="N302" s="186" t="s">
        <v>43</v>
      </c>
      <c r="O302" s="70"/>
      <c r="P302" s="187">
        <f>O302*H302</f>
        <v>0</v>
      </c>
      <c r="Q302" s="187">
        <v>0.10325</v>
      </c>
      <c r="R302" s="187">
        <f>Q302*H302</f>
        <v>213.72429925</v>
      </c>
      <c r="S302" s="187">
        <v>0</v>
      </c>
      <c r="T302" s="188">
        <f>S302*H302</f>
        <v>0</v>
      </c>
      <c r="AR302" s="189" t="s">
        <v>184</v>
      </c>
      <c r="AT302" s="189" t="s">
        <v>179</v>
      </c>
      <c r="AU302" s="189" t="s">
        <v>81</v>
      </c>
      <c r="AY302" s="18" t="s">
        <v>177</v>
      </c>
      <c r="BE302" s="190">
        <f>IF(N302="základní",J302,0)</f>
        <v>0</v>
      </c>
      <c r="BF302" s="190">
        <f>IF(N302="snížená",J302,0)</f>
        <v>0</v>
      </c>
      <c r="BG302" s="190">
        <f>IF(N302="zákl. přenesená",J302,0)</f>
        <v>0</v>
      </c>
      <c r="BH302" s="190">
        <f>IF(N302="sníž. přenesená",J302,0)</f>
        <v>0</v>
      </c>
      <c r="BI302" s="190">
        <f>IF(N302="nulová",J302,0)</f>
        <v>0</v>
      </c>
      <c r="BJ302" s="18" t="s">
        <v>79</v>
      </c>
      <c r="BK302" s="190">
        <f>ROUND(I302*H302,2)</f>
        <v>0</v>
      </c>
      <c r="BL302" s="18" t="s">
        <v>184</v>
      </c>
      <c r="BM302" s="189" t="s">
        <v>416</v>
      </c>
    </row>
    <row r="303" spans="2:51" s="12" customFormat="1" ht="12">
      <c r="B303" s="194"/>
      <c r="D303" s="191" t="s">
        <v>188</v>
      </c>
      <c r="E303" s="195" t="s">
        <v>3</v>
      </c>
      <c r="F303" s="196" t="s">
        <v>417</v>
      </c>
      <c r="H303" s="197">
        <v>254.507</v>
      </c>
      <c r="I303" s="198"/>
      <c r="L303" s="194"/>
      <c r="M303" s="199"/>
      <c r="N303" s="200"/>
      <c r="O303" s="200"/>
      <c r="P303" s="200"/>
      <c r="Q303" s="200"/>
      <c r="R303" s="200"/>
      <c r="S303" s="200"/>
      <c r="T303" s="201"/>
      <c r="AT303" s="195" t="s">
        <v>188</v>
      </c>
      <c r="AU303" s="195" t="s">
        <v>81</v>
      </c>
      <c r="AV303" s="12" t="s">
        <v>81</v>
      </c>
      <c r="AW303" s="12" t="s">
        <v>34</v>
      </c>
      <c r="AX303" s="12" t="s">
        <v>72</v>
      </c>
      <c r="AY303" s="195" t="s">
        <v>177</v>
      </c>
    </row>
    <row r="304" spans="2:51" s="12" customFormat="1" ht="12">
      <c r="B304" s="194"/>
      <c r="D304" s="191" t="s">
        <v>188</v>
      </c>
      <c r="E304" s="195" t="s">
        <v>3</v>
      </c>
      <c r="F304" s="196" t="s">
        <v>418</v>
      </c>
      <c r="H304" s="197">
        <v>-10.8</v>
      </c>
      <c r="I304" s="198"/>
      <c r="L304" s="194"/>
      <c r="M304" s="199"/>
      <c r="N304" s="200"/>
      <c r="O304" s="200"/>
      <c r="P304" s="200"/>
      <c r="Q304" s="200"/>
      <c r="R304" s="200"/>
      <c r="S304" s="200"/>
      <c r="T304" s="201"/>
      <c r="AT304" s="195" t="s">
        <v>188</v>
      </c>
      <c r="AU304" s="195" t="s">
        <v>81</v>
      </c>
      <c r="AV304" s="12" t="s">
        <v>81</v>
      </c>
      <c r="AW304" s="12" t="s">
        <v>34</v>
      </c>
      <c r="AX304" s="12" t="s">
        <v>72</v>
      </c>
      <c r="AY304" s="195" t="s">
        <v>177</v>
      </c>
    </row>
    <row r="305" spans="2:51" s="12" customFormat="1" ht="12">
      <c r="B305" s="194"/>
      <c r="D305" s="191" t="s">
        <v>188</v>
      </c>
      <c r="E305" s="195" t="s">
        <v>3</v>
      </c>
      <c r="F305" s="196" t="s">
        <v>419</v>
      </c>
      <c r="H305" s="197">
        <v>-8.8</v>
      </c>
      <c r="I305" s="198"/>
      <c r="L305" s="194"/>
      <c r="M305" s="199"/>
      <c r="N305" s="200"/>
      <c r="O305" s="200"/>
      <c r="P305" s="200"/>
      <c r="Q305" s="200"/>
      <c r="R305" s="200"/>
      <c r="S305" s="200"/>
      <c r="T305" s="201"/>
      <c r="AT305" s="195" t="s">
        <v>188</v>
      </c>
      <c r="AU305" s="195" t="s">
        <v>81</v>
      </c>
      <c r="AV305" s="12" t="s">
        <v>81</v>
      </c>
      <c r="AW305" s="12" t="s">
        <v>34</v>
      </c>
      <c r="AX305" s="12" t="s">
        <v>72</v>
      </c>
      <c r="AY305" s="195" t="s">
        <v>177</v>
      </c>
    </row>
    <row r="306" spans="2:51" s="12" customFormat="1" ht="12">
      <c r="B306" s="194"/>
      <c r="D306" s="191" t="s">
        <v>188</v>
      </c>
      <c r="E306" s="195" t="s">
        <v>3</v>
      </c>
      <c r="F306" s="196" t="s">
        <v>420</v>
      </c>
      <c r="H306" s="197">
        <v>-4.8</v>
      </c>
      <c r="I306" s="198"/>
      <c r="L306" s="194"/>
      <c r="M306" s="199"/>
      <c r="N306" s="200"/>
      <c r="O306" s="200"/>
      <c r="P306" s="200"/>
      <c r="Q306" s="200"/>
      <c r="R306" s="200"/>
      <c r="S306" s="200"/>
      <c r="T306" s="201"/>
      <c r="AT306" s="195" t="s">
        <v>188</v>
      </c>
      <c r="AU306" s="195" t="s">
        <v>81</v>
      </c>
      <c r="AV306" s="12" t="s">
        <v>81</v>
      </c>
      <c r="AW306" s="12" t="s">
        <v>34</v>
      </c>
      <c r="AX306" s="12" t="s">
        <v>72</v>
      </c>
      <c r="AY306" s="195" t="s">
        <v>177</v>
      </c>
    </row>
    <row r="307" spans="2:51" s="12" customFormat="1" ht="12">
      <c r="B307" s="194"/>
      <c r="D307" s="191" t="s">
        <v>188</v>
      </c>
      <c r="E307" s="195" t="s">
        <v>3</v>
      </c>
      <c r="F307" s="196" t="s">
        <v>396</v>
      </c>
      <c r="H307" s="197">
        <v>-2.8</v>
      </c>
      <c r="I307" s="198"/>
      <c r="L307" s="194"/>
      <c r="M307" s="199"/>
      <c r="N307" s="200"/>
      <c r="O307" s="200"/>
      <c r="P307" s="200"/>
      <c r="Q307" s="200"/>
      <c r="R307" s="200"/>
      <c r="S307" s="200"/>
      <c r="T307" s="201"/>
      <c r="AT307" s="195" t="s">
        <v>188</v>
      </c>
      <c r="AU307" s="195" t="s">
        <v>81</v>
      </c>
      <c r="AV307" s="12" t="s">
        <v>81</v>
      </c>
      <c r="AW307" s="12" t="s">
        <v>34</v>
      </c>
      <c r="AX307" s="12" t="s">
        <v>72</v>
      </c>
      <c r="AY307" s="195" t="s">
        <v>177</v>
      </c>
    </row>
    <row r="308" spans="2:51" s="14" customFormat="1" ht="12">
      <c r="B308" s="221"/>
      <c r="D308" s="191" t="s">
        <v>188</v>
      </c>
      <c r="E308" s="222" t="s">
        <v>3</v>
      </c>
      <c r="F308" s="223" t="s">
        <v>374</v>
      </c>
      <c r="H308" s="224">
        <v>227.30699999999996</v>
      </c>
      <c r="I308" s="225"/>
      <c r="L308" s="221"/>
      <c r="M308" s="226"/>
      <c r="N308" s="227"/>
      <c r="O308" s="227"/>
      <c r="P308" s="227"/>
      <c r="Q308" s="227"/>
      <c r="R308" s="227"/>
      <c r="S308" s="227"/>
      <c r="T308" s="228"/>
      <c r="AT308" s="222" t="s">
        <v>188</v>
      </c>
      <c r="AU308" s="222" t="s">
        <v>81</v>
      </c>
      <c r="AV308" s="14" t="s">
        <v>194</v>
      </c>
      <c r="AW308" s="14" t="s">
        <v>34</v>
      </c>
      <c r="AX308" s="14" t="s">
        <v>72</v>
      </c>
      <c r="AY308" s="222" t="s">
        <v>177</v>
      </c>
    </row>
    <row r="309" spans="2:51" s="12" customFormat="1" ht="12">
      <c r="B309" s="194"/>
      <c r="D309" s="191" t="s">
        <v>188</v>
      </c>
      <c r="E309" s="195" t="s">
        <v>3</v>
      </c>
      <c r="F309" s="196" t="s">
        <v>421</v>
      </c>
      <c r="H309" s="197">
        <v>565.043</v>
      </c>
      <c r="I309" s="198"/>
      <c r="L309" s="194"/>
      <c r="M309" s="199"/>
      <c r="N309" s="200"/>
      <c r="O309" s="200"/>
      <c r="P309" s="200"/>
      <c r="Q309" s="200"/>
      <c r="R309" s="200"/>
      <c r="S309" s="200"/>
      <c r="T309" s="201"/>
      <c r="AT309" s="195" t="s">
        <v>188</v>
      </c>
      <c r="AU309" s="195" t="s">
        <v>81</v>
      </c>
      <c r="AV309" s="12" t="s">
        <v>81</v>
      </c>
      <c r="AW309" s="12" t="s">
        <v>34</v>
      </c>
      <c r="AX309" s="12" t="s">
        <v>72</v>
      </c>
      <c r="AY309" s="195" t="s">
        <v>177</v>
      </c>
    </row>
    <row r="310" spans="2:51" s="12" customFormat="1" ht="12">
      <c r="B310" s="194"/>
      <c r="D310" s="191" t="s">
        <v>188</v>
      </c>
      <c r="E310" s="195" t="s">
        <v>3</v>
      </c>
      <c r="F310" s="196" t="s">
        <v>406</v>
      </c>
      <c r="H310" s="197">
        <v>-1.4</v>
      </c>
      <c r="I310" s="198"/>
      <c r="L310" s="194"/>
      <c r="M310" s="199"/>
      <c r="N310" s="200"/>
      <c r="O310" s="200"/>
      <c r="P310" s="200"/>
      <c r="Q310" s="200"/>
      <c r="R310" s="200"/>
      <c r="S310" s="200"/>
      <c r="T310" s="201"/>
      <c r="AT310" s="195" t="s">
        <v>188</v>
      </c>
      <c r="AU310" s="195" t="s">
        <v>81</v>
      </c>
      <c r="AV310" s="12" t="s">
        <v>81</v>
      </c>
      <c r="AW310" s="12" t="s">
        <v>34</v>
      </c>
      <c r="AX310" s="12" t="s">
        <v>72</v>
      </c>
      <c r="AY310" s="195" t="s">
        <v>177</v>
      </c>
    </row>
    <row r="311" spans="2:51" s="12" customFormat="1" ht="12">
      <c r="B311" s="194"/>
      <c r="D311" s="191" t="s">
        <v>188</v>
      </c>
      <c r="E311" s="195" t="s">
        <v>3</v>
      </c>
      <c r="F311" s="196" t="s">
        <v>422</v>
      </c>
      <c r="H311" s="197">
        <v>-23.4</v>
      </c>
      <c r="I311" s="198"/>
      <c r="L311" s="194"/>
      <c r="M311" s="199"/>
      <c r="N311" s="200"/>
      <c r="O311" s="200"/>
      <c r="P311" s="200"/>
      <c r="Q311" s="200"/>
      <c r="R311" s="200"/>
      <c r="S311" s="200"/>
      <c r="T311" s="201"/>
      <c r="AT311" s="195" t="s">
        <v>188</v>
      </c>
      <c r="AU311" s="195" t="s">
        <v>81</v>
      </c>
      <c r="AV311" s="12" t="s">
        <v>81</v>
      </c>
      <c r="AW311" s="12" t="s">
        <v>34</v>
      </c>
      <c r="AX311" s="12" t="s">
        <v>72</v>
      </c>
      <c r="AY311" s="195" t="s">
        <v>177</v>
      </c>
    </row>
    <row r="312" spans="2:51" s="12" customFormat="1" ht="12">
      <c r="B312" s="194"/>
      <c r="D312" s="191" t="s">
        <v>188</v>
      </c>
      <c r="E312" s="195" t="s">
        <v>3</v>
      </c>
      <c r="F312" s="196" t="s">
        <v>423</v>
      </c>
      <c r="H312" s="197">
        <v>-4.4</v>
      </c>
      <c r="I312" s="198"/>
      <c r="L312" s="194"/>
      <c r="M312" s="199"/>
      <c r="N312" s="200"/>
      <c r="O312" s="200"/>
      <c r="P312" s="200"/>
      <c r="Q312" s="200"/>
      <c r="R312" s="200"/>
      <c r="S312" s="200"/>
      <c r="T312" s="201"/>
      <c r="AT312" s="195" t="s">
        <v>188</v>
      </c>
      <c r="AU312" s="195" t="s">
        <v>81</v>
      </c>
      <c r="AV312" s="12" t="s">
        <v>81</v>
      </c>
      <c r="AW312" s="12" t="s">
        <v>34</v>
      </c>
      <c r="AX312" s="12" t="s">
        <v>72</v>
      </c>
      <c r="AY312" s="195" t="s">
        <v>177</v>
      </c>
    </row>
    <row r="313" spans="2:51" s="12" customFormat="1" ht="12">
      <c r="B313" s="194"/>
      <c r="D313" s="191" t="s">
        <v>188</v>
      </c>
      <c r="E313" s="195" t="s">
        <v>3</v>
      </c>
      <c r="F313" s="196" t="s">
        <v>424</v>
      </c>
      <c r="H313" s="197">
        <v>-16.8</v>
      </c>
      <c r="I313" s="198"/>
      <c r="L313" s="194"/>
      <c r="M313" s="199"/>
      <c r="N313" s="200"/>
      <c r="O313" s="200"/>
      <c r="P313" s="200"/>
      <c r="Q313" s="200"/>
      <c r="R313" s="200"/>
      <c r="S313" s="200"/>
      <c r="T313" s="201"/>
      <c r="AT313" s="195" t="s">
        <v>188</v>
      </c>
      <c r="AU313" s="195" t="s">
        <v>81</v>
      </c>
      <c r="AV313" s="12" t="s">
        <v>81</v>
      </c>
      <c r="AW313" s="12" t="s">
        <v>34</v>
      </c>
      <c r="AX313" s="12" t="s">
        <v>72</v>
      </c>
      <c r="AY313" s="195" t="s">
        <v>177</v>
      </c>
    </row>
    <row r="314" spans="2:51" s="14" customFormat="1" ht="12">
      <c r="B314" s="221"/>
      <c r="D314" s="191" t="s">
        <v>188</v>
      </c>
      <c r="E314" s="222" t="s">
        <v>3</v>
      </c>
      <c r="F314" s="223" t="s">
        <v>365</v>
      </c>
      <c r="H314" s="224">
        <v>519.0430000000001</v>
      </c>
      <c r="I314" s="225"/>
      <c r="L314" s="221"/>
      <c r="M314" s="226"/>
      <c r="N314" s="227"/>
      <c r="O314" s="227"/>
      <c r="P314" s="227"/>
      <c r="Q314" s="227"/>
      <c r="R314" s="227"/>
      <c r="S314" s="227"/>
      <c r="T314" s="228"/>
      <c r="AT314" s="222" t="s">
        <v>188</v>
      </c>
      <c r="AU314" s="222" t="s">
        <v>81</v>
      </c>
      <c r="AV314" s="14" t="s">
        <v>194</v>
      </c>
      <c r="AW314" s="14" t="s">
        <v>34</v>
      </c>
      <c r="AX314" s="14" t="s">
        <v>72</v>
      </c>
      <c r="AY314" s="222" t="s">
        <v>177</v>
      </c>
    </row>
    <row r="315" spans="2:51" s="12" customFormat="1" ht="12">
      <c r="B315" s="194"/>
      <c r="D315" s="191" t="s">
        <v>188</v>
      </c>
      <c r="E315" s="195" t="s">
        <v>3</v>
      </c>
      <c r="F315" s="196" t="s">
        <v>425</v>
      </c>
      <c r="H315" s="197">
        <v>560.753</v>
      </c>
      <c r="I315" s="198"/>
      <c r="L315" s="194"/>
      <c r="M315" s="199"/>
      <c r="N315" s="200"/>
      <c r="O315" s="200"/>
      <c r="P315" s="200"/>
      <c r="Q315" s="200"/>
      <c r="R315" s="200"/>
      <c r="S315" s="200"/>
      <c r="T315" s="201"/>
      <c r="AT315" s="195" t="s">
        <v>188</v>
      </c>
      <c r="AU315" s="195" t="s">
        <v>81</v>
      </c>
      <c r="AV315" s="12" t="s">
        <v>81</v>
      </c>
      <c r="AW315" s="12" t="s">
        <v>34</v>
      </c>
      <c r="AX315" s="12" t="s">
        <v>72</v>
      </c>
      <c r="AY315" s="195" t="s">
        <v>177</v>
      </c>
    </row>
    <row r="316" spans="2:51" s="12" customFormat="1" ht="12">
      <c r="B316" s="194"/>
      <c r="D316" s="191" t="s">
        <v>188</v>
      </c>
      <c r="E316" s="195" t="s">
        <v>3</v>
      </c>
      <c r="F316" s="196" t="s">
        <v>426</v>
      </c>
      <c r="H316" s="197">
        <v>-32.4</v>
      </c>
      <c r="I316" s="198"/>
      <c r="L316" s="194"/>
      <c r="M316" s="199"/>
      <c r="N316" s="200"/>
      <c r="O316" s="200"/>
      <c r="P316" s="200"/>
      <c r="Q316" s="200"/>
      <c r="R316" s="200"/>
      <c r="S316" s="200"/>
      <c r="T316" s="201"/>
      <c r="AT316" s="195" t="s">
        <v>188</v>
      </c>
      <c r="AU316" s="195" t="s">
        <v>81</v>
      </c>
      <c r="AV316" s="12" t="s">
        <v>81</v>
      </c>
      <c r="AW316" s="12" t="s">
        <v>34</v>
      </c>
      <c r="AX316" s="12" t="s">
        <v>72</v>
      </c>
      <c r="AY316" s="195" t="s">
        <v>177</v>
      </c>
    </row>
    <row r="317" spans="2:51" s="12" customFormat="1" ht="12">
      <c r="B317" s="194"/>
      <c r="D317" s="191" t="s">
        <v>188</v>
      </c>
      <c r="E317" s="195" t="s">
        <v>3</v>
      </c>
      <c r="F317" s="196" t="s">
        <v>404</v>
      </c>
      <c r="H317" s="197">
        <v>-2.2</v>
      </c>
      <c r="I317" s="198"/>
      <c r="L317" s="194"/>
      <c r="M317" s="199"/>
      <c r="N317" s="200"/>
      <c r="O317" s="200"/>
      <c r="P317" s="200"/>
      <c r="Q317" s="200"/>
      <c r="R317" s="200"/>
      <c r="S317" s="200"/>
      <c r="T317" s="201"/>
      <c r="AT317" s="195" t="s">
        <v>188</v>
      </c>
      <c r="AU317" s="195" t="s">
        <v>81</v>
      </c>
      <c r="AV317" s="12" t="s">
        <v>81</v>
      </c>
      <c r="AW317" s="12" t="s">
        <v>34</v>
      </c>
      <c r="AX317" s="12" t="s">
        <v>72</v>
      </c>
      <c r="AY317" s="195" t="s">
        <v>177</v>
      </c>
    </row>
    <row r="318" spans="2:51" s="12" customFormat="1" ht="12">
      <c r="B318" s="194"/>
      <c r="D318" s="191" t="s">
        <v>188</v>
      </c>
      <c r="E318" s="195" t="s">
        <v>3</v>
      </c>
      <c r="F318" s="196" t="s">
        <v>427</v>
      </c>
      <c r="H318" s="197">
        <v>-19.2</v>
      </c>
      <c r="I318" s="198"/>
      <c r="L318" s="194"/>
      <c r="M318" s="199"/>
      <c r="N318" s="200"/>
      <c r="O318" s="200"/>
      <c r="P318" s="200"/>
      <c r="Q318" s="200"/>
      <c r="R318" s="200"/>
      <c r="S318" s="200"/>
      <c r="T318" s="201"/>
      <c r="AT318" s="195" t="s">
        <v>188</v>
      </c>
      <c r="AU318" s="195" t="s">
        <v>81</v>
      </c>
      <c r="AV318" s="12" t="s">
        <v>81</v>
      </c>
      <c r="AW318" s="12" t="s">
        <v>34</v>
      </c>
      <c r="AX318" s="12" t="s">
        <v>72</v>
      </c>
      <c r="AY318" s="195" t="s">
        <v>177</v>
      </c>
    </row>
    <row r="319" spans="2:51" s="12" customFormat="1" ht="12">
      <c r="B319" s="194"/>
      <c r="D319" s="191" t="s">
        <v>188</v>
      </c>
      <c r="E319" s="195" t="s">
        <v>3</v>
      </c>
      <c r="F319" s="196" t="s">
        <v>406</v>
      </c>
      <c r="H319" s="197">
        <v>-1.4</v>
      </c>
      <c r="I319" s="198"/>
      <c r="L319" s="194"/>
      <c r="M319" s="199"/>
      <c r="N319" s="200"/>
      <c r="O319" s="200"/>
      <c r="P319" s="200"/>
      <c r="Q319" s="200"/>
      <c r="R319" s="200"/>
      <c r="S319" s="200"/>
      <c r="T319" s="201"/>
      <c r="AT319" s="195" t="s">
        <v>188</v>
      </c>
      <c r="AU319" s="195" t="s">
        <v>81</v>
      </c>
      <c r="AV319" s="12" t="s">
        <v>81</v>
      </c>
      <c r="AW319" s="12" t="s">
        <v>34</v>
      </c>
      <c r="AX319" s="12" t="s">
        <v>72</v>
      </c>
      <c r="AY319" s="195" t="s">
        <v>177</v>
      </c>
    </row>
    <row r="320" spans="2:51" s="14" customFormat="1" ht="12">
      <c r="B320" s="221"/>
      <c r="D320" s="191" t="s">
        <v>188</v>
      </c>
      <c r="E320" s="222" t="s">
        <v>3</v>
      </c>
      <c r="F320" s="223" t="s">
        <v>366</v>
      </c>
      <c r="H320" s="224">
        <v>505.55300000000005</v>
      </c>
      <c r="I320" s="225"/>
      <c r="L320" s="221"/>
      <c r="M320" s="226"/>
      <c r="N320" s="227"/>
      <c r="O320" s="227"/>
      <c r="P320" s="227"/>
      <c r="Q320" s="227"/>
      <c r="R320" s="227"/>
      <c r="S320" s="227"/>
      <c r="T320" s="228"/>
      <c r="AT320" s="222" t="s">
        <v>188</v>
      </c>
      <c r="AU320" s="222" t="s">
        <v>81</v>
      </c>
      <c r="AV320" s="14" t="s">
        <v>194</v>
      </c>
      <c r="AW320" s="14" t="s">
        <v>34</v>
      </c>
      <c r="AX320" s="14" t="s">
        <v>72</v>
      </c>
      <c r="AY320" s="222" t="s">
        <v>177</v>
      </c>
    </row>
    <row r="321" spans="2:51" s="12" customFormat="1" ht="12">
      <c r="B321" s="194"/>
      <c r="D321" s="191" t="s">
        <v>188</v>
      </c>
      <c r="E321" s="195" t="s">
        <v>3</v>
      </c>
      <c r="F321" s="196" t="s">
        <v>425</v>
      </c>
      <c r="H321" s="197">
        <v>560.753</v>
      </c>
      <c r="I321" s="198"/>
      <c r="L321" s="194"/>
      <c r="M321" s="199"/>
      <c r="N321" s="200"/>
      <c r="O321" s="200"/>
      <c r="P321" s="200"/>
      <c r="Q321" s="200"/>
      <c r="R321" s="200"/>
      <c r="S321" s="200"/>
      <c r="T321" s="201"/>
      <c r="AT321" s="195" t="s">
        <v>188</v>
      </c>
      <c r="AU321" s="195" t="s">
        <v>81</v>
      </c>
      <c r="AV321" s="12" t="s">
        <v>81</v>
      </c>
      <c r="AW321" s="12" t="s">
        <v>34</v>
      </c>
      <c r="AX321" s="12" t="s">
        <v>72</v>
      </c>
      <c r="AY321" s="195" t="s">
        <v>177</v>
      </c>
    </row>
    <row r="322" spans="2:51" s="12" customFormat="1" ht="12">
      <c r="B322" s="194"/>
      <c r="D322" s="191" t="s">
        <v>188</v>
      </c>
      <c r="E322" s="195" t="s">
        <v>3</v>
      </c>
      <c r="F322" s="196" t="s">
        <v>426</v>
      </c>
      <c r="H322" s="197">
        <v>-32.4</v>
      </c>
      <c r="I322" s="198"/>
      <c r="L322" s="194"/>
      <c r="M322" s="199"/>
      <c r="N322" s="200"/>
      <c r="O322" s="200"/>
      <c r="P322" s="200"/>
      <c r="Q322" s="200"/>
      <c r="R322" s="200"/>
      <c r="S322" s="200"/>
      <c r="T322" s="201"/>
      <c r="AT322" s="195" t="s">
        <v>188</v>
      </c>
      <c r="AU322" s="195" t="s">
        <v>81</v>
      </c>
      <c r="AV322" s="12" t="s">
        <v>81</v>
      </c>
      <c r="AW322" s="12" t="s">
        <v>34</v>
      </c>
      <c r="AX322" s="12" t="s">
        <v>72</v>
      </c>
      <c r="AY322" s="195" t="s">
        <v>177</v>
      </c>
    </row>
    <row r="323" spans="2:51" s="12" customFormat="1" ht="12">
      <c r="B323" s="194"/>
      <c r="D323" s="191" t="s">
        <v>188</v>
      </c>
      <c r="E323" s="195" t="s">
        <v>3</v>
      </c>
      <c r="F323" s="196" t="s">
        <v>404</v>
      </c>
      <c r="H323" s="197">
        <v>-2.2</v>
      </c>
      <c r="I323" s="198"/>
      <c r="L323" s="194"/>
      <c r="M323" s="199"/>
      <c r="N323" s="200"/>
      <c r="O323" s="200"/>
      <c r="P323" s="200"/>
      <c r="Q323" s="200"/>
      <c r="R323" s="200"/>
      <c r="S323" s="200"/>
      <c r="T323" s="201"/>
      <c r="AT323" s="195" t="s">
        <v>188</v>
      </c>
      <c r="AU323" s="195" t="s">
        <v>81</v>
      </c>
      <c r="AV323" s="12" t="s">
        <v>81</v>
      </c>
      <c r="AW323" s="12" t="s">
        <v>34</v>
      </c>
      <c r="AX323" s="12" t="s">
        <v>72</v>
      </c>
      <c r="AY323" s="195" t="s">
        <v>177</v>
      </c>
    </row>
    <row r="324" spans="2:51" s="12" customFormat="1" ht="12">
      <c r="B324" s="194"/>
      <c r="D324" s="191" t="s">
        <v>188</v>
      </c>
      <c r="E324" s="195" t="s">
        <v>3</v>
      </c>
      <c r="F324" s="196" t="s">
        <v>427</v>
      </c>
      <c r="H324" s="197">
        <v>-19.2</v>
      </c>
      <c r="I324" s="198"/>
      <c r="L324" s="194"/>
      <c r="M324" s="199"/>
      <c r="N324" s="200"/>
      <c r="O324" s="200"/>
      <c r="P324" s="200"/>
      <c r="Q324" s="200"/>
      <c r="R324" s="200"/>
      <c r="S324" s="200"/>
      <c r="T324" s="201"/>
      <c r="AT324" s="195" t="s">
        <v>188</v>
      </c>
      <c r="AU324" s="195" t="s">
        <v>81</v>
      </c>
      <c r="AV324" s="12" t="s">
        <v>81</v>
      </c>
      <c r="AW324" s="12" t="s">
        <v>34</v>
      </c>
      <c r="AX324" s="12" t="s">
        <v>72</v>
      </c>
      <c r="AY324" s="195" t="s">
        <v>177</v>
      </c>
    </row>
    <row r="325" spans="2:51" s="12" customFormat="1" ht="12">
      <c r="B325" s="194"/>
      <c r="D325" s="191" t="s">
        <v>188</v>
      </c>
      <c r="E325" s="195" t="s">
        <v>3</v>
      </c>
      <c r="F325" s="196" t="s">
        <v>406</v>
      </c>
      <c r="H325" s="197">
        <v>-1.4</v>
      </c>
      <c r="I325" s="198"/>
      <c r="L325" s="194"/>
      <c r="M325" s="199"/>
      <c r="N325" s="200"/>
      <c r="O325" s="200"/>
      <c r="P325" s="200"/>
      <c r="Q325" s="200"/>
      <c r="R325" s="200"/>
      <c r="S325" s="200"/>
      <c r="T325" s="201"/>
      <c r="AT325" s="195" t="s">
        <v>188</v>
      </c>
      <c r="AU325" s="195" t="s">
        <v>81</v>
      </c>
      <c r="AV325" s="12" t="s">
        <v>81</v>
      </c>
      <c r="AW325" s="12" t="s">
        <v>34</v>
      </c>
      <c r="AX325" s="12" t="s">
        <v>72</v>
      </c>
      <c r="AY325" s="195" t="s">
        <v>177</v>
      </c>
    </row>
    <row r="326" spans="2:51" s="14" customFormat="1" ht="12">
      <c r="B326" s="221"/>
      <c r="D326" s="191" t="s">
        <v>188</v>
      </c>
      <c r="E326" s="222" t="s">
        <v>3</v>
      </c>
      <c r="F326" s="223" t="s">
        <v>367</v>
      </c>
      <c r="H326" s="224">
        <v>505.55300000000005</v>
      </c>
      <c r="I326" s="225"/>
      <c r="L326" s="221"/>
      <c r="M326" s="226"/>
      <c r="N326" s="227"/>
      <c r="O326" s="227"/>
      <c r="P326" s="227"/>
      <c r="Q326" s="227"/>
      <c r="R326" s="227"/>
      <c r="S326" s="227"/>
      <c r="T326" s="228"/>
      <c r="AT326" s="222" t="s">
        <v>188</v>
      </c>
      <c r="AU326" s="222" t="s">
        <v>81</v>
      </c>
      <c r="AV326" s="14" t="s">
        <v>194</v>
      </c>
      <c r="AW326" s="14" t="s">
        <v>34</v>
      </c>
      <c r="AX326" s="14" t="s">
        <v>72</v>
      </c>
      <c r="AY326" s="222" t="s">
        <v>177</v>
      </c>
    </row>
    <row r="327" spans="2:51" s="12" customFormat="1" ht="12">
      <c r="B327" s="194"/>
      <c r="D327" s="191" t="s">
        <v>188</v>
      </c>
      <c r="E327" s="195" t="s">
        <v>3</v>
      </c>
      <c r="F327" s="196" t="s">
        <v>428</v>
      </c>
      <c r="H327" s="197">
        <v>297.825</v>
      </c>
      <c r="I327" s="198"/>
      <c r="L327" s="194"/>
      <c r="M327" s="199"/>
      <c r="N327" s="200"/>
      <c r="O327" s="200"/>
      <c r="P327" s="200"/>
      <c r="Q327" s="200"/>
      <c r="R327" s="200"/>
      <c r="S327" s="200"/>
      <c r="T327" s="201"/>
      <c r="AT327" s="195" t="s">
        <v>188</v>
      </c>
      <c r="AU327" s="195" t="s">
        <v>81</v>
      </c>
      <c r="AV327" s="12" t="s">
        <v>81</v>
      </c>
      <c r="AW327" s="12" t="s">
        <v>34</v>
      </c>
      <c r="AX327" s="12" t="s">
        <v>72</v>
      </c>
      <c r="AY327" s="195" t="s">
        <v>177</v>
      </c>
    </row>
    <row r="328" spans="2:51" s="12" customFormat="1" ht="12">
      <c r="B328" s="194"/>
      <c r="D328" s="191" t="s">
        <v>188</v>
      </c>
      <c r="E328" s="195" t="s">
        <v>3</v>
      </c>
      <c r="F328" s="196" t="s">
        <v>404</v>
      </c>
      <c r="H328" s="197">
        <v>-2.2</v>
      </c>
      <c r="I328" s="198"/>
      <c r="L328" s="194"/>
      <c r="M328" s="199"/>
      <c r="N328" s="200"/>
      <c r="O328" s="200"/>
      <c r="P328" s="200"/>
      <c r="Q328" s="200"/>
      <c r="R328" s="200"/>
      <c r="S328" s="200"/>
      <c r="T328" s="201"/>
      <c r="AT328" s="195" t="s">
        <v>188</v>
      </c>
      <c r="AU328" s="195" t="s">
        <v>81</v>
      </c>
      <c r="AV328" s="12" t="s">
        <v>81</v>
      </c>
      <c r="AW328" s="12" t="s">
        <v>34</v>
      </c>
      <c r="AX328" s="12" t="s">
        <v>72</v>
      </c>
      <c r="AY328" s="195" t="s">
        <v>177</v>
      </c>
    </row>
    <row r="329" spans="2:51" s="12" customFormat="1" ht="12">
      <c r="B329" s="194"/>
      <c r="D329" s="191" t="s">
        <v>188</v>
      </c>
      <c r="E329" s="195" t="s">
        <v>3</v>
      </c>
      <c r="F329" s="196" t="s">
        <v>429</v>
      </c>
      <c r="H329" s="197">
        <v>-4.8</v>
      </c>
      <c r="I329" s="198"/>
      <c r="L329" s="194"/>
      <c r="M329" s="199"/>
      <c r="N329" s="200"/>
      <c r="O329" s="200"/>
      <c r="P329" s="200"/>
      <c r="Q329" s="200"/>
      <c r="R329" s="200"/>
      <c r="S329" s="200"/>
      <c r="T329" s="201"/>
      <c r="AT329" s="195" t="s">
        <v>188</v>
      </c>
      <c r="AU329" s="195" t="s">
        <v>81</v>
      </c>
      <c r="AV329" s="12" t="s">
        <v>81</v>
      </c>
      <c r="AW329" s="12" t="s">
        <v>34</v>
      </c>
      <c r="AX329" s="12" t="s">
        <v>72</v>
      </c>
      <c r="AY329" s="195" t="s">
        <v>177</v>
      </c>
    </row>
    <row r="330" spans="2:51" s="12" customFormat="1" ht="12">
      <c r="B330" s="194"/>
      <c r="D330" s="191" t="s">
        <v>188</v>
      </c>
      <c r="E330" s="195" t="s">
        <v>3</v>
      </c>
      <c r="F330" s="196" t="s">
        <v>430</v>
      </c>
      <c r="H330" s="197">
        <v>-21.6</v>
      </c>
      <c r="I330" s="198"/>
      <c r="L330" s="194"/>
      <c r="M330" s="199"/>
      <c r="N330" s="200"/>
      <c r="O330" s="200"/>
      <c r="P330" s="200"/>
      <c r="Q330" s="200"/>
      <c r="R330" s="200"/>
      <c r="S330" s="200"/>
      <c r="T330" s="201"/>
      <c r="AT330" s="195" t="s">
        <v>188</v>
      </c>
      <c r="AU330" s="195" t="s">
        <v>81</v>
      </c>
      <c r="AV330" s="12" t="s">
        <v>81</v>
      </c>
      <c r="AW330" s="12" t="s">
        <v>34</v>
      </c>
      <c r="AX330" s="12" t="s">
        <v>72</v>
      </c>
      <c r="AY330" s="195" t="s">
        <v>177</v>
      </c>
    </row>
    <row r="331" spans="2:51" s="14" customFormat="1" ht="12">
      <c r="B331" s="221"/>
      <c r="D331" s="191" t="s">
        <v>188</v>
      </c>
      <c r="E331" s="222" t="s">
        <v>3</v>
      </c>
      <c r="F331" s="223" t="s">
        <v>356</v>
      </c>
      <c r="H331" s="224">
        <v>269.22499999999997</v>
      </c>
      <c r="I331" s="225"/>
      <c r="L331" s="221"/>
      <c r="M331" s="226"/>
      <c r="N331" s="227"/>
      <c r="O331" s="227"/>
      <c r="P331" s="227"/>
      <c r="Q331" s="227"/>
      <c r="R331" s="227"/>
      <c r="S331" s="227"/>
      <c r="T331" s="228"/>
      <c r="AT331" s="222" t="s">
        <v>188</v>
      </c>
      <c r="AU331" s="222" t="s">
        <v>81</v>
      </c>
      <c r="AV331" s="14" t="s">
        <v>194</v>
      </c>
      <c r="AW331" s="14" t="s">
        <v>34</v>
      </c>
      <c r="AX331" s="14" t="s">
        <v>72</v>
      </c>
      <c r="AY331" s="222" t="s">
        <v>177</v>
      </c>
    </row>
    <row r="332" spans="2:51" s="12" customFormat="1" ht="12">
      <c r="B332" s="194"/>
      <c r="D332" s="191" t="s">
        <v>188</v>
      </c>
      <c r="E332" s="195" t="s">
        <v>3</v>
      </c>
      <c r="F332" s="196" t="s">
        <v>431</v>
      </c>
      <c r="H332" s="197">
        <v>33.888</v>
      </c>
      <c r="I332" s="198"/>
      <c r="L332" s="194"/>
      <c r="M332" s="199"/>
      <c r="N332" s="200"/>
      <c r="O332" s="200"/>
      <c r="P332" s="200"/>
      <c r="Q332" s="200"/>
      <c r="R332" s="200"/>
      <c r="S332" s="200"/>
      <c r="T332" s="201"/>
      <c r="AT332" s="195" t="s">
        <v>188</v>
      </c>
      <c r="AU332" s="195" t="s">
        <v>81</v>
      </c>
      <c r="AV332" s="12" t="s">
        <v>81</v>
      </c>
      <c r="AW332" s="12" t="s">
        <v>34</v>
      </c>
      <c r="AX332" s="12" t="s">
        <v>72</v>
      </c>
      <c r="AY332" s="195" t="s">
        <v>177</v>
      </c>
    </row>
    <row r="333" spans="2:51" s="12" customFormat="1" ht="12">
      <c r="B333" s="194"/>
      <c r="D333" s="191" t="s">
        <v>188</v>
      </c>
      <c r="E333" s="195" t="s">
        <v>3</v>
      </c>
      <c r="F333" s="196" t="s">
        <v>410</v>
      </c>
      <c r="H333" s="197">
        <v>-1.6</v>
      </c>
      <c r="I333" s="198"/>
      <c r="L333" s="194"/>
      <c r="M333" s="199"/>
      <c r="N333" s="200"/>
      <c r="O333" s="200"/>
      <c r="P333" s="200"/>
      <c r="Q333" s="200"/>
      <c r="R333" s="200"/>
      <c r="S333" s="200"/>
      <c r="T333" s="201"/>
      <c r="AT333" s="195" t="s">
        <v>188</v>
      </c>
      <c r="AU333" s="195" t="s">
        <v>81</v>
      </c>
      <c r="AV333" s="12" t="s">
        <v>81</v>
      </c>
      <c r="AW333" s="12" t="s">
        <v>34</v>
      </c>
      <c r="AX333" s="12" t="s">
        <v>72</v>
      </c>
      <c r="AY333" s="195" t="s">
        <v>177</v>
      </c>
    </row>
    <row r="334" spans="2:51" s="12" customFormat="1" ht="12">
      <c r="B334" s="194"/>
      <c r="D334" s="191" t="s">
        <v>188</v>
      </c>
      <c r="E334" s="195" t="s">
        <v>3</v>
      </c>
      <c r="F334" s="196" t="s">
        <v>432</v>
      </c>
      <c r="H334" s="197">
        <v>11</v>
      </c>
      <c r="I334" s="198"/>
      <c r="L334" s="194"/>
      <c r="M334" s="199"/>
      <c r="N334" s="200"/>
      <c r="O334" s="200"/>
      <c r="P334" s="200"/>
      <c r="Q334" s="200"/>
      <c r="R334" s="200"/>
      <c r="S334" s="200"/>
      <c r="T334" s="201"/>
      <c r="AT334" s="195" t="s">
        <v>188</v>
      </c>
      <c r="AU334" s="195" t="s">
        <v>81</v>
      </c>
      <c r="AV334" s="12" t="s">
        <v>81</v>
      </c>
      <c r="AW334" s="12" t="s">
        <v>34</v>
      </c>
      <c r="AX334" s="12" t="s">
        <v>72</v>
      </c>
      <c r="AY334" s="195" t="s">
        <v>177</v>
      </c>
    </row>
    <row r="335" spans="2:51" s="14" customFormat="1" ht="12">
      <c r="B335" s="221"/>
      <c r="D335" s="191" t="s">
        <v>188</v>
      </c>
      <c r="E335" s="222" t="s">
        <v>3</v>
      </c>
      <c r="F335" s="223" t="s">
        <v>358</v>
      </c>
      <c r="H335" s="224">
        <v>43.288</v>
      </c>
      <c r="I335" s="225"/>
      <c r="L335" s="221"/>
      <c r="M335" s="226"/>
      <c r="N335" s="227"/>
      <c r="O335" s="227"/>
      <c r="P335" s="227"/>
      <c r="Q335" s="227"/>
      <c r="R335" s="227"/>
      <c r="S335" s="227"/>
      <c r="T335" s="228"/>
      <c r="AT335" s="222" t="s">
        <v>188</v>
      </c>
      <c r="AU335" s="222" t="s">
        <v>81</v>
      </c>
      <c r="AV335" s="14" t="s">
        <v>194</v>
      </c>
      <c r="AW335" s="14" t="s">
        <v>34</v>
      </c>
      <c r="AX335" s="14" t="s">
        <v>72</v>
      </c>
      <c r="AY335" s="222" t="s">
        <v>177</v>
      </c>
    </row>
    <row r="336" spans="2:51" s="13" customFormat="1" ht="12">
      <c r="B336" s="213"/>
      <c r="D336" s="191" t="s">
        <v>188</v>
      </c>
      <c r="E336" s="214" t="s">
        <v>3</v>
      </c>
      <c r="F336" s="215" t="s">
        <v>359</v>
      </c>
      <c r="H336" s="216">
        <v>2069.9689999999996</v>
      </c>
      <c r="I336" s="217"/>
      <c r="L336" s="213"/>
      <c r="M336" s="218"/>
      <c r="N336" s="219"/>
      <c r="O336" s="219"/>
      <c r="P336" s="219"/>
      <c r="Q336" s="219"/>
      <c r="R336" s="219"/>
      <c r="S336" s="219"/>
      <c r="T336" s="220"/>
      <c r="AT336" s="214" t="s">
        <v>188</v>
      </c>
      <c r="AU336" s="214" t="s">
        <v>81</v>
      </c>
      <c r="AV336" s="13" t="s">
        <v>184</v>
      </c>
      <c r="AW336" s="13" t="s">
        <v>34</v>
      </c>
      <c r="AX336" s="13" t="s">
        <v>79</v>
      </c>
      <c r="AY336" s="214" t="s">
        <v>177</v>
      </c>
    </row>
    <row r="337" spans="2:65" s="1" customFormat="1" ht="36" customHeight="1">
      <c r="B337" s="177"/>
      <c r="C337" s="178" t="s">
        <v>433</v>
      </c>
      <c r="D337" s="178" t="s">
        <v>179</v>
      </c>
      <c r="E337" s="179" t="s">
        <v>434</v>
      </c>
      <c r="F337" s="180" t="s">
        <v>435</v>
      </c>
      <c r="G337" s="181" t="s">
        <v>261</v>
      </c>
      <c r="H337" s="182">
        <v>11.08</v>
      </c>
      <c r="I337" s="183"/>
      <c r="J337" s="184">
        <f>ROUND(I337*H337,2)</f>
        <v>0</v>
      </c>
      <c r="K337" s="180" t="s">
        <v>183</v>
      </c>
      <c r="L337" s="37"/>
      <c r="M337" s="185" t="s">
        <v>3</v>
      </c>
      <c r="N337" s="186" t="s">
        <v>43</v>
      </c>
      <c r="O337" s="70"/>
      <c r="P337" s="187">
        <f>O337*H337</f>
        <v>0</v>
      </c>
      <c r="Q337" s="187">
        <v>0.10704</v>
      </c>
      <c r="R337" s="187">
        <f>Q337*H337</f>
        <v>1.1860032</v>
      </c>
      <c r="S337" s="187">
        <v>0</v>
      </c>
      <c r="T337" s="188">
        <f>S337*H337</f>
        <v>0</v>
      </c>
      <c r="AR337" s="189" t="s">
        <v>184</v>
      </c>
      <c r="AT337" s="189" t="s">
        <v>179</v>
      </c>
      <c r="AU337" s="189" t="s">
        <v>81</v>
      </c>
      <c r="AY337" s="18" t="s">
        <v>177</v>
      </c>
      <c r="BE337" s="190">
        <f>IF(N337="základní",J337,0)</f>
        <v>0</v>
      </c>
      <c r="BF337" s="190">
        <f>IF(N337="snížená",J337,0)</f>
        <v>0</v>
      </c>
      <c r="BG337" s="190">
        <f>IF(N337="zákl. přenesená",J337,0)</f>
        <v>0</v>
      </c>
      <c r="BH337" s="190">
        <f>IF(N337="sníž. přenesená",J337,0)</f>
        <v>0</v>
      </c>
      <c r="BI337" s="190">
        <f>IF(N337="nulová",J337,0)</f>
        <v>0</v>
      </c>
      <c r="BJ337" s="18" t="s">
        <v>79</v>
      </c>
      <c r="BK337" s="190">
        <f>ROUND(I337*H337,2)</f>
        <v>0</v>
      </c>
      <c r="BL337" s="18" t="s">
        <v>184</v>
      </c>
      <c r="BM337" s="189" t="s">
        <v>436</v>
      </c>
    </row>
    <row r="338" spans="2:51" s="12" customFormat="1" ht="12">
      <c r="B338" s="194"/>
      <c r="D338" s="191" t="s">
        <v>188</v>
      </c>
      <c r="E338" s="195" t="s">
        <v>3</v>
      </c>
      <c r="F338" s="196" t="s">
        <v>437</v>
      </c>
      <c r="H338" s="197">
        <v>11.08</v>
      </c>
      <c r="I338" s="198"/>
      <c r="L338" s="194"/>
      <c r="M338" s="199"/>
      <c r="N338" s="200"/>
      <c r="O338" s="200"/>
      <c r="P338" s="200"/>
      <c r="Q338" s="200"/>
      <c r="R338" s="200"/>
      <c r="S338" s="200"/>
      <c r="T338" s="201"/>
      <c r="AT338" s="195" t="s">
        <v>188</v>
      </c>
      <c r="AU338" s="195" t="s">
        <v>81</v>
      </c>
      <c r="AV338" s="12" t="s">
        <v>81</v>
      </c>
      <c r="AW338" s="12" t="s">
        <v>34</v>
      </c>
      <c r="AX338" s="12" t="s">
        <v>79</v>
      </c>
      <c r="AY338" s="195" t="s">
        <v>177</v>
      </c>
    </row>
    <row r="339" spans="2:65" s="1" customFormat="1" ht="16.5" customHeight="1">
      <c r="B339" s="177"/>
      <c r="C339" s="178" t="s">
        <v>438</v>
      </c>
      <c r="D339" s="178" t="s">
        <v>179</v>
      </c>
      <c r="E339" s="179" t="s">
        <v>439</v>
      </c>
      <c r="F339" s="180" t="s">
        <v>440</v>
      </c>
      <c r="G339" s="181" t="s">
        <v>245</v>
      </c>
      <c r="H339" s="182">
        <v>100</v>
      </c>
      <c r="I339" s="183"/>
      <c r="J339" s="184">
        <f>ROUND(I339*H339,2)</f>
        <v>0</v>
      </c>
      <c r="K339" s="180" t="s">
        <v>3</v>
      </c>
      <c r="L339" s="37"/>
      <c r="M339" s="185" t="s">
        <v>3</v>
      </c>
      <c r="N339" s="186" t="s">
        <v>43</v>
      </c>
      <c r="O339" s="70"/>
      <c r="P339" s="187">
        <f>O339*H339</f>
        <v>0</v>
      </c>
      <c r="Q339" s="187">
        <v>0</v>
      </c>
      <c r="R339" s="187">
        <f>Q339*H339</f>
        <v>0</v>
      </c>
      <c r="S339" s="187">
        <v>0</v>
      </c>
      <c r="T339" s="188">
        <f>S339*H339</f>
        <v>0</v>
      </c>
      <c r="AR339" s="189" t="s">
        <v>184</v>
      </c>
      <c r="AT339" s="189" t="s">
        <v>179</v>
      </c>
      <c r="AU339" s="189" t="s">
        <v>81</v>
      </c>
      <c r="AY339" s="18" t="s">
        <v>177</v>
      </c>
      <c r="BE339" s="190">
        <f>IF(N339="základní",J339,0)</f>
        <v>0</v>
      </c>
      <c r="BF339" s="190">
        <f>IF(N339="snížená",J339,0)</f>
        <v>0</v>
      </c>
      <c r="BG339" s="190">
        <f>IF(N339="zákl. přenesená",J339,0)</f>
        <v>0</v>
      </c>
      <c r="BH339" s="190">
        <f>IF(N339="sníž. přenesená",J339,0)</f>
        <v>0</v>
      </c>
      <c r="BI339" s="190">
        <f>IF(N339="nulová",J339,0)</f>
        <v>0</v>
      </c>
      <c r="BJ339" s="18" t="s">
        <v>79</v>
      </c>
      <c r="BK339" s="190">
        <f>ROUND(I339*H339,2)</f>
        <v>0</v>
      </c>
      <c r="BL339" s="18" t="s">
        <v>184</v>
      </c>
      <c r="BM339" s="189" t="s">
        <v>441</v>
      </c>
    </row>
    <row r="340" spans="2:51" s="12" customFormat="1" ht="12">
      <c r="B340" s="194"/>
      <c r="D340" s="191" t="s">
        <v>188</v>
      </c>
      <c r="E340" s="195" t="s">
        <v>3</v>
      </c>
      <c r="F340" s="196" t="s">
        <v>442</v>
      </c>
      <c r="H340" s="197">
        <v>100</v>
      </c>
      <c r="I340" s="198"/>
      <c r="L340" s="194"/>
      <c r="M340" s="199"/>
      <c r="N340" s="200"/>
      <c r="O340" s="200"/>
      <c r="P340" s="200"/>
      <c r="Q340" s="200"/>
      <c r="R340" s="200"/>
      <c r="S340" s="200"/>
      <c r="T340" s="201"/>
      <c r="AT340" s="195" t="s">
        <v>188</v>
      </c>
      <c r="AU340" s="195" t="s">
        <v>81</v>
      </c>
      <c r="AV340" s="12" t="s">
        <v>81</v>
      </c>
      <c r="AW340" s="12" t="s">
        <v>34</v>
      </c>
      <c r="AX340" s="12" t="s">
        <v>79</v>
      </c>
      <c r="AY340" s="195" t="s">
        <v>177</v>
      </c>
    </row>
    <row r="341" spans="2:63" s="11" customFormat="1" ht="22.8" customHeight="1">
      <c r="B341" s="164"/>
      <c r="D341" s="165" t="s">
        <v>71</v>
      </c>
      <c r="E341" s="175" t="s">
        <v>184</v>
      </c>
      <c r="F341" s="175" t="s">
        <v>443</v>
      </c>
      <c r="I341" s="167"/>
      <c r="J341" s="176">
        <f>BK341</f>
        <v>0</v>
      </c>
      <c r="L341" s="164"/>
      <c r="M341" s="169"/>
      <c r="N341" s="170"/>
      <c r="O341" s="170"/>
      <c r="P341" s="171">
        <f>SUM(P342:P376)</f>
        <v>0</v>
      </c>
      <c r="Q341" s="170"/>
      <c r="R341" s="171">
        <f>SUM(R342:R376)</f>
        <v>65.85425799</v>
      </c>
      <c r="S341" s="170"/>
      <c r="T341" s="172">
        <f>SUM(T342:T376)</f>
        <v>0</v>
      </c>
      <c r="AR341" s="165" t="s">
        <v>79</v>
      </c>
      <c r="AT341" s="173" t="s">
        <v>71</v>
      </c>
      <c r="AU341" s="173" t="s">
        <v>79</v>
      </c>
      <c r="AY341" s="165" t="s">
        <v>177</v>
      </c>
      <c r="BK341" s="174">
        <f>SUM(BK342:BK376)</f>
        <v>0</v>
      </c>
    </row>
    <row r="342" spans="2:65" s="1" customFormat="1" ht="48" customHeight="1">
      <c r="B342" s="177"/>
      <c r="C342" s="178" t="s">
        <v>444</v>
      </c>
      <c r="D342" s="178" t="s">
        <v>179</v>
      </c>
      <c r="E342" s="179" t="s">
        <v>445</v>
      </c>
      <c r="F342" s="180" t="s">
        <v>446</v>
      </c>
      <c r="G342" s="181" t="s">
        <v>182</v>
      </c>
      <c r="H342" s="182">
        <v>4.848</v>
      </c>
      <c r="I342" s="183"/>
      <c r="J342" s="184">
        <f>ROUND(I342*H342,2)</f>
        <v>0</v>
      </c>
      <c r="K342" s="180" t="s">
        <v>183</v>
      </c>
      <c r="L342" s="37"/>
      <c r="M342" s="185" t="s">
        <v>3</v>
      </c>
      <c r="N342" s="186" t="s">
        <v>43</v>
      </c>
      <c r="O342" s="70"/>
      <c r="P342" s="187">
        <f>O342*H342</f>
        <v>0</v>
      </c>
      <c r="Q342" s="187">
        <v>2.45343</v>
      </c>
      <c r="R342" s="187">
        <f>Q342*H342</f>
        <v>11.89422864</v>
      </c>
      <c r="S342" s="187">
        <v>0</v>
      </c>
      <c r="T342" s="188">
        <f>S342*H342</f>
        <v>0</v>
      </c>
      <c r="AR342" s="189" t="s">
        <v>184</v>
      </c>
      <c r="AT342" s="189" t="s">
        <v>179</v>
      </c>
      <c r="AU342" s="189" t="s">
        <v>81</v>
      </c>
      <c r="AY342" s="18" t="s">
        <v>177</v>
      </c>
      <c r="BE342" s="190">
        <f>IF(N342="základní",J342,0)</f>
        <v>0</v>
      </c>
      <c r="BF342" s="190">
        <f>IF(N342="snížená",J342,0)</f>
        <v>0</v>
      </c>
      <c r="BG342" s="190">
        <f>IF(N342="zákl. přenesená",J342,0)</f>
        <v>0</v>
      </c>
      <c r="BH342" s="190">
        <f>IF(N342="sníž. přenesená",J342,0)</f>
        <v>0</v>
      </c>
      <c r="BI342" s="190">
        <f>IF(N342="nulová",J342,0)</f>
        <v>0</v>
      </c>
      <c r="BJ342" s="18" t="s">
        <v>79</v>
      </c>
      <c r="BK342" s="190">
        <f>ROUND(I342*H342,2)</f>
        <v>0</v>
      </c>
      <c r="BL342" s="18" t="s">
        <v>184</v>
      </c>
      <c r="BM342" s="189" t="s">
        <v>447</v>
      </c>
    </row>
    <row r="343" spans="2:47" s="1" customFormat="1" ht="12">
      <c r="B343" s="37"/>
      <c r="D343" s="191" t="s">
        <v>186</v>
      </c>
      <c r="F343" s="192" t="s">
        <v>448</v>
      </c>
      <c r="I343" s="122"/>
      <c r="L343" s="37"/>
      <c r="M343" s="193"/>
      <c r="N343" s="70"/>
      <c r="O343" s="70"/>
      <c r="P343" s="70"/>
      <c r="Q343" s="70"/>
      <c r="R343" s="70"/>
      <c r="S343" s="70"/>
      <c r="T343" s="71"/>
      <c r="AT343" s="18" t="s">
        <v>186</v>
      </c>
      <c r="AU343" s="18" t="s">
        <v>81</v>
      </c>
    </row>
    <row r="344" spans="2:51" s="12" customFormat="1" ht="12">
      <c r="B344" s="194"/>
      <c r="D344" s="191" t="s">
        <v>188</v>
      </c>
      <c r="E344" s="195" t="s">
        <v>3</v>
      </c>
      <c r="F344" s="196" t="s">
        <v>449</v>
      </c>
      <c r="H344" s="197">
        <v>4.848</v>
      </c>
      <c r="I344" s="198"/>
      <c r="L344" s="194"/>
      <c r="M344" s="199"/>
      <c r="N344" s="200"/>
      <c r="O344" s="200"/>
      <c r="P344" s="200"/>
      <c r="Q344" s="200"/>
      <c r="R344" s="200"/>
      <c r="S344" s="200"/>
      <c r="T344" s="201"/>
      <c r="AT344" s="195" t="s">
        <v>188</v>
      </c>
      <c r="AU344" s="195" t="s">
        <v>81</v>
      </c>
      <c r="AV344" s="12" t="s">
        <v>81</v>
      </c>
      <c r="AW344" s="12" t="s">
        <v>34</v>
      </c>
      <c r="AX344" s="12" t="s">
        <v>79</v>
      </c>
      <c r="AY344" s="195" t="s">
        <v>177</v>
      </c>
    </row>
    <row r="345" spans="2:65" s="1" customFormat="1" ht="36" customHeight="1">
      <c r="B345" s="177"/>
      <c r="C345" s="178" t="s">
        <v>450</v>
      </c>
      <c r="D345" s="178" t="s">
        <v>179</v>
      </c>
      <c r="E345" s="179" t="s">
        <v>451</v>
      </c>
      <c r="F345" s="180" t="s">
        <v>452</v>
      </c>
      <c r="G345" s="181" t="s">
        <v>261</v>
      </c>
      <c r="H345" s="182">
        <v>16.7</v>
      </c>
      <c r="I345" s="183"/>
      <c r="J345" s="184">
        <f>ROUND(I345*H345,2)</f>
        <v>0</v>
      </c>
      <c r="K345" s="180" t="s">
        <v>183</v>
      </c>
      <c r="L345" s="37"/>
      <c r="M345" s="185" t="s">
        <v>3</v>
      </c>
      <c r="N345" s="186" t="s">
        <v>43</v>
      </c>
      <c r="O345" s="70"/>
      <c r="P345" s="187">
        <f>O345*H345</f>
        <v>0</v>
      </c>
      <c r="Q345" s="187">
        <v>0.00533</v>
      </c>
      <c r="R345" s="187">
        <f>Q345*H345</f>
        <v>0.08901099999999999</v>
      </c>
      <c r="S345" s="187">
        <v>0</v>
      </c>
      <c r="T345" s="188">
        <f>S345*H345</f>
        <v>0</v>
      </c>
      <c r="AR345" s="189" t="s">
        <v>184</v>
      </c>
      <c r="AT345" s="189" t="s">
        <v>179</v>
      </c>
      <c r="AU345" s="189" t="s">
        <v>81</v>
      </c>
      <c r="AY345" s="18" t="s">
        <v>177</v>
      </c>
      <c r="BE345" s="190">
        <f>IF(N345="základní",J345,0)</f>
        <v>0</v>
      </c>
      <c r="BF345" s="190">
        <f>IF(N345="snížená",J345,0)</f>
        <v>0</v>
      </c>
      <c r="BG345" s="190">
        <f>IF(N345="zákl. přenesená",J345,0)</f>
        <v>0</v>
      </c>
      <c r="BH345" s="190">
        <f>IF(N345="sníž. přenesená",J345,0)</f>
        <v>0</v>
      </c>
      <c r="BI345" s="190">
        <f>IF(N345="nulová",J345,0)</f>
        <v>0</v>
      </c>
      <c r="BJ345" s="18" t="s">
        <v>79</v>
      </c>
      <c r="BK345" s="190">
        <f>ROUND(I345*H345,2)</f>
        <v>0</v>
      </c>
      <c r="BL345" s="18" t="s">
        <v>184</v>
      </c>
      <c r="BM345" s="189" t="s">
        <v>453</v>
      </c>
    </row>
    <row r="346" spans="2:47" s="1" customFormat="1" ht="12">
      <c r="B346" s="37"/>
      <c r="D346" s="191" t="s">
        <v>186</v>
      </c>
      <c r="F346" s="192" t="s">
        <v>454</v>
      </c>
      <c r="I346" s="122"/>
      <c r="L346" s="37"/>
      <c r="M346" s="193"/>
      <c r="N346" s="70"/>
      <c r="O346" s="70"/>
      <c r="P346" s="70"/>
      <c r="Q346" s="70"/>
      <c r="R346" s="70"/>
      <c r="S346" s="70"/>
      <c r="T346" s="71"/>
      <c r="AT346" s="18" t="s">
        <v>186</v>
      </c>
      <c r="AU346" s="18" t="s">
        <v>81</v>
      </c>
    </row>
    <row r="347" spans="2:51" s="12" customFormat="1" ht="12">
      <c r="B347" s="194"/>
      <c r="D347" s="191" t="s">
        <v>188</v>
      </c>
      <c r="E347" s="195" t="s">
        <v>3</v>
      </c>
      <c r="F347" s="196" t="s">
        <v>455</v>
      </c>
      <c r="H347" s="197">
        <v>16.7</v>
      </c>
      <c r="I347" s="198"/>
      <c r="L347" s="194"/>
      <c r="M347" s="199"/>
      <c r="N347" s="200"/>
      <c r="O347" s="200"/>
      <c r="P347" s="200"/>
      <c r="Q347" s="200"/>
      <c r="R347" s="200"/>
      <c r="S347" s="200"/>
      <c r="T347" s="201"/>
      <c r="AT347" s="195" t="s">
        <v>188</v>
      </c>
      <c r="AU347" s="195" t="s">
        <v>81</v>
      </c>
      <c r="AV347" s="12" t="s">
        <v>81</v>
      </c>
      <c r="AW347" s="12" t="s">
        <v>34</v>
      </c>
      <c r="AX347" s="12" t="s">
        <v>79</v>
      </c>
      <c r="AY347" s="195" t="s">
        <v>177</v>
      </c>
    </row>
    <row r="348" spans="2:65" s="1" customFormat="1" ht="36" customHeight="1">
      <c r="B348" s="177"/>
      <c r="C348" s="178" t="s">
        <v>456</v>
      </c>
      <c r="D348" s="178" t="s">
        <v>179</v>
      </c>
      <c r="E348" s="179" t="s">
        <v>457</v>
      </c>
      <c r="F348" s="180" t="s">
        <v>458</v>
      </c>
      <c r="G348" s="181" t="s">
        <v>261</v>
      </c>
      <c r="H348" s="182">
        <v>16.7</v>
      </c>
      <c r="I348" s="183"/>
      <c r="J348" s="184">
        <f>ROUND(I348*H348,2)</f>
        <v>0</v>
      </c>
      <c r="K348" s="180" t="s">
        <v>183</v>
      </c>
      <c r="L348" s="37"/>
      <c r="M348" s="185" t="s">
        <v>3</v>
      </c>
      <c r="N348" s="186" t="s">
        <v>43</v>
      </c>
      <c r="O348" s="70"/>
      <c r="P348" s="187">
        <f>O348*H348</f>
        <v>0</v>
      </c>
      <c r="Q348" s="187">
        <v>0</v>
      </c>
      <c r="R348" s="187">
        <f>Q348*H348</f>
        <v>0</v>
      </c>
      <c r="S348" s="187">
        <v>0</v>
      </c>
      <c r="T348" s="188">
        <f>S348*H348</f>
        <v>0</v>
      </c>
      <c r="AR348" s="189" t="s">
        <v>184</v>
      </c>
      <c r="AT348" s="189" t="s">
        <v>179</v>
      </c>
      <c r="AU348" s="189" t="s">
        <v>81</v>
      </c>
      <c r="AY348" s="18" t="s">
        <v>177</v>
      </c>
      <c r="BE348" s="190">
        <f>IF(N348="základní",J348,0)</f>
        <v>0</v>
      </c>
      <c r="BF348" s="190">
        <f>IF(N348="snížená",J348,0)</f>
        <v>0</v>
      </c>
      <c r="BG348" s="190">
        <f>IF(N348="zákl. přenesená",J348,0)</f>
        <v>0</v>
      </c>
      <c r="BH348" s="190">
        <f>IF(N348="sníž. přenesená",J348,0)</f>
        <v>0</v>
      </c>
      <c r="BI348" s="190">
        <f>IF(N348="nulová",J348,0)</f>
        <v>0</v>
      </c>
      <c r="BJ348" s="18" t="s">
        <v>79</v>
      </c>
      <c r="BK348" s="190">
        <f>ROUND(I348*H348,2)</f>
        <v>0</v>
      </c>
      <c r="BL348" s="18" t="s">
        <v>184</v>
      </c>
      <c r="BM348" s="189" t="s">
        <v>459</v>
      </c>
    </row>
    <row r="349" spans="2:47" s="1" customFormat="1" ht="12">
      <c r="B349" s="37"/>
      <c r="D349" s="191" t="s">
        <v>186</v>
      </c>
      <c r="F349" s="192" t="s">
        <v>454</v>
      </c>
      <c r="I349" s="122"/>
      <c r="L349" s="37"/>
      <c r="M349" s="193"/>
      <c r="N349" s="70"/>
      <c r="O349" s="70"/>
      <c r="P349" s="70"/>
      <c r="Q349" s="70"/>
      <c r="R349" s="70"/>
      <c r="S349" s="70"/>
      <c r="T349" s="71"/>
      <c r="AT349" s="18" t="s">
        <v>186</v>
      </c>
      <c r="AU349" s="18" t="s">
        <v>81</v>
      </c>
    </row>
    <row r="350" spans="2:65" s="1" customFormat="1" ht="36" customHeight="1">
      <c r="B350" s="177"/>
      <c r="C350" s="178" t="s">
        <v>460</v>
      </c>
      <c r="D350" s="178" t="s">
        <v>179</v>
      </c>
      <c r="E350" s="179" t="s">
        <v>461</v>
      </c>
      <c r="F350" s="180" t="s">
        <v>462</v>
      </c>
      <c r="G350" s="181" t="s">
        <v>261</v>
      </c>
      <c r="H350" s="182">
        <v>16.7</v>
      </c>
      <c r="I350" s="183"/>
      <c r="J350" s="184">
        <f>ROUND(I350*H350,2)</f>
        <v>0</v>
      </c>
      <c r="K350" s="180" t="s">
        <v>183</v>
      </c>
      <c r="L350" s="37"/>
      <c r="M350" s="185" t="s">
        <v>3</v>
      </c>
      <c r="N350" s="186" t="s">
        <v>43</v>
      </c>
      <c r="O350" s="70"/>
      <c r="P350" s="187">
        <f>O350*H350</f>
        <v>0</v>
      </c>
      <c r="Q350" s="187">
        <v>0.00088</v>
      </c>
      <c r="R350" s="187">
        <f>Q350*H350</f>
        <v>0.014696</v>
      </c>
      <c r="S350" s="187">
        <v>0</v>
      </c>
      <c r="T350" s="188">
        <f>S350*H350</f>
        <v>0</v>
      </c>
      <c r="AR350" s="189" t="s">
        <v>184</v>
      </c>
      <c r="AT350" s="189" t="s">
        <v>179</v>
      </c>
      <c r="AU350" s="189" t="s">
        <v>81</v>
      </c>
      <c r="AY350" s="18" t="s">
        <v>177</v>
      </c>
      <c r="BE350" s="190">
        <f>IF(N350="základní",J350,0)</f>
        <v>0</v>
      </c>
      <c r="BF350" s="190">
        <f>IF(N350="snížená",J350,0)</f>
        <v>0</v>
      </c>
      <c r="BG350" s="190">
        <f>IF(N350="zákl. přenesená",J350,0)</f>
        <v>0</v>
      </c>
      <c r="BH350" s="190">
        <f>IF(N350="sníž. přenesená",J350,0)</f>
        <v>0</v>
      </c>
      <c r="BI350" s="190">
        <f>IF(N350="nulová",J350,0)</f>
        <v>0</v>
      </c>
      <c r="BJ350" s="18" t="s">
        <v>79</v>
      </c>
      <c r="BK350" s="190">
        <f>ROUND(I350*H350,2)</f>
        <v>0</v>
      </c>
      <c r="BL350" s="18" t="s">
        <v>184</v>
      </c>
      <c r="BM350" s="189" t="s">
        <v>463</v>
      </c>
    </row>
    <row r="351" spans="2:47" s="1" customFormat="1" ht="12">
      <c r="B351" s="37"/>
      <c r="D351" s="191" t="s">
        <v>186</v>
      </c>
      <c r="F351" s="192" t="s">
        <v>464</v>
      </c>
      <c r="I351" s="122"/>
      <c r="L351" s="37"/>
      <c r="M351" s="193"/>
      <c r="N351" s="70"/>
      <c r="O351" s="70"/>
      <c r="P351" s="70"/>
      <c r="Q351" s="70"/>
      <c r="R351" s="70"/>
      <c r="S351" s="70"/>
      <c r="T351" s="71"/>
      <c r="AT351" s="18" t="s">
        <v>186</v>
      </c>
      <c r="AU351" s="18" t="s">
        <v>81</v>
      </c>
    </row>
    <row r="352" spans="2:65" s="1" customFormat="1" ht="36" customHeight="1">
      <c r="B352" s="177"/>
      <c r="C352" s="178" t="s">
        <v>465</v>
      </c>
      <c r="D352" s="178" t="s">
        <v>179</v>
      </c>
      <c r="E352" s="179" t="s">
        <v>466</v>
      </c>
      <c r="F352" s="180" t="s">
        <v>467</v>
      </c>
      <c r="G352" s="181" t="s">
        <v>261</v>
      </c>
      <c r="H352" s="182">
        <v>16.7</v>
      </c>
      <c r="I352" s="183"/>
      <c r="J352" s="184">
        <f>ROUND(I352*H352,2)</f>
        <v>0</v>
      </c>
      <c r="K352" s="180" t="s">
        <v>183</v>
      </c>
      <c r="L352" s="37"/>
      <c r="M352" s="185" t="s">
        <v>3</v>
      </c>
      <c r="N352" s="186" t="s">
        <v>43</v>
      </c>
      <c r="O352" s="70"/>
      <c r="P352" s="187">
        <f>O352*H352</f>
        <v>0</v>
      </c>
      <c r="Q352" s="187">
        <v>0</v>
      </c>
      <c r="R352" s="187">
        <f>Q352*H352</f>
        <v>0</v>
      </c>
      <c r="S352" s="187">
        <v>0</v>
      </c>
      <c r="T352" s="188">
        <f>S352*H352</f>
        <v>0</v>
      </c>
      <c r="AR352" s="189" t="s">
        <v>184</v>
      </c>
      <c r="AT352" s="189" t="s">
        <v>179</v>
      </c>
      <c r="AU352" s="189" t="s">
        <v>81</v>
      </c>
      <c r="AY352" s="18" t="s">
        <v>177</v>
      </c>
      <c r="BE352" s="190">
        <f>IF(N352="základní",J352,0)</f>
        <v>0</v>
      </c>
      <c r="BF352" s="190">
        <f>IF(N352="snížená",J352,0)</f>
        <v>0</v>
      </c>
      <c r="BG352" s="190">
        <f>IF(N352="zákl. přenesená",J352,0)</f>
        <v>0</v>
      </c>
      <c r="BH352" s="190">
        <f>IF(N352="sníž. přenesená",J352,0)</f>
        <v>0</v>
      </c>
      <c r="BI352" s="190">
        <f>IF(N352="nulová",J352,0)</f>
        <v>0</v>
      </c>
      <c r="BJ352" s="18" t="s">
        <v>79</v>
      </c>
      <c r="BK352" s="190">
        <f>ROUND(I352*H352,2)</f>
        <v>0</v>
      </c>
      <c r="BL352" s="18" t="s">
        <v>184</v>
      </c>
      <c r="BM352" s="189" t="s">
        <v>468</v>
      </c>
    </row>
    <row r="353" spans="2:47" s="1" customFormat="1" ht="12">
      <c r="B353" s="37"/>
      <c r="D353" s="191" t="s">
        <v>186</v>
      </c>
      <c r="F353" s="192" t="s">
        <v>464</v>
      </c>
      <c r="I353" s="122"/>
      <c r="L353" s="37"/>
      <c r="M353" s="193"/>
      <c r="N353" s="70"/>
      <c r="O353" s="70"/>
      <c r="P353" s="70"/>
      <c r="Q353" s="70"/>
      <c r="R353" s="70"/>
      <c r="S353" s="70"/>
      <c r="T353" s="71"/>
      <c r="AT353" s="18" t="s">
        <v>186</v>
      </c>
      <c r="AU353" s="18" t="s">
        <v>81</v>
      </c>
    </row>
    <row r="354" spans="2:65" s="1" customFormat="1" ht="72" customHeight="1">
      <c r="B354" s="177"/>
      <c r="C354" s="178" t="s">
        <v>469</v>
      </c>
      <c r="D354" s="178" t="s">
        <v>179</v>
      </c>
      <c r="E354" s="179" t="s">
        <v>470</v>
      </c>
      <c r="F354" s="180" t="s">
        <v>471</v>
      </c>
      <c r="G354" s="181" t="s">
        <v>221</v>
      </c>
      <c r="H354" s="182">
        <v>0.727</v>
      </c>
      <c r="I354" s="183"/>
      <c r="J354" s="184">
        <f>ROUND(I354*H354,2)</f>
        <v>0</v>
      </c>
      <c r="K354" s="180" t="s">
        <v>183</v>
      </c>
      <c r="L354" s="37"/>
      <c r="M354" s="185" t="s">
        <v>3</v>
      </c>
      <c r="N354" s="186" t="s">
        <v>43</v>
      </c>
      <c r="O354" s="70"/>
      <c r="P354" s="187">
        <f>O354*H354</f>
        <v>0</v>
      </c>
      <c r="Q354" s="187">
        <v>1.05516</v>
      </c>
      <c r="R354" s="187">
        <f>Q354*H354</f>
        <v>0.7671013200000001</v>
      </c>
      <c r="S354" s="187">
        <v>0</v>
      </c>
      <c r="T354" s="188">
        <f>S354*H354</f>
        <v>0</v>
      </c>
      <c r="AR354" s="189" t="s">
        <v>184</v>
      </c>
      <c r="AT354" s="189" t="s">
        <v>179</v>
      </c>
      <c r="AU354" s="189" t="s">
        <v>81</v>
      </c>
      <c r="AY354" s="18" t="s">
        <v>177</v>
      </c>
      <c r="BE354" s="190">
        <f>IF(N354="základní",J354,0)</f>
        <v>0</v>
      </c>
      <c r="BF354" s="190">
        <f>IF(N354="snížená",J354,0)</f>
        <v>0</v>
      </c>
      <c r="BG354" s="190">
        <f>IF(N354="zákl. přenesená",J354,0)</f>
        <v>0</v>
      </c>
      <c r="BH354" s="190">
        <f>IF(N354="sníž. přenesená",J354,0)</f>
        <v>0</v>
      </c>
      <c r="BI354" s="190">
        <f>IF(N354="nulová",J354,0)</f>
        <v>0</v>
      </c>
      <c r="BJ354" s="18" t="s">
        <v>79</v>
      </c>
      <c r="BK354" s="190">
        <f>ROUND(I354*H354,2)</f>
        <v>0</v>
      </c>
      <c r="BL354" s="18" t="s">
        <v>184</v>
      </c>
      <c r="BM354" s="189" t="s">
        <v>472</v>
      </c>
    </row>
    <row r="355" spans="2:51" s="12" customFormat="1" ht="12">
      <c r="B355" s="194"/>
      <c r="D355" s="191" t="s">
        <v>188</v>
      </c>
      <c r="E355" s="195" t="s">
        <v>3</v>
      </c>
      <c r="F355" s="196" t="s">
        <v>473</v>
      </c>
      <c r="H355" s="197">
        <v>0.727</v>
      </c>
      <c r="I355" s="198"/>
      <c r="L355" s="194"/>
      <c r="M355" s="199"/>
      <c r="N355" s="200"/>
      <c r="O355" s="200"/>
      <c r="P355" s="200"/>
      <c r="Q355" s="200"/>
      <c r="R355" s="200"/>
      <c r="S355" s="200"/>
      <c r="T355" s="201"/>
      <c r="AT355" s="195" t="s">
        <v>188</v>
      </c>
      <c r="AU355" s="195" t="s">
        <v>81</v>
      </c>
      <c r="AV355" s="12" t="s">
        <v>81</v>
      </c>
      <c r="AW355" s="12" t="s">
        <v>34</v>
      </c>
      <c r="AX355" s="12" t="s">
        <v>79</v>
      </c>
      <c r="AY355" s="195" t="s">
        <v>177</v>
      </c>
    </row>
    <row r="356" spans="2:65" s="1" customFormat="1" ht="36" customHeight="1">
      <c r="B356" s="177"/>
      <c r="C356" s="178" t="s">
        <v>474</v>
      </c>
      <c r="D356" s="178" t="s">
        <v>179</v>
      </c>
      <c r="E356" s="179" t="s">
        <v>475</v>
      </c>
      <c r="F356" s="180" t="s">
        <v>476</v>
      </c>
      <c r="G356" s="181" t="s">
        <v>221</v>
      </c>
      <c r="H356" s="182">
        <v>44.147</v>
      </c>
      <c r="I356" s="183"/>
      <c r="J356" s="184">
        <f>ROUND(I356*H356,2)</f>
        <v>0</v>
      </c>
      <c r="K356" s="180" t="s">
        <v>183</v>
      </c>
      <c r="L356" s="37"/>
      <c r="M356" s="185" t="s">
        <v>3</v>
      </c>
      <c r="N356" s="186" t="s">
        <v>43</v>
      </c>
      <c r="O356" s="70"/>
      <c r="P356" s="187">
        <f>O356*H356</f>
        <v>0</v>
      </c>
      <c r="Q356" s="187">
        <v>0.01709</v>
      </c>
      <c r="R356" s="187">
        <f>Q356*H356</f>
        <v>0.75447223</v>
      </c>
      <c r="S356" s="187">
        <v>0</v>
      </c>
      <c r="T356" s="188">
        <f>S356*H356</f>
        <v>0</v>
      </c>
      <c r="AR356" s="189" t="s">
        <v>184</v>
      </c>
      <c r="AT356" s="189" t="s">
        <v>179</v>
      </c>
      <c r="AU356" s="189" t="s">
        <v>81</v>
      </c>
      <c r="AY356" s="18" t="s">
        <v>177</v>
      </c>
      <c r="BE356" s="190">
        <f>IF(N356="základní",J356,0)</f>
        <v>0</v>
      </c>
      <c r="BF356" s="190">
        <f>IF(N356="snížená",J356,0)</f>
        <v>0</v>
      </c>
      <c r="BG356" s="190">
        <f>IF(N356="zákl. přenesená",J356,0)</f>
        <v>0</v>
      </c>
      <c r="BH356" s="190">
        <f>IF(N356="sníž. přenesená",J356,0)</f>
        <v>0</v>
      </c>
      <c r="BI356" s="190">
        <f>IF(N356="nulová",J356,0)</f>
        <v>0</v>
      </c>
      <c r="BJ356" s="18" t="s">
        <v>79</v>
      </c>
      <c r="BK356" s="190">
        <f>ROUND(I356*H356,2)</f>
        <v>0</v>
      </c>
      <c r="BL356" s="18" t="s">
        <v>184</v>
      </c>
      <c r="BM356" s="189" t="s">
        <v>477</v>
      </c>
    </row>
    <row r="357" spans="2:47" s="1" customFormat="1" ht="12">
      <c r="B357" s="37"/>
      <c r="D357" s="191" t="s">
        <v>186</v>
      </c>
      <c r="F357" s="192" t="s">
        <v>478</v>
      </c>
      <c r="I357" s="122"/>
      <c r="L357" s="37"/>
      <c r="M357" s="193"/>
      <c r="N357" s="70"/>
      <c r="O357" s="70"/>
      <c r="P357" s="70"/>
      <c r="Q357" s="70"/>
      <c r="R357" s="70"/>
      <c r="S357" s="70"/>
      <c r="T357" s="71"/>
      <c r="AT357" s="18" t="s">
        <v>186</v>
      </c>
      <c r="AU357" s="18" t="s">
        <v>81</v>
      </c>
    </row>
    <row r="358" spans="2:51" s="12" customFormat="1" ht="12">
      <c r="B358" s="194"/>
      <c r="D358" s="191" t="s">
        <v>188</v>
      </c>
      <c r="E358" s="195" t="s">
        <v>3</v>
      </c>
      <c r="F358" s="196" t="s">
        <v>479</v>
      </c>
      <c r="H358" s="197">
        <v>29.159</v>
      </c>
      <c r="I358" s="198"/>
      <c r="L358" s="194"/>
      <c r="M358" s="199"/>
      <c r="N358" s="200"/>
      <c r="O358" s="200"/>
      <c r="P358" s="200"/>
      <c r="Q358" s="200"/>
      <c r="R358" s="200"/>
      <c r="S358" s="200"/>
      <c r="T358" s="201"/>
      <c r="AT358" s="195" t="s">
        <v>188</v>
      </c>
      <c r="AU358" s="195" t="s">
        <v>81</v>
      </c>
      <c r="AV358" s="12" t="s">
        <v>81</v>
      </c>
      <c r="AW358" s="12" t="s">
        <v>34</v>
      </c>
      <c r="AX358" s="12" t="s">
        <v>72</v>
      </c>
      <c r="AY358" s="195" t="s">
        <v>177</v>
      </c>
    </row>
    <row r="359" spans="2:51" s="12" customFormat="1" ht="12">
      <c r="B359" s="194"/>
      <c r="D359" s="191" t="s">
        <v>188</v>
      </c>
      <c r="E359" s="195" t="s">
        <v>3</v>
      </c>
      <c r="F359" s="196" t="s">
        <v>480</v>
      </c>
      <c r="H359" s="197">
        <v>14.988</v>
      </c>
      <c r="I359" s="198"/>
      <c r="L359" s="194"/>
      <c r="M359" s="199"/>
      <c r="N359" s="200"/>
      <c r="O359" s="200"/>
      <c r="P359" s="200"/>
      <c r="Q359" s="200"/>
      <c r="R359" s="200"/>
      <c r="S359" s="200"/>
      <c r="T359" s="201"/>
      <c r="AT359" s="195" t="s">
        <v>188</v>
      </c>
      <c r="AU359" s="195" t="s">
        <v>81</v>
      </c>
      <c r="AV359" s="12" t="s">
        <v>81</v>
      </c>
      <c r="AW359" s="12" t="s">
        <v>34</v>
      </c>
      <c r="AX359" s="12" t="s">
        <v>72</v>
      </c>
      <c r="AY359" s="195" t="s">
        <v>177</v>
      </c>
    </row>
    <row r="360" spans="2:51" s="13" customFormat="1" ht="12">
      <c r="B360" s="213"/>
      <c r="D360" s="191" t="s">
        <v>188</v>
      </c>
      <c r="E360" s="214" t="s">
        <v>3</v>
      </c>
      <c r="F360" s="215" t="s">
        <v>359</v>
      </c>
      <c r="H360" s="216">
        <v>44.147</v>
      </c>
      <c r="I360" s="217"/>
      <c r="L360" s="213"/>
      <c r="M360" s="218"/>
      <c r="N360" s="219"/>
      <c r="O360" s="219"/>
      <c r="P360" s="219"/>
      <c r="Q360" s="219"/>
      <c r="R360" s="219"/>
      <c r="S360" s="219"/>
      <c r="T360" s="220"/>
      <c r="AT360" s="214" t="s">
        <v>188</v>
      </c>
      <c r="AU360" s="214" t="s">
        <v>81</v>
      </c>
      <c r="AV360" s="13" t="s">
        <v>184</v>
      </c>
      <c r="AW360" s="13" t="s">
        <v>34</v>
      </c>
      <c r="AX360" s="13" t="s">
        <v>79</v>
      </c>
      <c r="AY360" s="214" t="s">
        <v>177</v>
      </c>
    </row>
    <row r="361" spans="2:65" s="1" customFormat="1" ht="16.5" customHeight="1">
      <c r="B361" s="177"/>
      <c r="C361" s="203" t="s">
        <v>481</v>
      </c>
      <c r="D361" s="203" t="s">
        <v>237</v>
      </c>
      <c r="E361" s="204" t="s">
        <v>482</v>
      </c>
      <c r="F361" s="205" t="s">
        <v>483</v>
      </c>
      <c r="G361" s="206" t="s">
        <v>221</v>
      </c>
      <c r="H361" s="207">
        <v>16.187</v>
      </c>
      <c r="I361" s="208"/>
      <c r="J361" s="209">
        <f>ROUND(I361*H361,2)</f>
        <v>0</v>
      </c>
      <c r="K361" s="205" t="s">
        <v>183</v>
      </c>
      <c r="L361" s="210"/>
      <c r="M361" s="211" t="s">
        <v>3</v>
      </c>
      <c r="N361" s="212" t="s">
        <v>43</v>
      </c>
      <c r="O361" s="70"/>
      <c r="P361" s="187">
        <f>O361*H361</f>
        <v>0</v>
      </c>
      <c r="Q361" s="187">
        <v>1</v>
      </c>
      <c r="R361" s="187">
        <f>Q361*H361</f>
        <v>16.187</v>
      </c>
      <c r="S361" s="187">
        <v>0</v>
      </c>
      <c r="T361" s="188">
        <f>S361*H361</f>
        <v>0</v>
      </c>
      <c r="AR361" s="189" t="s">
        <v>218</v>
      </c>
      <c r="AT361" s="189" t="s">
        <v>237</v>
      </c>
      <c r="AU361" s="189" t="s">
        <v>81</v>
      </c>
      <c r="AY361" s="18" t="s">
        <v>177</v>
      </c>
      <c r="BE361" s="190">
        <f>IF(N361="základní",J361,0)</f>
        <v>0</v>
      </c>
      <c r="BF361" s="190">
        <f>IF(N361="snížená",J361,0)</f>
        <v>0</v>
      </c>
      <c r="BG361" s="190">
        <f>IF(N361="zákl. přenesená",J361,0)</f>
        <v>0</v>
      </c>
      <c r="BH361" s="190">
        <f>IF(N361="sníž. přenesená",J361,0)</f>
        <v>0</v>
      </c>
      <c r="BI361" s="190">
        <f>IF(N361="nulová",J361,0)</f>
        <v>0</v>
      </c>
      <c r="BJ361" s="18" t="s">
        <v>79</v>
      </c>
      <c r="BK361" s="190">
        <f>ROUND(I361*H361,2)</f>
        <v>0</v>
      </c>
      <c r="BL361" s="18" t="s">
        <v>184</v>
      </c>
      <c r="BM361" s="189" t="s">
        <v>484</v>
      </c>
    </row>
    <row r="362" spans="2:51" s="12" customFormat="1" ht="12">
      <c r="B362" s="194"/>
      <c r="D362" s="191" t="s">
        <v>188</v>
      </c>
      <c r="E362" s="195" t="s">
        <v>3</v>
      </c>
      <c r="F362" s="196" t="s">
        <v>485</v>
      </c>
      <c r="H362" s="197">
        <v>16.187</v>
      </c>
      <c r="I362" s="198"/>
      <c r="L362" s="194"/>
      <c r="M362" s="199"/>
      <c r="N362" s="200"/>
      <c r="O362" s="200"/>
      <c r="P362" s="200"/>
      <c r="Q362" s="200"/>
      <c r="R362" s="200"/>
      <c r="S362" s="200"/>
      <c r="T362" s="201"/>
      <c r="AT362" s="195" t="s">
        <v>188</v>
      </c>
      <c r="AU362" s="195" t="s">
        <v>81</v>
      </c>
      <c r="AV362" s="12" t="s">
        <v>81</v>
      </c>
      <c r="AW362" s="12" t="s">
        <v>34</v>
      </c>
      <c r="AX362" s="12" t="s">
        <v>79</v>
      </c>
      <c r="AY362" s="195" t="s">
        <v>177</v>
      </c>
    </row>
    <row r="363" spans="2:65" s="1" customFormat="1" ht="16.5" customHeight="1">
      <c r="B363" s="177"/>
      <c r="C363" s="203" t="s">
        <v>486</v>
      </c>
      <c r="D363" s="203" t="s">
        <v>237</v>
      </c>
      <c r="E363" s="204" t="s">
        <v>487</v>
      </c>
      <c r="F363" s="205" t="s">
        <v>488</v>
      </c>
      <c r="G363" s="206" t="s">
        <v>221</v>
      </c>
      <c r="H363" s="207">
        <v>31.492</v>
      </c>
      <c r="I363" s="208"/>
      <c r="J363" s="209">
        <f>ROUND(I363*H363,2)</f>
        <v>0</v>
      </c>
      <c r="K363" s="205" t="s">
        <v>183</v>
      </c>
      <c r="L363" s="210"/>
      <c r="M363" s="211" t="s">
        <v>3</v>
      </c>
      <c r="N363" s="212" t="s">
        <v>43</v>
      </c>
      <c r="O363" s="70"/>
      <c r="P363" s="187">
        <f>O363*H363</f>
        <v>0</v>
      </c>
      <c r="Q363" s="187">
        <v>1</v>
      </c>
      <c r="R363" s="187">
        <f>Q363*H363</f>
        <v>31.492</v>
      </c>
      <c r="S363" s="187">
        <v>0</v>
      </c>
      <c r="T363" s="188">
        <f>S363*H363</f>
        <v>0</v>
      </c>
      <c r="AR363" s="189" t="s">
        <v>218</v>
      </c>
      <c r="AT363" s="189" t="s">
        <v>237</v>
      </c>
      <c r="AU363" s="189" t="s">
        <v>81</v>
      </c>
      <c r="AY363" s="18" t="s">
        <v>177</v>
      </c>
      <c r="BE363" s="190">
        <f>IF(N363="základní",J363,0)</f>
        <v>0</v>
      </c>
      <c r="BF363" s="190">
        <f>IF(N363="snížená",J363,0)</f>
        <v>0</v>
      </c>
      <c r="BG363" s="190">
        <f>IF(N363="zákl. přenesená",J363,0)</f>
        <v>0</v>
      </c>
      <c r="BH363" s="190">
        <f>IF(N363="sníž. přenesená",J363,0)</f>
        <v>0</v>
      </c>
      <c r="BI363" s="190">
        <f>IF(N363="nulová",J363,0)</f>
        <v>0</v>
      </c>
      <c r="BJ363" s="18" t="s">
        <v>79</v>
      </c>
      <c r="BK363" s="190">
        <f>ROUND(I363*H363,2)</f>
        <v>0</v>
      </c>
      <c r="BL363" s="18" t="s">
        <v>184</v>
      </c>
      <c r="BM363" s="189" t="s">
        <v>489</v>
      </c>
    </row>
    <row r="364" spans="2:51" s="12" customFormat="1" ht="12">
      <c r="B364" s="194"/>
      <c r="D364" s="191" t="s">
        <v>188</v>
      </c>
      <c r="E364" s="195" t="s">
        <v>3</v>
      </c>
      <c r="F364" s="196" t="s">
        <v>490</v>
      </c>
      <c r="H364" s="197">
        <v>31.492</v>
      </c>
      <c r="I364" s="198"/>
      <c r="L364" s="194"/>
      <c r="M364" s="199"/>
      <c r="N364" s="200"/>
      <c r="O364" s="200"/>
      <c r="P364" s="200"/>
      <c r="Q364" s="200"/>
      <c r="R364" s="200"/>
      <c r="S364" s="200"/>
      <c r="T364" s="201"/>
      <c r="AT364" s="195" t="s">
        <v>188</v>
      </c>
      <c r="AU364" s="195" t="s">
        <v>81</v>
      </c>
      <c r="AV364" s="12" t="s">
        <v>81</v>
      </c>
      <c r="AW364" s="12" t="s">
        <v>34</v>
      </c>
      <c r="AX364" s="12" t="s">
        <v>79</v>
      </c>
      <c r="AY364" s="195" t="s">
        <v>177</v>
      </c>
    </row>
    <row r="365" spans="2:65" s="1" customFormat="1" ht="36" customHeight="1">
      <c r="B365" s="177"/>
      <c r="C365" s="178" t="s">
        <v>491</v>
      </c>
      <c r="D365" s="178" t="s">
        <v>179</v>
      </c>
      <c r="E365" s="179" t="s">
        <v>492</v>
      </c>
      <c r="F365" s="180" t="s">
        <v>493</v>
      </c>
      <c r="G365" s="181" t="s">
        <v>494</v>
      </c>
      <c r="H365" s="182">
        <v>18.34</v>
      </c>
      <c r="I365" s="183"/>
      <c r="J365" s="184">
        <f>ROUND(I365*H365,2)</f>
        <v>0</v>
      </c>
      <c r="K365" s="180" t="s">
        <v>183</v>
      </c>
      <c r="L365" s="37"/>
      <c r="M365" s="185" t="s">
        <v>3</v>
      </c>
      <c r="N365" s="186" t="s">
        <v>43</v>
      </c>
      <c r="O365" s="70"/>
      <c r="P365" s="187">
        <f>O365*H365</f>
        <v>0</v>
      </c>
      <c r="Q365" s="187">
        <v>0.02998</v>
      </c>
      <c r="R365" s="187">
        <f>Q365*H365</f>
        <v>0.5498332</v>
      </c>
      <c r="S365" s="187">
        <v>0</v>
      </c>
      <c r="T365" s="188">
        <f>S365*H365</f>
        <v>0</v>
      </c>
      <c r="AR365" s="189" t="s">
        <v>184</v>
      </c>
      <c r="AT365" s="189" t="s">
        <v>179</v>
      </c>
      <c r="AU365" s="189" t="s">
        <v>81</v>
      </c>
      <c r="AY365" s="18" t="s">
        <v>177</v>
      </c>
      <c r="BE365" s="190">
        <f>IF(N365="základní",J365,0)</f>
        <v>0</v>
      </c>
      <c r="BF365" s="190">
        <f>IF(N365="snížená",J365,0)</f>
        <v>0</v>
      </c>
      <c r="BG365" s="190">
        <f>IF(N365="zákl. přenesená",J365,0)</f>
        <v>0</v>
      </c>
      <c r="BH365" s="190">
        <f>IF(N365="sníž. přenesená",J365,0)</f>
        <v>0</v>
      </c>
      <c r="BI365" s="190">
        <f>IF(N365="nulová",J365,0)</f>
        <v>0</v>
      </c>
      <c r="BJ365" s="18" t="s">
        <v>79</v>
      </c>
      <c r="BK365" s="190">
        <f>ROUND(I365*H365,2)</f>
        <v>0</v>
      </c>
      <c r="BL365" s="18" t="s">
        <v>184</v>
      </c>
      <c r="BM365" s="189" t="s">
        <v>495</v>
      </c>
    </row>
    <row r="366" spans="2:47" s="1" customFormat="1" ht="12">
      <c r="B366" s="37"/>
      <c r="D366" s="191" t="s">
        <v>186</v>
      </c>
      <c r="F366" s="192" t="s">
        <v>496</v>
      </c>
      <c r="I366" s="122"/>
      <c r="L366" s="37"/>
      <c r="M366" s="193"/>
      <c r="N366" s="70"/>
      <c r="O366" s="70"/>
      <c r="P366" s="70"/>
      <c r="Q366" s="70"/>
      <c r="R366" s="70"/>
      <c r="S366" s="70"/>
      <c r="T366" s="71"/>
      <c r="AT366" s="18" t="s">
        <v>186</v>
      </c>
      <c r="AU366" s="18" t="s">
        <v>81</v>
      </c>
    </row>
    <row r="367" spans="2:51" s="12" customFormat="1" ht="12">
      <c r="B367" s="194"/>
      <c r="D367" s="191" t="s">
        <v>188</v>
      </c>
      <c r="E367" s="195" t="s">
        <v>3</v>
      </c>
      <c r="F367" s="196" t="s">
        <v>497</v>
      </c>
      <c r="H367" s="197">
        <v>18.34</v>
      </c>
      <c r="I367" s="198"/>
      <c r="L367" s="194"/>
      <c r="M367" s="199"/>
      <c r="N367" s="200"/>
      <c r="O367" s="200"/>
      <c r="P367" s="200"/>
      <c r="Q367" s="200"/>
      <c r="R367" s="200"/>
      <c r="S367" s="200"/>
      <c r="T367" s="201"/>
      <c r="AT367" s="195" t="s">
        <v>188</v>
      </c>
      <c r="AU367" s="195" t="s">
        <v>81</v>
      </c>
      <c r="AV367" s="12" t="s">
        <v>81</v>
      </c>
      <c r="AW367" s="12" t="s">
        <v>34</v>
      </c>
      <c r="AX367" s="12" t="s">
        <v>79</v>
      </c>
      <c r="AY367" s="195" t="s">
        <v>177</v>
      </c>
    </row>
    <row r="368" spans="2:65" s="1" customFormat="1" ht="48" customHeight="1">
      <c r="B368" s="177"/>
      <c r="C368" s="178" t="s">
        <v>498</v>
      </c>
      <c r="D368" s="178" t="s">
        <v>179</v>
      </c>
      <c r="E368" s="179" t="s">
        <v>499</v>
      </c>
      <c r="F368" s="180" t="s">
        <v>500</v>
      </c>
      <c r="G368" s="181" t="s">
        <v>494</v>
      </c>
      <c r="H368" s="182">
        <v>3.82</v>
      </c>
      <c r="I368" s="183"/>
      <c r="J368" s="184">
        <f>ROUND(I368*H368,2)</f>
        <v>0</v>
      </c>
      <c r="K368" s="180" t="s">
        <v>183</v>
      </c>
      <c r="L368" s="37"/>
      <c r="M368" s="185" t="s">
        <v>3</v>
      </c>
      <c r="N368" s="186" t="s">
        <v>43</v>
      </c>
      <c r="O368" s="70"/>
      <c r="P368" s="187">
        <f>O368*H368</f>
        <v>0</v>
      </c>
      <c r="Q368" s="187">
        <v>0.0277</v>
      </c>
      <c r="R368" s="187">
        <f>Q368*H368</f>
        <v>0.10581399999999999</v>
      </c>
      <c r="S368" s="187">
        <v>0</v>
      </c>
      <c r="T368" s="188">
        <f>S368*H368</f>
        <v>0</v>
      </c>
      <c r="AR368" s="189" t="s">
        <v>184</v>
      </c>
      <c r="AT368" s="189" t="s">
        <v>179</v>
      </c>
      <c r="AU368" s="189" t="s">
        <v>81</v>
      </c>
      <c r="AY368" s="18" t="s">
        <v>177</v>
      </c>
      <c r="BE368" s="190">
        <f>IF(N368="základní",J368,0)</f>
        <v>0</v>
      </c>
      <c r="BF368" s="190">
        <f>IF(N368="snížená",J368,0)</f>
        <v>0</v>
      </c>
      <c r="BG368" s="190">
        <f>IF(N368="zákl. přenesená",J368,0)</f>
        <v>0</v>
      </c>
      <c r="BH368" s="190">
        <f>IF(N368="sníž. přenesená",J368,0)</f>
        <v>0</v>
      </c>
      <c r="BI368" s="190">
        <f>IF(N368="nulová",J368,0)</f>
        <v>0</v>
      </c>
      <c r="BJ368" s="18" t="s">
        <v>79</v>
      </c>
      <c r="BK368" s="190">
        <f>ROUND(I368*H368,2)</f>
        <v>0</v>
      </c>
      <c r="BL368" s="18" t="s">
        <v>184</v>
      </c>
      <c r="BM368" s="189" t="s">
        <v>501</v>
      </c>
    </row>
    <row r="369" spans="2:47" s="1" customFormat="1" ht="12">
      <c r="B369" s="37"/>
      <c r="D369" s="191" t="s">
        <v>186</v>
      </c>
      <c r="F369" s="192" t="s">
        <v>502</v>
      </c>
      <c r="I369" s="122"/>
      <c r="L369" s="37"/>
      <c r="M369" s="193"/>
      <c r="N369" s="70"/>
      <c r="O369" s="70"/>
      <c r="P369" s="70"/>
      <c r="Q369" s="70"/>
      <c r="R369" s="70"/>
      <c r="S369" s="70"/>
      <c r="T369" s="71"/>
      <c r="AT369" s="18" t="s">
        <v>186</v>
      </c>
      <c r="AU369" s="18" t="s">
        <v>81</v>
      </c>
    </row>
    <row r="370" spans="2:51" s="12" customFormat="1" ht="12">
      <c r="B370" s="194"/>
      <c r="D370" s="191" t="s">
        <v>188</v>
      </c>
      <c r="E370" s="195" t="s">
        <v>3</v>
      </c>
      <c r="F370" s="196" t="s">
        <v>503</v>
      </c>
      <c r="H370" s="197">
        <v>3.82</v>
      </c>
      <c r="I370" s="198"/>
      <c r="L370" s="194"/>
      <c r="M370" s="199"/>
      <c r="N370" s="200"/>
      <c r="O370" s="200"/>
      <c r="P370" s="200"/>
      <c r="Q370" s="200"/>
      <c r="R370" s="200"/>
      <c r="S370" s="200"/>
      <c r="T370" s="201"/>
      <c r="AT370" s="195" t="s">
        <v>188</v>
      </c>
      <c r="AU370" s="195" t="s">
        <v>81</v>
      </c>
      <c r="AV370" s="12" t="s">
        <v>81</v>
      </c>
      <c r="AW370" s="12" t="s">
        <v>34</v>
      </c>
      <c r="AX370" s="12" t="s">
        <v>79</v>
      </c>
      <c r="AY370" s="195" t="s">
        <v>177</v>
      </c>
    </row>
    <row r="371" spans="2:65" s="1" customFormat="1" ht="48" customHeight="1">
      <c r="B371" s="177"/>
      <c r="C371" s="178" t="s">
        <v>504</v>
      </c>
      <c r="D371" s="178" t="s">
        <v>179</v>
      </c>
      <c r="E371" s="179" t="s">
        <v>505</v>
      </c>
      <c r="F371" s="180" t="s">
        <v>506</v>
      </c>
      <c r="G371" s="181" t="s">
        <v>494</v>
      </c>
      <c r="H371" s="182">
        <v>22.16</v>
      </c>
      <c r="I371" s="183"/>
      <c r="J371" s="184">
        <f>ROUND(I371*H371,2)</f>
        <v>0</v>
      </c>
      <c r="K371" s="180" t="s">
        <v>183</v>
      </c>
      <c r="L371" s="37"/>
      <c r="M371" s="185" t="s">
        <v>3</v>
      </c>
      <c r="N371" s="186" t="s">
        <v>43</v>
      </c>
      <c r="O371" s="70"/>
      <c r="P371" s="187">
        <f>O371*H371</f>
        <v>0</v>
      </c>
      <c r="Q371" s="187">
        <v>0.18051</v>
      </c>
      <c r="R371" s="187">
        <f>Q371*H371</f>
        <v>4.0001016</v>
      </c>
      <c r="S371" s="187">
        <v>0</v>
      </c>
      <c r="T371" s="188">
        <f>S371*H371</f>
        <v>0</v>
      </c>
      <c r="AR371" s="189" t="s">
        <v>184</v>
      </c>
      <c r="AT371" s="189" t="s">
        <v>179</v>
      </c>
      <c r="AU371" s="189" t="s">
        <v>81</v>
      </c>
      <c r="AY371" s="18" t="s">
        <v>177</v>
      </c>
      <c r="BE371" s="190">
        <f>IF(N371="základní",J371,0)</f>
        <v>0</v>
      </c>
      <c r="BF371" s="190">
        <f>IF(N371="snížená",J371,0)</f>
        <v>0</v>
      </c>
      <c r="BG371" s="190">
        <f>IF(N371="zákl. přenesená",J371,0)</f>
        <v>0</v>
      </c>
      <c r="BH371" s="190">
        <f>IF(N371="sníž. přenesená",J371,0)</f>
        <v>0</v>
      </c>
      <c r="BI371" s="190">
        <f>IF(N371="nulová",J371,0)</f>
        <v>0</v>
      </c>
      <c r="BJ371" s="18" t="s">
        <v>79</v>
      </c>
      <c r="BK371" s="190">
        <f>ROUND(I371*H371,2)</f>
        <v>0</v>
      </c>
      <c r="BL371" s="18" t="s">
        <v>184</v>
      </c>
      <c r="BM371" s="189" t="s">
        <v>507</v>
      </c>
    </row>
    <row r="372" spans="2:47" s="1" customFormat="1" ht="12">
      <c r="B372" s="37"/>
      <c r="D372" s="191" t="s">
        <v>186</v>
      </c>
      <c r="F372" s="192" t="s">
        <v>508</v>
      </c>
      <c r="I372" s="122"/>
      <c r="L372" s="37"/>
      <c r="M372" s="193"/>
      <c r="N372" s="70"/>
      <c r="O372" s="70"/>
      <c r="P372" s="70"/>
      <c r="Q372" s="70"/>
      <c r="R372" s="70"/>
      <c r="S372" s="70"/>
      <c r="T372" s="71"/>
      <c r="AT372" s="18" t="s">
        <v>186</v>
      </c>
      <c r="AU372" s="18" t="s">
        <v>81</v>
      </c>
    </row>
    <row r="373" spans="2:51" s="12" customFormat="1" ht="12">
      <c r="B373" s="194"/>
      <c r="D373" s="191" t="s">
        <v>188</v>
      </c>
      <c r="E373" s="195" t="s">
        <v>3</v>
      </c>
      <c r="F373" s="196" t="s">
        <v>509</v>
      </c>
      <c r="H373" s="197">
        <v>22.16</v>
      </c>
      <c r="I373" s="198"/>
      <c r="L373" s="194"/>
      <c r="M373" s="199"/>
      <c r="N373" s="200"/>
      <c r="O373" s="200"/>
      <c r="P373" s="200"/>
      <c r="Q373" s="200"/>
      <c r="R373" s="200"/>
      <c r="S373" s="200"/>
      <c r="T373" s="201"/>
      <c r="AT373" s="195" t="s">
        <v>188</v>
      </c>
      <c r="AU373" s="195" t="s">
        <v>81</v>
      </c>
      <c r="AV373" s="12" t="s">
        <v>81</v>
      </c>
      <c r="AW373" s="12" t="s">
        <v>34</v>
      </c>
      <c r="AX373" s="12" t="s">
        <v>79</v>
      </c>
      <c r="AY373" s="195" t="s">
        <v>177</v>
      </c>
    </row>
    <row r="374" spans="2:65" s="1" customFormat="1" ht="24" customHeight="1">
      <c r="B374" s="177"/>
      <c r="C374" s="178" t="s">
        <v>510</v>
      </c>
      <c r="D374" s="178" t="s">
        <v>179</v>
      </c>
      <c r="E374" s="179" t="s">
        <v>511</v>
      </c>
      <c r="F374" s="180" t="s">
        <v>512</v>
      </c>
      <c r="G374" s="181" t="s">
        <v>182</v>
      </c>
      <c r="H374" s="182">
        <v>3.12</v>
      </c>
      <c r="I374" s="183"/>
      <c r="J374" s="184">
        <f>ROUND(I374*H374,2)</f>
        <v>0</v>
      </c>
      <c r="K374" s="180" t="s">
        <v>183</v>
      </c>
      <c r="L374" s="37"/>
      <c r="M374" s="185" t="s">
        <v>3</v>
      </c>
      <c r="N374" s="186" t="s">
        <v>43</v>
      </c>
      <c r="O374" s="70"/>
      <c r="P374" s="187">
        <f>O374*H374</f>
        <v>0</v>
      </c>
      <c r="Q374" s="187">
        <v>0</v>
      </c>
      <c r="R374" s="187">
        <f>Q374*H374</f>
        <v>0</v>
      </c>
      <c r="S374" s="187">
        <v>0</v>
      </c>
      <c r="T374" s="188">
        <f>S374*H374</f>
        <v>0</v>
      </c>
      <c r="AR374" s="189" t="s">
        <v>184</v>
      </c>
      <c r="AT374" s="189" t="s">
        <v>179</v>
      </c>
      <c r="AU374" s="189" t="s">
        <v>81</v>
      </c>
      <c r="AY374" s="18" t="s">
        <v>177</v>
      </c>
      <c r="BE374" s="190">
        <f>IF(N374="základní",J374,0)</f>
        <v>0</v>
      </c>
      <c r="BF374" s="190">
        <f>IF(N374="snížená",J374,0)</f>
        <v>0</v>
      </c>
      <c r="BG374" s="190">
        <f>IF(N374="zákl. přenesená",J374,0)</f>
        <v>0</v>
      </c>
      <c r="BH374" s="190">
        <f>IF(N374="sníž. přenesená",J374,0)</f>
        <v>0</v>
      </c>
      <c r="BI374" s="190">
        <f>IF(N374="nulová",J374,0)</f>
        <v>0</v>
      </c>
      <c r="BJ374" s="18" t="s">
        <v>79</v>
      </c>
      <c r="BK374" s="190">
        <f>ROUND(I374*H374,2)</f>
        <v>0</v>
      </c>
      <c r="BL374" s="18" t="s">
        <v>184</v>
      </c>
      <c r="BM374" s="189" t="s">
        <v>513</v>
      </c>
    </row>
    <row r="375" spans="2:47" s="1" customFormat="1" ht="12">
      <c r="B375" s="37"/>
      <c r="D375" s="191" t="s">
        <v>186</v>
      </c>
      <c r="F375" s="192" t="s">
        <v>514</v>
      </c>
      <c r="I375" s="122"/>
      <c r="L375" s="37"/>
      <c r="M375" s="193"/>
      <c r="N375" s="70"/>
      <c r="O375" s="70"/>
      <c r="P375" s="70"/>
      <c r="Q375" s="70"/>
      <c r="R375" s="70"/>
      <c r="S375" s="70"/>
      <c r="T375" s="71"/>
      <c r="AT375" s="18" t="s">
        <v>186</v>
      </c>
      <c r="AU375" s="18" t="s">
        <v>81</v>
      </c>
    </row>
    <row r="376" spans="2:51" s="12" customFormat="1" ht="12">
      <c r="B376" s="194"/>
      <c r="D376" s="191" t="s">
        <v>188</v>
      </c>
      <c r="E376" s="195" t="s">
        <v>3</v>
      </c>
      <c r="F376" s="196" t="s">
        <v>230</v>
      </c>
      <c r="H376" s="197">
        <v>3.12</v>
      </c>
      <c r="I376" s="198"/>
      <c r="L376" s="194"/>
      <c r="M376" s="199"/>
      <c r="N376" s="200"/>
      <c r="O376" s="200"/>
      <c r="P376" s="200"/>
      <c r="Q376" s="200"/>
      <c r="R376" s="200"/>
      <c r="S376" s="200"/>
      <c r="T376" s="201"/>
      <c r="AT376" s="195" t="s">
        <v>188</v>
      </c>
      <c r="AU376" s="195" t="s">
        <v>81</v>
      </c>
      <c r="AV376" s="12" t="s">
        <v>81</v>
      </c>
      <c r="AW376" s="12" t="s">
        <v>34</v>
      </c>
      <c r="AX376" s="12" t="s">
        <v>79</v>
      </c>
      <c r="AY376" s="195" t="s">
        <v>177</v>
      </c>
    </row>
    <row r="377" spans="2:63" s="11" customFormat="1" ht="22.8" customHeight="1">
      <c r="B377" s="164"/>
      <c r="D377" s="165" t="s">
        <v>71</v>
      </c>
      <c r="E377" s="175" t="s">
        <v>208</v>
      </c>
      <c r="F377" s="175" t="s">
        <v>515</v>
      </c>
      <c r="I377" s="167"/>
      <c r="J377" s="176">
        <f>BK377</f>
        <v>0</v>
      </c>
      <c r="L377" s="164"/>
      <c r="M377" s="169"/>
      <c r="N377" s="170"/>
      <c r="O377" s="170"/>
      <c r="P377" s="171">
        <f>SUM(P378:P1831)</f>
        <v>0</v>
      </c>
      <c r="Q377" s="170"/>
      <c r="R377" s="171">
        <f>SUM(R378:R1831)</f>
        <v>984.0229231099999</v>
      </c>
      <c r="S377" s="170"/>
      <c r="T377" s="172">
        <f>SUM(T378:T1831)</f>
        <v>0</v>
      </c>
      <c r="AR377" s="165" t="s">
        <v>79</v>
      </c>
      <c r="AT377" s="173" t="s">
        <v>71</v>
      </c>
      <c r="AU377" s="173" t="s">
        <v>79</v>
      </c>
      <c r="AY377" s="165" t="s">
        <v>177</v>
      </c>
      <c r="BK377" s="174">
        <f>SUM(BK378:BK1831)</f>
        <v>0</v>
      </c>
    </row>
    <row r="378" spans="2:65" s="1" customFormat="1" ht="36" customHeight="1">
      <c r="B378" s="177"/>
      <c r="C378" s="178" t="s">
        <v>516</v>
      </c>
      <c r="D378" s="178" t="s">
        <v>179</v>
      </c>
      <c r="E378" s="179" t="s">
        <v>517</v>
      </c>
      <c r="F378" s="180" t="s">
        <v>518</v>
      </c>
      <c r="G378" s="181" t="s">
        <v>261</v>
      </c>
      <c r="H378" s="182">
        <v>120</v>
      </c>
      <c r="I378" s="183"/>
      <c r="J378" s="184">
        <f>ROUND(I378*H378,2)</f>
        <v>0</v>
      </c>
      <c r="K378" s="180" t="s">
        <v>183</v>
      </c>
      <c r="L378" s="37"/>
      <c r="M378" s="185" t="s">
        <v>3</v>
      </c>
      <c r="N378" s="186" t="s">
        <v>43</v>
      </c>
      <c r="O378" s="70"/>
      <c r="P378" s="187">
        <f>O378*H378</f>
        <v>0</v>
      </c>
      <c r="Q378" s="187">
        <v>0.00735</v>
      </c>
      <c r="R378" s="187">
        <f>Q378*H378</f>
        <v>0.882</v>
      </c>
      <c r="S378" s="187">
        <v>0</v>
      </c>
      <c r="T378" s="188">
        <f>S378*H378</f>
        <v>0</v>
      </c>
      <c r="AR378" s="189" t="s">
        <v>184</v>
      </c>
      <c r="AT378" s="189" t="s">
        <v>179</v>
      </c>
      <c r="AU378" s="189" t="s">
        <v>81</v>
      </c>
      <c r="AY378" s="18" t="s">
        <v>177</v>
      </c>
      <c r="BE378" s="190">
        <f>IF(N378="základní",J378,0)</f>
        <v>0</v>
      </c>
      <c r="BF378" s="190">
        <f>IF(N378="snížená",J378,0)</f>
        <v>0</v>
      </c>
      <c r="BG378" s="190">
        <f>IF(N378="zákl. přenesená",J378,0)</f>
        <v>0</v>
      </c>
      <c r="BH378" s="190">
        <f>IF(N378="sníž. přenesená",J378,0)</f>
        <v>0</v>
      </c>
      <c r="BI378" s="190">
        <f>IF(N378="nulová",J378,0)</f>
        <v>0</v>
      </c>
      <c r="BJ378" s="18" t="s">
        <v>79</v>
      </c>
      <c r="BK378" s="190">
        <f>ROUND(I378*H378,2)</f>
        <v>0</v>
      </c>
      <c r="BL378" s="18" t="s">
        <v>184</v>
      </c>
      <c r="BM378" s="189" t="s">
        <v>519</v>
      </c>
    </row>
    <row r="379" spans="2:51" s="12" customFormat="1" ht="12">
      <c r="B379" s="194"/>
      <c r="D379" s="191" t="s">
        <v>188</v>
      </c>
      <c r="E379" s="195" t="s">
        <v>3</v>
      </c>
      <c r="F379" s="196" t="s">
        <v>520</v>
      </c>
      <c r="H379" s="197">
        <v>120</v>
      </c>
      <c r="I379" s="198"/>
      <c r="L379" s="194"/>
      <c r="M379" s="199"/>
      <c r="N379" s="200"/>
      <c r="O379" s="200"/>
      <c r="P379" s="200"/>
      <c r="Q379" s="200"/>
      <c r="R379" s="200"/>
      <c r="S379" s="200"/>
      <c r="T379" s="201"/>
      <c r="AT379" s="195" t="s">
        <v>188</v>
      </c>
      <c r="AU379" s="195" t="s">
        <v>81</v>
      </c>
      <c r="AV379" s="12" t="s">
        <v>81</v>
      </c>
      <c r="AW379" s="12" t="s">
        <v>34</v>
      </c>
      <c r="AX379" s="12" t="s">
        <v>79</v>
      </c>
      <c r="AY379" s="195" t="s">
        <v>177</v>
      </c>
    </row>
    <row r="380" spans="2:65" s="1" customFormat="1" ht="48" customHeight="1">
      <c r="B380" s="177"/>
      <c r="C380" s="178" t="s">
        <v>521</v>
      </c>
      <c r="D380" s="178" t="s">
        <v>179</v>
      </c>
      <c r="E380" s="179" t="s">
        <v>522</v>
      </c>
      <c r="F380" s="180" t="s">
        <v>523</v>
      </c>
      <c r="G380" s="181" t="s">
        <v>261</v>
      </c>
      <c r="H380" s="182">
        <v>120</v>
      </c>
      <c r="I380" s="183"/>
      <c r="J380" s="184">
        <f>ROUND(I380*H380,2)</f>
        <v>0</v>
      </c>
      <c r="K380" s="180" t="s">
        <v>183</v>
      </c>
      <c r="L380" s="37"/>
      <c r="M380" s="185" t="s">
        <v>3</v>
      </c>
      <c r="N380" s="186" t="s">
        <v>43</v>
      </c>
      <c r="O380" s="70"/>
      <c r="P380" s="187">
        <f>O380*H380</f>
        <v>0</v>
      </c>
      <c r="Q380" s="187">
        <v>0.01628</v>
      </c>
      <c r="R380" s="187">
        <f>Q380*H380</f>
        <v>1.9536</v>
      </c>
      <c r="S380" s="187">
        <v>0</v>
      </c>
      <c r="T380" s="188">
        <f>S380*H380</f>
        <v>0</v>
      </c>
      <c r="AR380" s="189" t="s">
        <v>184</v>
      </c>
      <c r="AT380" s="189" t="s">
        <v>179</v>
      </c>
      <c r="AU380" s="189" t="s">
        <v>81</v>
      </c>
      <c r="AY380" s="18" t="s">
        <v>177</v>
      </c>
      <c r="BE380" s="190">
        <f>IF(N380="základní",J380,0)</f>
        <v>0</v>
      </c>
      <c r="BF380" s="190">
        <f>IF(N380="snížená",J380,0)</f>
        <v>0</v>
      </c>
      <c r="BG380" s="190">
        <f>IF(N380="zákl. přenesená",J380,0)</f>
        <v>0</v>
      </c>
      <c r="BH380" s="190">
        <f>IF(N380="sníž. přenesená",J380,0)</f>
        <v>0</v>
      </c>
      <c r="BI380" s="190">
        <f>IF(N380="nulová",J380,0)</f>
        <v>0</v>
      </c>
      <c r="BJ380" s="18" t="s">
        <v>79</v>
      </c>
      <c r="BK380" s="190">
        <f>ROUND(I380*H380,2)</f>
        <v>0</v>
      </c>
      <c r="BL380" s="18" t="s">
        <v>184</v>
      </c>
      <c r="BM380" s="189" t="s">
        <v>524</v>
      </c>
    </row>
    <row r="381" spans="2:47" s="1" customFormat="1" ht="12">
      <c r="B381" s="37"/>
      <c r="D381" s="191" t="s">
        <v>186</v>
      </c>
      <c r="F381" s="192" t="s">
        <v>525</v>
      </c>
      <c r="I381" s="122"/>
      <c r="L381" s="37"/>
      <c r="M381" s="193"/>
      <c r="N381" s="70"/>
      <c r="O381" s="70"/>
      <c r="P381" s="70"/>
      <c r="Q381" s="70"/>
      <c r="R381" s="70"/>
      <c r="S381" s="70"/>
      <c r="T381" s="71"/>
      <c r="AT381" s="18" t="s">
        <v>186</v>
      </c>
      <c r="AU381" s="18" t="s">
        <v>81</v>
      </c>
    </row>
    <row r="382" spans="2:51" s="12" customFormat="1" ht="12">
      <c r="B382" s="194"/>
      <c r="D382" s="191" t="s">
        <v>188</v>
      </c>
      <c r="E382" s="195" t="s">
        <v>3</v>
      </c>
      <c r="F382" s="196" t="s">
        <v>520</v>
      </c>
      <c r="H382" s="197">
        <v>120</v>
      </c>
      <c r="I382" s="198"/>
      <c r="L382" s="194"/>
      <c r="M382" s="199"/>
      <c r="N382" s="200"/>
      <c r="O382" s="200"/>
      <c r="P382" s="200"/>
      <c r="Q382" s="200"/>
      <c r="R382" s="200"/>
      <c r="S382" s="200"/>
      <c r="T382" s="201"/>
      <c r="AT382" s="195" t="s">
        <v>188</v>
      </c>
      <c r="AU382" s="195" t="s">
        <v>81</v>
      </c>
      <c r="AV382" s="12" t="s">
        <v>81</v>
      </c>
      <c r="AW382" s="12" t="s">
        <v>34</v>
      </c>
      <c r="AX382" s="12" t="s">
        <v>79</v>
      </c>
      <c r="AY382" s="195" t="s">
        <v>177</v>
      </c>
    </row>
    <row r="383" spans="2:65" s="1" customFormat="1" ht="48" customHeight="1">
      <c r="B383" s="177"/>
      <c r="C383" s="178" t="s">
        <v>526</v>
      </c>
      <c r="D383" s="178" t="s">
        <v>179</v>
      </c>
      <c r="E383" s="179" t="s">
        <v>527</v>
      </c>
      <c r="F383" s="180" t="s">
        <v>528</v>
      </c>
      <c r="G383" s="181" t="s">
        <v>261</v>
      </c>
      <c r="H383" s="182">
        <v>120</v>
      </c>
      <c r="I383" s="183"/>
      <c r="J383" s="184">
        <f>ROUND(I383*H383,2)</f>
        <v>0</v>
      </c>
      <c r="K383" s="180" t="s">
        <v>183</v>
      </c>
      <c r="L383" s="37"/>
      <c r="M383" s="185" t="s">
        <v>3</v>
      </c>
      <c r="N383" s="186" t="s">
        <v>43</v>
      </c>
      <c r="O383" s="70"/>
      <c r="P383" s="187">
        <f>O383*H383</f>
        <v>0</v>
      </c>
      <c r="Q383" s="187">
        <v>0.0068</v>
      </c>
      <c r="R383" s="187">
        <f>Q383*H383</f>
        <v>0.816</v>
      </c>
      <c r="S383" s="187">
        <v>0</v>
      </c>
      <c r="T383" s="188">
        <f>S383*H383</f>
        <v>0</v>
      </c>
      <c r="AR383" s="189" t="s">
        <v>184</v>
      </c>
      <c r="AT383" s="189" t="s">
        <v>179</v>
      </c>
      <c r="AU383" s="189" t="s">
        <v>81</v>
      </c>
      <c r="AY383" s="18" t="s">
        <v>177</v>
      </c>
      <c r="BE383" s="190">
        <f>IF(N383="základní",J383,0)</f>
        <v>0</v>
      </c>
      <c r="BF383" s="190">
        <f>IF(N383="snížená",J383,0)</f>
        <v>0</v>
      </c>
      <c r="BG383" s="190">
        <f>IF(N383="zákl. přenesená",J383,0)</f>
        <v>0</v>
      </c>
      <c r="BH383" s="190">
        <f>IF(N383="sníž. přenesená",J383,0)</f>
        <v>0</v>
      </c>
      <c r="BI383" s="190">
        <f>IF(N383="nulová",J383,0)</f>
        <v>0</v>
      </c>
      <c r="BJ383" s="18" t="s">
        <v>79</v>
      </c>
      <c r="BK383" s="190">
        <f>ROUND(I383*H383,2)</f>
        <v>0</v>
      </c>
      <c r="BL383" s="18" t="s">
        <v>184</v>
      </c>
      <c r="BM383" s="189" t="s">
        <v>529</v>
      </c>
    </row>
    <row r="384" spans="2:47" s="1" customFormat="1" ht="12">
      <c r="B384" s="37"/>
      <c r="D384" s="191" t="s">
        <v>186</v>
      </c>
      <c r="F384" s="192" t="s">
        <v>525</v>
      </c>
      <c r="I384" s="122"/>
      <c r="L384" s="37"/>
      <c r="M384" s="193"/>
      <c r="N384" s="70"/>
      <c r="O384" s="70"/>
      <c r="P384" s="70"/>
      <c r="Q384" s="70"/>
      <c r="R384" s="70"/>
      <c r="S384" s="70"/>
      <c r="T384" s="71"/>
      <c r="AT384" s="18" t="s">
        <v>186</v>
      </c>
      <c r="AU384" s="18" t="s">
        <v>81</v>
      </c>
    </row>
    <row r="385" spans="2:51" s="12" customFormat="1" ht="12">
      <c r="B385" s="194"/>
      <c r="D385" s="191" t="s">
        <v>188</v>
      </c>
      <c r="E385" s="195" t="s">
        <v>3</v>
      </c>
      <c r="F385" s="196" t="s">
        <v>520</v>
      </c>
      <c r="H385" s="197">
        <v>120</v>
      </c>
      <c r="I385" s="198"/>
      <c r="L385" s="194"/>
      <c r="M385" s="199"/>
      <c r="N385" s="200"/>
      <c r="O385" s="200"/>
      <c r="P385" s="200"/>
      <c r="Q385" s="200"/>
      <c r="R385" s="200"/>
      <c r="S385" s="200"/>
      <c r="T385" s="201"/>
      <c r="AT385" s="195" t="s">
        <v>188</v>
      </c>
      <c r="AU385" s="195" t="s">
        <v>81</v>
      </c>
      <c r="AV385" s="12" t="s">
        <v>81</v>
      </c>
      <c r="AW385" s="12" t="s">
        <v>34</v>
      </c>
      <c r="AX385" s="12" t="s">
        <v>79</v>
      </c>
      <c r="AY385" s="195" t="s">
        <v>177</v>
      </c>
    </row>
    <row r="386" spans="2:65" s="1" customFormat="1" ht="24" customHeight="1">
      <c r="B386" s="177"/>
      <c r="C386" s="178" t="s">
        <v>530</v>
      </c>
      <c r="D386" s="178" t="s">
        <v>179</v>
      </c>
      <c r="E386" s="179" t="s">
        <v>531</v>
      </c>
      <c r="F386" s="180" t="s">
        <v>532</v>
      </c>
      <c r="G386" s="181" t="s">
        <v>261</v>
      </c>
      <c r="H386" s="182">
        <v>14976.451</v>
      </c>
      <c r="I386" s="183"/>
      <c r="J386" s="184">
        <f>ROUND(I386*H386,2)</f>
        <v>0</v>
      </c>
      <c r="K386" s="180" t="s">
        <v>183</v>
      </c>
      <c r="L386" s="37"/>
      <c r="M386" s="185" t="s">
        <v>3</v>
      </c>
      <c r="N386" s="186" t="s">
        <v>43</v>
      </c>
      <c r="O386" s="70"/>
      <c r="P386" s="187">
        <f>O386*H386</f>
        <v>0</v>
      </c>
      <c r="Q386" s="187">
        <v>0.00735</v>
      </c>
      <c r="R386" s="187">
        <f>Q386*H386</f>
        <v>110.07691485</v>
      </c>
      <c r="S386" s="187">
        <v>0</v>
      </c>
      <c r="T386" s="188">
        <f>S386*H386</f>
        <v>0</v>
      </c>
      <c r="AR386" s="189" t="s">
        <v>184</v>
      </c>
      <c r="AT386" s="189" t="s">
        <v>179</v>
      </c>
      <c r="AU386" s="189" t="s">
        <v>81</v>
      </c>
      <c r="AY386" s="18" t="s">
        <v>177</v>
      </c>
      <c r="BE386" s="190">
        <f>IF(N386="základní",J386,0)</f>
        <v>0</v>
      </c>
      <c r="BF386" s="190">
        <f>IF(N386="snížená",J386,0)</f>
        <v>0</v>
      </c>
      <c r="BG386" s="190">
        <f>IF(N386="zákl. přenesená",J386,0)</f>
        <v>0</v>
      </c>
      <c r="BH386" s="190">
        <f>IF(N386="sníž. přenesená",J386,0)</f>
        <v>0</v>
      </c>
      <c r="BI386" s="190">
        <f>IF(N386="nulová",J386,0)</f>
        <v>0</v>
      </c>
      <c r="BJ386" s="18" t="s">
        <v>79</v>
      </c>
      <c r="BK386" s="190">
        <f>ROUND(I386*H386,2)</f>
        <v>0</v>
      </c>
      <c r="BL386" s="18" t="s">
        <v>184</v>
      </c>
      <c r="BM386" s="189" t="s">
        <v>533</v>
      </c>
    </row>
    <row r="387" spans="2:51" s="12" customFormat="1" ht="12">
      <c r="B387" s="194"/>
      <c r="D387" s="191" t="s">
        <v>188</v>
      </c>
      <c r="E387" s="195" t="s">
        <v>3</v>
      </c>
      <c r="F387" s="196" t="s">
        <v>534</v>
      </c>
      <c r="H387" s="197">
        <v>27.72</v>
      </c>
      <c r="I387" s="198"/>
      <c r="L387" s="194"/>
      <c r="M387" s="199"/>
      <c r="N387" s="200"/>
      <c r="O387" s="200"/>
      <c r="P387" s="200"/>
      <c r="Q387" s="200"/>
      <c r="R387" s="200"/>
      <c r="S387" s="200"/>
      <c r="T387" s="201"/>
      <c r="AT387" s="195" t="s">
        <v>188</v>
      </c>
      <c r="AU387" s="195" t="s">
        <v>81</v>
      </c>
      <c r="AV387" s="12" t="s">
        <v>81</v>
      </c>
      <c r="AW387" s="12" t="s">
        <v>34</v>
      </c>
      <c r="AX387" s="12" t="s">
        <v>72</v>
      </c>
      <c r="AY387" s="195" t="s">
        <v>177</v>
      </c>
    </row>
    <row r="388" spans="2:51" s="12" customFormat="1" ht="12">
      <c r="B388" s="194"/>
      <c r="D388" s="191" t="s">
        <v>188</v>
      </c>
      <c r="E388" s="195" t="s">
        <v>3</v>
      </c>
      <c r="F388" s="196" t="s">
        <v>535</v>
      </c>
      <c r="H388" s="197">
        <v>41.63</v>
      </c>
      <c r="I388" s="198"/>
      <c r="L388" s="194"/>
      <c r="M388" s="199"/>
      <c r="N388" s="200"/>
      <c r="O388" s="200"/>
      <c r="P388" s="200"/>
      <c r="Q388" s="200"/>
      <c r="R388" s="200"/>
      <c r="S388" s="200"/>
      <c r="T388" s="201"/>
      <c r="AT388" s="195" t="s">
        <v>188</v>
      </c>
      <c r="AU388" s="195" t="s">
        <v>81</v>
      </c>
      <c r="AV388" s="12" t="s">
        <v>81</v>
      </c>
      <c r="AW388" s="12" t="s">
        <v>34</v>
      </c>
      <c r="AX388" s="12" t="s">
        <v>72</v>
      </c>
      <c r="AY388" s="195" t="s">
        <v>177</v>
      </c>
    </row>
    <row r="389" spans="2:51" s="12" customFormat="1" ht="12">
      <c r="B389" s="194"/>
      <c r="D389" s="191" t="s">
        <v>188</v>
      </c>
      <c r="E389" s="195" t="s">
        <v>3</v>
      </c>
      <c r="F389" s="196" t="s">
        <v>536</v>
      </c>
      <c r="H389" s="197">
        <v>77.21</v>
      </c>
      <c r="I389" s="198"/>
      <c r="L389" s="194"/>
      <c r="M389" s="199"/>
      <c r="N389" s="200"/>
      <c r="O389" s="200"/>
      <c r="P389" s="200"/>
      <c r="Q389" s="200"/>
      <c r="R389" s="200"/>
      <c r="S389" s="200"/>
      <c r="T389" s="201"/>
      <c r="AT389" s="195" t="s">
        <v>188</v>
      </c>
      <c r="AU389" s="195" t="s">
        <v>81</v>
      </c>
      <c r="AV389" s="12" t="s">
        <v>81</v>
      </c>
      <c r="AW389" s="12" t="s">
        <v>34</v>
      </c>
      <c r="AX389" s="12" t="s">
        <v>72</v>
      </c>
      <c r="AY389" s="195" t="s">
        <v>177</v>
      </c>
    </row>
    <row r="390" spans="2:51" s="12" customFormat="1" ht="12">
      <c r="B390" s="194"/>
      <c r="D390" s="191" t="s">
        <v>188</v>
      </c>
      <c r="E390" s="195" t="s">
        <v>3</v>
      </c>
      <c r="F390" s="196" t="s">
        <v>537</v>
      </c>
      <c r="H390" s="197">
        <v>91.865</v>
      </c>
      <c r="I390" s="198"/>
      <c r="L390" s="194"/>
      <c r="M390" s="199"/>
      <c r="N390" s="200"/>
      <c r="O390" s="200"/>
      <c r="P390" s="200"/>
      <c r="Q390" s="200"/>
      <c r="R390" s="200"/>
      <c r="S390" s="200"/>
      <c r="T390" s="201"/>
      <c r="AT390" s="195" t="s">
        <v>188</v>
      </c>
      <c r="AU390" s="195" t="s">
        <v>81</v>
      </c>
      <c r="AV390" s="12" t="s">
        <v>81</v>
      </c>
      <c r="AW390" s="12" t="s">
        <v>34</v>
      </c>
      <c r="AX390" s="12" t="s">
        <v>72</v>
      </c>
      <c r="AY390" s="195" t="s">
        <v>177</v>
      </c>
    </row>
    <row r="391" spans="2:51" s="12" customFormat="1" ht="12">
      <c r="B391" s="194"/>
      <c r="D391" s="191" t="s">
        <v>188</v>
      </c>
      <c r="E391" s="195" t="s">
        <v>3</v>
      </c>
      <c r="F391" s="196" t="s">
        <v>538</v>
      </c>
      <c r="H391" s="197">
        <v>57.85</v>
      </c>
      <c r="I391" s="198"/>
      <c r="L391" s="194"/>
      <c r="M391" s="199"/>
      <c r="N391" s="200"/>
      <c r="O391" s="200"/>
      <c r="P391" s="200"/>
      <c r="Q391" s="200"/>
      <c r="R391" s="200"/>
      <c r="S391" s="200"/>
      <c r="T391" s="201"/>
      <c r="AT391" s="195" t="s">
        <v>188</v>
      </c>
      <c r="AU391" s="195" t="s">
        <v>81</v>
      </c>
      <c r="AV391" s="12" t="s">
        <v>81</v>
      </c>
      <c r="AW391" s="12" t="s">
        <v>34</v>
      </c>
      <c r="AX391" s="12" t="s">
        <v>72</v>
      </c>
      <c r="AY391" s="195" t="s">
        <v>177</v>
      </c>
    </row>
    <row r="392" spans="2:51" s="12" customFormat="1" ht="12">
      <c r="B392" s="194"/>
      <c r="D392" s="191" t="s">
        <v>188</v>
      </c>
      <c r="E392" s="195" t="s">
        <v>3</v>
      </c>
      <c r="F392" s="196" t="s">
        <v>539</v>
      </c>
      <c r="H392" s="197">
        <v>36.73</v>
      </c>
      <c r="I392" s="198"/>
      <c r="L392" s="194"/>
      <c r="M392" s="199"/>
      <c r="N392" s="200"/>
      <c r="O392" s="200"/>
      <c r="P392" s="200"/>
      <c r="Q392" s="200"/>
      <c r="R392" s="200"/>
      <c r="S392" s="200"/>
      <c r="T392" s="201"/>
      <c r="AT392" s="195" t="s">
        <v>188</v>
      </c>
      <c r="AU392" s="195" t="s">
        <v>81</v>
      </c>
      <c r="AV392" s="12" t="s">
        <v>81</v>
      </c>
      <c r="AW392" s="12" t="s">
        <v>34</v>
      </c>
      <c r="AX392" s="12" t="s">
        <v>72</v>
      </c>
      <c r="AY392" s="195" t="s">
        <v>177</v>
      </c>
    </row>
    <row r="393" spans="2:51" s="12" customFormat="1" ht="12">
      <c r="B393" s="194"/>
      <c r="D393" s="191" t="s">
        <v>188</v>
      </c>
      <c r="E393" s="195" t="s">
        <v>3</v>
      </c>
      <c r="F393" s="196" t="s">
        <v>540</v>
      </c>
      <c r="H393" s="197">
        <v>19.61</v>
      </c>
      <c r="I393" s="198"/>
      <c r="L393" s="194"/>
      <c r="M393" s="199"/>
      <c r="N393" s="200"/>
      <c r="O393" s="200"/>
      <c r="P393" s="200"/>
      <c r="Q393" s="200"/>
      <c r="R393" s="200"/>
      <c r="S393" s="200"/>
      <c r="T393" s="201"/>
      <c r="AT393" s="195" t="s">
        <v>188</v>
      </c>
      <c r="AU393" s="195" t="s">
        <v>81</v>
      </c>
      <c r="AV393" s="12" t="s">
        <v>81</v>
      </c>
      <c r="AW393" s="12" t="s">
        <v>34</v>
      </c>
      <c r="AX393" s="12" t="s">
        <v>72</v>
      </c>
      <c r="AY393" s="195" t="s">
        <v>177</v>
      </c>
    </row>
    <row r="394" spans="2:51" s="12" customFormat="1" ht="12">
      <c r="B394" s="194"/>
      <c r="D394" s="191" t="s">
        <v>188</v>
      </c>
      <c r="E394" s="195" t="s">
        <v>3</v>
      </c>
      <c r="F394" s="196" t="s">
        <v>541</v>
      </c>
      <c r="H394" s="197">
        <v>13.98</v>
      </c>
      <c r="I394" s="198"/>
      <c r="L394" s="194"/>
      <c r="M394" s="199"/>
      <c r="N394" s="200"/>
      <c r="O394" s="200"/>
      <c r="P394" s="200"/>
      <c r="Q394" s="200"/>
      <c r="R394" s="200"/>
      <c r="S394" s="200"/>
      <c r="T394" s="201"/>
      <c r="AT394" s="195" t="s">
        <v>188</v>
      </c>
      <c r="AU394" s="195" t="s">
        <v>81</v>
      </c>
      <c r="AV394" s="12" t="s">
        <v>81</v>
      </c>
      <c r="AW394" s="12" t="s">
        <v>34</v>
      </c>
      <c r="AX394" s="12" t="s">
        <v>72</v>
      </c>
      <c r="AY394" s="195" t="s">
        <v>177</v>
      </c>
    </row>
    <row r="395" spans="2:51" s="12" customFormat="1" ht="12">
      <c r="B395" s="194"/>
      <c r="D395" s="191" t="s">
        <v>188</v>
      </c>
      <c r="E395" s="195" t="s">
        <v>3</v>
      </c>
      <c r="F395" s="196" t="s">
        <v>542</v>
      </c>
      <c r="H395" s="197">
        <v>15.43</v>
      </c>
      <c r="I395" s="198"/>
      <c r="L395" s="194"/>
      <c r="M395" s="199"/>
      <c r="N395" s="200"/>
      <c r="O395" s="200"/>
      <c r="P395" s="200"/>
      <c r="Q395" s="200"/>
      <c r="R395" s="200"/>
      <c r="S395" s="200"/>
      <c r="T395" s="201"/>
      <c r="AT395" s="195" t="s">
        <v>188</v>
      </c>
      <c r="AU395" s="195" t="s">
        <v>81</v>
      </c>
      <c r="AV395" s="12" t="s">
        <v>81</v>
      </c>
      <c r="AW395" s="12" t="s">
        <v>34</v>
      </c>
      <c r="AX395" s="12" t="s">
        <v>72</v>
      </c>
      <c r="AY395" s="195" t="s">
        <v>177</v>
      </c>
    </row>
    <row r="396" spans="2:51" s="12" customFormat="1" ht="12">
      <c r="B396" s="194"/>
      <c r="D396" s="191" t="s">
        <v>188</v>
      </c>
      <c r="E396" s="195" t="s">
        <v>3</v>
      </c>
      <c r="F396" s="196" t="s">
        <v>539</v>
      </c>
      <c r="H396" s="197">
        <v>36.73</v>
      </c>
      <c r="I396" s="198"/>
      <c r="L396" s="194"/>
      <c r="M396" s="199"/>
      <c r="N396" s="200"/>
      <c r="O396" s="200"/>
      <c r="P396" s="200"/>
      <c r="Q396" s="200"/>
      <c r="R396" s="200"/>
      <c r="S396" s="200"/>
      <c r="T396" s="201"/>
      <c r="AT396" s="195" t="s">
        <v>188</v>
      </c>
      <c r="AU396" s="195" t="s">
        <v>81</v>
      </c>
      <c r="AV396" s="12" t="s">
        <v>81</v>
      </c>
      <c r="AW396" s="12" t="s">
        <v>34</v>
      </c>
      <c r="AX396" s="12" t="s">
        <v>72</v>
      </c>
      <c r="AY396" s="195" t="s">
        <v>177</v>
      </c>
    </row>
    <row r="397" spans="2:51" s="12" customFormat="1" ht="12">
      <c r="B397" s="194"/>
      <c r="D397" s="191" t="s">
        <v>188</v>
      </c>
      <c r="E397" s="195" t="s">
        <v>3</v>
      </c>
      <c r="F397" s="196" t="s">
        <v>543</v>
      </c>
      <c r="H397" s="197">
        <v>38.726</v>
      </c>
      <c r="I397" s="198"/>
      <c r="L397" s="194"/>
      <c r="M397" s="199"/>
      <c r="N397" s="200"/>
      <c r="O397" s="200"/>
      <c r="P397" s="200"/>
      <c r="Q397" s="200"/>
      <c r="R397" s="200"/>
      <c r="S397" s="200"/>
      <c r="T397" s="201"/>
      <c r="AT397" s="195" t="s">
        <v>188</v>
      </c>
      <c r="AU397" s="195" t="s">
        <v>81</v>
      </c>
      <c r="AV397" s="12" t="s">
        <v>81</v>
      </c>
      <c r="AW397" s="12" t="s">
        <v>34</v>
      </c>
      <c r="AX397" s="12" t="s">
        <v>72</v>
      </c>
      <c r="AY397" s="195" t="s">
        <v>177</v>
      </c>
    </row>
    <row r="398" spans="2:51" s="12" customFormat="1" ht="12">
      <c r="B398" s="194"/>
      <c r="D398" s="191" t="s">
        <v>188</v>
      </c>
      <c r="E398" s="195" t="s">
        <v>3</v>
      </c>
      <c r="F398" s="196" t="s">
        <v>544</v>
      </c>
      <c r="H398" s="197">
        <v>44.65</v>
      </c>
      <c r="I398" s="198"/>
      <c r="L398" s="194"/>
      <c r="M398" s="199"/>
      <c r="N398" s="200"/>
      <c r="O398" s="200"/>
      <c r="P398" s="200"/>
      <c r="Q398" s="200"/>
      <c r="R398" s="200"/>
      <c r="S398" s="200"/>
      <c r="T398" s="201"/>
      <c r="AT398" s="195" t="s">
        <v>188</v>
      </c>
      <c r="AU398" s="195" t="s">
        <v>81</v>
      </c>
      <c r="AV398" s="12" t="s">
        <v>81</v>
      </c>
      <c r="AW398" s="12" t="s">
        <v>34</v>
      </c>
      <c r="AX398" s="12" t="s">
        <v>72</v>
      </c>
      <c r="AY398" s="195" t="s">
        <v>177</v>
      </c>
    </row>
    <row r="399" spans="2:51" s="12" customFormat="1" ht="12">
      <c r="B399" s="194"/>
      <c r="D399" s="191" t="s">
        <v>188</v>
      </c>
      <c r="E399" s="195" t="s">
        <v>3</v>
      </c>
      <c r="F399" s="196" t="s">
        <v>545</v>
      </c>
      <c r="H399" s="197">
        <v>24.51</v>
      </c>
      <c r="I399" s="198"/>
      <c r="L399" s="194"/>
      <c r="M399" s="199"/>
      <c r="N399" s="200"/>
      <c r="O399" s="200"/>
      <c r="P399" s="200"/>
      <c r="Q399" s="200"/>
      <c r="R399" s="200"/>
      <c r="S399" s="200"/>
      <c r="T399" s="201"/>
      <c r="AT399" s="195" t="s">
        <v>188</v>
      </c>
      <c r="AU399" s="195" t="s">
        <v>81</v>
      </c>
      <c r="AV399" s="12" t="s">
        <v>81</v>
      </c>
      <c r="AW399" s="12" t="s">
        <v>34</v>
      </c>
      <c r="AX399" s="12" t="s">
        <v>72</v>
      </c>
      <c r="AY399" s="195" t="s">
        <v>177</v>
      </c>
    </row>
    <row r="400" spans="2:51" s="12" customFormat="1" ht="12">
      <c r="B400" s="194"/>
      <c r="D400" s="191" t="s">
        <v>188</v>
      </c>
      <c r="E400" s="195" t="s">
        <v>3</v>
      </c>
      <c r="F400" s="196" t="s">
        <v>541</v>
      </c>
      <c r="H400" s="197">
        <v>13.98</v>
      </c>
      <c r="I400" s="198"/>
      <c r="L400" s="194"/>
      <c r="M400" s="199"/>
      <c r="N400" s="200"/>
      <c r="O400" s="200"/>
      <c r="P400" s="200"/>
      <c r="Q400" s="200"/>
      <c r="R400" s="200"/>
      <c r="S400" s="200"/>
      <c r="T400" s="201"/>
      <c r="AT400" s="195" t="s">
        <v>188</v>
      </c>
      <c r="AU400" s="195" t="s">
        <v>81</v>
      </c>
      <c r="AV400" s="12" t="s">
        <v>81</v>
      </c>
      <c r="AW400" s="12" t="s">
        <v>34</v>
      </c>
      <c r="AX400" s="12" t="s">
        <v>72</v>
      </c>
      <c r="AY400" s="195" t="s">
        <v>177</v>
      </c>
    </row>
    <row r="401" spans="2:51" s="12" customFormat="1" ht="12">
      <c r="B401" s="194"/>
      <c r="D401" s="191" t="s">
        <v>188</v>
      </c>
      <c r="E401" s="195" t="s">
        <v>3</v>
      </c>
      <c r="F401" s="196" t="s">
        <v>546</v>
      </c>
      <c r="H401" s="197">
        <v>17.08</v>
      </c>
      <c r="I401" s="198"/>
      <c r="L401" s="194"/>
      <c r="M401" s="199"/>
      <c r="N401" s="200"/>
      <c r="O401" s="200"/>
      <c r="P401" s="200"/>
      <c r="Q401" s="200"/>
      <c r="R401" s="200"/>
      <c r="S401" s="200"/>
      <c r="T401" s="201"/>
      <c r="AT401" s="195" t="s">
        <v>188</v>
      </c>
      <c r="AU401" s="195" t="s">
        <v>81</v>
      </c>
      <c r="AV401" s="12" t="s">
        <v>81</v>
      </c>
      <c r="AW401" s="12" t="s">
        <v>34</v>
      </c>
      <c r="AX401" s="12" t="s">
        <v>72</v>
      </c>
      <c r="AY401" s="195" t="s">
        <v>177</v>
      </c>
    </row>
    <row r="402" spans="2:51" s="12" customFormat="1" ht="12">
      <c r="B402" s="194"/>
      <c r="D402" s="191" t="s">
        <v>188</v>
      </c>
      <c r="E402" s="195" t="s">
        <v>3</v>
      </c>
      <c r="F402" s="196" t="s">
        <v>547</v>
      </c>
      <c r="H402" s="197">
        <v>33.38</v>
      </c>
      <c r="I402" s="198"/>
      <c r="L402" s="194"/>
      <c r="M402" s="199"/>
      <c r="N402" s="200"/>
      <c r="O402" s="200"/>
      <c r="P402" s="200"/>
      <c r="Q402" s="200"/>
      <c r="R402" s="200"/>
      <c r="S402" s="200"/>
      <c r="T402" s="201"/>
      <c r="AT402" s="195" t="s">
        <v>188</v>
      </c>
      <c r="AU402" s="195" t="s">
        <v>81</v>
      </c>
      <c r="AV402" s="12" t="s">
        <v>81</v>
      </c>
      <c r="AW402" s="12" t="s">
        <v>34</v>
      </c>
      <c r="AX402" s="12" t="s">
        <v>72</v>
      </c>
      <c r="AY402" s="195" t="s">
        <v>177</v>
      </c>
    </row>
    <row r="403" spans="2:51" s="12" customFormat="1" ht="12">
      <c r="B403" s="194"/>
      <c r="D403" s="191" t="s">
        <v>188</v>
      </c>
      <c r="E403" s="195" t="s">
        <v>3</v>
      </c>
      <c r="F403" s="196" t="s">
        <v>548</v>
      </c>
      <c r="H403" s="197">
        <v>14.44</v>
      </c>
      <c r="I403" s="198"/>
      <c r="L403" s="194"/>
      <c r="M403" s="199"/>
      <c r="N403" s="200"/>
      <c r="O403" s="200"/>
      <c r="P403" s="200"/>
      <c r="Q403" s="200"/>
      <c r="R403" s="200"/>
      <c r="S403" s="200"/>
      <c r="T403" s="201"/>
      <c r="AT403" s="195" t="s">
        <v>188</v>
      </c>
      <c r="AU403" s="195" t="s">
        <v>81</v>
      </c>
      <c r="AV403" s="12" t="s">
        <v>81</v>
      </c>
      <c r="AW403" s="12" t="s">
        <v>34</v>
      </c>
      <c r="AX403" s="12" t="s">
        <v>72</v>
      </c>
      <c r="AY403" s="195" t="s">
        <v>177</v>
      </c>
    </row>
    <row r="404" spans="2:51" s="12" customFormat="1" ht="12">
      <c r="B404" s="194"/>
      <c r="D404" s="191" t="s">
        <v>188</v>
      </c>
      <c r="E404" s="195" t="s">
        <v>3</v>
      </c>
      <c r="F404" s="196" t="s">
        <v>549</v>
      </c>
      <c r="H404" s="197">
        <v>27.03</v>
      </c>
      <c r="I404" s="198"/>
      <c r="L404" s="194"/>
      <c r="M404" s="199"/>
      <c r="N404" s="200"/>
      <c r="O404" s="200"/>
      <c r="P404" s="200"/>
      <c r="Q404" s="200"/>
      <c r="R404" s="200"/>
      <c r="S404" s="200"/>
      <c r="T404" s="201"/>
      <c r="AT404" s="195" t="s">
        <v>188</v>
      </c>
      <c r="AU404" s="195" t="s">
        <v>81</v>
      </c>
      <c r="AV404" s="12" t="s">
        <v>81</v>
      </c>
      <c r="AW404" s="12" t="s">
        <v>34</v>
      </c>
      <c r="AX404" s="12" t="s">
        <v>72</v>
      </c>
      <c r="AY404" s="195" t="s">
        <v>177</v>
      </c>
    </row>
    <row r="405" spans="2:51" s="12" customFormat="1" ht="12">
      <c r="B405" s="194"/>
      <c r="D405" s="191" t="s">
        <v>188</v>
      </c>
      <c r="E405" s="195" t="s">
        <v>3</v>
      </c>
      <c r="F405" s="196" t="s">
        <v>550</v>
      </c>
      <c r="H405" s="197">
        <v>15.76</v>
      </c>
      <c r="I405" s="198"/>
      <c r="L405" s="194"/>
      <c r="M405" s="199"/>
      <c r="N405" s="200"/>
      <c r="O405" s="200"/>
      <c r="P405" s="200"/>
      <c r="Q405" s="200"/>
      <c r="R405" s="200"/>
      <c r="S405" s="200"/>
      <c r="T405" s="201"/>
      <c r="AT405" s="195" t="s">
        <v>188</v>
      </c>
      <c r="AU405" s="195" t="s">
        <v>81</v>
      </c>
      <c r="AV405" s="12" t="s">
        <v>81</v>
      </c>
      <c r="AW405" s="12" t="s">
        <v>34</v>
      </c>
      <c r="AX405" s="12" t="s">
        <v>72</v>
      </c>
      <c r="AY405" s="195" t="s">
        <v>177</v>
      </c>
    </row>
    <row r="406" spans="2:51" s="12" customFormat="1" ht="12">
      <c r="B406" s="194"/>
      <c r="D406" s="191" t="s">
        <v>188</v>
      </c>
      <c r="E406" s="195" t="s">
        <v>3</v>
      </c>
      <c r="F406" s="196" t="s">
        <v>551</v>
      </c>
      <c r="H406" s="197">
        <v>17.08</v>
      </c>
      <c r="I406" s="198"/>
      <c r="L406" s="194"/>
      <c r="M406" s="199"/>
      <c r="N406" s="200"/>
      <c r="O406" s="200"/>
      <c r="P406" s="200"/>
      <c r="Q406" s="200"/>
      <c r="R406" s="200"/>
      <c r="S406" s="200"/>
      <c r="T406" s="201"/>
      <c r="AT406" s="195" t="s">
        <v>188</v>
      </c>
      <c r="AU406" s="195" t="s">
        <v>81</v>
      </c>
      <c r="AV406" s="12" t="s">
        <v>81</v>
      </c>
      <c r="AW406" s="12" t="s">
        <v>34</v>
      </c>
      <c r="AX406" s="12" t="s">
        <v>72</v>
      </c>
      <c r="AY406" s="195" t="s">
        <v>177</v>
      </c>
    </row>
    <row r="407" spans="2:51" s="12" customFormat="1" ht="12">
      <c r="B407" s="194"/>
      <c r="D407" s="191" t="s">
        <v>188</v>
      </c>
      <c r="E407" s="195" t="s">
        <v>3</v>
      </c>
      <c r="F407" s="196" t="s">
        <v>552</v>
      </c>
      <c r="H407" s="197">
        <v>21.01</v>
      </c>
      <c r="I407" s="198"/>
      <c r="L407" s="194"/>
      <c r="M407" s="199"/>
      <c r="N407" s="200"/>
      <c r="O407" s="200"/>
      <c r="P407" s="200"/>
      <c r="Q407" s="200"/>
      <c r="R407" s="200"/>
      <c r="S407" s="200"/>
      <c r="T407" s="201"/>
      <c r="AT407" s="195" t="s">
        <v>188</v>
      </c>
      <c r="AU407" s="195" t="s">
        <v>81</v>
      </c>
      <c r="AV407" s="12" t="s">
        <v>81</v>
      </c>
      <c r="AW407" s="12" t="s">
        <v>34</v>
      </c>
      <c r="AX407" s="12" t="s">
        <v>72</v>
      </c>
      <c r="AY407" s="195" t="s">
        <v>177</v>
      </c>
    </row>
    <row r="408" spans="2:51" s="12" customFormat="1" ht="12">
      <c r="B408" s="194"/>
      <c r="D408" s="191" t="s">
        <v>188</v>
      </c>
      <c r="E408" s="195" t="s">
        <v>3</v>
      </c>
      <c r="F408" s="196" t="s">
        <v>553</v>
      </c>
      <c r="H408" s="197">
        <v>27.82</v>
      </c>
      <c r="I408" s="198"/>
      <c r="L408" s="194"/>
      <c r="M408" s="199"/>
      <c r="N408" s="200"/>
      <c r="O408" s="200"/>
      <c r="P408" s="200"/>
      <c r="Q408" s="200"/>
      <c r="R408" s="200"/>
      <c r="S408" s="200"/>
      <c r="T408" s="201"/>
      <c r="AT408" s="195" t="s">
        <v>188</v>
      </c>
      <c r="AU408" s="195" t="s">
        <v>81</v>
      </c>
      <c r="AV408" s="12" t="s">
        <v>81</v>
      </c>
      <c r="AW408" s="12" t="s">
        <v>34</v>
      </c>
      <c r="AX408" s="12" t="s">
        <v>72</v>
      </c>
      <c r="AY408" s="195" t="s">
        <v>177</v>
      </c>
    </row>
    <row r="409" spans="2:51" s="12" customFormat="1" ht="12">
      <c r="B409" s="194"/>
      <c r="D409" s="191" t="s">
        <v>188</v>
      </c>
      <c r="E409" s="195" t="s">
        <v>3</v>
      </c>
      <c r="F409" s="196" t="s">
        <v>554</v>
      </c>
      <c r="H409" s="197">
        <v>15.43</v>
      </c>
      <c r="I409" s="198"/>
      <c r="L409" s="194"/>
      <c r="M409" s="199"/>
      <c r="N409" s="200"/>
      <c r="O409" s="200"/>
      <c r="P409" s="200"/>
      <c r="Q409" s="200"/>
      <c r="R409" s="200"/>
      <c r="S409" s="200"/>
      <c r="T409" s="201"/>
      <c r="AT409" s="195" t="s">
        <v>188</v>
      </c>
      <c r="AU409" s="195" t="s">
        <v>81</v>
      </c>
      <c r="AV409" s="12" t="s">
        <v>81</v>
      </c>
      <c r="AW409" s="12" t="s">
        <v>34</v>
      </c>
      <c r="AX409" s="12" t="s">
        <v>72</v>
      </c>
      <c r="AY409" s="195" t="s">
        <v>177</v>
      </c>
    </row>
    <row r="410" spans="2:51" s="12" customFormat="1" ht="12">
      <c r="B410" s="194"/>
      <c r="D410" s="191" t="s">
        <v>188</v>
      </c>
      <c r="E410" s="195" t="s">
        <v>3</v>
      </c>
      <c r="F410" s="196" t="s">
        <v>555</v>
      </c>
      <c r="H410" s="197">
        <v>56.827</v>
      </c>
      <c r="I410" s="198"/>
      <c r="L410" s="194"/>
      <c r="M410" s="199"/>
      <c r="N410" s="200"/>
      <c r="O410" s="200"/>
      <c r="P410" s="200"/>
      <c r="Q410" s="200"/>
      <c r="R410" s="200"/>
      <c r="S410" s="200"/>
      <c r="T410" s="201"/>
      <c r="AT410" s="195" t="s">
        <v>188</v>
      </c>
      <c r="AU410" s="195" t="s">
        <v>81</v>
      </c>
      <c r="AV410" s="12" t="s">
        <v>81</v>
      </c>
      <c r="AW410" s="12" t="s">
        <v>34</v>
      </c>
      <c r="AX410" s="12" t="s">
        <v>72</v>
      </c>
      <c r="AY410" s="195" t="s">
        <v>177</v>
      </c>
    </row>
    <row r="411" spans="2:51" s="12" customFormat="1" ht="12">
      <c r="B411" s="194"/>
      <c r="D411" s="191" t="s">
        <v>188</v>
      </c>
      <c r="E411" s="195" t="s">
        <v>3</v>
      </c>
      <c r="F411" s="196" t="s">
        <v>556</v>
      </c>
      <c r="H411" s="197">
        <v>56.86</v>
      </c>
      <c r="I411" s="198"/>
      <c r="L411" s="194"/>
      <c r="M411" s="199"/>
      <c r="N411" s="200"/>
      <c r="O411" s="200"/>
      <c r="P411" s="200"/>
      <c r="Q411" s="200"/>
      <c r="R411" s="200"/>
      <c r="S411" s="200"/>
      <c r="T411" s="201"/>
      <c r="AT411" s="195" t="s">
        <v>188</v>
      </c>
      <c r="AU411" s="195" t="s">
        <v>81</v>
      </c>
      <c r="AV411" s="12" t="s">
        <v>81</v>
      </c>
      <c r="AW411" s="12" t="s">
        <v>34</v>
      </c>
      <c r="AX411" s="12" t="s">
        <v>72</v>
      </c>
      <c r="AY411" s="195" t="s">
        <v>177</v>
      </c>
    </row>
    <row r="412" spans="2:51" s="12" customFormat="1" ht="12">
      <c r="B412" s="194"/>
      <c r="D412" s="191" t="s">
        <v>188</v>
      </c>
      <c r="E412" s="195" t="s">
        <v>3</v>
      </c>
      <c r="F412" s="196" t="s">
        <v>556</v>
      </c>
      <c r="H412" s="197">
        <v>56.86</v>
      </c>
      <c r="I412" s="198"/>
      <c r="L412" s="194"/>
      <c r="M412" s="199"/>
      <c r="N412" s="200"/>
      <c r="O412" s="200"/>
      <c r="P412" s="200"/>
      <c r="Q412" s="200"/>
      <c r="R412" s="200"/>
      <c r="S412" s="200"/>
      <c r="T412" s="201"/>
      <c r="AT412" s="195" t="s">
        <v>188</v>
      </c>
      <c r="AU412" s="195" t="s">
        <v>81</v>
      </c>
      <c r="AV412" s="12" t="s">
        <v>81</v>
      </c>
      <c r="AW412" s="12" t="s">
        <v>34</v>
      </c>
      <c r="AX412" s="12" t="s">
        <v>72</v>
      </c>
      <c r="AY412" s="195" t="s">
        <v>177</v>
      </c>
    </row>
    <row r="413" spans="2:51" s="12" customFormat="1" ht="12">
      <c r="B413" s="194"/>
      <c r="D413" s="191" t="s">
        <v>188</v>
      </c>
      <c r="E413" s="195" t="s">
        <v>3</v>
      </c>
      <c r="F413" s="196" t="s">
        <v>556</v>
      </c>
      <c r="H413" s="197">
        <v>56.86</v>
      </c>
      <c r="I413" s="198"/>
      <c r="L413" s="194"/>
      <c r="M413" s="199"/>
      <c r="N413" s="200"/>
      <c r="O413" s="200"/>
      <c r="P413" s="200"/>
      <c r="Q413" s="200"/>
      <c r="R413" s="200"/>
      <c r="S413" s="200"/>
      <c r="T413" s="201"/>
      <c r="AT413" s="195" t="s">
        <v>188</v>
      </c>
      <c r="AU413" s="195" t="s">
        <v>81</v>
      </c>
      <c r="AV413" s="12" t="s">
        <v>81</v>
      </c>
      <c r="AW413" s="12" t="s">
        <v>34</v>
      </c>
      <c r="AX413" s="12" t="s">
        <v>72</v>
      </c>
      <c r="AY413" s="195" t="s">
        <v>177</v>
      </c>
    </row>
    <row r="414" spans="2:51" s="12" customFormat="1" ht="12">
      <c r="B414" s="194"/>
      <c r="D414" s="191" t="s">
        <v>188</v>
      </c>
      <c r="E414" s="195" t="s">
        <v>3</v>
      </c>
      <c r="F414" s="196" t="s">
        <v>557</v>
      </c>
      <c r="H414" s="197">
        <v>56.96</v>
      </c>
      <c r="I414" s="198"/>
      <c r="L414" s="194"/>
      <c r="M414" s="199"/>
      <c r="N414" s="200"/>
      <c r="O414" s="200"/>
      <c r="P414" s="200"/>
      <c r="Q414" s="200"/>
      <c r="R414" s="200"/>
      <c r="S414" s="200"/>
      <c r="T414" s="201"/>
      <c r="AT414" s="195" t="s">
        <v>188</v>
      </c>
      <c r="AU414" s="195" t="s">
        <v>81</v>
      </c>
      <c r="AV414" s="12" t="s">
        <v>81</v>
      </c>
      <c r="AW414" s="12" t="s">
        <v>34</v>
      </c>
      <c r="AX414" s="12" t="s">
        <v>72</v>
      </c>
      <c r="AY414" s="195" t="s">
        <v>177</v>
      </c>
    </row>
    <row r="415" spans="2:51" s="12" customFormat="1" ht="12">
      <c r="B415" s="194"/>
      <c r="D415" s="191" t="s">
        <v>188</v>
      </c>
      <c r="E415" s="195" t="s">
        <v>3</v>
      </c>
      <c r="F415" s="196" t="s">
        <v>558</v>
      </c>
      <c r="H415" s="197">
        <v>13.615</v>
      </c>
      <c r="I415" s="198"/>
      <c r="L415" s="194"/>
      <c r="M415" s="199"/>
      <c r="N415" s="200"/>
      <c r="O415" s="200"/>
      <c r="P415" s="200"/>
      <c r="Q415" s="200"/>
      <c r="R415" s="200"/>
      <c r="S415" s="200"/>
      <c r="T415" s="201"/>
      <c r="AT415" s="195" t="s">
        <v>188</v>
      </c>
      <c r="AU415" s="195" t="s">
        <v>81</v>
      </c>
      <c r="AV415" s="12" t="s">
        <v>81</v>
      </c>
      <c r="AW415" s="12" t="s">
        <v>34</v>
      </c>
      <c r="AX415" s="12" t="s">
        <v>72</v>
      </c>
      <c r="AY415" s="195" t="s">
        <v>177</v>
      </c>
    </row>
    <row r="416" spans="2:51" s="12" customFormat="1" ht="12">
      <c r="B416" s="194"/>
      <c r="D416" s="191" t="s">
        <v>188</v>
      </c>
      <c r="E416" s="195" t="s">
        <v>3</v>
      </c>
      <c r="F416" s="196" t="s">
        <v>558</v>
      </c>
      <c r="H416" s="197">
        <v>13.615</v>
      </c>
      <c r="I416" s="198"/>
      <c r="L416" s="194"/>
      <c r="M416" s="199"/>
      <c r="N416" s="200"/>
      <c r="O416" s="200"/>
      <c r="P416" s="200"/>
      <c r="Q416" s="200"/>
      <c r="R416" s="200"/>
      <c r="S416" s="200"/>
      <c r="T416" s="201"/>
      <c r="AT416" s="195" t="s">
        <v>188</v>
      </c>
      <c r="AU416" s="195" t="s">
        <v>81</v>
      </c>
      <c r="AV416" s="12" t="s">
        <v>81</v>
      </c>
      <c r="AW416" s="12" t="s">
        <v>34</v>
      </c>
      <c r="AX416" s="12" t="s">
        <v>72</v>
      </c>
      <c r="AY416" s="195" t="s">
        <v>177</v>
      </c>
    </row>
    <row r="417" spans="2:51" s="12" customFormat="1" ht="12">
      <c r="B417" s="194"/>
      <c r="D417" s="191" t="s">
        <v>188</v>
      </c>
      <c r="E417" s="195" t="s">
        <v>3</v>
      </c>
      <c r="F417" s="196" t="s">
        <v>558</v>
      </c>
      <c r="H417" s="197">
        <v>13.615</v>
      </c>
      <c r="I417" s="198"/>
      <c r="L417" s="194"/>
      <c r="M417" s="199"/>
      <c r="N417" s="200"/>
      <c r="O417" s="200"/>
      <c r="P417" s="200"/>
      <c r="Q417" s="200"/>
      <c r="R417" s="200"/>
      <c r="S417" s="200"/>
      <c r="T417" s="201"/>
      <c r="AT417" s="195" t="s">
        <v>188</v>
      </c>
      <c r="AU417" s="195" t="s">
        <v>81</v>
      </c>
      <c r="AV417" s="12" t="s">
        <v>81</v>
      </c>
      <c r="AW417" s="12" t="s">
        <v>34</v>
      </c>
      <c r="AX417" s="12" t="s">
        <v>72</v>
      </c>
      <c r="AY417" s="195" t="s">
        <v>177</v>
      </c>
    </row>
    <row r="418" spans="2:51" s="12" customFormat="1" ht="12">
      <c r="B418" s="194"/>
      <c r="D418" s="191" t="s">
        <v>188</v>
      </c>
      <c r="E418" s="195" t="s">
        <v>3</v>
      </c>
      <c r="F418" s="196" t="s">
        <v>558</v>
      </c>
      <c r="H418" s="197">
        <v>13.615</v>
      </c>
      <c r="I418" s="198"/>
      <c r="L418" s="194"/>
      <c r="M418" s="199"/>
      <c r="N418" s="200"/>
      <c r="O418" s="200"/>
      <c r="P418" s="200"/>
      <c r="Q418" s="200"/>
      <c r="R418" s="200"/>
      <c r="S418" s="200"/>
      <c r="T418" s="201"/>
      <c r="AT418" s="195" t="s">
        <v>188</v>
      </c>
      <c r="AU418" s="195" t="s">
        <v>81</v>
      </c>
      <c r="AV418" s="12" t="s">
        <v>81</v>
      </c>
      <c r="AW418" s="12" t="s">
        <v>34</v>
      </c>
      <c r="AX418" s="12" t="s">
        <v>72</v>
      </c>
      <c r="AY418" s="195" t="s">
        <v>177</v>
      </c>
    </row>
    <row r="419" spans="2:51" s="12" customFormat="1" ht="12">
      <c r="B419" s="194"/>
      <c r="D419" s="191" t="s">
        <v>188</v>
      </c>
      <c r="E419" s="195" t="s">
        <v>3</v>
      </c>
      <c r="F419" s="196" t="s">
        <v>559</v>
      </c>
      <c r="H419" s="197">
        <v>59.62</v>
      </c>
      <c r="I419" s="198"/>
      <c r="L419" s="194"/>
      <c r="M419" s="199"/>
      <c r="N419" s="200"/>
      <c r="O419" s="200"/>
      <c r="P419" s="200"/>
      <c r="Q419" s="200"/>
      <c r="R419" s="200"/>
      <c r="S419" s="200"/>
      <c r="T419" s="201"/>
      <c r="AT419" s="195" t="s">
        <v>188</v>
      </c>
      <c r="AU419" s="195" t="s">
        <v>81</v>
      </c>
      <c r="AV419" s="12" t="s">
        <v>81</v>
      </c>
      <c r="AW419" s="12" t="s">
        <v>34</v>
      </c>
      <c r="AX419" s="12" t="s">
        <v>72</v>
      </c>
      <c r="AY419" s="195" t="s">
        <v>177</v>
      </c>
    </row>
    <row r="420" spans="2:51" s="12" customFormat="1" ht="12">
      <c r="B420" s="194"/>
      <c r="D420" s="191" t="s">
        <v>188</v>
      </c>
      <c r="E420" s="195" t="s">
        <v>3</v>
      </c>
      <c r="F420" s="196" t="s">
        <v>559</v>
      </c>
      <c r="H420" s="197">
        <v>59.62</v>
      </c>
      <c r="I420" s="198"/>
      <c r="L420" s="194"/>
      <c r="M420" s="199"/>
      <c r="N420" s="200"/>
      <c r="O420" s="200"/>
      <c r="P420" s="200"/>
      <c r="Q420" s="200"/>
      <c r="R420" s="200"/>
      <c r="S420" s="200"/>
      <c r="T420" s="201"/>
      <c r="AT420" s="195" t="s">
        <v>188</v>
      </c>
      <c r="AU420" s="195" t="s">
        <v>81</v>
      </c>
      <c r="AV420" s="12" t="s">
        <v>81</v>
      </c>
      <c r="AW420" s="12" t="s">
        <v>34</v>
      </c>
      <c r="AX420" s="12" t="s">
        <v>72</v>
      </c>
      <c r="AY420" s="195" t="s">
        <v>177</v>
      </c>
    </row>
    <row r="421" spans="2:51" s="12" customFormat="1" ht="12">
      <c r="B421" s="194"/>
      <c r="D421" s="191" t="s">
        <v>188</v>
      </c>
      <c r="E421" s="195" t="s">
        <v>3</v>
      </c>
      <c r="F421" s="196" t="s">
        <v>541</v>
      </c>
      <c r="H421" s="197">
        <v>13.98</v>
      </c>
      <c r="I421" s="198"/>
      <c r="L421" s="194"/>
      <c r="M421" s="199"/>
      <c r="N421" s="200"/>
      <c r="O421" s="200"/>
      <c r="P421" s="200"/>
      <c r="Q421" s="200"/>
      <c r="R421" s="200"/>
      <c r="S421" s="200"/>
      <c r="T421" s="201"/>
      <c r="AT421" s="195" t="s">
        <v>188</v>
      </c>
      <c r="AU421" s="195" t="s">
        <v>81</v>
      </c>
      <c r="AV421" s="12" t="s">
        <v>81</v>
      </c>
      <c r="AW421" s="12" t="s">
        <v>34</v>
      </c>
      <c r="AX421" s="12" t="s">
        <v>72</v>
      </c>
      <c r="AY421" s="195" t="s">
        <v>177</v>
      </c>
    </row>
    <row r="422" spans="2:51" s="12" customFormat="1" ht="12">
      <c r="B422" s="194"/>
      <c r="D422" s="191" t="s">
        <v>188</v>
      </c>
      <c r="E422" s="195" t="s">
        <v>3</v>
      </c>
      <c r="F422" s="196" t="s">
        <v>541</v>
      </c>
      <c r="H422" s="197">
        <v>13.98</v>
      </c>
      <c r="I422" s="198"/>
      <c r="L422" s="194"/>
      <c r="M422" s="199"/>
      <c r="N422" s="200"/>
      <c r="O422" s="200"/>
      <c r="P422" s="200"/>
      <c r="Q422" s="200"/>
      <c r="R422" s="200"/>
      <c r="S422" s="200"/>
      <c r="T422" s="201"/>
      <c r="AT422" s="195" t="s">
        <v>188</v>
      </c>
      <c r="AU422" s="195" t="s">
        <v>81</v>
      </c>
      <c r="AV422" s="12" t="s">
        <v>81</v>
      </c>
      <c r="AW422" s="12" t="s">
        <v>34</v>
      </c>
      <c r="AX422" s="12" t="s">
        <v>72</v>
      </c>
      <c r="AY422" s="195" t="s">
        <v>177</v>
      </c>
    </row>
    <row r="423" spans="2:51" s="12" customFormat="1" ht="12">
      <c r="B423" s="194"/>
      <c r="D423" s="191" t="s">
        <v>188</v>
      </c>
      <c r="E423" s="195" t="s">
        <v>3</v>
      </c>
      <c r="F423" s="196" t="s">
        <v>541</v>
      </c>
      <c r="H423" s="197">
        <v>13.98</v>
      </c>
      <c r="I423" s="198"/>
      <c r="L423" s="194"/>
      <c r="M423" s="199"/>
      <c r="N423" s="200"/>
      <c r="O423" s="200"/>
      <c r="P423" s="200"/>
      <c r="Q423" s="200"/>
      <c r="R423" s="200"/>
      <c r="S423" s="200"/>
      <c r="T423" s="201"/>
      <c r="AT423" s="195" t="s">
        <v>188</v>
      </c>
      <c r="AU423" s="195" t="s">
        <v>81</v>
      </c>
      <c r="AV423" s="12" t="s">
        <v>81</v>
      </c>
      <c r="AW423" s="12" t="s">
        <v>34</v>
      </c>
      <c r="AX423" s="12" t="s">
        <v>72</v>
      </c>
      <c r="AY423" s="195" t="s">
        <v>177</v>
      </c>
    </row>
    <row r="424" spans="2:51" s="12" customFormat="1" ht="12">
      <c r="B424" s="194"/>
      <c r="D424" s="191" t="s">
        <v>188</v>
      </c>
      <c r="E424" s="195" t="s">
        <v>3</v>
      </c>
      <c r="F424" s="196" t="s">
        <v>541</v>
      </c>
      <c r="H424" s="197">
        <v>13.98</v>
      </c>
      <c r="I424" s="198"/>
      <c r="L424" s="194"/>
      <c r="M424" s="199"/>
      <c r="N424" s="200"/>
      <c r="O424" s="200"/>
      <c r="P424" s="200"/>
      <c r="Q424" s="200"/>
      <c r="R424" s="200"/>
      <c r="S424" s="200"/>
      <c r="T424" s="201"/>
      <c r="AT424" s="195" t="s">
        <v>188</v>
      </c>
      <c r="AU424" s="195" t="s">
        <v>81</v>
      </c>
      <c r="AV424" s="12" t="s">
        <v>81</v>
      </c>
      <c r="AW424" s="12" t="s">
        <v>34</v>
      </c>
      <c r="AX424" s="12" t="s">
        <v>72</v>
      </c>
      <c r="AY424" s="195" t="s">
        <v>177</v>
      </c>
    </row>
    <row r="425" spans="2:51" s="12" customFormat="1" ht="12">
      <c r="B425" s="194"/>
      <c r="D425" s="191" t="s">
        <v>188</v>
      </c>
      <c r="E425" s="195" t="s">
        <v>3</v>
      </c>
      <c r="F425" s="196" t="s">
        <v>541</v>
      </c>
      <c r="H425" s="197">
        <v>13.98</v>
      </c>
      <c r="I425" s="198"/>
      <c r="L425" s="194"/>
      <c r="M425" s="199"/>
      <c r="N425" s="200"/>
      <c r="O425" s="200"/>
      <c r="P425" s="200"/>
      <c r="Q425" s="200"/>
      <c r="R425" s="200"/>
      <c r="S425" s="200"/>
      <c r="T425" s="201"/>
      <c r="AT425" s="195" t="s">
        <v>188</v>
      </c>
      <c r="AU425" s="195" t="s">
        <v>81</v>
      </c>
      <c r="AV425" s="12" t="s">
        <v>81</v>
      </c>
      <c r="AW425" s="12" t="s">
        <v>34</v>
      </c>
      <c r="AX425" s="12" t="s">
        <v>72</v>
      </c>
      <c r="AY425" s="195" t="s">
        <v>177</v>
      </c>
    </row>
    <row r="426" spans="2:51" s="12" customFormat="1" ht="12">
      <c r="B426" s="194"/>
      <c r="D426" s="191" t="s">
        <v>188</v>
      </c>
      <c r="E426" s="195" t="s">
        <v>3</v>
      </c>
      <c r="F426" s="196" t="s">
        <v>541</v>
      </c>
      <c r="H426" s="197">
        <v>13.98</v>
      </c>
      <c r="I426" s="198"/>
      <c r="L426" s="194"/>
      <c r="M426" s="199"/>
      <c r="N426" s="200"/>
      <c r="O426" s="200"/>
      <c r="P426" s="200"/>
      <c r="Q426" s="200"/>
      <c r="R426" s="200"/>
      <c r="S426" s="200"/>
      <c r="T426" s="201"/>
      <c r="AT426" s="195" t="s">
        <v>188</v>
      </c>
      <c r="AU426" s="195" t="s">
        <v>81</v>
      </c>
      <c r="AV426" s="12" t="s">
        <v>81</v>
      </c>
      <c r="AW426" s="12" t="s">
        <v>34</v>
      </c>
      <c r="AX426" s="12" t="s">
        <v>72</v>
      </c>
      <c r="AY426" s="195" t="s">
        <v>177</v>
      </c>
    </row>
    <row r="427" spans="2:51" s="12" customFormat="1" ht="12">
      <c r="B427" s="194"/>
      <c r="D427" s="191" t="s">
        <v>188</v>
      </c>
      <c r="E427" s="195" t="s">
        <v>3</v>
      </c>
      <c r="F427" s="196" t="s">
        <v>560</v>
      </c>
      <c r="H427" s="197">
        <v>15.28</v>
      </c>
      <c r="I427" s="198"/>
      <c r="L427" s="194"/>
      <c r="M427" s="199"/>
      <c r="N427" s="200"/>
      <c r="O427" s="200"/>
      <c r="P427" s="200"/>
      <c r="Q427" s="200"/>
      <c r="R427" s="200"/>
      <c r="S427" s="200"/>
      <c r="T427" s="201"/>
      <c r="AT427" s="195" t="s">
        <v>188</v>
      </c>
      <c r="AU427" s="195" t="s">
        <v>81</v>
      </c>
      <c r="AV427" s="12" t="s">
        <v>81</v>
      </c>
      <c r="AW427" s="12" t="s">
        <v>34</v>
      </c>
      <c r="AX427" s="12" t="s">
        <v>72</v>
      </c>
      <c r="AY427" s="195" t="s">
        <v>177</v>
      </c>
    </row>
    <row r="428" spans="2:51" s="12" customFormat="1" ht="12">
      <c r="B428" s="194"/>
      <c r="D428" s="191" t="s">
        <v>188</v>
      </c>
      <c r="E428" s="195" t="s">
        <v>3</v>
      </c>
      <c r="F428" s="196" t="s">
        <v>561</v>
      </c>
      <c r="H428" s="197">
        <v>14.62</v>
      </c>
      <c r="I428" s="198"/>
      <c r="L428" s="194"/>
      <c r="M428" s="199"/>
      <c r="N428" s="200"/>
      <c r="O428" s="200"/>
      <c r="P428" s="200"/>
      <c r="Q428" s="200"/>
      <c r="R428" s="200"/>
      <c r="S428" s="200"/>
      <c r="T428" s="201"/>
      <c r="AT428" s="195" t="s">
        <v>188</v>
      </c>
      <c r="AU428" s="195" t="s">
        <v>81</v>
      </c>
      <c r="AV428" s="12" t="s">
        <v>81</v>
      </c>
      <c r="AW428" s="12" t="s">
        <v>34</v>
      </c>
      <c r="AX428" s="12" t="s">
        <v>72</v>
      </c>
      <c r="AY428" s="195" t="s">
        <v>177</v>
      </c>
    </row>
    <row r="429" spans="2:51" s="12" customFormat="1" ht="12">
      <c r="B429" s="194"/>
      <c r="D429" s="191" t="s">
        <v>188</v>
      </c>
      <c r="E429" s="195" t="s">
        <v>3</v>
      </c>
      <c r="F429" s="196" t="s">
        <v>562</v>
      </c>
      <c r="H429" s="197">
        <v>42.36</v>
      </c>
      <c r="I429" s="198"/>
      <c r="L429" s="194"/>
      <c r="M429" s="199"/>
      <c r="N429" s="200"/>
      <c r="O429" s="200"/>
      <c r="P429" s="200"/>
      <c r="Q429" s="200"/>
      <c r="R429" s="200"/>
      <c r="S429" s="200"/>
      <c r="T429" s="201"/>
      <c r="AT429" s="195" t="s">
        <v>188</v>
      </c>
      <c r="AU429" s="195" t="s">
        <v>81</v>
      </c>
      <c r="AV429" s="12" t="s">
        <v>81</v>
      </c>
      <c r="AW429" s="12" t="s">
        <v>34</v>
      </c>
      <c r="AX429" s="12" t="s">
        <v>72</v>
      </c>
      <c r="AY429" s="195" t="s">
        <v>177</v>
      </c>
    </row>
    <row r="430" spans="2:51" s="12" customFormat="1" ht="12">
      <c r="B430" s="194"/>
      <c r="D430" s="191" t="s">
        <v>188</v>
      </c>
      <c r="E430" s="195" t="s">
        <v>3</v>
      </c>
      <c r="F430" s="196" t="s">
        <v>563</v>
      </c>
      <c r="H430" s="197">
        <v>254.46</v>
      </c>
      <c r="I430" s="198"/>
      <c r="L430" s="194"/>
      <c r="M430" s="199"/>
      <c r="N430" s="200"/>
      <c r="O430" s="200"/>
      <c r="P430" s="200"/>
      <c r="Q430" s="200"/>
      <c r="R430" s="200"/>
      <c r="S430" s="200"/>
      <c r="T430" s="201"/>
      <c r="AT430" s="195" t="s">
        <v>188</v>
      </c>
      <c r="AU430" s="195" t="s">
        <v>81</v>
      </c>
      <c r="AV430" s="12" t="s">
        <v>81</v>
      </c>
      <c r="AW430" s="12" t="s">
        <v>34</v>
      </c>
      <c r="AX430" s="12" t="s">
        <v>72</v>
      </c>
      <c r="AY430" s="195" t="s">
        <v>177</v>
      </c>
    </row>
    <row r="431" spans="2:51" s="12" customFormat="1" ht="12">
      <c r="B431" s="194"/>
      <c r="D431" s="191" t="s">
        <v>188</v>
      </c>
      <c r="E431" s="195" t="s">
        <v>3</v>
      </c>
      <c r="F431" s="196" t="s">
        <v>564</v>
      </c>
      <c r="H431" s="197">
        <v>34.997</v>
      </c>
      <c r="I431" s="198"/>
      <c r="L431" s="194"/>
      <c r="M431" s="199"/>
      <c r="N431" s="200"/>
      <c r="O431" s="200"/>
      <c r="P431" s="200"/>
      <c r="Q431" s="200"/>
      <c r="R431" s="200"/>
      <c r="S431" s="200"/>
      <c r="T431" s="201"/>
      <c r="AT431" s="195" t="s">
        <v>188</v>
      </c>
      <c r="AU431" s="195" t="s">
        <v>81</v>
      </c>
      <c r="AV431" s="12" t="s">
        <v>81</v>
      </c>
      <c r="AW431" s="12" t="s">
        <v>34</v>
      </c>
      <c r="AX431" s="12" t="s">
        <v>72</v>
      </c>
      <c r="AY431" s="195" t="s">
        <v>177</v>
      </c>
    </row>
    <row r="432" spans="2:51" s="12" customFormat="1" ht="12">
      <c r="B432" s="194"/>
      <c r="D432" s="191" t="s">
        <v>188</v>
      </c>
      <c r="E432" s="195" t="s">
        <v>3</v>
      </c>
      <c r="F432" s="196" t="s">
        <v>565</v>
      </c>
      <c r="H432" s="197">
        <v>31.497</v>
      </c>
      <c r="I432" s="198"/>
      <c r="L432" s="194"/>
      <c r="M432" s="199"/>
      <c r="N432" s="200"/>
      <c r="O432" s="200"/>
      <c r="P432" s="200"/>
      <c r="Q432" s="200"/>
      <c r="R432" s="200"/>
      <c r="S432" s="200"/>
      <c r="T432" s="201"/>
      <c r="AT432" s="195" t="s">
        <v>188</v>
      </c>
      <c r="AU432" s="195" t="s">
        <v>81</v>
      </c>
      <c r="AV432" s="12" t="s">
        <v>81</v>
      </c>
      <c r="AW432" s="12" t="s">
        <v>34</v>
      </c>
      <c r="AX432" s="12" t="s">
        <v>72</v>
      </c>
      <c r="AY432" s="195" t="s">
        <v>177</v>
      </c>
    </row>
    <row r="433" spans="2:51" s="12" customFormat="1" ht="12">
      <c r="B433" s="194"/>
      <c r="D433" s="191" t="s">
        <v>188</v>
      </c>
      <c r="E433" s="195" t="s">
        <v>3</v>
      </c>
      <c r="F433" s="196" t="s">
        <v>566</v>
      </c>
      <c r="H433" s="197">
        <v>30.686</v>
      </c>
      <c r="I433" s="198"/>
      <c r="L433" s="194"/>
      <c r="M433" s="199"/>
      <c r="N433" s="200"/>
      <c r="O433" s="200"/>
      <c r="P433" s="200"/>
      <c r="Q433" s="200"/>
      <c r="R433" s="200"/>
      <c r="S433" s="200"/>
      <c r="T433" s="201"/>
      <c r="AT433" s="195" t="s">
        <v>188</v>
      </c>
      <c r="AU433" s="195" t="s">
        <v>81</v>
      </c>
      <c r="AV433" s="12" t="s">
        <v>81</v>
      </c>
      <c r="AW433" s="12" t="s">
        <v>34</v>
      </c>
      <c r="AX433" s="12" t="s">
        <v>72</v>
      </c>
      <c r="AY433" s="195" t="s">
        <v>177</v>
      </c>
    </row>
    <row r="434" spans="2:51" s="12" customFormat="1" ht="12">
      <c r="B434" s="194"/>
      <c r="D434" s="191" t="s">
        <v>188</v>
      </c>
      <c r="E434" s="195" t="s">
        <v>3</v>
      </c>
      <c r="F434" s="196" t="s">
        <v>567</v>
      </c>
      <c r="H434" s="197">
        <v>62.942</v>
      </c>
      <c r="I434" s="198"/>
      <c r="L434" s="194"/>
      <c r="M434" s="199"/>
      <c r="N434" s="200"/>
      <c r="O434" s="200"/>
      <c r="P434" s="200"/>
      <c r="Q434" s="200"/>
      <c r="R434" s="200"/>
      <c r="S434" s="200"/>
      <c r="T434" s="201"/>
      <c r="AT434" s="195" t="s">
        <v>188</v>
      </c>
      <c r="AU434" s="195" t="s">
        <v>81</v>
      </c>
      <c r="AV434" s="12" t="s">
        <v>81</v>
      </c>
      <c r="AW434" s="12" t="s">
        <v>34</v>
      </c>
      <c r="AX434" s="12" t="s">
        <v>72</v>
      </c>
      <c r="AY434" s="195" t="s">
        <v>177</v>
      </c>
    </row>
    <row r="435" spans="2:51" s="12" customFormat="1" ht="12">
      <c r="B435" s="194"/>
      <c r="D435" s="191" t="s">
        <v>188</v>
      </c>
      <c r="E435" s="195" t="s">
        <v>3</v>
      </c>
      <c r="F435" s="196" t="s">
        <v>568</v>
      </c>
      <c r="H435" s="197">
        <v>56.445</v>
      </c>
      <c r="I435" s="198"/>
      <c r="L435" s="194"/>
      <c r="M435" s="199"/>
      <c r="N435" s="200"/>
      <c r="O435" s="200"/>
      <c r="P435" s="200"/>
      <c r="Q435" s="200"/>
      <c r="R435" s="200"/>
      <c r="S435" s="200"/>
      <c r="T435" s="201"/>
      <c r="AT435" s="195" t="s">
        <v>188</v>
      </c>
      <c r="AU435" s="195" t="s">
        <v>81</v>
      </c>
      <c r="AV435" s="12" t="s">
        <v>81</v>
      </c>
      <c r="AW435" s="12" t="s">
        <v>34</v>
      </c>
      <c r="AX435" s="12" t="s">
        <v>72</v>
      </c>
      <c r="AY435" s="195" t="s">
        <v>177</v>
      </c>
    </row>
    <row r="436" spans="2:51" s="12" customFormat="1" ht="12">
      <c r="B436" s="194"/>
      <c r="D436" s="191" t="s">
        <v>188</v>
      </c>
      <c r="E436" s="195" t="s">
        <v>3</v>
      </c>
      <c r="F436" s="196" t="s">
        <v>569</v>
      </c>
      <c r="H436" s="197">
        <v>61.16</v>
      </c>
      <c r="I436" s="198"/>
      <c r="L436" s="194"/>
      <c r="M436" s="199"/>
      <c r="N436" s="200"/>
      <c r="O436" s="200"/>
      <c r="P436" s="200"/>
      <c r="Q436" s="200"/>
      <c r="R436" s="200"/>
      <c r="S436" s="200"/>
      <c r="T436" s="201"/>
      <c r="AT436" s="195" t="s">
        <v>188</v>
      </c>
      <c r="AU436" s="195" t="s">
        <v>81</v>
      </c>
      <c r="AV436" s="12" t="s">
        <v>81</v>
      </c>
      <c r="AW436" s="12" t="s">
        <v>34</v>
      </c>
      <c r="AX436" s="12" t="s">
        <v>72</v>
      </c>
      <c r="AY436" s="195" t="s">
        <v>177</v>
      </c>
    </row>
    <row r="437" spans="2:51" s="12" customFormat="1" ht="12">
      <c r="B437" s="194"/>
      <c r="D437" s="191" t="s">
        <v>188</v>
      </c>
      <c r="E437" s="195" t="s">
        <v>3</v>
      </c>
      <c r="F437" s="196" t="s">
        <v>570</v>
      </c>
      <c r="H437" s="197">
        <v>61.56</v>
      </c>
      <c r="I437" s="198"/>
      <c r="L437" s="194"/>
      <c r="M437" s="199"/>
      <c r="N437" s="200"/>
      <c r="O437" s="200"/>
      <c r="P437" s="200"/>
      <c r="Q437" s="200"/>
      <c r="R437" s="200"/>
      <c r="S437" s="200"/>
      <c r="T437" s="201"/>
      <c r="AT437" s="195" t="s">
        <v>188</v>
      </c>
      <c r="AU437" s="195" t="s">
        <v>81</v>
      </c>
      <c r="AV437" s="12" t="s">
        <v>81</v>
      </c>
      <c r="AW437" s="12" t="s">
        <v>34</v>
      </c>
      <c r="AX437" s="12" t="s">
        <v>72</v>
      </c>
      <c r="AY437" s="195" t="s">
        <v>177</v>
      </c>
    </row>
    <row r="438" spans="2:51" s="12" customFormat="1" ht="12">
      <c r="B438" s="194"/>
      <c r="D438" s="191" t="s">
        <v>188</v>
      </c>
      <c r="E438" s="195" t="s">
        <v>3</v>
      </c>
      <c r="F438" s="196" t="s">
        <v>571</v>
      </c>
      <c r="H438" s="197">
        <v>60.16</v>
      </c>
      <c r="I438" s="198"/>
      <c r="L438" s="194"/>
      <c r="M438" s="199"/>
      <c r="N438" s="200"/>
      <c r="O438" s="200"/>
      <c r="P438" s="200"/>
      <c r="Q438" s="200"/>
      <c r="R438" s="200"/>
      <c r="S438" s="200"/>
      <c r="T438" s="201"/>
      <c r="AT438" s="195" t="s">
        <v>188</v>
      </c>
      <c r="AU438" s="195" t="s">
        <v>81</v>
      </c>
      <c r="AV438" s="12" t="s">
        <v>81</v>
      </c>
      <c r="AW438" s="12" t="s">
        <v>34</v>
      </c>
      <c r="AX438" s="12" t="s">
        <v>72</v>
      </c>
      <c r="AY438" s="195" t="s">
        <v>177</v>
      </c>
    </row>
    <row r="439" spans="2:51" s="12" customFormat="1" ht="12">
      <c r="B439" s="194"/>
      <c r="D439" s="191" t="s">
        <v>188</v>
      </c>
      <c r="E439" s="195" t="s">
        <v>3</v>
      </c>
      <c r="F439" s="196" t="s">
        <v>572</v>
      </c>
      <c r="H439" s="197">
        <v>22.03</v>
      </c>
      <c r="I439" s="198"/>
      <c r="L439" s="194"/>
      <c r="M439" s="199"/>
      <c r="N439" s="200"/>
      <c r="O439" s="200"/>
      <c r="P439" s="200"/>
      <c r="Q439" s="200"/>
      <c r="R439" s="200"/>
      <c r="S439" s="200"/>
      <c r="T439" s="201"/>
      <c r="AT439" s="195" t="s">
        <v>188</v>
      </c>
      <c r="AU439" s="195" t="s">
        <v>81</v>
      </c>
      <c r="AV439" s="12" t="s">
        <v>81</v>
      </c>
      <c r="AW439" s="12" t="s">
        <v>34</v>
      </c>
      <c r="AX439" s="12" t="s">
        <v>72</v>
      </c>
      <c r="AY439" s="195" t="s">
        <v>177</v>
      </c>
    </row>
    <row r="440" spans="2:51" s="12" customFormat="1" ht="12">
      <c r="B440" s="194"/>
      <c r="D440" s="191" t="s">
        <v>188</v>
      </c>
      <c r="E440" s="195" t="s">
        <v>3</v>
      </c>
      <c r="F440" s="196" t="s">
        <v>573</v>
      </c>
      <c r="H440" s="197">
        <v>36.81</v>
      </c>
      <c r="I440" s="198"/>
      <c r="L440" s="194"/>
      <c r="M440" s="199"/>
      <c r="N440" s="200"/>
      <c r="O440" s="200"/>
      <c r="P440" s="200"/>
      <c r="Q440" s="200"/>
      <c r="R440" s="200"/>
      <c r="S440" s="200"/>
      <c r="T440" s="201"/>
      <c r="AT440" s="195" t="s">
        <v>188</v>
      </c>
      <c r="AU440" s="195" t="s">
        <v>81</v>
      </c>
      <c r="AV440" s="12" t="s">
        <v>81</v>
      </c>
      <c r="AW440" s="12" t="s">
        <v>34</v>
      </c>
      <c r="AX440" s="12" t="s">
        <v>72</v>
      </c>
      <c r="AY440" s="195" t="s">
        <v>177</v>
      </c>
    </row>
    <row r="441" spans="2:51" s="12" customFormat="1" ht="12">
      <c r="B441" s="194"/>
      <c r="D441" s="191" t="s">
        <v>188</v>
      </c>
      <c r="E441" s="195" t="s">
        <v>3</v>
      </c>
      <c r="F441" s="196" t="s">
        <v>574</v>
      </c>
      <c r="H441" s="197">
        <v>44.73</v>
      </c>
      <c r="I441" s="198"/>
      <c r="L441" s="194"/>
      <c r="M441" s="199"/>
      <c r="N441" s="200"/>
      <c r="O441" s="200"/>
      <c r="P441" s="200"/>
      <c r="Q441" s="200"/>
      <c r="R441" s="200"/>
      <c r="S441" s="200"/>
      <c r="T441" s="201"/>
      <c r="AT441" s="195" t="s">
        <v>188</v>
      </c>
      <c r="AU441" s="195" t="s">
        <v>81</v>
      </c>
      <c r="AV441" s="12" t="s">
        <v>81</v>
      </c>
      <c r="AW441" s="12" t="s">
        <v>34</v>
      </c>
      <c r="AX441" s="12" t="s">
        <v>72</v>
      </c>
      <c r="AY441" s="195" t="s">
        <v>177</v>
      </c>
    </row>
    <row r="442" spans="2:51" s="12" customFormat="1" ht="12">
      <c r="B442" s="194"/>
      <c r="D442" s="191" t="s">
        <v>188</v>
      </c>
      <c r="E442" s="195" t="s">
        <v>3</v>
      </c>
      <c r="F442" s="196" t="s">
        <v>575</v>
      </c>
      <c r="H442" s="197">
        <v>59.76</v>
      </c>
      <c r="I442" s="198"/>
      <c r="L442" s="194"/>
      <c r="M442" s="199"/>
      <c r="N442" s="200"/>
      <c r="O442" s="200"/>
      <c r="P442" s="200"/>
      <c r="Q442" s="200"/>
      <c r="R442" s="200"/>
      <c r="S442" s="200"/>
      <c r="T442" s="201"/>
      <c r="AT442" s="195" t="s">
        <v>188</v>
      </c>
      <c r="AU442" s="195" t="s">
        <v>81</v>
      </c>
      <c r="AV442" s="12" t="s">
        <v>81</v>
      </c>
      <c r="AW442" s="12" t="s">
        <v>34</v>
      </c>
      <c r="AX442" s="12" t="s">
        <v>72</v>
      </c>
      <c r="AY442" s="195" t="s">
        <v>177</v>
      </c>
    </row>
    <row r="443" spans="2:51" s="12" customFormat="1" ht="12">
      <c r="B443" s="194"/>
      <c r="D443" s="191" t="s">
        <v>188</v>
      </c>
      <c r="E443" s="195" t="s">
        <v>3</v>
      </c>
      <c r="F443" s="196" t="s">
        <v>576</v>
      </c>
      <c r="H443" s="197">
        <v>59.36</v>
      </c>
      <c r="I443" s="198"/>
      <c r="L443" s="194"/>
      <c r="M443" s="199"/>
      <c r="N443" s="200"/>
      <c r="O443" s="200"/>
      <c r="P443" s="200"/>
      <c r="Q443" s="200"/>
      <c r="R443" s="200"/>
      <c r="S443" s="200"/>
      <c r="T443" s="201"/>
      <c r="AT443" s="195" t="s">
        <v>188</v>
      </c>
      <c r="AU443" s="195" t="s">
        <v>81</v>
      </c>
      <c r="AV443" s="12" t="s">
        <v>81</v>
      </c>
      <c r="AW443" s="12" t="s">
        <v>34</v>
      </c>
      <c r="AX443" s="12" t="s">
        <v>72</v>
      </c>
      <c r="AY443" s="195" t="s">
        <v>177</v>
      </c>
    </row>
    <row r="444" spans="2:51" s="12" customFormat="1" ht="12">
      <c r="B444" s="194"/>
      <c r="D444" s="191" t="s">
        <v>188</v>
      </c>
      <c r="E444" s="195" t="s">
        <v>3</v>
      </c>
      <c r="F444" s="196" t="s">
        <v>577</v>
      </c>
      <c r="H444" s="197">
        <v>31.86</v>
      </c>
      <c r="I444" s="198"/>
      <c r="L444" s="194"/>
      <c r="M444" s="199"/>
      <c r="N444" s="200"/>
      <c r="O444" s="200"/>
      <c r="P444" s="200"/>
      <c r="Q444" s="200"/>
      <c r="R444" s="200"/>
      <c r="S444" s="200"/>
      <c r="T444" s="201"/>
      <c r="AT444" s="195" t="s">
        <v>188</v>
      </c>
      <c r="AU444" s="195" t="s">
        <v>81</v>
      </c>
      <c r="AV444" s="12" t="s">
        <v>81</v>
      </c>
      <c r="AW444" s="12" t="s">
        <v>34</v>
      </c>
      <c r="AX444" s="12" t="s">
        <v>72</v>
      </c>
      <c r="AY444" s="195" t="s">
        <v>177</v>
      </c>
    </row>
    <row r="445" spans="2:51" s="12" customFormat="1" ht="12">
      <c r="B445" s="194"/>
      <c r="D445" s="191" t="s">
        <v>188</v>
      </c>
      <c r="E445" s="195" t="s">
        <v>3</v>
      </c>
      <c r="F445" s="196" t="s">
        <v>578</v>
      </c>
      <c r="H445" s="197">
        <v>41.265</v>
      </c>
      <c r="I445" s="198"/>
      <c r="L445" s="194"/>
      <c r="M445" s="199"/>
      <c r="N445" s="200"/>
      <c r="O445" s="200"/>
      <c r="P445" s="200"/>
      <c r="Q445" s="200"/>
      <c r="R445" s="200"/>
      <c r="S445" s="200"/>
      <c r="T445" s="201"/>
      <c r="AT445" s="195" t="s">
        <v>188</v>
      </c>
      <c r="AU445" s="195" t="s">
        <v>81</v>
      </c>
      <c r="AV445" s="12" t="s">
        <v>81</v>
      </c>
      <c r="AW445" s="12" t="s">
        <v>34</v>
      </c>
      <c r="AX445" s="12" t="s">
        <v>72</v>
      </c>
      <c r="AY445" s="195" t="s">
        <v>177</v>
      </c>
    </row>
    <row r="446" spans="2:51" s="12" customFormat="1" ht="12">
      <c r="B446" s="194"/>
      <c r="D446" s="191" t="s">
        <v>188</v>
      </c>
      <c r="E446" s="195" t="s">
        <v>3</v>
      </c>
      <c r="F446" s="196" t="s">
        <v>579</v>
      </c>
      <c r="H446" s="197">
        <v>60.845</v>
      </c>
      <c r="I446" s="198"/>
      <c r="L446" s="194"/>
      <c r="M446" s="199"/>
      <c r="N446" s="200"/>
      <c r="O446" s="200"/>
      <c r="P446" s="200"/>
      <c r="Q446" s="200"/>
      <c r="R446" s="200"/>
      <c r="S446" s="200"/>
      <c r="T446" s="201"/>
      <c r="AT446" s="195" t="s">
        <v>188</v>
      </c>
      <c r="AU446" s="195" t="s">
        <v>81</v>
      </c>
      <c r="AV446" s="12" t="s">
        <v>81</v>
      </c>
      <c r="AW446" s="12" t="s">
        <v>34</v>
      </c>
      <c r="AX446" s="12" t="s">
        <v>72</v>
      </c>
      <c r="AY446" s="195" t="s">
        <v>177</v>
      </c>
    </row>
    <row r="447" spans="2:51" s="12" customFormat="1" ht="12">
      <c r="B447" s="194"/>
      <c r="D447" s="191" t="s">
        <v>188</v>
      </c>
      <c r="E447" s="195" t="s">
        <v>3</v>
      </c>
      <c r="F447" s="196" t="s">
        <v>580</v>
      </c>
      <c r="H447" s="197">
        <v>36.245</v>
      </c>
      <c r="I447" s="198"/>
      <c r="L447" s="194"/>
      <c r="M447" s="199"/>
      <c r="N447" s="200"/>
      <c r="O447" s="200"/>
      <c r="P447" s="200"/>
      <c r="Q447" s="200"/>
      <c r="R447" s="200"/>
      <c r="S447" s="200"/>
      <c r="T447" s="201"/>
      <c r="AT447" s="195" t="s">
        <v>188</v>
      </c>
      <c r="AU447" s="195" t="s">
        <v>81</v>
      </c>
      <c r="AV447" s="12" t="s">
        <v>81</v>
      </c>
      <c r="AW447" s="12" t="s">
        <v>34</v>
      </c>
      <c r="AX447" s="12" t="s">
        <v>72</v>
      </c>
      <c r="AY447" s="195" t="s">
        <v>177</v>
      </c>
    </row>
    <row r="448" spans="2:51" s="12" customFormat="1" ht="12">
      <c r="B448" s="194"/>
      <c r="D448" s="191" t="s">
        <v>188</v>
      </c>
      <c r="E448" s="195" t="s">
        <v>3</v>
      </c>
      <c r="F448" s="196" t="s">
        <v>581</v>
      </c>
      <c r="H448" s="197">
        <v>36.15</v>
      </c>
      <c r="I448" s="198"/>
      <c r="L448" s="194"/>
      <c r="M448" s="199"/>
      <c r="N448" s="200"/>
      <c r="O448" s="200"/>
      <c r="P448" s="200"/>
      <c r="Q448" s="200"/>
      <c r="R448" s="200"/>
      <c r="S448" s="200"/>
      <c r="T448" s="201"/>
      <c r="AT448" s="195" t="s">
        <v>188</v>
      </c>
      <c r="AU448" s="195" t="s">
        <v>81</v>
      </c>
      <c r="AV448" s="12" t="s">
        <v>81</v>
      </c>
      <c r="AW448" s="12" t="s">
        <v>34</v>
      </c>
      <c r="AX448" s="12" t="s">
        <v>72</v>
      </c>
      <c r="AY448" s="195" t="s">
        <v>177</v>
      </c>
    </row>
    <row r="449" spans="2:51" s="12" customFormat="1" ht="12">
      <c r="B449" s="194"/>
      <c r="D449" s="191" t="s">
        <v>188</v>
      </c>
      <c r="E449" s="195" t="s">
        <v>3</v>
      </c>
      <c r="F449" s="196" t="s">
        <v>582</v>
      </c>
      <c r="H449" s="197">
        <v>33.21</v>
      </c>
      <c r="I449" s="198"/>
      <c r="L449" s="194"/>
      <c r="M449" s="199"/>
      <c r="N449" s="200"/>
      <c r="O449" s="200"/>
      <c r="P449" s="200"/>
      <c r="Q449" s="200"/>
      <c r="R449" s="200"/>
      <c r="S449" s="200"/>
      <c r="T449" s="201"/>
      <c r="AT449" s="195" t="s">
        <v>188</v>
      </c>
      <c r="AU449" s="195" t="s">
        <v>81</v>
      </c>
      <c r="AV449" s="12" t="s">
        <v>81</v>
      </c>
      <c r="AW449" s="12" t="s">
        <v>34</v>
      </c>
      <c r="AX449" s="12" t="s">
        <v>72</v>
      </c>
      <c r="AY449" s="195" t="s">
        <v>177</v>
      </c>
    </row>
    <row r="450" spans="2:51" s="12" customFormat="1" ht="12">
      <c r="B450" s="194"/>
      <c r="D450" s="191" t="s">
        <v>188</v>
      </c>
      <c r="E450" s="195" t="s">
        <v>3</v>
      </c>
      <c r="F450" s="196" t="s">
        <v>583</v>
      </c>
      <c r="H450" s="197">
        <v>26.314</v>
      </c>
      <c r="I450" s="198"/>
      <c r="L450" s="194"/>
      <c r="M450" s="199"/>
      <c r="N450" s="200"/>
      <c r="O450" s="200"/>
      <c r="P450" s="200"/>
      <c r="Q450" s="200"/>
      <c r="R450" s="200"/>
      <c r="S450" s="200"/>
      <c r="T450" s="201"/>
      <c r="AT450" s="195" t="s">
        <v>188</v>
      </c>
      <c r="AU450" s="195" t="s">
        <v>81</v>
      </c>
      <c r="AV450" s="12" t="s">
        <v>81</v>
      </c>
      <c r="AW450" s="12" t="s">
        <v>34</v>
      </c>
      <c r="AX450" s="12" t="s">
        <v>72</v>
      </c>
      <c r="AY450" s="195" t="s">
        <v>177</v>
      </c>
    </row>
    <row r="451" spans="2:51" s="12" customFormat="1" ht="12">
      <c r="B451" s="194"/>
      <c r="D451" s="191" t="s">
        <v>188</v>
      </c>
      <c r="E451" s="195" t="s">
        <v>3</v>
      </c>
      <c r="F451" s="196" t="s">
        <v>584</v>
      </c>
      <c r="H451" s="197">
        <v>26.76</v>
      </c>
      <c r="I451" s="198"/>
      <c r="L451" s="194"/>
      <c r="M451" s="199"/>
      <c r="N451" s="200"/>
      <c r="O451" s="200"/>
      <c r="P451" s="200"/>
      <c r="Q451" s="200"/>
      <c r="R451" s="200"/>
      <c r="S451" s="200"/>
      <c r="T451" s="201"/>
      <c r="AT451" s="195" t="s">
        <v>188</v>
      </c>
      <c r="AU451" s="195" t="s">
        <v>81</v>
      </c>
      <c r="AV451" s="12" t="s">
        <v>81</v>
      </c>
      <c r="AW451" s="12" t="s">
        <v>34</v>
      </c>
      <c r="AX451" s="12" t="s">
        <v>72</v>
      </c>
      <c r="AY451" s="195" t="s">
        <v>177</v>
      </c>
    </row>
    <row r="452" spans="2:51" s="12" customFormat="1" ht="12">
      <c r="B452" s="194"/>
      <c r="D452" s="191" t="s">
        <v>188</v>
      </c>
      <c r="E452" s="195" t="s">
        <v>3</v>
      </c>
      <c r="F452" s="196" t="s">
        <v>585</v>
      </c>
      <c r="H452" s="197">
        <v>51.18</v>
      </c>
      <c r="I452" s="198"/>
      <c r="L452" s="194"/>
      <c r="M452" s="199"/>
      <c r="N452" s="200"/>
      <c r="O452" s="200"/>
      <c r="P452" s="200"/>
      <c r="Q452" s="200"/>
      <c r="R452" s="200"/>
      <c r="S452" s="200"/>
      <c r="T452" s="201"/>
      <c r="AT452" s="195" t="s">
        <v>188</v>
      </c>
      <c r="AU452" s="195" t="s">
        <v>81</v>
      </c>
      <c r="AV452" s="12" t="s">
        <v>81</v>
      </c>
      <c r="AW452" s="12" t="s">
        <v>34</v>
      </c>
      <c r="AX452" s="12" t="s">
        <v>72</v>
      </c>
      <c r="AY452" s="195" t="s">
        <v>177</v>
      </c>
    </row>
    <row r="453" spans="2:51" s="12" customFormat="1" ht="12">
      <c r="B453" s="194"/>
      <c r="D453" s="191" t="s">
        <v>188</v>
      </c>
      <c r="E453" s="195" t="s">
        <v>3</v>
      </c>
      <c r="F453" s="196" t="s">
        <v>586</v>
      </c>
      <c r="H453" s="197">
        <v>46.912</v>
      </c>
      <c r="I453" s="198"/>
      <c r="L453" s="194"/>
      <c r="M453" s="199"/>
      <c r="N453" s="200"/>
      <c r="O453" s="200"/>
      <c r="P453" s="200"/>
      <c r="Q453" s="200"/>
      <c r="R453" s="200"/>
      <c r="S453" s="200"/>
      <c r="T453" s="201"/>
      <c r="AT453" s="195" t="s">
        <v>188</v>
      </c>
      <c r="AU453" s="195" t="s">
        <v>81</v>
      </c>
      <c r="AV453" s="12" t="s">
        <v>81</v>
      </c>
      <c r="AW453" s="12" t="s">
        <v>34</v>
      </c>
      <c r="AX453" s="12" t="s">
        <v>72</v>
      </c>
      <c r="AY453" s="195" t="s">
        <v>177</v>
      </c>
    </row>
    <row r="454" spans="2:51" s="12" customFormat="1" ht="12">
      <c r="B454" s="194"/>
      <c r="D454" s="191" t="s">
        <v>188</v>
      </c>
      <c r="E454" s="195" t="s">
        <v>3</v>
      </c>
      <c r="F454" s="196" t="s">
        <v>587</v>
      </c>
      <c r="H454" s="197">
        <v>103.13</v>
      </c>
      <c r="I454" s="198"/>
      <c r="L454" s="194"/>
      <c r="M454" s="199"/>
      <c r="N454" s="200"/>
      <c r="O454" s="200"/>
      <c r="P454" s="200"/>
      <c r="Q454" s="200"/>
      <c r="R454" s="200"/>
      <c r="S454" s="200"/>
      <c r="T454" s="201"/>
      <c r="AT454" s="195" t="s">
        <v>188</v>
      </c>
      <c r="AU454" s="195" t="s">
        <v>81</v>
      </c>
      <c r="AV454" s="12" t="s">
        <v>81</v>
      </c>
      <c r="AW454" s="12" t="s">
        <v>34</v>
      </c>
      <c r="AX454" s="12" t="s">
        <v>72</v>
      </c>
      <c r="AY454" s="195" t="s">
        <v>177</v>
      </c>
    </row>
    <row r="455" spans="2:51" s="12" customFormat="1" ht="12">
      <c r="B455" s="194"/>
      <c r="D455" s="191" t="s">
        <v>188</v>
      </c>
      <c r="E455" s="195" t="s">
        <v>3</v>
      </c>
      <c r="F455" s="196" t="s">
        <v>588</v>
      </c>
      <c r="H455" s="197">
        <v>56.43</v>
      </c>
      <c r="I455" s="198"/>
      <c r="L455" s="194"/>
      <c r="M455" s="199"/>
      <c r="N455" s="200"/>
      <c r="O455" s="200"/>
      <c r="P455" s="200"/>
      <c r="Q455" s="200"/>
      <c r="R455" s="200"/>
      <c r="S455" s="200"/>
      <c r="T455" s="201"/>
      <c r="AT455" s="195" t="s">
        <v>188</v>
      </c>
      <c r="AU455" s="195" t="s">
        <v>81</v>
      </c>
      <c r="AV455" s="12" t="s">
        <v>81</v>
      </c>
      <c r="AW455" s="12" t="s">
        <v>34</v>
      </c>
      <c r="AX455" s="12" t="s">
        <v>72</v>
      </c>
      <c r="AY455" s="195" t="s">
        <v>177</v>
      </c>
    </row>
    <row r="456" spans="2:51" s="12" customFormat="1" ht="12">
      <c r="B456" s="194"/>
      <c r="D456" s="191" t="s">
        <v>188</v>
      </c>
      <c r="E456" s="195" t="s">
        <v>3</v>
      </c>
      <c r="F456" s="196" t="s">
        <v>589</v>
      </c>
      <c r="H456" s="197">
        <v>47.96</v>
      </c>
      <c r="I456" s="198"/>
      <c r="L456" s="194"/>
      <c r="M456" s="199"/>
      <c r="N456" s="200"/>
      <c r="O456" s="200"/>
      <c r="P456" s="200"/>
      <c r="Q456" s="200"/>
      <c r="R456" s="200"/>
      <c r="S456" s="200"/>
      <c r="T456" s="201"/>
      <c r="AT456" s="195" t="s">
        <v>188</v>
      </c>
      <c r="AU456" s="195" t="s">
        <v>81</v>
      </c>
      <c r="AV456" s="12" t="s">
        <v>81</v>
      </c>
      <c r="AW456" s="12" t="s">
        <v>34</v>
      </c>
      <c r="AX456" s="12" t="s">
        <v>72</v>
      </c>
      <c r="AY456" s="195" t="s">
        <v>177</v>
      </c>
    </row>
    <row r="457" spans="2:51" s="12" customFormat="1" ht="12">
      <c r="B457" s="194"/>
      <c r="D457" s="191" t="s">
        <v>188</v>
      </c>
      <c r="E457" s="195" t="s">
        <v>3</v>
      </c>
      <c r="F457" s="196" t="s">
        <v>590</v>
      </c>
      <c r="H457" s="197">
        <v>31.745</v>
      </c>
      <c r="I457" s="198"/>
      <c r="L457" s="194"/>
      <c r="M457" s="199"/>
      <c r="N457" s="200"/>
      <c r="O457" s="200"/>
      <c r="P457" s="200"/>
      <c r="Q457" s="200"/>
      <c r="R457" s="200"/>
      <c r="S457" s="200"/>
      <c r="T457" s="201"/>
      <c r="AT457" s="195" t="s">
        <v>188</v>
      </c>
      <c r="AU457" s="195" t="s">
        <v>81</v>
      </c>
      <c r="AV457" s="12" t="s">
        <v>81</v>
      </c>
      <c r="AW457" s="12" t="s">
        <v>34</v>
      </c>
      <c r="AX457" s="12" t="s">
        <v>72</v>
      </c>
      <c r="AY457" s="195" t="s">
        <v>177</v>
      </c>
    </row>
    <row r="458" spans="2:51" s="12" customFormat="1" ht="12">
      <c r="B458" s="194"/>
      <c r="D458" s="191" t="s">
        <v>188</v>
      </c>
      <c r="E458" s="195" t="s">
        <v>3</v>
      </c>
      <c r="F458" s="196" t="s">
        <v>591</v>
      </c>
      <c r="H458" s="197">
        <v>25.84</v>
      </c>
      <c r="I458" s="198"/>
      <c r="L458" s="194"/>
      <c r="M458" s="199"/>
      <c r="N458" s="200"/>
      <c r="O458" s="200"/>
      <c r="P458" s="200"/>
      <c r="Q458" s="200"/>
      <c r="R458" s="200"/>
      <c r="S458" s="200"/>
      <c r="T458" s="201"/>
      <c r="AT458" s="195" t="s">
        <v>188</v>
      </c>
      <c r="AU458" s="195" t="s">
        <v>81</v>
      </c>
      <c r="AV458" s="12" t="s">
        <v>81</v>
      </c>
      <c r="AW458" s="12" t="s">
        <v>34</v>
      </c>
      <c r="AX458" s="12" t="s">
        <v>72</v>
      </c>
      <c r="AY458" s="195" t="s">
        <v>177</v>
      </c>
    </row>
    <row r="459" spans="2:51" s="12" customFormat="1" ht="12">
      <c r="B459" s="194"/>
      <c r="D459" s="191" t="s">
        <v>188</v>
      </c>
      <c r="E459" s="195" t="s">
        <v>3</v>
      </c>
      <c r="F459" s="196" t="s">
        <v>592</v>
      </c>
      <c r="H459" s="197">
        <v>29.403</v>
      </c>
      <c r="I459" s="198"/>
      <c r="L459" s="194"/>
      <c r="M459" s="199"/>
      <c r="N459" s="200"/>
      <c r="O459" s="200"/>
      <c r="P459" s="200"/>
      <c r="Q459" s="200"/>
      <c r="R459" s="200"/>
      <c r="S459" s="200"/>
      <c r="T459" s="201"/>
      <c r="AT459" s="195" t="s">
        <v>188</v>
      </c>
      <c r="AU459" s="195" t="s">
        <v>81</v>
      </c>
      <c r="AV459" s="12" t="s">
        <v>81</v>
      </c>
      <c r="AW459" s="12" t="s">
        <v>34</v>
      </c>
      <c r="AX459" s="12" t="s">
        <v>72</v>
      </c>
      <c r="AY459" s="195" t="s">
        <v>177</v>
      </c>
    </row>
    <row r="460" spans="2:51" s="12" customFormat="1" ht="12">
      <c r="B460" s="194"/>
      <c r="D460" s="191" t="s">
        <v>188</v>
      </c>
      <c r="E460" s="195" t="s">
        <v>3</v>
      </c>
      <c r="F460" s="196" t="s">
        <v>593</v>
      </c>
      <c r="H460" s="197">
        <v>25.59</v>
      </c>
      <c r="I460" s="198"/>
      <c r="L460" s="194"/>
      <c r="M460" s="199"/>
      <c r="N460" s="200"/>
      <c r="O460" s="200"/>
      <c r="P460" s="200"/>
      <c r="Q460" s="200"/>
      <c r="R460" s="200"/>
      <c r="S460" s="200"/>
      <c r="T460" s="201"/>
      <c r="AT460" s="195" t="s">
        <v>188</v>
      </c>
      <c r="AU460" s="195" t="s">
        <v>81</v>
      </c>
      <c r="AV460" s="12" t="s">
        <v>81</v>
      </c>
      <c r="AW460" s="12" t="s">
        <v>34</v>
      </c>
      <c r="AX460" s="12" t="s">
        <v>72</v>
      </c>
      <c r="AY460" s="195" t="s">
        <v>177</v>
      </c>
    </row>
    <row r="461" spans="2:51" s="12" customFormat="1" ht="12">
      <c r="B461" s="194"/>
      <c r="D461" s="191" t="s">
        <v>188</v>
      </c>
      <c r="E461" s="195" t="s">
        <v>3</v>
      </c>
      <c r="F461" s="196" t="s">
        <v>594</v>
      </c>
      <c r="H461" s="197">
        <v>15.1</v>
      </c>
      <c r="I461" s="198"/>
      <c r="L461" s="194"/>
      <c r="M461" s="199"/>
      <c r="N461" s="200"/>
      <c r="O461" s="200"/>
      <c r="P461" s="200"/>
      <c r="Q461" s="200"/>
      <c r="R461" s="200"/>
      <c r="S461" s="200"/>
      <c r="T461" s="201"/>
      <c r="AT461" s="195" t="s">
        <v>188</v>
      </c>
      <c r="AU461" s="195" t="s">
        <v>81</v>
      </c>
      <c r="AV461" s="12" t="s">
        <v>81</v>
      </c>
      <c r="AW461" s="12" t="s">
        <v>34</v>
      </c>
      <c r="AX461" s="12" t="s">
        <v>72</v>
      </c>
      <c r="AY461" s="195" t="s">
        <v>177</v>
      </c>
    </row>
    <row r="462" spans="2:51" s="12" customFormat="1" ht="12">
      <c r="B462" s="194"/>
      <c r="D462" s="191" t="s">
        <v>188</v>
      </c>
      <c r="E462" s="195" t="s">
        <v>3</v>
      </c>
      <c r="F462" s="196" t="s">
        <v>595</v>
      </c>
      <c r="H462" s="197">
        <v>16.67</v>
      </c>
      <c r="I462" s="198"/>
      <c r="L462" s="194"/>
      <c r="M462" s="199"/>
      <c r="N462" s="200"/>
      <c r="O462" s="200"/>
      <c r="P462" s="200"/>
      <c r="Q462" s="200"/>
      <c r="R462" s="200"/>
      <c r="S462" s="200"/>
      <c r="T462" s="201"/>
      <c r="AT462" s="195" t="s">
        <v>188</v>
      </c>
      <c r="AU462" s="195" t="s">
        <v>81</v>
      </c>
      <c r="AV462" s="12" t="s">
        <v>81</v>
      </c>
      <c r="AW462" s="12" t="s">
        <v>34</v>
      </c>
      <c r="AX462" s="12" t="s">
        <v>72</v>
      </c>
      <c r="AY462" s="195" t="s">
        <v>177</v>
      </c>
    </row>
    <row r="463" spans="2:51" s="12" customFormat="1" ht="12">
      <c r="B463" s="194"/>
      <c r="D463" s="191" t="s">
        <v>188</v>
      </c>
      <c r="E463" s="195" t="s">
        <v>3</v>
      </c>
      <c r="F463" s="196" t="s">
        <v>596</v>
      </c>
      <c r="H463" s="197">
        <v>51.275</v>
      </c>
      <c r="I463" s="198"/>
      <c r="L463" s="194"/>
      <c r="M463" s="199"/>
      <c r="N463" s="200"/>
      <c r="O463" s="200"/>
      <c r="P463" s="200"/>
      <c r="Q463" s="200"/>
      <c r="R463" s="200"/>
      <c r="S463" s="200"/>
      <c r="T463" s="201"/>
      <c r="AT463" s="195" t="s">
        <v>188</v>
      </c>
      <c r="AU463" s="195" t="s">
        <v>81</v>
      </c>
      <c r="AV463" s="12" t="s">
        <v>81</v>
      </c>
      <c r="AW463" s="12" t="s">
        <v>34</v>
      </c>
      <c r="AX463" s="12" t="s">
        <v>72</v>
      </c>
      <c r="AY463" s="195" t="s">
        <v>177</v>
      </c>
    </row>
    <row r="464" spans="2:51" s="12" customFormat="1" ht="12">
      <c r="B464" s="194"/>
      <c r="D464" s="191" t="s">
        <v>188</v>
      </c>
      <c r="E464" s="195" t="s">
        <v>3</v>
      </c>
      <c r="F464" s="196" t="s">
        <v>597</v>
      </c>
      <c r="H464" s="197">
        <v>30.375</v>
      </c>
      <c r="I464" s="198"/>
      <c r="L464" s="194"/>
      <c r="M464" s="199"/>
      <c r="N464" s="200"/>
      <c r="O464" s="200"/>
      <c r="P464" s="200"/>
      <c r="Q464" s="200"/>
      <c r="R464" s="200"/>
      <c r="S464" s="200"/>
      <c r="T464" s="201"/>
      <c r="AT464" s="195" t="s">
        <v>188</v>
      </c>
      <c r="AU464" s="195" t="s">
        <v>81</v>
      </c>
      <c r="AV464" s="12" t="s">
        <v>81</v>
      </c>
      <c r="AW464" s="12" t="s">
        <v>34</v>
      </c>
      <c r="AX464" s="12" t="s">
        <v>72</v>
      </c>
      <c r="AY464" s="195" t="s">
        <v>177</v>
      </c>
    </row>
    <row r="465" spans="2:51" s="12" customFormat="1" ht="12">
      <c r="B465" s="194"/>
      <c r="D465" s="191" t="s">
        <v>188</v>
      </c>
      <c r="E465" s="195" t="s">
        <v>3</v>
      </c>
      <c r="F465" s="196" t="s">
        <v>597</v>
      </c>
      <c r="H465" s="197">
        <v>30.375</v>
      </c>
      <c r="I465" s="198"/>
      <c r="L465" s="194"/>
      <c r="M465" s="199"/>
      <c r="N465" s="200"/>
      <c r="O465" s="200"/>
      <c r="P465" s="200"/>
      <c r="Q465" s="200"/>
      <c r="R465" s="200"/>
      <c r="S465" s="200"/>
      <c r="T465" s="201"/>
      <c r="AT465" s="195" t="s">
        <v>188</v>
      </c>
      <c r="AU465" s="195" t="s">
        <v>81</v>
      </c>
      <c r="AV465" s="12" t="s">
        <v>81</v>
      </c>
      <c r="AW465" s="12" t="s">
        <v>34</v>
      </c>
      <c r="AX465" s="12" t="s">
        <v>72</v>
      </c>
      <c r="AY465" s="195" t="s">
        <v>177</v>
      </c>
    </row>
    <row r="466" spans="2:51" s="12" customFormat="1" ht="12">
      <c r="B466" s="194"/>
      <c r="D466" s="191" t="s">
        <v>188</v>
      </c>
      <c r="E466" s="195" t="s">
        <v>3</v>
      </c>
      <c r="F466" s="196" t="s">
        <v>598</v>
      </c>
      <c r="H466" s="197">
        <v>52.76</v>
      </c>
      <c r="I466" s="198"/>
      <c r="L466" s="194"/>
      <c r="M466" s="199"/>
      <c r="N466" s="200"/>
      <c r="O466" s="200"/>
      <c r="P466" s="200"/>
      <c r="Q466" s="200"/>
      <c r="R466" s="200"/>
      <c r="S466" s="200"/>
      <c r="T466" s="201"/>
      <c r="AT466" s="195" t="s">
        <v>188</v>
      </c>
      <c r="AU466" s="195" t="s">
        <v>81</v>
      </c>
      <c r="AV466" s="12" t="s">
        <v>81</v>
      </c>
      <c r="AW466" s="12" t="s">
        <v>34</v>
      </c>
      <c r="AX466" s="12" t="s">
        <v>72</v>
      </c>
      <c r="AY466" s="195" t="s">
        <v>177</v>
      </c>
    </row>
    <row r="467" spans="2:51" s="14" customFormat="1" ht="12">
      <c r="B467" s="221"/>
      <c r="D467" s="191" t="s">
        <v>188</v>
      </c>
      <c r="E467" s="222" t="s">
        <v>3</v>
      </c>
      <c r="F467" s="223" t="s">
        <v>374</v>
      </c>
      <c r="H467" s="224">
        <v>3127.849</v>
      </c>
      <c r="I467" s="225"/>
      <c r="L467" s="221"/>
      <c r="M467" s="226"/>
      <c r="N467" s="227"/>
      <c r="O467" s="227"/>
      <c r="P467" s="227"/>
      <c r="Q467" s="227"/>
      <c r="R467" s="227"/>
      <c r="S467" s="227"/>
      <c r="T467" s="228"/>
      <c r="AT467" s="222" t="s">
        <v>188</v>
      </c>
      <c r="AU467" s="222" t="s">
        <v>81</v>
      </c>
      <c r="AV467" s="14" t="s">
        <v>194</v>
      </c>
      <c r="AW467" s="14" t="s">
        <v>34</v>
      </c>
      <c r="AX467" s="14" t="s">
        <v>72</v>
      </c>
      <c r="AY467" s="222" t="s">
        <v>177</v>
      </c>
    </row>
    <row r="468" spans="2:51" s="12" customFormat="1" ht="12">
      <c r="B468" s="194"/>
      <c r="D468" s="191" t="s">
        <v>188</v>
      </c>
      <c r="E468" s="195" t="s">
        <v>3</v>
      </c>
      <c r="F468" s="196" t="s">
        <v>599</v>
      </c>
      <c r="H468" s="197">
        <v>26.12</v>
      </c>
      <c r="I468" s="198"/>
      <c r="L468" s="194"/>
      <c r="M468" s="199"/>
      <c r="N468" s="200"/>
      <c r="O468" s="200"/>
      <c r="P468" s="200"/>
      <c r="Q468" s="200"/>
      <c r="R468" s="200"/>
      <c r="S468" s="200"/>
      <c r="T468" s="201"/>
      <c r="AT468" s="195" t="s">
        <v>188</v>
      </c>
      <c r="AU468" s="195" t="s">
        <v>81</v>
      </c>
      <c r="AV468" s="12" t="s">
        <v>81</v>
      </c>
      <c r="AW468" s="12" t="s">
        <v>34</v>
      </c>
      <c r="AX468" s="12" t="s">
        <v>72</v>
      </c>
      <c r="AY468" s="195" t="s">
        <v>177</v>
      </c>
    </row>
    <row r="469" spans="2:51" s="12" customFormat="1" ht="12">
      <c r="B469" s="194"/>
      <c r="D469" s="191" t="s">
        <v>188</v>
      </c>
      <c r="E469" s="195" t="s">
        <v>3</v>
      </c>
      <c r="F469" s="196" t="s">
        <v>600</v>
      </c>
      <c r="H469" s="197">
        <v>78.59</v>
      </c>
      <c r="I469" s="198"/>
      <c r="L469" s="194"/>
      <c r="M469" s="199"/>
      <c r="N469" s="200"/>
      <c r="O469" s="200"/>
      <c r="P469" s="200"/>
      <c r="Q469" s="200"/>
      <c r="R469" s="200"/>
      <c r="S469" s="200"/>
      <c r="T469" s="201"/>
      <c r="AT469" s="195" t="s">
        <v>188</v>
      </c>
      <c r="AU469" s="195" t="s">
        <v>81</v>
      </c>
      <c r="AV469" s="12" t="s">
        <v>81</v>
      </c>
      <c r="AW469" s="12" t="s">
        <v>34</v>
      </c>
      <c r="AX469" s="12" t="s">
        <v>72</v>
      </c>
      <c r="AY469" s="195" t="s">
        <v>177</v>
      </c>
    </row>
    <row r="470" spans="2:51" s="12" customFormat="1" ht="12">
      <c r="B470" s="194"/>
      <c r="D470" s="191" t="s">
        <v>188</v>
      </c>
      <c r="E470" s="195" t="s">
        <v>3</v>
      </c>
      <c r="F470" s="196" t="s">
        <v>601</v>
      </c>
      <c r="H470" s="197">
        <v>223.655</v>
      </c>
      <c r="I470" s="198"/>
      <c r="L470" s="194"/>
      <c r="M470" s="199"/>
      <c r="N470" s="200"/>
      <c r="O470" s="200"/>
      <c r="P470" s="200"/>
      <c r="Q470" s="200"/>
      <c r="R470" s="200"/>
      <c r="S470" s="200"/>
      <c r="T470" s="201"/>
      <c r="AT470" s="195" t="s">
        <v>188</v>
      </c>
      <c r="AU470" s="195" t="s">
        <v>81</v>
      </c>
      <c r="AV470" s="12" t="s">
        <v>81</v>
      </c>
      <c r="AW470" s="12" t="s">
        <v>34</v>
      </c>
      <c r="AX470" s="12" t="s">
        <v>72</v>
      </c>
      <c r="AY470" s="195" t="s">
        <v>177</v>
      </c>
    </row>
    <row r="471" spans="2:51" s="12" customFormat="1" ht="12">
      <c r="B471" s="194"/>
      <c r="D471" s="191" t="s">
        <v>188</v>
      </c>
      <c r="E471" s="195" t="s">
        <v>3</v>
      </c>
      <c r="F471" s="196" t="s">
        <v>602</v>
      </c>
      <c r="H471" s="197">
        <v>37.05</v>
      </c>
      <c r="I471" s="198"/>
      <c r="L471" s="194"/>
      <c r="M471" s="199"/>
      <c r="N471" s="200"/>
      <c r="O471" s="200"/>
      <c r="P471" s="200"/>
      <c r="Q471" s="200"/>
      <c r="R471" s="200"/>
      <c r="S471" s="200"/>
      <c r="T471" s="201"/>
      <c r="AT471" s="195" t="s">
        <v>188</v>
      </c>
      <c r="AU471" s="195" t="s">
        <v>81</v>
      </c>
      <c r="AV471" s="12" t="s">
        <v>81</v>
      </c>
      <c r="AW471" s="12" t="s">
        <v>34</v>
      </c>
      <c r="AX471" s="12" t="s">
        <v>72</v>
      </c>
      <c r="AY471" s="195" t="s">
        <v>177</v>
      </c>
    </row>
    <row r="472" spans="2:51" s="12" customFormat="1" ht="12">
      <c r="B472" s="194"/>
      <c r="D472" s="191" t="s">
        <v>188</v>
      </c>
      <c r="E472" s="195" t="s">
        <v>3</v>
      </c>
      <c r="F472" s="196" t="s">
        <v>603</v>
      </c>
      <c r="H472" s="197">
        <v>27.24</v>
      </c>
      <c r="I472" s="198"/>
      <c r="L472" s="194"/>
      <c r="M472" s="199"/>
      <c r="N472" s="200"/>
      <c r="O472" s="200"/>
      <c r="P472" s="200"/>
      <c r="Q472" s="200"/>
      <c r="R472" s="200"/>
      <c r="S472" s="200"/>
      <c r="T472" s="201"/>
      <c r="AT472" s="195" t="s">
        <v>188</v>
      </c>
      <c r="AU472" s="195" t="s">
        <v>81</v>
      </c>
      <c r="AV472" s="12" t="s">
        <v>81</v>
      </c>
      <c r="AW472" s="12" t="s">
        <v>34</v>
      </c>
      <c r="AX472" s="12" t="s">
        <v>72</v>
      </c>
      <c r="AY472" s="195" t="s">
        <v>177</v>
      </c>
    </row>
    <row r="473" spans="2:51" s="12" customFormat="1" ht="12">
      <c r="B473" s="194"/>
      <c r="D473" s="191" t="s">
        <v>188</v>
      </c>
      <c r="E473" s="195" t="s">
        <v>3</v>
      </c>
      <c r="F473" s="196" t="s">
        <v>603</v>
      </c>
      <c r="H473" s="197">
        <v>27.24</v>
      </c>
      <c r="I473" s="198"/>
      <c r="L473" s="194"/>
      <c r="M473" s="199"/>
      <c r="N473" s="200"/>
      <c r="O473" s="200"/>
      <c r="P473" s="200"/>
      <c r="Q473" s="200"/>
      <c r="R473" s="200"/>
      <c r="S473" s="200"/>
      <c r="T473" s="201"/>
      <c r="AT473" s="195" t="s">
        <v>188</v>
      </c>
      <c r="AU473" s="195" t="s">
        <v>81</v>
      </c>
      <c r="AV473" s="12" t="s">
        <v>81</v>
      </c>
      <c r="AW473" s="12" t="s">
        <v>34</v>
      </c>
      <c r="AX473" s="12" t="s">
        <v>72</v>
      </c>
      <c r="AY473" s="195" t="s">
        <v>177</v>
      </c>
    </row>
    <row r="474" spans="2:51" s="12" customFormat="1" ht="12">
      <c r="B474" s="194"/>
      <c r="D474" s="191" t="s">
        <v>188</v>
      </c>
      <c r="E474" s="195" t="s">
        <v>3</v>
      </c>
      <c r="F474" s="196" t="s">
        <v>604</v>
      </c>
      <c r="H474" s="197">
        <v>38.7</v>
      </c>
      <c r="I474" s="198"/>
      <c r="L474" s="194"/>
      <c r="M474" s="199"/>
      <c r="N474" s="200"/>
      <c r="O474" s="200"/>
      <c r="P474" s="200"/>
      <c r="Q474" s="200"/>
      <c r="R474" s="200"/>
      <c r="S474" s="200"/>
      <c r="T474" s="201"/>
      <c r="AT474" s="195" t="s">
        <v>188</v>
      </c>
      <c r="AU474" s="195" t="s">
        <v>81</v>
      </c>
      <c r="AV474" s="12" t="s">
        <v>81</v>
      </c>
      <c r="AW474" s="12" t="s">
        <v>34</v>
      </c>
      <c r="AX474" s="12" t="s">
        <v>72</v>
      </c>
      <c r="AY474" s="195" t="s">
        <v>177</v>
      </c>
    </row>
    <row r="475" spans="2:51" s="12" customFormat="1" ht="12">
      <c r="B475" s="194"/>
      <c r="D475" s="191" t="s">
        <v>188</v>
      </c>
      <c r="E475" s="195" t="s">
        <v>3</v>
      </c>
      <c r="F475" s="196" t="s">
        <v>605</v>
      </c>
      <c r="H475" s="197">
        <v>39.45</v>
      </c>
      <c r="I475" s="198"/>
      <c r="L475" s="194"/>
      <c r="M475" s="199"/>
      <c r="N475" s="200"/>
      <c r="O475" s="200"/>
      <c r="P475" s="200"/>
      <c r="Q475" s="200"/>
      <c r="R475" s="200"/>
      <c r="S475" s="200"/>
      <c r="T475" s="201"/>
      <c r="AT475" s="195" t="s">
        <v>188</v>
      </c>
      <c r="AU475" s="195" t="s">
        <v>81</v>
      </c>
      <c r="AV475" s="12" t="s">
        <v>81</v>
      </c>
      <c r="AW475" s="12" t="s">
        <v>34</v>
      </c>
      <c r="AX475" s="12" t="s">
        <v>72</v>
      </c>
      <c r="AY475" s="195" t="s">
        <v>177</v>
      </c>
    </row>
    <row r="476" spans="2:51" s="12" customFormat="1" ht="12">
      <c r="B476" s="194"/>
      <c r="D476" s="191" t="s">
        <v>188</v>
      </c>
      <c r="E476" s="195" t="s">
        <v>3</v>
      </c>
      <c r="F476" s="196" t="s">
        <v>606</v>
      </c>
      <c r="H476" s="197">
        <v>42.165</v>
      </c>
      <c r="I476" s="198"/>
      <c r="L476" s="194"/>
      <c r="M476" s="199"/>
      <c r="N476" s="200"/>
      <c r="O476" s="200"/>
      <c r="P476" s="200"/>
      <c r="Q476" s="200"/>
      <c r="R476" s="200"/>
      <c r="S476" s="200"/>
      <c r="T476" s="201"/>
      <c r="AT476" s="195" t="s">
        <v>188</v>
      </c>
      <c r="AU476" s="195" t="s">
        <v>81</v>
      </c>
      <c r="AV476" s="12" t="s">
        <v>81</v>
      </c>
      <c r="AW476" s="12" t="s">
        <v>34</v>
      </c>
      <c r="AX476" s="12" t="s">
        <v>72</v>
      </c>
      <c r="AY476" s="195" t="s">
        <v>177</v>
      </c>
    </row>
    <row r="477" spans="2:51" s="12" customFormat="1" ht="12">
      <c r="B477" s="194"/>
      <c r="D477" s="191" t="s">
        <v>188</v>
      </c>
      <c r="E477" s="195" t="s">
        <v>3</v>
      </c>
      <c r="F477" s="196" t="s">
        <v>607</v>
      </c>
      <c r="H477" s="197">
        <v>30.87</v>
      </c>
      <c r="I477" s="198"/>
      <c r="L477" s="194"/>
      <c r="M477" s="199"/>
      <c r="N477" s="200"/>
      <c r="O477" s="200"/>
      <c r="P477" s="200"/>
      <c r="Q477" s="200"/>
      <c r="R477" s="200"/>
      <c r="S477" s="200"/>
      <c r="T477" s="201"/>
      <c r="AT477" s="195" t="s">
        <v>188</v>
      </c>
      <c r="AU477" s="195" t="s">
        <v>81</v>
      </c>
      <c r="AV477" s="12" t="s">
        <v>81</v>
      </c>
      <c r="AW477" s="12" t="s">
        <v>34</v>
      </c>
      <c r="AX477" s="12" t="s">
        <v>72</v>
      </c>
      <c r="AY477" s="195" t="s">
        <v>177</v>
      </c>
    </row>
    <row r="478" spans="2:51" s="12" customFormat="1" ht="12">
      <c r="B478" s="194"/>
      <c r="D478" s="191" t="s">
        <v>188</v>
      </c>
      <c r="E478" s="195" t="s">
        <v>3</v>
      </c>
      <c r="F478" s="196" t="s">
        <v>608</v>
      </c>
      <c r="H478" s="197">
        <v>17.41</v>
      </c>
      <c r="I478" s="198"/>
      <c r="L478" s="194"/>
      <c r="M478" s="199"/>
      <c r="N478" s="200"/>
      <c r="O478" s="200"/>
      <c r="P478" s="200"/>
      <c r="Q478" s="200"/>
      <c r="R478" s="200"/>
      <c r="S478" s="200"/>
      <c r="T478" s="201"/>
      <c r="AT478" s="195" t="s">
        <v>188</v>
      </c>
      <c r="AU478" s="195" t="s">
        <v>81</v>
      </c>
      <c r="AV478" s="12" t="s">
        <v>81</v>
      </c>
      <c r="AW478" s="12" t="s">
        <v>34</v>
      </c>
      <c r="AX478" s="12" t="s">
        <v>72</v>
      </c>
      <c r="AY478" s="195" t="s">
        <v>177</v>
      </c>
    </row>
    <row r="479" spans="2:51" s="12" customFormat="1" ht="12">
      <c r="B479" s="194"/>
      <c r="D479" s="191" t="s">
        <v>188</v>
      </c>
      <c r="E479" s="195" t="s">
        <v>3</v>
      </c>
      <c r="F479" s="196" t="s">
        <v>609</v>
      </c>
      <c r="H479" s="197">
        <v>14.03</v>
      </c>
      <c r="I479" s="198"/>
      <c r="L479" s="194"/>
      <c r="M479" s="199"/>
      <c r="N479" s="200"/>
      <c r="O479" s="200"/>
      <c r="P479" s="200"/>
      <c r="Q479" s="200"/>
      <c r="R479" s="200"/>
      <c r="S479" s="200"/>
      <c r="T479" s="201"/>
      <c r="AT479" s="195" t="s">
        <v>188</v>
      </c>
      <c r="AU479" s="195" t="s">
        <v>81</v>
      </c>
      <c r="AV479" s="12" t="s">
        <v>81</v>
      </c>
      <c r="AW479" s="12" t="s">
        <v>34</v>
      </c>
      <c r="AX479" s="12" t="s">
        <v>72</v>
      </c>
      <c r="AY479" s="195" t="s">
        <v>177</v>
      </c>
    </row>
    <row r="480" spans="2:51" s="12" customFormat="1" ht="12">
      <c r="B480" s="194"/>
      <c r="D480" s="191" t="s">
        <v>188</v>
      </c>
      <c r="E480" s="195" t="s">
        <v>3</v>
      </c>
      <c r="F480" s="196" t="s">
        <v>610</v>
      </c>
      <c r="H480" s="197">
        <v>13.7</v>
      </c>
      <c r="I480" s="198"/>
      <c r="L480" s="194"/>
      <c r="M480" s="199"/>
      <c r="N480" s="200"/>
      <c r="O480" s="200"/>
      <c r="P480" s="200"/>
      <c r="Q480" s="200"/>
      <c r="R480" s="200"/>
      <c r="S480" s="200"/>
      <c r="T480" s="201"/>
      <c r="AT480" s="195" t="s">
        <v>188</v>
      </c>
      <c r="AU480" s="195" t="s">
        <v>81</v>
      </c>
      <c r="AV480" s="12" t="s">
        <v>81</v>
      </c>
      <c r="AW480" s="12" t="s">
        <v>34</v>
      </c>
      <c r="AX480" s="12" t="s">
        <v>72</v>
      </c>
      <c r="AY480" s="195" t="s">
        <v>177</v>
      </c>
    </row>
    <row r="481" spans="2:51" s="12" customFormat="1" ht="12">
      <c r="B481" s="194"/>
      <c r="D481" s="191" t="s">
        <v>188</v>
      </c>
      <c r="E481" s="195" t="s">
        <v>3</v>
      </c>
      <c r="F481" s="196" t="s">
        <v>551</v>
      </c>
      <c r="H481" s="197">
        <v>17.08</v>
      </c>
      <c r="I481" s="198"/>
      <c r="L481" s="194"/>
      <c r="M481" s="199"/>
      <c r="N481" s="200"/>
      <c r="O481" s="200"/>
      <c r="P481" s="200"/>
      <c r="Q481" s="200"/>
      <c r="R481" s="200"/>
      <c r="S481" s="200"/>
      <c r="T481" s="201"/>
      <c r="AT481" s="195" t="s">
        <v>188</v>
      </c>
      <c r="AU481" s="195" t="s">
        <v>81</v>
      </c>
      <c r="AV481" s="12" t="s">
        <v>81</v>
      </c>
      <c r="AW481" s="12" t="s">
        <v>34</v>
      </c>
      <c r="AX481" s="12" t="s">
        <v>72</v>
      </c>
      <c r="AY481" s="195" t="s">
        <v>177</v>
      </c>
    </row>
    <row r="482" spans="2:51" s="12" customFormat="1" ht="12">
      <c r="B482" s="194"/>
      <c r="D482" s="191" t="s">
        <v>188</v>
      </c>
      <c r="E482" s="195" t="s">
        <v>3</v>
      </c>
      <c r="F482" s="196" t="s">
        <v>611</v>
      </c>
      <c r="H482" s="197">
        <v>31.12</v>
      </c>
      <c r="I482" s="198"/>
      <c r="L482" s="194"/>
      <c r="M482" s="199"/>
      <c r="N482" s="200"/>
      <c r="O482" s="200"/>
      <c r="P482" s="200"/>
      <c r="Q482" s="200"/>
      <c r="R482" s="200"/>
      <c r="S482" s="200"/>
      <c r="T482" s="201"/>
      <c r="AT482" s="195" t="s">
        <v>188</v>
      </c>
      <c r="AU482" s="195" t="s">
        <v>81</v>
      </c>
      <c r="AV482" s="12" t="s">
        <v>81</v>
      </c>
      <c r="AW482" s="12" t="s">
        <v>34</v>
      </c>
      <c r="AX482" s="12" t="s">
        <v>72</v>
      </c>
      <c r="AY482" s="195" t="s">
        <v>177</v>
      </c>
    </row>
    <row r="483" spans="2:51" s="12" customFormat="1" ht="12">
      <c r="B483" s="194"/>
      <c r="D483" s="191" t="s">
        <v>188</v>
      </c>
      <c r="E483" s="195" t="s">
        <v>3</v>
      </c>
      <c r="F483" s="196" t="s">
        <v>612</v>
      </c>
      <c r="H483" s="197">
        <v>15.43</v>
      </c>
      <c r="I483" s="198"/>
      <c r="L483" s="194"/>
      <c r="M483" s="199"/>
      <c r="N483" s="200"/>
      <c r="O483" s="200"/>
      <c r="P483" s="200"/>
      <c r="Q483" s="200"/>
      <c r="R483" s="200"/>
      <c r="S483" s="200"/>
      <c r="T483" s="201"/>
      <c r="AT483" s="195" t="s">
        <v>188</v>
      </c>
      <c r="AU483" s="195" t="s">
        <v>81</v>
      </c>
      <c r="AV483" s="12" t="s">
        <v>81</v>
      </c>
      <c r="AW483" s="12" t="s">
        <v>34</v>
      </c>
      <c r="AX483" s="12" t="s">
        <v>72</v>
      </c>
      <c r="AY483" s="195" t="s">
        <v>177</v>
      </c>
    </row>
    <row r="484" spans="2:51" s="12" customFormat="1" ht="12">
      <c r="B484" s="194"/>
      <c r="D484" s="191" t="s">
        <v>188</v>
      </c>
      <c r="E484" s="195" t="s">
        <v>3</v>
      </c>
      <c r="F484" s="196" t="s">
        <v>613</v>
      </c>
      <c r="H484" s="197">
        <v>53.022</v>
      </c>
      <c r="I484" s="198"/>
      <c r="L484" s="194"/>
      <c r="M484" s="199"/>
      <c r="N484" s="200"/>
      <c r="O484" s="200"/>
      <c r="P484" s="200"/>
      <c r="Q484" s="200"/>
      <c r="R484" s="200"/>
      <c r="S484" s="200"/>
      <c r="T484" s="201"/>
      <c r="AT484" s="195" t="s">
        <v>188</v>
      </c>
      <c r="AU484" s="195" t="s">
        <v>81</v>
      </c>
      <c r="AV484" s="12" t="s">
        <v>81</v>
      </c>
      <c r="AW484" s="12" t="s">
        <v>34</v>
      </c>
      <c r="AX484" s="12" t="s">
        <v>72</v>
      </c>
      <c r="AY484" s="195" t="s">
        <v>177</v>
      </c>
    </row>
    <row r="485" spans="2:51" s="12" customFormat="1" ht="12">
      <c r="B485" s="194"/>
      <c r="D485" s="191" t="s">
        <v>188</v>
      </c>
      <c r="E485" s="195" t="s">
        <v>3</v>
      </c>
      <c r="F485" s="196" t="s">
        <v>614</v>
      </c>
      <c r="H485" s="197">
        <v>54.21</v>
      </c>
      <c r="I485" s="198"/>
      <c r="L485" s="194"/>
      <c r="M485" s="199"/>
      <c r="N485" s="200"/>
      <c r="O485" s="200"/>
      <c r="P485" s="200"/>
      <c r="Q485" s="200"/>
      <c r="R485" s="200"/>
      <c r="S485" s="200"/>
      <c r="T485" s="201"/>
      <c r="AT485" s="195" t="s">
        <v>188</v>
      </c>
      <c r="AU485" s="195" t="s">
        <v>81</v>
      </c>
      <c r="AV485" s="12" t="s">
        <v>81</v>
      </c>
      <c r="AW485" s="12" t="s">
        <v>34</v>
      </c>
      <c r="AX485" s="12" t="s">
        <v>72</v>
      </c>
      <c r="AY485" s="195" t="s">
        <v>177</v>
      </c>
    </row>
    <row r="486" spans="2:51" s="12" customFormat="1" ht="12">
      <c r="B486" s="194"/>
      <c r="D486" s="191" t="s">
        <v>188</v>
      </c>
      <c r="E486" s="195" t="s">
        <v>3</v>
      </c>
      <c r="F486" s="196" t="s">
        <v>614</v>
      </c>
      <c r="H486" s="197">
        <v>54.21</v>
      </c>
      <c r="I486" s="198"/>
      <c r="L486" s="194"/>
      <c r="M486" s="199"/>
      <c r="N486" s="200"/>
      <c r="O486" s="200"/>
      <c r="P486" s="200"/>
      <c r="Q486" s="200"/>
      <c r="R486" s="200"/>
      <c r="S486" s="200"/>
      <c r="T486" s="201"/>
      <c r="AT486" s="195" t="s">
        <v>188</v>
      </c>
      <c r="AU486" s="195" t="s">
        <v>81</v>
      </c>
      <c r="AV486" s="12" t="s">
        <v>81</v>
      </c>
      <c r="AW486" s="12" t="s">
        <v>34</v>
      </c>
      <c r="AX486" s="12" t="s">
        <v>72</v>
      </c>
      <c r="AY486" s="195" t="s">
        <v>177</v>
      </c>
    </row>
    <row r="487" spans="2:51" s="12" customFormat="1" ht="12">
      <c r="B487" s="194"/>
      <c r="D487" s="191" t="s">
        <v>188</v>
      </c>
      <c r="E487" s="195" t="s">
        <v>3</v>
      </c>
      <c r="F487" s="196" t="s">
        <v>614</v>
      </c>
      <c r="H487" s="197">
        <v>54.21</v>
      </c>
      <c r="I487" s="198"/>
      <c r="L487" s="194"/>
      <c r="M487" s="199"/>
      <c r="N487" s="200"/>
      <c r="O487" s="200"/>
      <c r="P487" s="200"/>
      <c r="Q487" s="200"/>
      <c r="R487" s="200"/>
      <c r="S487" s="200"/>
      <c r="T487" s="201"/>
      <c r="AT487" s="195" t="s">
        <v>188</v>
      </c>
      <c r="AU487" s="195" t="s">
        <v>81</v>
      </c>
      <c r="AV487" s="12" t="s">
        <v>81</v>
      </c>
      <c r="AW487" s="12" t="s">
        <v>34</v>
      </c>
      <c r="AX487" s="12" t="s">
        <v>72</v>
      </c>
      <c r="AY487" s="195" t="s">
        <v>177</v>
      </c>
    </row>
    <row r="488" spans="2:51" s="12" customFormat="1" ht="12">
      <c r="B488" s="194"/>
      <c r="D488" s="191" t="s">
        <v>188</v>
      </c>
      <c r="E488" s="195" t="s">
        <v>3</v>
      </c>
      <c r="F488" s="196" t="s">
        <v>615</v>
      </c>
      <c r="H488" s="197">
        <v>53.88</v>
      </c>
      <c r="I488" s="198"/>
      <c r="L488" s="194"/>
      <c r="M488" s="199"/>
      <c r="N488" s="200"/>
      <c r="O488" s="200"/>
      <c r="P488" s="200"/>
      <c r="Q488" s="200"/>
      <c r="R488" s="200"/>
      <c r="S488" s="200"/>
      <c r="T488" s="201"/>
      <c r="AT488" s="195" t="s">
        <v>188</v>
      </c>
      <c r="AU488" s="195" t="s">
        <v>81</v>
      </c>
      <c r="AV488" s="12" t="s">
        <v>81</v>
      </c>
      <c r="AW488" s="12" t="s">
        <v>34</v>
      </c>
      <c r="AX488" s="12" t="s">
        <v>72</v>
      </c>
      <c r="AY488" s="195" t="s">
        <v>177</v>
      </c>
    </row>
    <row r="489" spans="2:51" s="12" customFormat="1" ht="12">
      <c r="B489" s="194"/>
      <c r="D489" s="191" t="s">
        <v>188</v>
      </c>
      <c r="E489" s="195" t="s">
        <v>3</v>
      </c>
      <c r="F489" s="196" t="s">
        <v>616</v>
      </c>
      <c r="H489" s="197">
        <v>32.85</v>
      </c>
      <c r="I489" s="198"/>
      <c r="L489" s="194"/>
      <c r="M489" s="199"/>
      <c r="N489" s="200"/>
      <c r="O489" s="200"/>
      <c r="P489" s="200"/>
      <c r="Q489" s="200"/>
      <c r="R489" s="200"/>
      <c r="S489" s="200"/>
      <c r="T489" s="201"/>
      <c r="AT489" s="195" t="s">
        <v>188</v>
      </c>
      <c r="AU489" s="195" t="s">
        <v>81</v>
      </c>
      <c r="AV489" s="12" t="s">
        <v>81</v>
      </c>
      <c r="AW489" s="12" t="s">
        <v>34</v>
      </c>
      <c r="AX489" s="12" t="s">
        <v>72</v>
      </c>
      <c r="AY489" s="195" t="s">
        <v>177</v>
      </c>
    </row>
    <row r="490" spans="2:51" s="12" customFormat="1" ht="12">
      <c r="B490" s="194"/>
      <c r="D490" s="191" t="s">
        <v>188</v>
      </c>
      <c r="E490" s="195" t="s">
        <v>3</v>
      </c>
      <c r="F490" s="196" t="s">
        <v>616</v>
      </c>
      <c r="H490" s="197">
        <v>32.85</v>
      </c>
      <c r="I490" s="198"/>
      <c r="L490" s="194"/>
      <c r="M490" s="199"/>
      <c r="N490" s="200"/>
      <c r="O490" s="200"/>
      <c r="P490" s="200"/>
      <c r="Q490" s="200"/>
      <c r="R490" s="200"/>
      <c r="S490" s="200"/>
      <c r="T490" s="201"/>
      <c r="AT490" s="195" t="s">
        <v>188</v>
      </c>
      <c r="AU490" s="195" t="s">
        <v>81</v>
      </c>
      <c r="AV490" s="12" t="s">
        <v>81</v>
      </c>
      <c r="AW490" s="12" t="s">
        <v>34</v>
      </c>
      <c r="AX490" s="12" t="s">
        <v>72</v>
      </c>
      <c r="AY490" s="195" t="s">
        <v>177</v>
      </c>
    </row>
    <row r="491" spans="2:51" s="12" customFormat="1" ht="12">
      <c r="B491" s="194"/>
      <c r="D491" s="191" t="s">
        <v>188</v>
      </c>
      <c r="E491" s="195" t="s">
        <v>3</v>
      </c>
      <c r="F491" s="196" t="s">
        <v>616</v>
      </c>
      <c r="H491" s="197">
        <v>32.85</v>
      </c>
      <c r="I491" s="198"/>
      <c r="L491" s="194"/>
      <c r="M491" s="199"/>
      <c r="N491" s="200"/>
      <c r="O491" s="200"/>
      <c r="P491" s="200"/>
      <c r="Q491" s="200"/>
      <c r="R491" s="200"/>
      <c r="S491" s="200"/>
      <c r="T491" s="201"/>
      <c r="AT491" s="195" t="s">
        <v>188</v>
      </c>
      <c r="AU491" s="195" t="s">
        <v>81</v>
      </c>
      <c r="AV491" s="12" t="s">
        <v>81</v>
      </c>
      <c r="AW491" s="12" t="s">
        <v>34</v>
      </c>
      <c r="AX491" s="12" t="s">
        <v>72</v>
      </c>
      <c r="AY491" s="195" t="s">
        <v>177</v>
      </c>
    </row>
    <row r="492" spans="2:51" s="12" customFormat="1" ht="12">
      <c r="B492" s="194"/>
      <c r="D492" s="191" t="s">
        <v>188</v>
      </c>
      <c r="E492" s="195" t="s">
        <v>3</v>
      </c>
      <c r="F492" s="196" t="s">
        <v>616</v>
      </c>
      <c r="H492" s="197">
        <v>32.85</v>
      </c>
      <c r="I492" s="198"/>
      <c r="L492" s="194"/>
      <c r="M492" s="199"/>
      <c r="N492" s="200"/>
      <c r="O492" s="200"/>
      <c r="P492" s="200"/>
      <c r="Q492" s="200"/>
      <c r="R492" s="200"/>
      <c r="S492" s="200"/>
      <c r="T492" s="201"/>
      <c r="AT492" s="195" t="s">
        <v>188</v>
      </c>
      <c r="AU492" s="195" t="s">
        <v>81</v>
      </c>
      <c r="AV492" s="12" t="s">
        <v>81</v>
      </c>
      <c r="AW492" s="12" t="s">
        <v>34</v>
      </c>
      <c r="AX492" s="12" t="s">
        <v>72</v>
      </c>
      <c r="AY492" s="195" t="s">
        <v>177</v>
      </c>
    </row>
    <row r="493" spans="2:51" s="12" customFormat="1" ht="12">
      <c r="B493" s="194"/>
      <c r="D493" s="191" t="s">
        <v>188</v>
      </c>
      <c r="E493" s="195" t="s">
        <v>3</v>
      </c>
      <c r="F493" s="196" t="s">
        <v>617</v>
      </c>
      <c r="H493" s="197">
        <v>33.048</v>
      </c>
      <c r="I493" s="198"/>
      <c r="L493" s="194"/>
      <c r="M493" s="199"/>
      <c r="N493" s="200"/>
      <c r="O493" s="200"/>
      <c r="P493" s="200"/>
      <c r="Q493" s="200"/>
      <c r="R493" s="200"/>
      <c r="S493" s="200"/>
      <c r="T493" s="201"/>
      <c r="AT493" s="195" t="s">
        <v>188</v>
      </c>
      <c r="AU493" s="195" t="s">
        <v>81</v>
      </c>
      <c r="AV493" s="12" t="s">
        <v>81</v>
      </c>
      <c r="AW493" s="12" t="s">
        <v>34</v>
      </c>
      <c r="AX493" s="12" t="s">
        <v>72</v>
      </c>
      <c r="AY493" s="195" t="s">
        <v>177</v>
      </c>
    </row>
    <row r="494" spans="2:51" s="12" customFormat="1" ht="12">
      <c r="B494" s="194"/>
      <c r="D494" s="191" t="s">
        <v>188</v>
      </c>
      <c r="E494" s="195" t="s">
        <v>3</v>
      </c>
      <c r="F494" s="196" t="s">
        <v>618</v>
      </c>
      <c r="H494" s="197">
        <v>74.03</v>
      </c>
      <c r="I494" s="198"/>
      <c r="L494" s="194"/>
      <c r="M494" s="199"/>
      <c r="N494" s="200"/>
      <c r="O494" s="200"/>
      <c r="P494" s="200"/>
      <c r="Q494" s="200"/>
      <c r="R494" s="200"/>
      <c r="S494" s="200"/>
      <c r="T494" s="201"/>
      <c r="AT494" s="195" t="s">
        <v>188</v>
      </c>
      <c r="AU494" s="195" t="s">
        <v>81</v>
      </c>
      <c r="AV494" s="12" t="s">
        <v>81</v>
      </c>
      <c r="AW494" s="12" t="s">
        <v>34</v>
      </c>
      <c r="AX494" s="12" t="s">
        <v>72</v>
      </c>
      <c r="AY494" s="195" t="s">
        <v>177</v>
      </c>
    </row>
    <row r="495" spans="2:51" s="12" customFormat="1" ht="12">
      <c r="B495" s="194"/>
      <c r="D495" s="191" t="s">
        <v>188</v>
      </c>
      <c r="E495" s="195" t="s">
        <v>3</v>
      </c>
      <c r="F495" s="196" t="s">
        <v>619</v>
      </c>
      <c r="H495" s="197">
        <v>35.16</v>
      </c>
      <c r="I495" s="198"/>
      <c r="L495" s="194"/>
      <c r="M495" s="199"/>
      <c r="N495" s="200"/>
      <c r="O495" s="200"/>
      <c r="P495" s="200"/>
      <c r="Q495" s="200"/>
      <c r="R495" s="200"/>
      <c r="S495" s="200"/>
      <c r="T495" s="201"/>
      <c r="AT495" s="195" t="s">
        <v>188</v>
      </c>
      <c r="AU495" s="195" t="s">
        <v>81</v>
      </c>
      <c r="AV495" s="12" t="s">
        <v>81</v>
      </c>
      <c r="AW495" s="12" t="s">
        <v>34</v>
      </c>
      <c r="AX495" s="12" t="s">
        <v>72</v>
      </c>
      <c r="AY495" s="195" t="s">
        <v>177</v>
      </c>
    </row>
    <row r="496" spans="2:51" s="12" customFormat="1" ht="12">
      <c r="B496" s="194"/>
      <c r="D496" s="191" t="s">
        <v>188</v>
      </c>
      <c r="E496" s="195" t="s">
        <v>3</v>
      </c>
      <c r="F496" s="196" t="s">
        <v>620</v>
      </c>
      <c r="H496" s="197">
        <v>49.053</v>
      </c>
      <c r="I496" s="198"/>
      <c r="L496" s="194"/>
      <c r="M496" s="199"/>
      <c r="N496" s="200"/>
      <c r="O496" s="200"/>
      <c r="P496" s="200"/>
      <c r="Q496" s="200"/>
      <c r="R496" s="200"/>
      <c r="S496" s="200"/>
      <c r="T496" s="201"/>
      <c r="AT496" s="195" t="s">
        <v>188</v>
      </c>
      <c r="AU496" s="195" t="s">
        <v>81</v>
      </c>
      <c r="AV496" s="12" t="s">
        <v>81</v>
      </c>
      <c r="AW496" s="12" t="s">
        <v>34</v>
      </c>
      <c r="AX496" s="12" t="s">
        <v>72</v>
      </c>
      <c r="AY496" s="195" t="s">
        <v>177</v>
      </c>
    </row>
    <row r="497" spans="2:51" s="12" customFormat="1" ht="12">
      <c r="B497" s="194"/>
      <c r="D497" s="191" t="s">
        <v>188</v>
      </c>
      <c r="E497" s="195" t="s">
        <v>3</v>
      </c>
      <c r="F497" s="196" t="s">
        <v>621</v>
      </c>
      <c r="H497" s="197">
        <v>62.217</v>
      </c>
      <c r="I497" s="198"/>
      <c r="L497" s="194"/>
      <c r="M497" s="199"/>
      <c r="N497" s="200"/>
      <c r="O497" s="200"/>
      <c r="P497" s="200"/>
      <c r="Q497" s="200"/>
      <c r="R497" s="200"/>
      <c r="S497" s="200"/>
      <c r="T497" s="201"/>
      <c r="AT497" s="195" t="s">
        <v>188</v>
      </c>
      <c r="AU497" s="195" t="s">
        <v>81</v>
      </c>
      <c r="AV497" s="12" t="s">
        <v>81</v>
      </c>
      <c r="AW497" s="12" t="s">
        <v>34</v>
      </c>
      <c r="AX497" s="12" t="s">
        <v>72</v>
      </c>
      <c r="AY497" s="195" t="s">
        <v>177</v>
      </c>
    </row>
    <row r="498" spans="2:51" s="12" customFormat="1" ht="12">
      <c r="B498" s="194"/>
      <c r="D498" s="191" t="s">
        <v>188</v>
      </c>
      <c r="E498" s="195" t="s">
        <v>3</v>
      </c>
      <c r="F498" s="196" t="s">
        <v>622</v>
      </c>
      <c r="H498" s="197">
        <v>58.37</v>
      </c>
      <c r="I498" s="198"/>
      <c r="L498" s="194"/>
      <c r="M498" s="199"/>
      <c r="N498" s="200"/>
      <c r="O498" s="200"/>
      <c r="P498" s="200"/>
      <c r="Q498" s="200"/>
      <c r="R498" s="200"/>
      <c r="S498" s="200"/>
      <c r="T498" s="201"/>
      <c r="AT498" s="195" t="s">
        <v>188</v>
      </c>
      <c r="AU498" s="195" t="s">
        <v>81</v>
      </c>
      <c r="AV498" s="12" t="s">
        <v>81</v>
      </c>
      <c r="AW498" s="12" t="s">
        <v>34</v>
      </c>
      <c r="AX498" s="12" t="s">
        <v>72</v>
      </c>
      <c r="AY498" s="195" t="s">
        <v>177</v>
      </c>
    </row>
    <row r="499" spans="2:51" s="12" customFormat="1" ht="12">
      <c r="B499" s="194"/>
      <c r="D499" s="191" t="s">
        <v>188</v>
      </c>
      <c r="E499" s="195" t="s">
        <v>3</v>
      </c>
      <c r="F499" s="196" t="s">
        <v>623</v>
      </c>
      <c r="H499" s="197">
        <v>67.08</v>
      </c>
      <c r="I499" s="198"/>
      <c r="L499" s="194"/>
      <c r="M499" s="199"/>
      <c r="N499" s="200"/>
      <c r="O499" s="200"/>
      <c r="P499" s="200"/>
      <c r="Q499" s="200"/>
      <c r="R499" s="200"/>
      <c r="S499" s="200"/>
      <c r="T499" s="201"/>
      <c r="AT499" s="195" t="s">
        <v>188</v>
      </c>
      <c r="AU499" s="195" t="s">
        <v>81</v>
      </c>
      <c r="AV499" s="12" t="s">
        <v>81</v>
      </c>
      <c r="AW499" s="12" t="s">
        <v>34</v>
      </c>
      <c r="AX499" s="12" t="s">
        <v>72</v>
      </c>
      <c r="AY499" s="195" t="s">
        <v>177</v>
      </c>
    </row>
    <row r="500" spans="2:51" s="12" customFormat="1" ht="12">
      <c r="B500" s="194"/>
      <c r="D500" s="191" t="s">
        <v>188</v>
      </c>
      <c r="E500" s="195" t="s">
        <v>3</v>
      </c>
      <c r="F500" s="196" t="s">
        <v>623</v>
      </c>
      <c r="H500" s="197">
        <v>67.08</v>
      </c>
      <c r="I500" s="198"/>
      <c r="L500" s="194"/>
      <c r="M500" s="199"/>
      <c r="N500" s="200"/>
      <c r="O500" s="200"/>
      <c r="P500" s="200"/>
      <c r="Q500" s="200"/>
      <c r="R500" s="200"/>
      <c r="S500" s="200"/>
      <c r="T500" s="201"/>
      <c r="AT500" s="195" t="s">
        <v>188</v>
      </c>
      <c r="AU500" s="195" t="s">
        <v>81</v>
      </c>
      <c r="AV500" s="12" t="s">
        <v>81</v>
      </c>
      <c r="AW500" s="12" t="s">
        <v>34</v>
      </c>
      <c r="AX500" s="12" t="s">
        <v>72</v>
      </c>
      <c r="AY500" s="195" t="s">
        <v>177</v>
      </c>
    </row>
    <row r="501" spans="2:51" s="12" customFormat="1" ht="12">
      <c r="B501" s="194"/>
      <c r="D501" s="191" t="s">
        <v>188</v>
      </c>
      <c r="E501" s="195" t="s">
        <v>3</v>
      </c>
      <c r="F501" s="196" t="s">
        <v>623</v>
      </c>
      <c r="H501" s="197">
        <v>67.08</v>
      </c>
      <c r="I501" s="198"/>
      <c r="L501" s="194"/>
      <c r="M501" s="199"/>
      <c r="N501" s="200"/>
      <c r="O501" s="200"/>
      <c r="P501" s="200"/>
      <c r="Q501" s="200"/>
      <c r="R501" s="200"/>
      <c r="S501" s="200"/>
      <c r="T501" s="201"/>
      <c r="AT501" s="195" t="s">
        <v>188</v>
      </c>
      <c r="AU501" s="195" t="s">
        <v>81</v>
      </c>
      <c r="AV501" s="12" t="s">
        <v>81</v>
      </c>
      <c r="AW501" s="12" t="s">
        <v>34</v>
      </c>
      <c r="AX501" s="12" t="s">
        <v>72</v>
      </c>
      <c r="AY501" s="195" t="s">
        <v>177</v>
      </c>
    </row>
    <row r="502" spans="2:51" s="12" customFormat="1" ht="12">
      <c r="B502" s="194"/>
      <c r="D502" s="191" t="s">
        <v>188</v>
      </c>
      <c r="E502" s="195" t="s">
        <v>3</v>
      </c>
      <c r="F502" s="196" t="s">
        <v>624</v>
      </c>
      <c r="H502" s="197">
        <v>33.84</v>
      </c>
      <c r="I502" s="198"/>
      <c r="L502" s="194"/>
      <c r="M502" s="199"/>
      <c r="N502" s="200"/>
      <c r="O502" s="200"/>
      <c r="P502" s="200"/>
      <c r="Q502" s="200"/>
      <c r="R502" s="200"/>
      <c r="S502" s="200"/>
      <c r="T502" s="201"/>
      <c r="AT502" s="195" t="s">
        <v>188</v>
      </c>
      <c r="AU502" s="195" t="s">
        <v>81</v>
      </c>
      <c r="AV502" s="12" t="s">
        <v>81</v>
      </c>
      <c r="AW502" s="12" t="s">
        <v>34</v>
      </c>
      <c r="AX502" s="12" t="s">
        <v>72</v>
      </c>
      <c r="AY502" s="195" t="s">
        <v>177</v>
      </c>
    </row>
    <row r="503" spans="2:51" s="12" customFormat="1" ht="12">
      <c r="B503" s="194"/>
      <c r="D503" s="191" t="s">
        <v>188</v>
      </c>
      <c r="E503" s="195" t="s">
        <v>3</v>
      </c>
      <c r="F503" s="196" t="s">
        <v>624</v>
      </c>
      <c r="H503" s="197">
        <v>33.84</v>
      </c>
      <c r="I503" s="198"/>
      <c r="L503" s="194"/>
      <c r="M503" s="199"/>
      <c r="N503" s="200"/>
      <c r="O503" s="200"/>
      <c r="P503" s="200"/>
      <c r="Q503" s="200"/>
      <c r="R503" s="200"/>
      <c r="S503" s="200"/>
      <c r="T503" s="201"/>
      <c r="AT503" s="195" t="s">
        <v>188</v>
      </c>
      <c r="AU503" s="195" t="s">
        <v>81</v>
      </c>
      <c r="AV503" s="12" t="s">
        <v>81</v>
      </c>
      <c r="AW503" s="12" t="s">
        <v>34</v>
      </c>
      <c r="AX503" s="12" t="s">
        <v>72</v>
      </c>
      <c r="AY503" s="195" t="s">
        <v>177</v>
      </c>
    </row>
    <row r="504" spans="2:51" s="12" customFormat="1" ht="12">
      <c r="B504" s="194"/>
      <c r="D504" s="191" t="s">
        <v>188</v>
      </c>
      <c r="E504" s="195" t="s">
        <v>3</v>
      </c>
      <c r="F504" s="196" t="s">
        <v>624</v>
      </c>
      <c r="H504" s="197">
        <v>33.84</v>
      </c>
      <c r="I504" s="198"/>
      <c r="L504" s="194"/>
      <c r="M504" s="199"/>
      <c r="N504" s="200"/>
      <c r="O504" s="200"/>
      <c r="P504" s="200"/>
      <c r="Q504" s="200"/>
      <c r="R504" s="200"/>
      <c r="S504" s="200"/>
      <c r="T504" s="201"/>
      <c r="AT504" s="195" t="s">
        <v>188</v>
      </c>
      <c r="AU504" s="195" t="s">
        <v>81</v>
      </c>
      <c r="AV504" s="12" t="s">
        <v>81</v>
      </c>
      <c r="AW504" s="12" t="s">
        <v>34</v>
      </c>
      <c r="AX504" s="12" t="s">
        <v>72</v>
      </c>
      <c r="AY504" s="195" t="s">
        <v>177</v>
      </c>
    </row>
    <row r="505" spans="2:51" s="12" customFormat="1" ht="12">
      <c r="B505" s="194"/>
      <c r="D505" s="191" t="s">
        <v>188</v>
      </c>
      <c r="E505" s="195" t="s">
        <v>3</v>
      </c>
      <c r="F505" s="196" t="s">
        <v>625</v>
      </c>
      <c r="H505" s="197">
        <v>31.365</v>
      </c>
      <c r="I505" s="198"/>
      <c r="L505" s="194"/>
      <c r="M505" s="199"/>
      <c r="N505" s="200"/>
      <c r="O505" s="200"/>
      <c r="P505" s="200"/>
      <c r="Q505" s="200"/>
      <c r="R505" s="200"/>
      <c r="S505" s="200"/>
      <c r="T505" s="201"/>
      <c r="AT505" s="195" t="s">
        <v>188</v>
      </c>
      <c r="AU505" s="195" t="s">
        <v>81</v>
      </c>
      <c r="AV505" s="12" t="s">
        <v>81</v>
      </c>
      <c r="AW505" s="12" t="s">
        <v>34</v>
      </c>
      <c r="AX505" s="12" t="s">
        <v>72</v>
      </c>
      <c r="AY505" s="195" t="s">
        <v>177</v>
      </c>
    </row>
    <row r="506" spans="2:51" s="12" customFormat="1" ht="12">
      <c r="B506" s="194"/>
      <c r="D506" s="191" t="s">
        <v>188</v>
      </c>
      <c r="E506" s="195" t="s">
        <v>3</v>
      </c>
      <c r="F506" s="196" t="s">
        <v>625</v>
      </c>
      <c r="H506" s="197">
        <v>31.365</v>
      </c>
      <c r="I506" s="198"/>
      <c r="L506" s="194"/>
      <c r="M506" s="199"/>
      <c r="N506" s="200"/>
      <c r="O506" s="200"/>
      <c r="P506" s="200"/>
      <c r="Q506" s="200"/>
      <c r="R506" s="200"/>
      <c r="S506" s="200"/>
      <c r="T506" s="201"/>
      <c r="AT506" s="195" t="s">
        <v>188</v>
      </c>
      <c r="AU506" s="195" t="s">
        <v>81</v>
      </c>
      <c r="AV506" s="12" t="s">
        <v>81</v>
      </c>
      <c r="AW506" s="12" t="s">
        <v>34</v>
      </c>
      <c r="AX506" s="12" t="s">
        <v>72</v>
      </c>
      <c r="AY506" s="195" t="s">
        <v>177</v>
      </c>
    </row>
    <row r="507" spans="2:51" s="12" customFormat="1" ht="12">
      <c r="B507" s="194"/>
      <c r="D507" s="191" t="s">
        <v>188</v>
      </c>
      <c r="E507" s="195" t="s">
        <v>3</v>
      </c>
      <c r="F507" s="196" t="s">
        <v>625</v>
      </c>
      <c r="H507" s="197">
        <v>31.365</v>
      </c>
      <c r="I507" s="198"/>
      <c r="L507" s="194"/>
      <c r="M507" s="199"/>
      <c r="N507" s="200"/>
      <c r="O507" s="200"/>
      <c r="P507" s="200"/>
      <c r="Q507" s="200"/>
      <c r="R507" s="200"/>
      <c r="S507" s="200"/>
      <c r="T507" s="201"/>
      <c r="AT507" s="195" t="s">
        <v>188</v>
      </c>
      <c r="AU507" s="195" t="s">
        <v>81</v>
      </c>
      <c r="AV507" s="12" t="s">
        <v>81</v>
      </c>
      <c r="AW507" s="12" t="s">
        <v>34</v>
      </c>
      <c r="AX507" s="12" t="s">
        <v>72</v>
      </c>
      <c r="AY507" s="195" t="s">
        <v>177</v>
      </c>
    </row>
    <row r="508" spans="2:51" s="12" customFormat="1" ht="12">
      <c r="B508" s="194"/>
      <c r="D508" s="191" t="s">
        <v>188</v>
      </c>
      <c r="E508" s="195" t="s">
        <v>3</v>
      </c>
      <c r="F508" s="196" t="s">
        <v>626</v>
      </c>
      <c r="H508" s="197">
        <v>61.635</v>
      </c>
      <c r="I508" s="198"/>
      <c r="L508" s="194"/>
      <c r="M508" s="199"/>
      <c r="N508" s="200"/>
      <c r="O508" s="200"/>
      <c r="P508" s="200"/>
      <c r="Q508" s="200"/>
      <c r="R508" s="200"/>
      <c r="S508" s="200"/>
      <c r="T508" s="201"/>
      <c r="AT508" s="195" t="s">
        <v>188</v>
      </c>
      <c r="AU508" s="195" t="s">
        <v>81</v>
      </c>
      <c r="AV508" s="12" t="s">
        <v>81</v>
      </c>
      <c r="AW508" s="12" t="s">
        <v>34</v>
      </c>
      <c r="AX508" s="12" t="s">
        <v>72</v>
      </c>
      <c r="AY508" s="195" t="s">
        <v>177</v>
      </c>
    </row>
    <row r="509" spans="2:51" s="12" customFormat="1" ht="12">
      <c r="B509" s="194"/>
      <c r="D509" s="191" t="s">
        <v>188</v>
      </c>
      <c r="E509" s="195" t="s">
        <v>3</v>
      </c>
      <c r="F509" s="196" t="s">
        <v>626</v>
      </c>
      <c r="H509" s="197">
        <v>61.635</v>
      </c>
      <c r="I509" s="198"/>
      <c r="L509" s="194"/>
      <c r="M509" s="199"/>
      <c r="N509" s="200"/>
      <c r="O509" s="200"/>
      <c r="P509" s="200"/>
      <c r="Q509" s="200"/>
      <c r="R509" s="200"/>
      <c r="S509" s="200"/>
      <c r="T509" s="201"/>
      <c r="AT509" s="195" t="s">
        <v>188</v>
      </c>
      <c r="AU509" s="195" t="s">
        <v>81</v>
      </c>
      <c r="AV509" s="12" t="s">
        <v>81</v>
      </c>
      <c r="AW509" s="12" t="s">
        <v>34</v>
      </c>
      <c r="AX509" s="12" t="s">
        <v>72</v>
      </c>
      <c r="AY509" s="195" t="s">
        <v>177</v>
      </c>
    </row>
    <row r="510" spans="2:51" s="12" customFormat="1" ht="12">
      <c r="B510" s="194"/>
      <c r="D510" s="191" t="s">
        <v>188</v>
      </c>
      <c r="E510" s="195" t="s">
        <v>3</v>
      </c>
      <c r="F510" s="196" t="s">
        <v>626</v>
      </c>
      <c r="H510" s="197">
        <v>61.635</v>
      </c>
      <c r="I510" s="198"/>
      <c r="L510" s="194"/>
      <c r="M510" s="199"/>
      <c r="N510" s="200"/>
      <c r="O510" s="200"/>
      <c r="P510" s="200"/>
      <c r="Q510" s="200"/>
      <c r="R510" s="200"/>
      <c r="S510" s="200"/>
      <c r="T510" s="201"/>
      <c r="AT510" s="195" t="s">
        <v>188</v>
      </c>
      <c r="AU510" s="195" t="s">
        <v>81</v>
      </c>
      <c r="AV510" s="12" t="s">
        <v>81</v>
      </c>
      <c r="AW510" s="12" t="s">
        <v>34</v>
      </c>
      <c r="AX510" s="12" t="s">
        <v>72</v>
      </c>
      <c r="AY510" s="195" t="s">
        <v>177</v>
      </c>
    </row>
    <row r="511" spans="2:51" s="12" customFormat="1" ht="12">
      <c r="B511" s="194"/>
      <c r="D511" s="191" t="s">
        <v>188</v>
      </c>
      <c r="E511" s="195" t="s">
        <v>3</v>
      </c>
      <c r="F511" s="196" t="s">
        <v>627</v>
      </c>
      <c r="H511" s="197">
        <v>36.35</v>
      </c>
      <c r="I511" s="198"/>
      <c r="L511" s="194"/>
      <c r="M511" s="199"/>
      <c r="N511" s="200"/>
      <c r="O511" s="200"/>
      <c r="P511" s="200"/>
      <c r="Q511" s="200"/>
      <c r="R511" s="200"/>
      <c r="S511" s="200"/>
      <c r="T511" s="201"/>
      <c r="AT511" s="195" t="s">
        <v>188</v>
      </c>
      <c r="AU511" s="195" t="s">
        <v>81</v>
      </c>
      <c r="AV511" s="12" t="s">
        <v>81</v>
      </c>
      <c r="AW511" s="12" t="s">
        <v>34</v>
      </c>
      <c r="AX511" s="12" t="s">
        <v>72</v>
      </c>
      <c r="AY511" s="195" t="s">
        <v>177</v>
      </c>
    </row>
    <row r="512" spans="2:51" s="12" customFormat="1" ht="12">
      <c r="B512" s="194"/>
      <c r="D512" s="191" t="s">
        <v>188</v>
      </c>
      <c r="E512" s="195" t="s">
        <v>3</v>
      </c>
      <c r="F512" s="196" t="s">
        <v>628</v>
      </c>
      <c r="H512" s="197">
        <v>34.5</v>
      </c>
      <c r="I512" s="198"/>
      <c r="L512" s="194"/>
      <c r="M512" s="199"/>
      <c r="N512" s="200"/>
      <c r="O512" s="200"/>
      <c r="P512" s="200"/>
      <c r="Q512" s="200"/>
      <c r="R512" s="200"/>
      <c r="S512" s="200"/>
      <c r="T512" s="201"/>
      <c r="AT512" s="195" t="s">
        <v>188</v>
      </c>
      <c r="AU512" s="195" t="s">
        <v>81</v>
      </c>
      <c r="AV512" s="12" t="s">
        <v>81</v>
      </c>
      <c r="AW512" s="12" t="s">
        <v>34</v>
      </c>
      <c r="AX512" s="12" t="s">
        <v>72</v>
      </c>
      <c r="AY512" s="195" t="s">
        <v>177</v>
      </c>
    </row>
    <row r="513" spans="2:51" s="12" customFormat="1" ht="12">
      <c r="B513" s="194"/>
      <c r="D513" s="191" t="s">
        <v>188</v>
      </c>
      <c r="E513" s="195" t="s">
        <v>3</v>
      </c>
      <c r="F513" s="196" t="s">
        <v>629</v>
      </c>
      <c r="H513" s="197">
        <v>61.065</v>
      </c>
      <c r="I513" s="198"/>
      <c r="L513" s="194"/>
      <c r="M513" s="199"/>
      <c r="N513" s="200"/>
      <c r="O513" s="200"/>
      <c r="P513" s="200"/>
      <c r="Q513" s="200"/>
      <c r="R513" s="200"/>
      <c r="S513" s="200"/>
      <c r="T513" s="201"/>
      <c r="AT513" s="195" t="s">
        <v>188</v>
      </c>
      <c r="AU513" s="195" t="s">
        <v>81</v>
      </c>
      <c r="AV513" s="12" t="s">
        <v>81</v>
      </c>
      <c r="AW513" s="12" t="s">
        <v>34</v>
      </c>
      <c r="AX513" s="12" t="s">
        <v>72</v>
      </c>
      <c r="AY513" s="195" t="s">
        <v>177</v>
      </c>
    </row>
    <row r="514" spans="2:51" s="12" customFormat="1" ht="12">
      <c r="B514" s="194"/>
      <c r="D514" s="191" t="s">
        <v>188</v>
      </c>
      <c r="E514" s="195" t="s">
        <v>3</v>
      </c>
      <c r="F514" s="196" t="s">
        <v>630</v>
      </c>
      <c r="H514" s="197">
        <v>50.355</v>
      </c>
      <c r="I514" s="198"/>
      <c r="L514" s="194"/>
      <c r="M514" s="199"/>
      <c r="N514" s="200"/>
      <c r="O514" s="200"/>
      <c r="P514" s="200"/>
      <c r="Q514" s="200"/>
      <c r="R514" s="200"/>
      <c r="S514" s="200"/>
      <c r="T514" s="201"/>
      <c r="AT514" s="195" t="s">
        <v>188</v>
      </c>
      <c r="AU514" s="195" t="s">
        <v>81</v>
      </c>
      <c r="AV514" s="12" t="s">
        <v>81</v>
      </c>
      <c r="AW514" s="12" t="s">
        <v>34</v>
      </c>
      <c r="AX514" s="12" t="s">
        <v>72</v>
      </c>
      <c r="AY514" s="195" t="s">
        <v>177</v>
      </c>
    </row>
    <row r="515" spans="2:51" s="12" customFormat="1" ht="12">
      <c r="B515" s="194"/>
      <c r="D515" s="191" t="s">
        <v>188</v>
      </c>
      <c r="E515" s="195" t="s">
        <v>3</v>
      </c>
      <c r="F515" s="196" t="s">
        <v>631</v>
      </c>
      <c r="H515" s="197">
        <v>24.204</v>
      </c>
      <c r="I515" s="198"/>
      <c r="L515" s="194"/>
      <c r="M515" s="199"/>
      <c r="N515" s="200"/>
      <c r="O515" s="200"/>
      <c r="P515" s="200"/>
      <c r="Q515" s="200"/>
      <c r="R515" s="200"/>
      <c r="S515" s="200"/>
      <c r="T515" s="201"/>
      <c r="AT515" s="195" t="s">
        <v>188</v>
      </c>
      <c r="AU515" s="195" t="s">
        <v>81</v>
      </c>
      <c r="AV515" s="12" t="s">
        <v>81</v>
      </c>
      <c r="AW515" s="12" t="s">
        <v>34</v>
      </c>
      <c r="AX515" s="12" t="s">
        <v>72</v>
      </c>
      <c r="AY515" s="195" t="s">
        <v>177</v>
      </c>
    </row>
    <row r="516" spans="2:51" s="12" customFormat="1" ht="12">
      <c r="B516" s="194"/>
      <c r="D516" s="191" t="s">
        <v>188</v>
      </c>
      <c r="E516" s="195" t="s">
        <v>3</v>
      </c>
      <c r="F516" s="196" t="s">
        <v>632</v>
      </c>
      <c r="H516" s="197">
        <v>18.334</v>
      </c>
      <c r="I516" s="198"/>
      <c r="L516" s="194"/>
      <c r="M516" s="199"/>
      <c r="N516" s="200"/>
      <c r="O516" s="200"/>
      <c r="P516" s="200"/>
      <c r="Q516" s="200"/>
      <c r="R516" s="200"/>
      <c r="S516" s="200"/>
      <c r="T516" s="201"/>
      <c r="AT516" s="195" t="s">
        <v>188</v>
      </c>
      <c r="AU516" s="195" t="s">
        <v>81</v>
      </c>
      <c r="AV516" s="12" t="s">
        <v>81</v>
      </c>
      <c r="AW516" s="12" t="s">
        <v>34</v>
      </c>
      <c r="AX516" s="12" t="s">
        <v>72</v>
      </c>
      <c r="AY516" s="195" t="s">
        <v>177</v>
      </c>
    </row>
    <row r="517" spans="2:51" s="12" customFormat="1" ht="12">
      <c r="B517" s="194"/>
      <c r="D517" s="191" t="s">
        <v>188</v>
      </c>
      <c r="E517" s="195" t="s">
        <v>3</v>
      </c>
      <c r="F517" s="196" t="s">
        <v>633</v>
      </c>
      <c r="H517" s="197">
        <v>45.63</v>
      </c>
      <c r="I517" s="198"/>
      <c r="L517" s="194"/>
      <c r="M517" s="199"/>
      <c r="N517" s="200"/>
      <c r="O517" s="200"/>
      <c r="P517" s="200"/>
      <c r="Q517" s="200"/>
      <c r="R517" s="200"/>
      <c r="S517" s="200"/>
      <c r="T517" s="201"/>
      <c r="AT517" s="195" t="s">
        <v>188</v>
      </c>
      <c r="AU517" s="195" t="s">
        <v>81</v>
      </c>
      <c r="AV517" s="12" t="s">
        <v>81</v>
      </c>
      <c r="AW517" s="12" t="s">
        <v>34</v>
      </c>
      <c r="AX517" s="12" t="s">
        <v>72</v>
      </c>
      <c r="AY517" s="195" t="s">
        <v>177</v>
      </c>
    </row>
    <row r="518" spans="2:51" s="12" customFormat="1" ht="12">
      <c r="B518" s="194"/>
      <c r="D518" s="191" t="s">
        <v>188</v>
      </c>
      <c r="E518" s="195" t="s">
        <v>3</v>
      </c>
      <c r="F518" s="196" t="s">
        <v>634</v>
      </c>
      <c r="H518" s="197">
        <v>36.48</v>
      </c>
      <c r="I518" s="198"/>
      <c r="L518" s="194"/>
      <c r="M518" s="199"/>
      <c r="N518" s="200"/>
      <c r="O518" s="200"/>
      <c r="P518" s="200"/>
      <c r="Q518" s="200"/>
      <c r="R518" s="200"/>
      <c r="S518" s="200"/>
      <c r="T518" s="201"/>
      <c r="AT518" s="195" t="s">
        <v>188</v>
      </c>
      <c r="AU518" s="195" t="s">
        <v>81</v>
      </c>
      <c r="AV518" s="12" t="s">
        <v>81</v>
      </c>
      <c r="AW518" s="12" t="s">
        <v>34</v>
      </c>
      <c r="AX518" s="12" t="s">
        <v>72</v>
      </c>
      <c r="AY518" s="195" t="s">
        <v>177</v>
      </c>
    </row>
    <row r="519" spans="2:51" s="12" customFormat="1" ht="12">
      <c r="B519" s="194"/>
      <c r="D519" s="191" t="s">
        <v>188</v>
      </c>
      <c r="E519" s="195" t="s">
        <v>3</v>
      </c>
      <c r="F519" s="196" t="s">
        <v>635</v>
      </c>
      <c r="H519" s="197">
        <v>22.62</v>
      </c>
      <c r="I519" s="198"/>
      <c r="L519" s="194"/>
      <c r="M519" s="199"/>
      <c r="N519" s="200"/>
      <c r="O519" s="200"/>
      <c r="P519" s="200"/>
      <c r="Q519" s="200"/>
      <c r="R519" s="200"/>
      <c r="S519" s="200"/>
      <c r="T519" s="201"/>
      <c r="AT519" s="195" t="s">
        <v>188</v>
      </c>
      <c r="AU519" s="195" t="s">
        <v>81</v>
      </c>
      <c r="AV519" s="12" t="s">
        <v>81</v>
      </c>
      <c r="AW519" s="12" t="s">
        <v>34</v>
      </c>
      <c r="AX519" s="12" t="s">
        <v>72</v>
      </c>
      <c r="AY519" s="195" t="s">
        <v>177</v>
      </c>
    </row>
    <row r="520" spans="2:51" s="12" customFormat="1" ht="12">
      <c r="B520" s="194"/>
      <c r="D520" s="191" t="s">
        <v>188</v>
      </c>
      <c r="E520" s="195" t="s">
        <v>3</v>
      </c>
      <c r="F520" s="196" t="s">
        <v>635</v>
      </c>
      <c r="H520" s="197">
        <v>22.62</v>
      </c>
      <c r="I520" s="198"/>
      <c r="L520" s="194"/>
      <c r="M520" s="199"/>
      <c r="N520" s="200"/>
      <c r="O520" s="200"/>
      <c r="P520" s="200"/>
      <c r="Q520" s="200"/>
      <c r="R520" s="200"/>
      <c r="S520" s="200"/>
      <c r="T520" s="201"/>
      <c r="AT520" s="195" t="s">
        <v>188</v>
      </c>
      <c r="AU520" s="195" t="s">
        <v>81</v>
      </c>
      <c r="AV520" s="12" t="s">
        <v>81</v>
      </c>
      <c r="AW520" s="12" t="s">
        <v>34</v>
      </c>
      <c r="AX520" s="12" t="s">
        <v>72</v>
      </c>
      <c r="AY520" s="195" t="s">
        <v>177</v>
      </c>
    </row>
    <row r="521" spans="2:51" s="12" customFormat="1" ht="12">
      <c r="B521" s="194"/>
      <c r="D521" s="191" t="s">
        <v>188</v>
      </c>
      <c r="E521" s="195" t="s">
        <v>3</v>
      </c>
      <c r="F521" s="196" t="s">
        <v>636</v>
      </c>
      <c r="H521" s="197">
        <v>47.43</v>
      </c>
      <c r="I521" s="198"/>
      <c r="L521" s="194"/>
      <c r="M521" s="199"/>
      <c r="N521" s="200"/>
      <c r="O521" s="200"/>
      <c r="P521" s="200"/>
      <c r="Q521" s="200"/>
      <c r="R521" s="200"/>
      <c r="S521" s="200"/>
      <c r="T521" s="201"/>
      <c r="AT521" s="195" t="s">
        <v>188</v>
      </c>
      <c r="AU521" s="195" t="s">
        <v>81</v>
      </c>
      <c r="AV521" s="12" t="s">
        <v>81</v>
      </c>
      <c r="AW521" s="12" t="s">
        <v>34</v>
      </c>
      <c r="AX521" s="12" t="s">
        <v>72</v>
      </c>
      <c r="AY521" s="195" t="s">
        <v>177</v>
      </c>
    </row>
    <row r="522" spans="2:51" s="14" customFormat="1" ht="12">
      <c r="B522" s="221"/>
      <c r="D522" s="191" t="s">
        <v>188</v>
      </c>
      <c r="E522" s="222" t="s">
        <v>3</v>
      </c>
      <c r="F522" s="223" t="s">
        <v>365</v>
      </c>
      <c r="H522" s="224">
        <v>2374.0079999999994</v>
      </c>
      <c r="I522" s="225"/>
      <c r="L522" s="221"/>
      <c r="M522" s="226"/>
      <c r="N522" s="227"/>
      <c r="O522" s="227"/>
      <c r="P522" s="227"/>
      <c r="Q522" s="227"/>
      <c r="R522" s="227"/>
      <c r="S522" s="227"/>
      <c r="T522" s="228"/>
      <c r="AT522" s="222" t="s">
        <v>188</v>
      </c>
      <c r="AU522" s="222" t="s">
        <v>81</v>
      </c>
      <c r="AV522" s="14" t="s">
        <v>194</v>
      </c>
      <c r="AW522" s="14" t="s">
        <v>34</v>
      </c>
      <c r="AX522" s="14" t="s">
        <v>72</v>
      </c>
      <c r="AY522" s="222" t="s">
        <v>177</v>
      </c>
    </row>
    <row r="523" spans="2:51" s="12" customFormat="1" ht="12">
      <c r="B523" s="194"/>
      <c r="D523" s="191" t="s">
        <v>188</v>
      </c>
      <c r="E523" s="195" t="s">
        <v>3</v>
      </c>
      <c r="F523" s="196" t="s">
        <v>599</v>
      </c>
      <c r="H523" s="197">
        <v>26.12</v>
      </c>
      <c r="I523" s="198"/>
      <c r="L523" s="194"/>
      <c r="M523" s="199"/>
      <c r="N523" s="200"/>
      <c r="O523" s="200"/>
      <c r="P523" s="200"/>
      <c r="Q523" s="200"/>
      <c r="R523" s="200"/>
      <c r="S523" s="200"/>
      <c r="T523" s="201"/>
      <c r="AT523" s="195" t="s">
        <v>188</v>
      </c>
      <c r="AU523" s="195" t="s">
        <v>81</v>
      </c>
      <c r="AV523" s="12" t="s">
        <v>81</v>
      </c>
      <c r="AW523" s="12" t="s">
        <v>34</v>
      </c>
      <c r="AX523" s="12" t="s">
        <v>72</v>
      </c>
      <c r="AY523" s="195" t="s">
        <v>177</v>
      </c>
    </row>
    <row r="524" spans="2:51" s="12" customFormat="1" ht="12">
      <c r="B524" s="194"/>
      <c r="D524" s="191" t="s">
        <v>188</v>
      </c>
      <c r="E524" s="195" t="s">
        <v>3</v>
      </c>
      <c r="F524" s="196" t="s">
        <v>637</v>
      </c>
      <c r="H524" s="197">
        <v>51.86</v>
      </c>
      <c r="I524" s="198"/>
      <c r="L524" s="194"/>
      <c r="M524" s="199"/>
      <c r="N524" s="200"/>
      <c r="O524" s="200"/>
      <c r="P524" s="200"/>
      <c r="Q524" s="200"/>
      <c r="R524" s="200"/>
      <c r="S524" s="200"/>
      <c r="T524" s="201"/>
      <c r="AT524" s="195" t="s">
        <v>188</v>
      </c>
      <c r="AU524" s="195" t="s">
        <v>81</v>
      </c>
      <c r="AV524" s="12" t="s">
        <v>81</v>
      </c>
      <c r="AW524" s="12" t="s">
        <v>34</v>
      </c>
      <c r="AX524" s="12" t="s">
        <v>72</v>
      </c>
      <c r="AY524" s="195" t="s">
        <v>177</v>
      </c>
    </row>
    <row r="525" spans="2:51" s="12" customFormat="1" ht="12">
      <c r="B525" s="194"/>
      <c r="D525" s="191" t="s">
        <v>188</v>
      </c>
      <c r="E525" s="195" t="s">
        <v>3</v>
      </c>
      <c r="F525" s="196" t="s">
        <v>638</v>
      </c>
      <c r="H525" s="197">
        <v>578.29</v>
      </c>
      <c r="I525" s="198"/>
      <c r="L525" s="194"/>
      <c r="M525" s="199"/>
      <c r="N525" s="200"/>
      <c r="O525" s="200"/>
      <c r="P525" s="200"/>
      <c r="Q525" s="200"/>
      <c r="R525" s="200"/>
      <c r="S525" s="200"/>
      <c r="T525" s="201"/>
      <c r="AT525" s="195" t="s">
        <v>188</v>
      </c>
      <c r="AU525" s="195" t="s">
        <v>81</v>
      </c>
      <c r="AV525" s="12" t="s">
        <v>81</v>
      </c>
      <c r="AW525" s="12" t="s">
        <v>34</v>
      </c>
      <c r="AX525" s="12" t="s">
        <v>72</v>
      </c>
      <c r="AY525" s="195" t="s">
        <v>177</v>
      </c>
    </row>
    <row r="526" spans="2:51" s="12" customFormat="1" ht="12">
      <c r="B526" s="194"/>
      <c r="D526" s="191" t="s">
        <v>188</v>
      </c>
      <c r="E526" s="195" t="s">
        <v>3</v>
      </c>
      <c r="F526" s="196" t="s">
        <v>639</v>
      </c>
      <c r="H526" s="197">
        <v>37.05</v>
      </c>
      <c r="I526" s="198"/>
      <c r="L526" s="194"/>
      <c r="M526" s="199"/>
      <c r="N526" s="200"/>
      <c r="O526" s="200"/>
      <c r="P526" s="200"/>
      <c r="Q526" s="200"/>
      <c r="R526" s="200"/>
      <c r="S526" s="200"/>
      <c r="T526" s="201"/>
      <c r="AT526" s="195" t="s">
        <v>188</v>
      </c>
      <c r="AU526" s="195" t="s">
        <v>81</v>
      </c>
      <c r="AV526" s="12" t="s">
        <v>81</v>
      </c>
      <c r="AW526" s="12" t="s">
        <v>34</v>
      </c>
      <c r="AX526" s="12" t="s">
        <v>72</v>
      </c>
      <c r="AY526" s="195" t="s">
        <v>177</v>
      </c>
    </row>
    <row r="527" spans="2:51" s="12" customFormat="1" ht="12">
      <c r="B527" s="194"/>
      <c r="D527" s="191" t="s">
        <v>188</v>
      </c>
      <c r="E527" s="195" t="s">
        <v>3</v>
      </c>
      <c r="F527" s="196" t="s">
        <v>603</v>
      </c>
      <c r="H527" s="197">
        <v>27.24</v>
      </c>
      <c r="I527" s="198"/>
      <c r="L527" s="194"/>
      <c r="M527" s="199"/>
      <c r="N527" s="200"/>
      <c r="O527" s="200"/>
      <c r="P527" s="200"/>
      <c r="Q527" s="200"/>
      <c r="R527" s="200"/>
      <c r="S527" s="200"/>
      <c r="T527" s="201"/>
      <c r="AT527" s="195" t="s">
        <v>188</v>
      </c>
      <c r="AU527" s="195" t="s">
        <v>81</v>
      </c>
      <c r="AV527" s="12" t="s">
        <v>81</v>
      </c>
      <c r="AW527" s="12" t="s">
        <v>34</v>
      </c>
      <c r="AX527" s="12" t="s">
        <v>72</v>
      </c>
      <c r="AY527" s="195" t="s">
        <v>177</v>
      </c>
    </row>
    <row r="528" spans="2:51" s="12" customFormat="1" ht="12">
      <c r="B528" s="194"/>
      <c r="D528" s="191" t="s">
        <v>188</v>
      </c>
      <c r="E528" s="195" t="s">
        <v>3</v>
      </c>
      <c r="F528" s="196" t="s">
        <v>603</v>
      </c>
      <c r="H528" s="197">
        <v>27.24</v>
      </c>
      <c r="I528" s="198"/>
      <c r="L528" s="194"/>
      <c r="M528" s="199"/>
      <c r="N528" s="200"/>
      <c r="O528" s="200"/>
      <c r="P528" s="200"/>
      <c r="Q528" s="200"/>
      <c r="R528" s="200"/>
      <c r="S528" s="200"/>
      <c r="T528" s="201"/>
      <c r="AT528" s="195" t="s">
        <v>188</v>
      </c>
      <c r="AU528" s="195" t="s">
        <v>81</v>
      </c>
      <c r="AV528" s="12" t="s">
        <v>81</v>
      </c>
      <c r="AW528" s="12" t="s">
        <v>34</v>
      </c>
      <c r="AX528" s="12" t="s">
        <v>72</v>
      </c>
      <c r="AY528" s="195" t="s">
        <v>177</v>
      </c>
    </row>
    <row r="529" spans="2:51" s="12" customFormat="1" ht="12">
      <c r="B529" s="194"/>
      <c r="D529" s="191" t="s">
        <v>188</v>
      </c>
      <c r="E529" s="195" t="s">
        <v>3</v>
      </c>
      <c r="F529" s="196" t="s">
        <v>640</v>
      </c>
      <c r="H529" s="197">
        <v>38.7</v>
      </c>
      <c r="I529" s="198"/>
      <c r="L529" s="194"/>
      <c r="M529" s="199"/>
      <c r="N529" s="200"/>
      <c r="O529" s="200"/>
      <c r="P529" s="200"/>
      <c r="Q529" s="200"/>
      <c r="R529" s="200"/>
      <c r="S529" s="200"/>
      <c r="T529" s="201"/>
      <c r="AT529" s="195" t="s">
        <v>188</v>
      </c>
      <c r="AU529" s="195" t="s">
        <v>81</v>
      </c>
      <c r="AV529" s="12" t="s">
        <v>81</v>
      </c>
      <c r="AW529" s="12" t="s">
        <v>34</v>
      </c>
      <c r="AX529" s="12" t="s">
        <v>72</v>
      </c>
      <c r="AY529" s="195" t="s">
        <v>177</v>
      </c>
    </row>
    <row r="530" spans="2:51" s="12" customFormat="1" ht="12">
      <c r="B530" s="194"/>
      <c r="D530" s="191" t="s">
        <v>188</v>
      </c>
      <c r="E530" s="195" t="s">
        <v>3</v>
      </c>
      <c r="F530" s="196" t="s">
        <v>641</v>
      </c>
      <c r="H530" s="197">
        <v>39.45</v>
      </c>
      <c r="I530" s="198"/>
      <c r="L530" s="194"/>
      <c r="M530" s="199"/>
      <c r="N530" s="200"/>
      <c r="O530" s="200"/>
      <c r="P530" s="200"/>
      <c r="Q530" s="200"/>
      <c r="R530" s="200"/>
      <c r="S530" s="200"/>
      <c r="T530" s="201"/>
      <c r="AT530" s="195" t="s">
        <v>188</v>
      </c>
      <c r="AU530" s="195" t="s">
        <v>81</v>
      </c>
      <c r="AV530" s="12" t="s">
        <v>81</v>
      </c>
      <c r="AW530" s="12" t="s">
        <v>34</v>
      </c>
      <c r="AX530" s="12" t="s">
        <v>72</v>
      </c>
      <c r="AY530" s="195" t="s">
        <v>177</v>
      </c>
    </row>
    <row r="531" spans="2:51" s="12" customFormat="1" ht="12">
      <c r="B531" s="194"/>
      <c r="D531" s="191" t="s">
        <v>188</v>
      </c>
      <c r="E531" s="195" t="s">
        <v>3</v>
      </c>
      <c r="F531" s="196" t="s">
        <v>642</v>
      </c>
      <c r="H531" s="197">
        <v>42</v>
      </c>
      <c r="I531" s="198"/>
      <c r="L531" s="194"/>
      <c r="M531" s="199"/>
      <c r="N531" s="200"/>
      <c r="O531" s="200"/>
      <c r="P531" s="200"/>
      <c r="Q531" s="200"/>
      <c r="R531" s="200"/>
      <c r="S531" s="200"/>
      <c r="T531" s="201"/>
      <c r="AT531" s="195" t="s">
        <v>188</v>
      </c>
      <c r="AU531" s="195" t="s">
        <v>81</v>
      </c>
      <c r="AV531" s="12" t="s">
        <v>81</v>
      </c>
      <c r="AW531" s="12" t="s">
        <v>34</v>
      </c>
      <c r="AX531" s="12" t="s">
        <v>72</v>
      </c>
      <c r="AY531" s="195" t="s">
        <v>177</v>
      </c>
    </row>
    <row r="532" spans="2:51" s="12" customFormat="1" ht="12">
      <c r="B532" s="194"/>
      <c r="D532" s="191" t="s">
        <v>188</v>
      </c>
      <c r="E532" s="195" t="s">
        <v>3</v>
      </c>
      <c r="F532" s="196" t="s">
        <v>643</v>
      </c>
      <c r="H532" s="197">
        <v>30.87</v>
      </c>
      <c r="I532" s="198"/>
      <c r="L532" s="194"/>
      <c r="M532" s="199"/>
      <c r="N532" s="200"/>
      <c r="O532" s="200"/>
      <c r="P532" s="200"/>
      <c r="Q532" s="200"/>
      <c r="R532" s="200"/>
      <c r="S532" s="200"/>
      <c r="T532" s="201"/>
      <c r="AT532" s="195" t="s">
        <v>188</v>
      </c>
      <c r="AU532" s="195" t="s">
        <v>81</v>
      </c>
      <c r="AV532" s="12" t="s">
        <v>81</v>
      </c>
      <c r="AW532" s="12" t="s">
        <v>34</v>
      </c>
      <c r="AX532" s="12" t="s">
        <v>72</v>
      </c>
      <c r="AY532" s="195" t="s">
        <v>177</v>
      </c>
    </row>
    <row r="533" spans="2:51" s="12" customFormat="1" ht="12">
      <c r="B533" s="194"/>
      <c r="D533" s="191" t="s">
        <v>188</v>
      </c>
      <c r="E533" s="195" t="s">
        <v>3</v>
      </c>
      <c r="F533" s="196" t="s">
        <v>644</v>
      </c>
      <c r="H533" s="197">
        <v>17.41</v>
      </c>
      <c r="I533" s="198"/>
      <c r="L533" s="194"/>
      <c r="M533" s="199"/>
      <c r="N533" s="200"/>
      <c r="O533" s="200"/>
      <c r="P533" s="200"/>
      <c r="Q533" s="200"/>
      <c r="R533" s="200"/>
      <c r="S533" s="200"/>
      <c r="T533" s="201"/>
      <c r="AT533" s="195" t="s">
        <v>188</v>
      </c>
      <c r="AU533" s="195" t="s">
        <v>81</v>
      </c>
      <c r="AV533" s="12" t="s">
        <v>81</v>
      </c>
      <c r="AW533" s="12" t="s">
        <v>34</v>
      </c>
      <c r="AX533" s="12" t="s">
        <v>72</v>
      </c>
      <c r="AY533" s="195" t="s">
        <v>177</v>
      </c>
    </row>
    <row r="534" spans="2:51" s="12" customFormat="1" ht="12">
      <c r="B534" s="194"/>
      <c r="D534" s="191" t="s">
        <v>188</v>
      </c>
      <c r="E534" s="195" t="s">
        <v>3</v>
      </c>
      <c r="F534" s="196" t="s">
        <v>645</v>
      </c>
      <c r="H534" s="197">
        <v>14.03</v>
      </c>
      <c r="I534" s="198"/>
      <c r="L534" s="194"/>
      <c r="M534" s="199"/>
      <c r="N534" s="200"/>
      <c r="O534" s="200"/>
      <c r="P534" s="200"/>
      <c r="Q534" s="200"/>
      <c r="R534" s="200"/>
      <c r="S534" s="200"/>
      <c r="T534" s="201"/>
      <c r="AT534" s="195" t="s">
        <v>188</v>
      </c>
      <c r="AU534" s="195" t="s">
        <v>81</v>
      </c>
      <c r="AV534" s="12" t="s">
        <v>81</v>
      </c>
      <c r="AW534" s="12" t="s">
        <v>34</v>
      </c>
      <c r="AX534" s="12" t="s">
        <v>72</v>
      </c>
      <c r="AY534" s="195" t="s">
        <v>177</v>
      </c>
    </row>
    <row r="535" spans="2:51" s="12" customFormat="1" ht="12">
      <c r="B535" s="194"/>
      <c r="D535" s="191" t="s">
        <v>188</v>
      </c>
      <c r="E535" s="195" t="s">
        <v>3</v>
      </c>
      <c r="F535" s="196" t="s">
        <v>646</v>
      </c>
      <c r="H535" s="197">
        <v>13.7</v>
      </c>
      <c r="I535" s="198"/>
      <c r="L535" s="194"/>
      <c r="M535" s="199"/>
      <c r="N535" s="200"/>
      <c r="O535" s="200"/>
      <c r="P535" s="200"/>
      <c r="Q535" s="200"/>
      <c r="R535" s="200"/>
      <c r="S535" s="200"/>
      <c r="T535" s="201"/>
      <c r="AT535" s="195" t="s">
        <v>188</v>
      </c>
      <c r="AU535" s="195" t="s">
        <v>81</v>
      </c>
      <c r="AV535" s="12" t="s">
        <v>81</v>
      </c>
      <c r="AW535" s="12" t="s">
        <v>34</v>
      </c>
      <c r="AX535" s="12" t="s">
        <v>72</v>
      </c>
      <c r="AY535" s="195" t="s">
        <v>177</v>
      </c>
    </row>
    <row r="536" spans="2:51" s="12" customFormat="1" ht="12">
      <c r="B536" s="194"/>
      <c r="D536" s="191" t="s">
        <v>188</v>
      </c>
      <c r="E536" s="195" t="s">
        <v>3</v>
      </c>
      <c r="F536" s="196" t="s">
        <v>647</v>
      </c>
      <c r="H536" s="197">
        <v>17.08</v>
      </c>
      <c r="I536" s="198"/>
      <c r="L536" s="194"/>
      <c r="M536" s="199"/>
      <c r="N536" s="200"/>
      <c r="O536" s="200"/>
      <c r="P536" s="200"/>
      <c r="Q536" s="200"/>
      <c r="R536" s="200"/>
      <c r="S536" s="200"/>
      <c r="T536" s="201"/>
      <c r="AT536" s="195" t="s">
        <v>188</v>
      </c>
      <c r="AU536" s="195" t="s">
        <v>81</v>
      </c>
      <c r="AV536" s="12" t="s">
        <v>81</v>
      </c>
      <c r="AW536" s="12" t="s">
        <v>34</v>
      </c>
      <c r="AX536" s="12" t="s">
        <v>72</v>
      </c>
      <c r="AY536" s="195" t="s">
        <v>177</v>
      </c>
    </row>
    <row r="537" spans="2:51" s="12" customFormat="1" ht="12">
      <c r="B537" s="194"/>
      <c r="D537" s="191" t="s">
        <v>188</v>
      </c>
      <c r="E537" s="195" t="s">
        <v>3</v>
      </c>
      <c r="F537" s="196" t="s">
        <v>648</v>
      </c>
      <c r="H537" s="197">
        <v>31.12</v>
      </c>
      <c r="I537" s="198"/>
      <c r="L537" s="194"/>
      <c r="M537" s="199"/>
      <c r="N537" s="200"/>
      <c r="O537" s="200"/>
      <c r="P537" s="200"/>
      <c r="Q537" s="200"/>
      <c r="R537" s="200"/>
      <c r="S537" s="200"/>
      <c r="T537" s="201"/>
      <c r="AT537" s="195" t="s">
        <v>188</v>
      </c>
      <c r="AU537" s="195" t="s">
        <v>81</v>
      </c>
      <c r="AV537" s="12" t="s">
        <v>81</v>
      </c>
      <c r="AW537" s="12" t="s">
        <v>34</v>
      </c>
      <c r="AX537" s="12" t="s">
        <v>72</v>
      </c>
      <c r="AY537" s="195" t="s">
        <v>177</v>
      </c>
    </row>
    <row r="538" spans="2:51" s="12" customFormat="1" ht="12">
      <c r="B538" s="194"/>
      <c r="D538" s="191" t="s">
        <v>188</v>
      </c>
      <c r="E538" s="195" t="s">
        <v>3</v>
      </c>
      <c r="F538" s="196" t="s">
        <v>554</v>
      </c>
      <c r="H538" s="197">
        <v>15.43</v>
      </c>
      <c r="I538" s="198"/>
      <c r="L538" s="194"/>
      <c r="M538" s="199"/>
      <c r="N538" s="200"/>
      <c r="O538" s="200"/>
      <c r="P538" s="200"/>
      <c r="Q538" s="200"/>
      <c r="R538" s="200"/>
      <c r="S538" s="200"/>
      <c r="T538" s="201"/>
      <c r="AT538" s="195" t="s">
        <v>188</v>
      </c>
      <c r="AU538" s="195" t="s">
        <v>81</v>
      </c>
      <c r="AV538" s="12" t="s">
        <v>81</v>
      </c>
      <c r="AW538" s="12" t="s">
        <v>34</v>
      </c>
      <c r="AX538" s="12" t="s">
        <v>72</v>
      </c>
      <c r="AY538" s="195" t="s">
        <v>177</v>
      </c>
    </row>
    <row r="539" spans="2:51" s="12" customFormat="1" ht="12">
      <c r="B539" s="194"/>
      <c r="D539" s="191" t="s">
        <v>188</v>
      </c>
      <c r="E539" s="195" t="s">
        <v>3</v>
      </c>
      <c r="F539" s="196" t="s">
        <v>649</v>
      </c>
      <c r="H539" s="197">
        <v>53.022</v>
      </c>
      <c r="I539" s="198"/>
      <c r="L539" s="194"/>
      <c r="M539" s="199"/>
      <c r="N539" s="200"/>
      <c r="O539" s="200"/>
      <c r="P539" s="200"/>
      <c r="Q539" s="200"/>
      <c r="R539" s="200"/>
      <c r="S539" s="200"/>
      <c r="T539" s="201"/>
      <c r="AT539" s="195" t="s">
        <v>188</v>
      </c>
      <c r="AU539" s="195" t="s">
        <v>81</v>
      </c>
      <c r="AV539" s="12" t="s">
        <v>81</v>
      </c>
      <c r="AW539" s="12" t="s">
        <v>34</v>
      </c>
      <c r="AX539" s="12" t="s">
        <v>72</v>
      </c>
      <c r="AY539" s="195" t="s">
        <v>177</v>
      </c>
    </row>
    <row r="540" spans="2:51" s="12" customFormat="1" ht="12">
      <c r="B540" s="194"/>
      <c r="D540" s="191" t="s">
        <v>188</v>
      </c>
      <c r="E540" s="195" t="s">
        <v>3</v>
      </c>
      <c r="F540" s="196" t="s">
        <v>650</v>
      </c>
      <c r="H540" s="197">
        <v>54.21</v>
      </c>
      <c r="I540" s="198"/>
      <c r="L540" s="194"/>
      <c r="M540" s="199"/>
      <c r="N540" s="200"/>
      <c r="O540" s="200"/>
      <c r="P540" s="200"/>
      <c r="Q540" s="200"/>
      <c r="R540" s="200"/>
      <c r="S540" s="200"/>
      <c r="T540" s="201"/>
      <c r="AT540" s="195" t="s">
        <v>188</v>
      </c>
      <c r="AU540" s="195" t="s">
        <v>81</v>
      </c>
      <c r="AV540" s="12" t="s">
        <v>81</v>
      </c>
      <c r="AW540" s="12" t="s">
        <v>34</v>
      </c>
      <c r="AX540" s="12" t="s">
        <v>72</v>
      </c>
      <c r="AY540" s="195" t="s">
        <v>177</v>
      </c>
    </row>
    <row r="541" spans="2:51" s="12" customFormat="1" ht="12">
      <c r="B541" s="194"/>
      <c r="D541" s="191" t="s">
        <v>188</v>
      </c>
      <c r="E541" s="195" t="s">
        <v>3</v>
      </c>
      <c r="F541" s="196" t="s">
        <v>650</v>
      </c>
      <c r="H541" s="197">
        <v>54.21</v>
      </c>
      <c r="I541" s="198"/>
      <c r="L541" s="194"/>
      <c r="M541" s="199"/>
      <c r="N541" s="200"/>
      <c r="O541" s="200"/>
      <c r="P541" s="200"/>
      <c r="Q541" s="200"/>
      <c r="R541" s="200"/>
      <c r="S541" s="200"/>
      <c r="T541" s="201"/>
      <c r="AT541" s="195" t="s">
        <v>188</v>
      </c>
      <c r="AU541" s="195" t="s">
        <v>81</v>
      </c>
      <c r="AV541" s="12" t="s">
        <v>81</v>
      </c>
      <c r="AW541" s="12" t="s">
        <v>34</v>
      </c>
      <c r="AX541" s="12" t="s">
        <v>72</v>
      </c>
      <c r="AY541" s="195" t="s">
        <v>177</v>
      </c>
    </row>
    <row r="542" spans="2:51" s="12" customFormat="1" ht="12">
      <c r="B542" s="194"/>
      <c r="D542" s="191" t="s">
        <v>188</v>
      </c>
      <c r="E542" s="195" t="s">
        <v>3</v>
      </c>
      <c r="F542" s="196" t="s">
        <v>650</v>
      </c>
      <c r="H542" s="197">
        <v>54.21</v>
      </c>
      <c r="I542" s="198"/>
      <c r="L542" s="194"/>
      <c r="M542" s="199"/>
      <c r="N542" s="200"/>
      <c r="O542" s="200"/>
      <c r="P542" s="200"/>
      <c r="Q542" s="200"/>
      <c r="R542" s="200"/>
      <c r="S542" s="200"/>
      <c r="T542" s="201"/>
      <c r="AT542" s="195" t="s">
        <v>188</v>
      </c>
      <c r="AU542" s="195" t="s">
        <v>81</v>
      </c>
      <c r="AV542" s="12" t="s">
        <v>81</v>
      </c>
      <c r="AW542" s="12" t="s">
        <v>34</v>
      </c>
      <c r="AX542" s="12" t="s">
        <v>72</v>
      </c>
      <c r="AY542" s="195" t="s">
        <v>177</v>
      </c>
    </row>
    <row r="543" spans="2:51" s="12" customFormat="1" ht="12">
      <c r="B543" s="194"/>
      <c r="D543" s="191" t="s">
        <v>188</v>
      </c>
      <c r="E543" s="195" t="s">
        <v>3</v>
      </c>
      <c r="F543" s="196" t="s">
        <v>651</v>
      </c>
      <c r="H543" s="197">
        <v>53.88</v>
      </c>
      <c r="I543" s="198"/>
      <c r="L543" s="194"/>
      <c r="M543" s="199"/>
      <c r="N543" s="200"/>
      <c r="O543" s="200"/>
      <c r="P543" s="200"/>
      <c r="Q543" s="200"/>
      <c r="R543" s="200"/>
      <c r="S543" s="200"/>
      <c r="T543" s="201"/>
      <c r="AT543" s="195" t="s">
        <v>188</v>
      </c>
      <c r="AU543" s="195" t="s">
        <v>81</v>
      </c>
      <c r="AV543" s="12" t="s">
        <v>81</v>
      </c>
      <c r="AW543" s="12" t="s">
        <v>34</v>
      </c>
      <c r="AX543" s="12" t="s">
        <v>72</v>
      </c>
      <c r="AY543" s="195" t="s">
        <v>177</v>
      </c>
    </row>
    <row r="544" spans="2:51" s="12" customFormat="1" ht="12">
      <c r="B544" s="194"/>
      <c r="D544" s="191" t="s">
        <v>188</v>
      </c>
      <c r="E544" s="195" t="s">
        <v>3</v>
      </c>
      <c r="F544" s="196" t="s">
        <v>649</v>
      </c>
      <c r="H544" s="197">
        <v>53.022</v>
      </c>
      <c r="I544" s="198"/>
      <c r="L544" s="194"/>
      <c r="M544" s="199"/>
      <c r="N544" s="200"/>
      <c r="O544" s="200"/>
      <c r="P544" s="200"/>
      <c r="Q544" s="200"/>
      <c r="R544" s="200"/>
      <c r="S544" s="200"/>
      <c r="T544" s="201"/>
      <c r="AT544" s="195" t="s">
        <v>188</v>
      </c>
      <c r="AU544" s="195" t="s">
        <v>81</v>
      </c>
      <c r="AV544" s="12" t="s">
        <v>81</v>
      </c>
      <c r="AW544" s="12" t="s">
        <v>34</v>
      </c>
      <c r="AX544" s="12" t="s">
        <v>72</v>
      </c>
      <c r="AY544" s="195" t="s">
        <v>177</v>
      </c>
    </row>
    <row r="545" spans="2:51" s="12" customFormat="1" ht="12">
      <c r="B545" s="194"/>
      <c r="D545" s="191" t="s">
        <v>188</v>
      </c>
      <c r="E545" s="195" t="s">
        <v>3</v>
      </c>
      <c r="F545" s="196" t="s">
        <v>652</v>
      </c>
      <c r="H545" s="197">
        <v>32.85</v>
      </c>
      <c r="I545" s="198"/>
      <c r="L545" s="194"/>
      <c r="M545" s="199"/>
      <c r="N545" s="200"/>
      <c r="O545" s="200"/>
      <c r="P545" s="200"/>
      <c r="Q545" s="200"/>
      <c r="R545" s="200"/>
      <c r="S545" s="200"/>
      <c r="T545" s="201"/>
      <c r="AT545" s="195" t="s">
        <v>188</v>
      </c>
      <c r="AU545" s="195" t="s">
        <v>81</v>
      </c>
      <c r="AV545" s="12" t="s">
        <v>81</v>
      </c>
      <c r="AW545" s="12" t="s">
        <v>34</v>
      </c>
      <c r="AX545" s="12" t="s">
        <v>72</v>
      </c>
      <c r="AY545" s="195" t="s">
        <v>177</v>
      </c>
    </row>
    <row r="546" spans="2:51" s="12" customFormat="1" ht="12">
      <c r="B546" s="194"/>
      <c r="D546" s="191" t="s">
        <v>188</v>
      </c>
      <c r="E546" s="195" t="s">
        <v>3</v>
      </c>
      <c r="F546" s="196" t="s">
        <v>652</v>
      </c>
      <c r="H546" s="197">
        <v>32.85</v>
      </c>
      <c r="I546" s="198"/>
      <c r="L546" s="194"/>
      <c r="M546" s="199"/>
      <c r="N546" s="200"/>
      <c r="O546" s="200"/>
      <c r="P546" s="200"/>
      <c r="Q546" s="200"/>
      <c r="R546" s="200"/>
      <c r="S546" s="200"/>
      <c r="T546" s="201"/>
      <c r="AT546" s="195" t="s">
        <v>188</v>
      </c>
      <c r="AU546" s="195" t="s">
        <v>81</v>
      </c>
      <c r="AV546" s="12" t="s">
        <v>81</v>
      </c>
      <c r="AW546" s="12" t="s">
        <v>34</v>
      </c>
      <c r="AX546" s="12" t="s">
        <v>72</v>
      </c>
      <c r="AY546" s="195" t="s">
        <v>177</v>
      </c>
    </row>
    <row r="547" spans="2:51" s="12" customFormat="1" ht="12">
      <c r="B547" s="194"/>
      <c r="D547" s="191" t="s">
        <v>188</v>
      </c>
      <c r="E547" s="195" t="s">
        <v>3</v>
      </c>
      <c r="F547" s="196" t="s">
        <v>652</v>
      </c>
      <c r="H547" s="197">
        <v>32.85</v>
      </c>
      <c r="I547" s="198"/>
      <c r="L547" s="194"/>
      <c r="M547" s="199"/>
      <c r="N547" s="200"/>
      <c r="O547" s="200"/>
      <c r="P547" s="200"/>
      <c r="Q547" s="200"/>
      <c r="R547" s="200"/>
      <c r="S547" s="200"/>
      <c r="T547" s="201"/>
      <c r="AT547" s="195" t="s">
        <v>188</v>
      </c>
      <c r="AU547" s="195" t="s">
        <v>81</v>
      </c>
      <c r="AV547" s="12" t="s">
        <v>81</v>
      </c>
      <c r="AW547" s="12" t="s">
        <v>34</v>
      </c>
      <c r="AX547" s="12" t="s">
        <v>72</v>
      </c>
      <c r="AY547" s="195" t="s">
        <v>177</v>
      </c>
    </row>
    <row r="548" spans="2:51" s="12" customFormat="1" ht="12">
      <c r="B548" s="194"/>
      <c r="D548" s="191" t="s">
        <v>188</v>
      </c>
      <c r="E548" s="195" t="s">
        <v>3</v>
      </c>
      <c r="F548" s="196" t="s">
        <v>652</v>
      </c>
      <c r="H548" s="197">
        <v>32.85</v>
      </c>
      <c r="I548" s="198"/>
      <c r="L548" s="194"/>
      <c r="M548" s="199"/>
      <c r="N548" s="200"/>
      <c r="O548" s="200"/>
      <c r="P548" s="200"/>
      <c r="Q548" s="200"/>
      <c r="R548" s="200"/>
      <c r="S548" s="200"/>
      <c r="T548" s="201"/>
      <c r="AT548" s="195" t="s">
        <v>188</v>
      </c>
      <c r="AU548" s="195" t="s">
        <v>81</v>
      </c>
      <c r="AV548" s="12" t="s">
        <v>81</v>
      </c>
      <c r="AW548" s="12" t="s">
        <v>34</v>
      </c>
      <c r="AX548" s="12" t="s">
        <v>72</v>
      </c>
      <c r="AY548" s="195" t="s">
        <v>177</v>
      </c>
    </row>
    <row r="549" spans="2:51" s="12" customFormat="1" ht="12">
      <c r="B549" s="194"/>
      <c r="D549" s="191" t="s">
        <v>188</v>
      </c>
      <c r="E549" s="195" t="s">
        <v>3</v>
      </c>
      <c r="F549" s="196" t="s">
        <v>653</v>
      </c>
      <c r="H549" s="197">
        <v>33.048</v>
      </c>
      <c r="I549" s="198"/>
      <c r="L549" s="194"/>
      <c r="M549" s="199"/>
      <c r="N549" s="200"/>
      <c r="O549" s="200"/>
      <c r="P549" s="200"/>
      <c r="Q549" s="200"/>
      <c r="R549" s="200"/>
      <c r="S549" s="200"/>
      <c r="T549" s="201"/>
      <c r="AT549" s="195" t="s">
        <v>188</v>
      </c>
      <c r="AU549" s="195" t="s">
        <v>81</v>
      </c>
      <c r="AV549" s="12" t="s">
        <v>81</v>
      </c>
      <c r="AW549" s="12" t="s">
        <v>34</v>
      </c>
      <c r="AX549" s="12" t="s">
        <v>72</v>
      </c>
      <c r="AY549" s="195" t="s">
        <v>177</v>
      </c>
    </row>
    <row r="550" spans="2:51" s="12" customFormat="1" ht="12">
      <c r="B550" s="194"/>
      <c r="D550" s="191" t="s">
        <v>188</v>
      </c>
      <c r="E550" s="195" t="s">
        <v>3</v>
      </c>
      <c r="F550" s="196" t="s">
        <v>653</v>
      </c>
      <c r="H550" s="197">
        <v>33.048</v>
      </c>
      <c r="I550" s="198"/>
      <c r="L550" s="194"/>
      <c r="M550" s="199"/>
      <c r="N550" s="200"/>
      <c r="O550" s="200"/>
      <c r="P550" s="200"/>
      <c r="Q550" s="200"/>
      <c r="R550" s="200"/>
      <c r="S550" s="200"/>
      <c r="T550" s="201"/>
      <c r="AT550" s="195" t="s">
        <v>188</v>
      </c>
      <c r="AU550" s="195" t="s">
        <v>81</v>
      </c>
      <c r="AV550" s="12" t="s">
        <v>81</v>
      </c>
      <c r="AW550" s="12" t="s">
        <v>34</v>
      </c>
      <c r="AX550" s="12" t="s">
        <v>72</v>
      </c>
      <c r="AY550" s="195" t="s">
        <v>177</v>
      </c>
    </row>
    <row r="551" spans="2:51" s="12" customFormat="1" ht="12">
      <c r="B551" s="194"/>
      <c r="D551" s="191" t="s">
        <v>188</v>
      </c>
      <c r="E551" s="195" t="s">
        <v>3</v>
      </c>
      <c r="F551" s="196" t="s">
        <v>654</v>
      </c>
      <c r="H551" s="197">
        <v>33.36</v>
      </c>
      <c r="I551" s="198"/>
      <c r="L551" s="194"/>
      <c r="M551" s="199"/>
      <c r="N551" s="200"/>
      <c r="O551" s="200"/>
      <c r="P551" s="200"/>
      <c r="Q551" s="200"/>
      <c r="R551" s="200"/>
      <c r="S551" s="200"/>
      <c r="T551" s="201"/>
      <c r="AT551" s="195" t="s">
        <v>188</v>
      </c>
      <c r="AU551" s="195" t="s">
        <v>81</v>
      </c>
      <c r="AV551" s="12" t="s">
        <v>81</v>
      </c>
      <c r="AW551" s="12" t="s">
        <v>34</v>
      </c>
      <c r="AX551" s="12" t="s">
        <v>72</v>
      </c>
      <c r="AY551" s="195" t="s">
        <v>177</v>
      </c>
    </row>
    <row r="552" spans="2:51" s="12" customFormat="1" ht="12">
      <c r="B552" s="194"/>
      <c r="D552" s="191" t="s">
        <v>188</v>
      </c>
      <c r="E552" s="195" t="s">
        <v>3</v>
      </c>
      <c r="F552" s="196" t="s">
        <v>620</v>
      </c>
      <c r="H552" s="197">
        <v>49.053</v>
      </c>
      <c r="I552" s="198"/>
      <c r="L552" s="194"/>
      <c r="M552" s="199"/>
      <c r="N552" s="200"/>
      <c r="O552" s="200"/>
      <c r="P552" s="200"/>
      <c r="Q552" s="200"/>
      <c r="R552" s="200"/>
      <c r="S552" s="200"/>
      <c r="T552" s="201"/>
      <c r="AT552" s="195" t="s">
        <v>188</v>
      </c>
      <c r="AU552" s="195" t="s">
        <v>81</v>
      </c>
      <c r="AV552" s="12" t="s">
        <v>81</v>
      </c>
      <c r="AW552" s="12" t="s">
        <v>34</v>
      </c>
      <c r="AX552" s="12" t="s">
        <v>72</v>
      </c>
      <c r="AY552" s="195" t="s">
        <v>177</v>
      </c>
    </row>
    <row r="553" spans="2:51" s="12" customFormat="1" ht="12">
      <c r="B553" s="194"/>
      <c r="D553" s="191" t="s">
        <v>188</v>
      </c>
      <c r="E553" s="195" t="s">
        <v>3</v>
      </c>
      <c r="F553" s="196" t="s">
        <v>655</v>
      </c>
      <c r="H553" s="197">
        <v>62.217</v>
      </c>
      <c r="I553" s="198"/>
      <c r="L553" s="194"/>
      <c r="M553" s="199"/>
      <c r="N553" s="200"/>
      <c r="O553" s="200"/>
      <c r="P553" s="200"/>
      <c r="Q553" s="200"/>
      <c r="R553" s="200"/>
      <c r="S553" s="200"/>
      <c r="T553" s="201"/>
      <c r="AT553" s="195" t="s">
        <v>188</v>
      </c>
      <c r="AU553" s="195" t="s">
        <v>81</v>
      </c>
      <c r="AV553" s="12" t="s">
        <v>81</v>
      </c>
      <c r="AW553" s="12" t="s">
        <v>34</v>
      </c>
      <c r="AX553" s="12" t="s">
        <v>72</v>
      </c>
      <c r="AY553" s="195" t="s">
        <v>177</v>
      </c>
    </row>
    <row r="554" spans="2:51" s="12" customFormat="1" ht="12">
      <c r="B554" s="194"/>
      <c r="D554" s="191" t="s">
        <v>188</v>
      </c>
      <c r="E554" s="195" t="s">
        <v>3</v>
      </c>
      <c r="F554" s="196" t="s">
        <v>656</v>
      </c>
      <c r="H554" s="197">
        <v>58.37</v>
      </c>
      <c r="I554" s="198"/>
      <c r="L554" s="194"/>
      <c r="M554" s="199"/>
      <c r="N554" s="200"/>
      <c r="O554" s="200"/>
      <c r="P554" s="200"/>
      <c r="Q554" s="200"/>
      <c r="R554" s="200"/>
      <c r="S554" s="200"/>
      <c r="T554" s="201"/>
      <c r="AT554" s="195" t="s">
        <v>188</v>
      </c>
      <c r="AU554" s="195" t="s">
        <v>81</v>
      </c>
      <c r="AV554" s="12" t="s">
        <v>81</v>
      </c>
      <c r="AW554" s="12" t="s">
        <v>34</v>
      </c>
      <c r="AX554" s="12" t="s">
        <v>72</v>
      </c>
      <c r="AY554" s="195" t="s">
        <v>177</v>
      </c>
    </row>
    <row r="555" spans="2:51" s="12" customFormat="1" ht="12">
      <c r="B555" s="194"/>
      <c r="D555" s="191" t="s">
        <v>188</v>
      </c>
      <c r="E555" s="195" t="s">
        <v>3</v>
      </c>
      <c r="F555" s="196" t="s">
        <v>623</v>
      </c>
      <c r="H555" s="197">
        <v>67.08</v>
      </c>
      <c r="I555" s="198"/>
      <c r="L555" s="194"/>
      <c r="M555" s="199"/>
      <c r="N555" s="200"/>
      <c r="O555" s="200"/>
      <c r="P555" s="200"/>
      <c r="Q555" s="200"/>
      <c r="R555" s="200"/>
      <c r="S555" s="200"/>
      <c r="T555" s="201"/>
      <c r="AT555" s="195" t="s">
        <v>188</v>
      </c>
      <c r="AU555" s="195" t="s">
        <v>81</v>
      </c>
      <c r="AV555" s="12" t="s">
        <v>81</v>
      </c>
      <c r="AW555" s="12" t="s">
        <v>34</v>
      </c>
      <c r="AX555" s="12" t="s">
        <v>72</v>
      </c>
      <c r="AY555" s="195" t="s">
        <v>177</v>
      </c>
    </row>
    <row r="556" spans="2:51" s="12" customFormat="1" ht="12">
      <c r="B556" s="194"/>
      <c r="D556" s="191" t="s">
        <v>188</v>
      </c>
      <c r="E556" s="195" t="s">
        <v>3</v>
      </c>
      <c r="F556" s="196" t="s">
        <v>623</v>
      </c>
      <c r="H556" s="197">
        <v>67.08</v>
      </c>
      <c r="I556" s="198"/>
      <c r="L556" s="194"/>
      <c r="M556" s="199"/>
      <c r="N556" s="200"/>
      <c r="O556" s="200"/>
      <c r="P556" s="200"/>
      <c r="Q556" s="200"/>
      <c r="R556" s="200"/>
      <c r="S556" s="200"/>
      <c r="T556" s="201"/>
      <c r="AT556" s="195" t="s">
        <v>188</v>
      </c>
      <c r="AU556" s="195" t="s">
        <v>81</v>
      </c>
      <c r="AV556" s="12" t="s">
        <v>81</v>
      </c>
      <c r="AW556" s="12" t="s">
        <v>34</v>
      </c>
      <c r="AX556" s="12" t="s">
        <v>72</v>
      </c>
      <c r="AY556" s="195" t="s">
        <v>177</v>
      </c>
    </row>
    <row r="557" spans="2:51" s="12" customFormat="1" ht="12">
      <c r="B557" s="194"/>
      <c r="D557" s="191" t="s">
        <v>188</v>
      </c>
      <c r="E557" s="195" t="s">
        <v>3</v>
      </c>
      <c r="F557" s="196" t="s">
        <v>623</v>
      </c>
      <c r="H557" s="197">
        <v>67.08</v>
      </c>
      <c r="I557" s="198"/>
      <c r="L557" s="194"/>
      <c r="M557" s="199"/>
      <c r="N557" s="200"/>
      <c r="O557" s="200"/>
      <c r="P557" s="200"/>
      <c r="Q557" s="200"/>
      <c r="R557" s="200"/>
      <c r="S557" s="200"/>
      <c r="T557" s="201"/>
      <c r="AT557" s="195" t="s">
        <v>188</v>
      </c>
      <c r="AU557" s="195" t="s">
        <v>81</v>
      </c>
      <c r="AV557" s="12" t="s">
        <v>81</v>
      </c>
      <c r="AW557" s="12" t="s">
        <v>34</v>
      </c>
      <c r="AX557" s="12" t="s">
        <v>72</v>
      </c>
      <c r="AY557" s="195" t="s">
        <v>177</v>
      </c>
    </row>
    <row r="558" spans="2:51" s="12" customFormat="1" ht="12">
      <c r="B558" s="194"/>
      <c r="D558" s="191" t="s">
        <v>188</v>
      </c>
      <c r="E558" s="195" t="s">
        <v>3</v>
      </c>
      <c r="F558" s="196" t="s">
        <v>657</v>
      </c>
      <c r="H558" s="197">
        <v>61.635</v>
      </c>
      <c r="I558" s="198"/>
      <c r="L558" s="194"/>
      <c r="M558" s="199"/>
      <c r="N558" s="200"/>
      <c r="O558" s="200"/>
      <c r="P558" s="200"/>
      <c r="Q558" s="200"/>
      <c r="R558" s="200"/>
      <c r="S558" s="200"/>
      <c r="T558" s="201"/>
      <c r="AT558" s="195" t="s">
        <v>188</v>
      </c>
      <c r="AU558" s="195" t="s">
        <v>81</v>
      </c>
      <c r="AV558" s="12" t="s">
        <v>81</v>
      </c>
      <c r="AW558" s="12" t="s">
        <v>34</v>
      </c>
      <c r="AX558" s="12" t="s">
        <v>72</v>
      </c>
      <c r="AY558" s="195" t="s">
        <v>177</v>
      </c>
    </row>
    <row r="559" spans="2:51" s="12" customFormat="1" ht="12">
      <c r="B559" s="194"/>
      <c r="D559" s="191" t="s">
        <v>188</v>
      </c>
      <c r="E559" s="195" t="s">
        <v>3</v>
      </c>
      <c r="F559" s="196" t="s">
        <v>657</v>
      </c>
      <c r="H559" s="197">
        <v>61.635</v>
      </c>
      <c r="I559" s="198"/>
      <c r="L559" s="194"/>
      <c r="M559" s="199"/>
      <c r="N559" s="200"/>
      <c r="O559" s="200"/>
      <c r="P559" s="200"/>
      <c r="Q559" s="200"/>
      <c r="R559" s="200"/>
      <c r="S559" s="200"/>
      <c r="T559" s="201"/>
      <c r="AT559" s="195" t="s">
        <v>188</v>
      </c>
      <c r="AU559" s="195" t="s">
        <v>81</v>
      </c>
      <c r="AV559" s="12" t="s">
        <v>81</v>
      </c>
      <c r="AW559" s="12" t="s">
        <v>34</v>
      </c>
      <c r="AX559" s="12" t="s">
        <v>72</v>
      </c>
      <c r="AY559" s="195" t="s">
        <v>177</v>
      </c>
    </row>
    <row r="560" spans="2:51" s="12" customFormat="1" ht="12">
      <c r="B560" s="194"/>
      <c r="D560" s="191" t="s">
        <v>188</v>
      </c>
      <c r="E560" s="195" t="s">
        <v>3</v>
      </c>
      <c r="F560" s="196" t="s">
        <v>657</v>
      </c>
      <c r="H560" s="197">
        <v>61.635</v>
      </c>
      <c r="I560" s="198"/>
      <c r="L560" s="194"/>
      <c r="M560" s="199"/>
      <c r="N560" s="200"/>
      <c r="O560" s="200"/>
      <c r="P560" s="200"/>
      <c r="Q560" s="200"/>
      <c r="R560" s="200"/>
      <c r="S560" s="200"/>
      <c r="T560" s="201"/>
      <c r="AT560" s="195" t="s">
        <v>188</v>
      </c>
      <c r="AU560" s="195" t="s">
        <v>81</v>
      </c>
      <c r="AV560" s="12" t="s">
        <v>81</v>
      </c>
      <c r="AW560" s="12" t="s">
        <v>34</v>
      </c>
      <c r="AX560" s="12" t="s">
        <v>72</v>
      </c>
      <c r="AY560" s="195" t="s">
        <v>177</v>
      </c>
    </row>
    <row r="561" spans="2:51" s="12" customFormat="1" ht="12">
      <c r="B561" s="194"/>
      <c r="D561" s="191" t="s">
        <v>188</v>
      </c>
      <c r="E561" s="195" t="s">
        <v>3</v>
      </c>
      <c r="F561" s="196" t="s">
        <v>657</v>
      </c>
      <c r="H561" s="197">
        <v>61.635</v>
      </c>
      <c r="I561" s="198"/>
      <c r="L561" s="194"/>
      <c r="M561" s="199"/>
      <c r="N561" s="200"/>
      <c r="O561" s="200"/>
      <c r="P561" s="200"/>
      <c r="Q561" s="200"/>
      <c r="R561" s="200"/>
      <c r="S561" s="200"/>
      <c r="T561" s="201"/>
      <c r="AT561" s="195" t="s">
        <v>188</v>
      </c>
      <c r="AU561" s="195" t="s">
        <v>81</v>
      </c>
      <c r="AV561" s="12" t="s">
        <v>81</v>
      </c>
      <c r="AW561" s="12" t="s">
        <v>34</v>
      </c>
      <c r="AX561" s="12" t="s">
        <v>72</v>
      </c>
      <c r="AY561" s="195" t="s">
        <v>177</v>
      </c>
    </row>
    <row r="562" spans="2:51" s="12" customFormat="1" ht="12">
      <c r="B562" s="194"/>
      <c r="D562" s="191" t="s">
        <v>188</v>
      </c>
      <c r="E562" s="195" t="s">
        <v>3</v>
      </c>
      <c r="F562" s="196" t="s">
        <v>658</v>
      </c>
      <c r="H562" s="197">
        <v>34.83</v>
      </c>
      <c r="I562" s="198"/>
      <c r="L562" s="194"/>
      <c r="M562" s="199"/>
      <c r="N562" s="200"/>
      <c r="O562" s="200"/>
      <c r="P562" s="200"/>
      <c r="Q562" s="200"/>
      <c r="R562" s="200"/>
      <c r="S562" s="200"/>
      <c r="T562" s="201"/>
      <c r="AT562" s="195" t="s">
        <v>188</v>
      </c>
      <c r="AU562" s="195" t="s">
        <v>81</v>
      </c>
      <c r="AV562" s="12" t="s">
        <v>81</v>
      </c>
      <c r="AW562" s="12" t="s">
        <v>34</v>
      </c>
      <c r="AX562" s="12" t="s">
        <v>72</v>
      </c>
      <c r="AY562" s="195" t="s">
        <v>177</v>
      </c>
    </row>
    <row r="563" spans="2:51" s="12" customFormat="1" ht="12">
      <c r="B563" s="194"/>
      <c r="D563" s="191" t="s">
        <v>188</v>
      </c>
      <c r="E563" s="195" t="s">
        <v>3</v>
      </c>
      <c r="F563" s="196" t="s">
        <v>658</v>
      </c>
      <c r="H563" s="197">
        <v>34.83</v>
      </c>
      <c r="I563" s="198"/>
      <c r="L563" s="194"/>
      <c r="M563" s="199"/>
      <c r="N563" s="200"/>
      <c r="O563" s="200"/>
      <c r="P563" s="200"/>
      <c r="Q563" s="200"/>
      <c r="R563" s="200"/>
      <c r="S563" s="200"/>
      <c r="T563" s="201"/>
      <c r="AT563" s="195" t="s">
        <v>188</v>
      </c>
      <c r="AU563" s="195" t="s">
        <v>81</v>
      </c>
      <c r="AV563" s="12" t="s">
        <v>81</v>
      </c>
      <c r="AW563" s="12" t="s">
        <v>34</v>
      </c>
      <c r="AX563" s="12" t="s">
        <v>72</v>
      </c>
      <c r="AY563" s="195" t="s">
        <v>177</v>
      </c>
    </row>
    <row r="564" spans="2:51" s="12" customFormat="1" ht="12">
      <c r="B564" s="194"/>
      <c r="D564" s="191" t="s">
        <v>188</v>
      </c>
      <c r="E564" s="195" t="s">
        <v>3</v>
      </c>
      <c r="F564" s="196" t="s">
        <v>658</v>
      </c>
      <c r="H564" s="197">
        <v>34.83</v>
      </c>
      <c r="I564" s="198"/>
      <c r="L564" s="194"/>
      <c r="M564" s="199"/>
      <c r="N564" s="200"/>
      <c r="O564" s="200"/>
      <c r="P564" s="200"/>
      <c r="Q564" s="200"/>
      <c r="R564" s="200"/>
      <c r="S564" s="200"/>
      <c r="T564" s="201"/>
      <c r="AT564" s="195" t="s">
        <v>188</v>
      </c>
      <c r="AU564" s="195" t="s">
        <v>81</v>
      </c>
      <c r="AV564" s="12" t="s">
        <v>81</v>
      </c>
      <c r="AW564" s="12" t="s">
        <v>34</v>
      </c>
      <c r="AX564" s="12" t="s">
        <v>72</v>
      </c>
      <c r="AY564" s="195" t="s">
        <v>177</v>
      </c>
    </row>
    <row r="565" spans="2:51" s="12" customFormat="1" ht="12">
      <c r="B565" s="194"/>
      <c r="D565" s="191" t="s">
        <v>188</v>
      </c>
      <c r="E565" s="195" t="s">
        <v>3</v>
      </c>
      <c r="F565" s="196" t="s">
        <v>659</v>
      </c>
      <c r="H565" s="197">
        <v>31.86</v>
      </c>
      <c r="I565" s="198"/>
      <c r="L565" s="194"/>
      <c r="M565" s="199"/>
      <c r="N565" s="200"/>
      <c r="O565" s="200"/>
      <c r="P565" s="200"/>
      <c r="Q565" s="200"/>
      <c r="R565" s="200"/>
      <c r="S565" s="200"/>
      <c r="T565" s="201"/>
      <c r="AT565" s="195" t="s">
        <v>188</v>
      </c>
      <c r="AU565" s="195" t="s">
        <v>81</v>
      </c>
      <c r="AV565" s="12" t="s">
        <v>81</v>
      </c>
      <c r="AW565" s="12" t="s">
        <v>34</v>
      </c>
      <c r="AX565" s="12" t="s">
        <v>72</v>
      </c>
      <c r="AY565" s="195" t="s">
        <v>177</v>
      </c>
    </row>
    <row r="566" spans="2:51" s="12" customFormat="1" ht="12">
      <c r="B566" s="194"/>
      <c r="D566" s="191" t="s">
        <v>188</v>
      </c>
      <c r="E566" s="195" t="s">
        <v>3</v>
      </c>
      <c r="F566" s="196" t="s">
        <v>659</v>
      </c>
      <c r="H566" s="197">
        <v>31.86</v>
      </c>
      <c r="I566" s="198"/>
      <c r="L566" s="194"/>
      <c r="M566" s="199"/>
      <c r="N566" s="200"/>
      <c r="O566" s="200"/>
      <c r="P566" s="200"/>
      <c r="Q566" s="200"/>
      <c r="R566" s="200"/>
      <c r="S566" s="200"/>
      <c r="T566" s="201"/>
      <c r="AT566" s="195" t="s">
        <v>188</v>
      </c>
      <c r="AU566" s="195" t="s">
        <v>81</v>
      </c>
      <c r="AV566" s="12" t="s">
        <v>81</v>
      </c>
      <c r="AW566" s="12" t="s">
        <v>34</v>
      </c>
      <c r="AX566" s="12" t="s">
        <v>72</v>
      </c>
      <c r="AY566" s="195" t="s">
        <v>177</v>
      </c>
    </row>
    <row r="567" spans="2:51" s="12" customFormat="1" ht="12">
      <c r="B567" s="194"/>
      <c r="D567" s="191" t="s">
        <v>188</v>
      </c>
      <c r="E567" s="195" t="s">
        <v>3</v>
      </c>
      <c r="F567" s="196" t="s">
        <v>659</v>
      </c>
      <c r="H567" s="197">
        <v>31.86</v>
      </c>
      <c r="I567" s="198"/>
      <c r="L567" s="194"/>
      <c r="M567" s="199"/>
      <c r="N567" s="200"/>
      <c r="O567" s="200"/>
      <c r="P567" s="200"/>
      <c r="Q567" s="200"/>
      <c r="R567" s="200"/>
      <c r="S567" s="200"/>
      <c r="T567" s="201"/>
      <c r="AT567" s="195" t="s">
        <v>188</v>
      </c>
      <c r="AU567" s="195" t="s">
        <v>81</v>
      </c>
      <c r="AV567" s="12" t="s">
        <v>81</v>
      </c>
      <c r="AW567" s="12" t="s">
        <v>34</v>
      </c>
      <c r="AX567" s="12" t="s">
        <v>72</v>
      </c>
      <c r="AY567" s="195" t="s">
        <v>177</v>
      </c>
    </row>
    <row r="568" spans="2:51" s="12" customFormat="1" ht="12">
      <c r="B568" s="194"/>
      <c r="D568" s="191" t="s">
        <v>188</v>
      </c>
      <c r="E568" s="195" t="s">
        <v>3</v>
      </c>
      <c r="F568" s="196" t="s">
        <v>659</v>
      </c>
      <c r="H568" s="197">
        <v>31.86</v>
      </c>
      <c r="I568" s="198"/>
      <c r="L568" s="194"/>
      <c r="M568" s="199"/>
      <c r="N568" s="200"/>
      <c r="O568" s="200"/>
      <c r="P568" s="200"/>
      <c r="Q568" s="200"/>
      <c r="R568" s="200"/>
      <c r="S568" s="200"/>
      <c r="T568" s="201"/>
      <c r="AT568" s="195" t="s">
        <v>188</v>
      </c>
      <c r="AU568" s="195" t="s">
        <v>81</v>
      </c>
      <c r="AV568" s="12" t="s">
        <v>81</v>
      </c>
      <c r="AW568" s="12" t="s">
        <v>34</v>
      </c>
      <c r="AX568" s="12" t="s">
        <v>72</v>
      </c>
      <c r="AY568" s="195" t="s">
        <v>177</v>
      </c>
    </row>
    <row r="569" spans="2:51" s="12" customFormat="1" ht="12">
      <c r="B569" s="194"/>
      <c r="D569" s="191" t="s">
        <v>188</v>
      </c>
      <c r="E569" s="195" t="s">
        <v>3</v>
      </c>
      <c r="F569" s="196" t="s">
        <v>660</v>
      </c>
      <c r="H569" s="197">
        <v>55.818</v>
      </c>
      <c r="I569" s="198"/>
      <c r="L569" s="194"/>
      <c r="M569" s="199"/>
      <c r="N569" s="200"/>
      <c r="O569" s="200"/>
      <c r="P569" s="200"/>
      <c r="Q569" s="200"/>
      <c r="R569" s="200"/>
      <c r="S569" s="200"/>
      <c r="T569" s="201"/>
      <c r="AT569" s="195" t="s">
        <v>188</v>
      </c>
      <c r="AU569" s="195" t="s">
        <v>81</v>
      </c>
      <c r="AV569" s="12" t="s">
        <v>81</v>
      </c>
      <c r="AW569" s="12" t="s">
        <v>34</v>
      </c>
      <c r="AX569" s="12" t="s">
        <v>72</v>
      </c>
      <c r="AY569" s="195" t="s">
        <v>177</v>
      </c>
    </row>
    <row r="570" spans="2:51" s="12" customFormat="1" ht="12">
      <c r="B570" s="194"/>
      <c r="D570" s="191" t="s">
        <v>188</v>
      </c>
      <c r="E570" s="195" t="s">
        <v>3</v>
      </c>
      <c r="F570" s="196" t="s">
        <v>661</v>
      </c>
      <c r="H570" s="197">
        <v>39.22</v>
      </c>
      <c r="I570" s="198"/>
      <c r="L570" s="194"/>
      <c r="M570" s="199"/>
      <c r="N570" s="200"/>
      <c r="O570" s="200"/>
      <c r="P570" s="200"/>
      <c r="Q570" s="200"/>
      <c r="R570" s="200"/>
      <c r="S570" s="200"/>
      <c r="T570" s="201"/>
      <c r="AT570" s="195" t="s">
        <v>188</v>
      </c>
      <c r="AU570" s="195" t="s">
        <v>81</v>
      </c>
      <c r="AV570" s="12" t="s">
        <v>81</v>
      </c>
      <c r="AW570" s="12" t="s">
        <v>34</v>
      </c>
      <c r="AX570" s="12" t="s">
        <v>72</v>
      </c>
      <c r="AY570" s="195" t="s">
        <v>177</v>
      </c>
    </row>
    <row r="571" spans="2:51" s="12" customFormat="1" ht="12">
      <c r="B571" s="194"/>
      <c r="D571" s="191" t="s">
        <v>188</v>
      </c>
      <c r="E571" s="195" t="s">
        <v>3</v>
      </c>
      <c r="F571" s="196" t="s">
        <v>629</v>
      </c>
      <c r="H571" s="197">
        <v>61.065</v>
      </c>
      <c r="I571" s="198"/>
      <c r="L571" s="194"/>
      <c r="M571" s="199"/>
      <c r="N571" s="200"/>
      <c r="O571" s="200"/>
      <c r="P571" s="200"/>
      <c r="Q571" s="200"/>
      <c r="R571" s="200"/>
      <c r="S571" s="200"/>
      <c r="T571" s="201"/>
      <c r="AT571" s="195" t="s">
        <v>188</v>
      </c>
      <c r="AU571" s="195" t="s">
        <v>81</v>
      </c>
      <c r="AV571" s="12" t="s">
        <v>81</v>
      </c>
      <c r="AW571" s="12" t="s">
        <v>34</v>
      </c>
      <c r="AX571" s="12" t="s">
        <v>72</v>
      </c>
      <c r="AY571" s="195" t="s">
        <v>177</v>
      </c>
    </row>
    <row r="572" spans="2:51" s="12" customFormat="1" ht="12">
      <c r="B572" s="194"/>
      <c r="D572" s="191" t="s">
        <v>188</v>
      </c>
      <c r="E572" s="195" t="s">
        <v>3</v>
      </c>
      <c r="F572" s="196" t="s">
        <v>662</v>
      </c>
      <c r="H572" s="197">
        <v>53.155</v>
      </c>
      <c r="I572" s="198"/>
      <c r="L572" s="194"/>
      <c r="M572" s="199"/>
      <c r="N572" s="200"/>
      <c r="O572" s="200"/>
      <c r="P572" s="200"/>
      <c r="Q572" s="200"/>
      <c r="R572" s="200"/>
      <c r="S572" s="200"/>
      <c r="T572" s="201"/>
      <c r="AT572" s="195" t="s">
        <v>188</v>
      </c>
      <c r="AU572" s="195" t="s">
        <v>81</v>
      </c>
      <c r="AV572" s="12" t="s">
        <v>81</v>
      </c>
      <c r="AW572" s="12" t="s">
        <v>34</v>
      </c>
      <c r="AX572" s="12" t="s">
        <v>72</v>
      </c>
      <c r="AY572" s="195" t="s">
        <v>177</v>
      </c>
    </row>
    <row r="573" spans="2:51" s="12" customFormat="1" ht="12">
      <c r="B573" s="194"/>
      <c r="D573" s="191" t="s">
        <v>188</v>
      </c>
      <c r="E573" s="195" t="s">
        <v>3</v>
      </c>
      <c r="F573" s="196" t="s">
        <v>663</v>
      </c>
      <c r="H573" s="197">
        <v>18.4</v>
      </c>
      <c r="I573" s="198"/>
      <c r="L573" s="194"/>
      <c r="M573" s="199"/>
      <c r="N573" s="200"/>
      <c r="O573" s="200"/>
      <c r="P573" s="200"/>
      <c r="Q573" s="200"/>
      <c r="R573" s="200"/>
      <c r="S573" s="200"/>
      <c r="T573" s="201"/>
      <c r="AT573" s="195" t="s">
        <v>188</v>
      </c>
      <c r="AU573" s="195" t="s">
        <v>81</v>
      </c>
      <c r="AV573" s="12" t="s">
        <v>81</v>
      </c>
      <c r="AW573" s="12" t="s">
        <v>34</v>
      </c>
      <c r="AX573" s="12" t="s">
        <v>72</v>
      </c>
      <c r="AY573" s="195" t="s">
        <v>177</v>
      </c>
    </row>
    <row r="574" spans="2:51" s="12" customFormat="1" ht="12">
      <c r="B574" s="194"/>
      <c r="D574" s="191" t="s">
        <v>188</v>
      </c>
      <c r="E574" s="195" t="s">
        <v>3</v>
      </c>
      <c r="F574" s="196" t="s">
        <v>664</v>
      </c>
      <c r="H574" s="197">
        <v>24.27</v>
      </c>
      <c r="I574" s="198"/>
      <c r="L574" s="194"/>
      <c r="M574" s="199"/>
      <c r="N574" s="200"/>
      <c r="O574" s="200"/>
      <c r="P574" s="200"/>
      <c r="Q574" s="200"/>
      <c r="R574" s="200"/>
      <c r="S574" s="200"/>
      <c r="T574" s="201"/>
      <c r="AT574" s="195" t="s">
        <v>188</v>
      </c>
      <c r="AU574" s="195" t="s">
        <v>81</v>
      </c>
      <c r="AV574" s="12" t="s">
        <v>81</v>
      </c>
      <c r="AW574" s="12" t="s">
        <v>34</v>
      </c>
      <c r="AX574" s="12" t="s">
        <v>72</v>
      </c>
      <c r="AY574" s="195" t="s">
        <v>177</v>
      </c>
    </row>
    <row r="575" spans="2:51" s="12" customFormat="1" ht="12">
      <c r="B575" s="194"/>
      <c r="D575" s="191" t="s">
        <v>188</v>
      </c>
      <c r="E575" s="195" t="s">
        <v>3</v>
      </c>
      <c r="F575" s="196" t="s">
        <v>633</v>
      </c>
      <c r="H575" s="197">
        <v>45.63</v>
      </c>
      <c r="I575" s="198"/>
      <c r="L575" s="194"/>
      <c r="M575" s="199"/>
      <c r="N575" s="200"/>
      <c r="O575" s="200"/>
      <c r="P575" s="200"/>
      <c r="Q575" s="200"/>
      <c r="R575" s="200"/>
      <c r="S575" s="200"/>
      <c r="T575" s="201"/>
      <c r="AT575" s="195" t="s">
        <v>188</v>
      </c>
      <c r="AU575" s="195" t="s">
        <v>81</v>
      </c>
      <c r="AV575" s="12" t="s">
        <v>81</v>
      </c>
      <c r="AW575" s="12" t="s">
        <v>34</v>
      </c>
      <c r="AX575" s="12" t="s">
        <v>72</v>
      </c>
      <c r="AY575" s="195" t="s">
        <v>177</v>
      </c>
    </row>
    <row r="576" spans="2:51" s="12" customFormat="1" ht="12">
      <c r="B576" s="194"/>
      <c r="D576" s="191" t="s">
        <v>188</v>
      </c>
      <c r="E576" s="195" t="s">
        <v>3</v>
      </c>
      <c r="F576" s="196" t="s">
        <v>634</v>
      </c>
      <c r="H576" s="197">
        <v>36.48</v>
      </c>
      <c r="I576" s="198"/>
      <c r="L576" s="194"/>
      <c r="M576" s="199"/>
      <c r="N576" s="200"/>
      <c r="O576" s="200"/>
      <c r="P576" s="200"/>
      <c r="Q576" s="200"/>
      <c r="R576" s="200"/>
      <c r="S576" s="200"/>
      <c r="T576" s="201"/>
      <c r="AT576" s="195" t="s">
        <v>188</v>
      </c>
      <c r="AU576" s="195" t="s">
        <v>81</v>
      </c>
      <c r="AV576" s="12" t="s">
        <v>81</v>
      </c>
      <c r="AW576" s="12" t="s">
        <v>34</v>
      </c>
      <c r="AX576" s="12" t="s">
        <v>72</v>
      </c>
      <c r="AY576" s="195" t="s">
        <v>177</v>
      </c>
    </row>
    <row r="577" spans="2:51" s="12" customFormat="1" ht="12">
      <c r="B577" s="194"/>
      <c r="D577" s="191" t="s">
        <v>188</v>
      </c>
      <c r="E577" s="195" t="s">
        <v>3</v>
      </c>
      <c r="F577" s="196" t="s">
        <v>665</v>
      </c>
      <c r="H577" s="197">
        <v>22.62</v>
      </c>
      <c r="I577" s="198"/>
      <c r="L577" s="194"/>
      <c r="M577" s="199"/>
      <c r="N577" s="200"/>
      <c r="O577" s="200"/>
      <c r="P577" s="200"/>
      <c r="Q577" s="200"/>
      <c r="R577" s="200"/>
      <c r="S577" s="200"/>
      <c r="T577" s="201"/>
      <c r="AT577" s="195" t="s">
        <v>188</v>
      </c>
      <c r="AU577" s="195" t="s">
        <v>81</v>
      </c>
      <c r="AV577" s="12" t="s">
        <v>81</v>
      </c>
      <c r="AW577" s="12" t="s">
        <v>34</v>
      </c>
      <c r="AX577" s="12" t="s">
        <v>72</v>
      </c>
      <c r="AY577" s="195" t="s">
        <v>177</v>
      </c>
    </row>
    <row r="578" spans="2:51" s="12" customFormat="1" ht="12">
      <c r="B578" s="194"/>
      <c r="D578" s="191" t="s">
        <v>188</v>
      </c>
      <c r="E578" s="195" t="s">
        <v>3</v>
      </c>
      <c r="F578" s="196" t="s">
        <v>665</v>
      </c>
      <c r="H578" s="197">
        <v>22.62</v>
      </c>
      <c r="I578" s="198"/>
      <c r="L578" s="194"/>
      <c r="M578" s="199"/>
      <c r="N578" s="200"/>
      <c r="O578" s="200"/>
      <c r="P578" s="200"/>
      <c r="Q578" s="200"/>
      <c r="R578" s="200"/>
      <c r="S578" s="200"/>
      <c r="T578" s="201"/>
      <c r="AT578" s="195" t="s">
        <v>188</v>
      </c>
      <c r="AU578" s="195" t="s">
        <v>81</v>
      </c>
      <c r="AV578" s="12" t="s">
        <v>81</v>
      </c>
      <c r="AW578" s="12" t="s">
        <v>34</v>
      </c>
      <c r="AX578" s="12" t="s">
        <v>72</v>
      </c>
      <c r="AY578" s="195" t="s">
        <v>177</v>
      </c>
    </row>
    <row r="579" spans="2:51" s="12" customFormat="1" ht="12">
      <c r="B579" s="194"/>
      <c r="D579" s="191" t="s">
        <v>188</v>
      </c>
      <c r="E579" s="195" t="s">
        <v>3</v>
      </c>
      <c r="F579" s="196" t="s">
        <v>633</v>
      </c>
      <c r="H579" s="197">
        <v>45.63</v>
      </c>
      <c r="I579" s="198"/>
      <c r="L579" s="194"/>
      <c r="M579" s="199"/>
      <c r="N579" s="200"/>
      <c r="O579" s="200"/>
      <c r="P579" s="200"/>
      <c r="Q579" s="200"/>
      <c r="R579" s="200"/>
      <c r="S579" s="200"/>
      <c r="T579" s="201"/>
      <c r="AT579" s="195" t="s">
        <v>188</v>
      </c>
      <c r="AU579" s="195" t="s">
        <v>81</v>
      </c>
      <c r="AV579" s="12" t="s">
        <v>81</v>
      </c>
      <c r="AW579" s="12" t="s">
        <v>34</v>
      </c>
      <c r="AX579" s="12" t="s">
        <v>72</v>
      </c>
      <c r="AY579" s="195" t="s">
        <v>177</v>
      </c>
    </row>
    <row r="580" spans="2:51" s="14" customFormat="1" ht="12">
      <c r="B580" s="221"/>
      <c r="D580" s="191" t="s">
        <v>188</v>
      </c>
      <c r="E580" s="222" t="s">
        <v>3</v>
      </c>
      <c r="F580" s="223" t="s">
        <v>366</v>
      </c>
      <c r="H580" s="224">
        <v>2835.2580000000007</v>
      </c>
      <c r="I580" s="225"/>
      <c r="L580" s="221"/>
      <c r="M580" s="226"/>
      <c r="N580" s="227"/>
      <c r="O580" s="227"/>
      <c r="P580" s="227"/>
      <c r="Q580" s="227"/>
      <c r="R580" s="227"/>
      <c r="S580" s="227"/>
      <c r="T580" s="228"/>
      <c r="AT580" s="222" t="s">
        <v>188</v>
      </c>
      <c r="AU580" s="222" t="s">
        <v>81</v>
      </c>
      <c r="AV580" s="14" t="s">
        <v>194</v>
      </c>
      <c r="AW580" s="14" t="s">
        <v>34</v>
      </c>
      <c r="AX580" s="14" t="s">
        <v>72</v>
      </c>
      <c r="AY580" s="222" t="s">
        <v>177</v>
      </c>
    </row>
    <row r="581" spans="2:51" s="12" customFormat="1" ht="12">
      <c r="B581" s="194"/>
      <c r="D581" s="191" t="s">
        <v>188</v>
      </c>
      <c r="E581" s="195" t="s">
        <v>3</v>
      </c>
      <c r="F581" s="196" t="s">
        <v>599</v>
      </c>
      <c r="H581" s="197">
        <v>26.12</v>
      </c>
      <c r="I581" s="198"/>
      <c r="L581" s="194"/>
      <c r="M581" s="199"/>
      <c r="N581" s="200"/>
      <c r="O581" s="200"/>
      <c r="P581" s="200"/>
      <c r="Q581" s="200"/>
      <c r="R581" s="200"/>
      <c r="S581" s="200"/>
      <c r="T581" s="201"/>
      <c r="AT581" s="195" t="s">
        <v>188</v>
      </c>
      <c r="AU581" s="195" t="s">
        <v>81</v>
      </c>
      <c r="AV581" s="12" t="s">
        <v>81</v>
      </c>
      <c r="AW581" s="12" t="s">
        <v>34</v>
      </c>
      <c r="AX581" s="12" t="s">
        <v>72</v>
      </c>
      <c r="AY581" s="195" t="s">
        <v>177</v>
      </c>
    </row>
    <row r="582" spans="2:51" s="12" customFormat="1" ht="12">
      <c r="B582" s="194"/>
      <c r="D582" s="191" t="s">
        <v>188</v>
      </c>
      <c r="E582" s="195" t="s">
        <v>3</v>
      </c>
      <c r="F582" s="196" t="s">
        <v>666</v>
      </c>
      <c r="H582" s="197">
        <v>78.26</v>
      </c>
      <c r="I582" s="198"/>
      <c r="L582" s="194"/>
      <c r="M582" s="199"/>
      <c r="N582" s="200"/>
      <c r="O582" s="200"/>
      <c r="P582" s="200"/>
      <c r="Q582" s="200"/>
      <c r="R582" s="200"/>
      <c r="S582" s="200"/>
      <c r="T582" s="201"/>
      <c r="AT582" s="195" t="s">
        <v>188</v>
      </c>
      <c r="AU582" s="195" t="s">
        <v>81</v>
      </c>
      <c r="AV582" s="12" t="s">
        <v>81</v>
      </c>
      <c r="AW582" s="12" t="s">
        <v>34</v>
      </c>
      <c r="AX582" s="12" t="s">
        <v>72</v>
      </c>
      <c r="AY582" s="195" t="s">
        <v>177</v>
      </c>
    </row>
    <row r="583" spans="2:51" s="12" customFormat="1" ht="12">
      <c r="B583" s="194"/>
      <c r="D583" s="191" t="s">
        <v>188</v>
      </c>
      <c r="E583" s="195" t="s">
        <v>3</v>
      </c>
      <c r="F583" s="196" t="s">
        <v>638</v>
      </c>
      <c r="H583" s="197">
        <v>578.29</v>
      </c>
      <c r="I583" s="198"/>
      <c r="L583" s="194"/>
      <c r="M583" s="199"/>
      <c r="N583" s="200"/>
      <c r="O583" s="200"/>
      <c r="P583" s="200"/>
      <c r="Q583" s="200"/>
      <c r="R583" s="200"/>
      <c r="S583" s="200"/>
      <c r="T583" s="201"/>
      <c r="AT583" s="195" t="s">
        <v>188</v>
      </c>
      <c r="AU583" s="195" t="s">
        <v>81</v>
      </c>
      <c r="AV583" s="12" t="s">
        <v>81</v>
      </c>
      <c r="AW583" s="12" t="s">
        <v>34</v>
      </c>
      <c r="AX583" s="12" t="s">
        <v>72</v>
      </c>
      <c r="AY583" s="195" t="s">
        <v>177</v>
      </c>
    </row>
    <row r="584" spans="2:51" s="12" customFormat="1" ht="12">
      <c r="B584" s="194"/>
      <c r="D584" s="191" t="s">
        <v>188</v>
      </c>
      <c r="E584" s="195" t="s">
        <v>3</v>
      </c>
      <c r="F584" s="196" t="s">
        <v>639</v>
      </c>
      <c r="H584" s="197">
        <v>37.05</v>
      </c>
      <c r="I584" s="198"/>
      <c r="L584" s="194"/>
      <c r="M584" s="199"/>
      <c r="N584" s="200"/>
      <c r="O584" s="200"/>
      <c r="P584" s="200"/>
      <c r="Q584" s="200"/>
      <c r="R584" s="200"/>
      <c r="S584" s="200"/>
      <c r="T584" s="201"/>
      <c r="AT584" s="195" t="s">
        <v>188</v>
      </c>
      <c r="AU584" s="195" t="s">
        <v>81</v>
      </c>
      <c r="AV584" s="12" t="s">
        <v>81</v>
      </c>
      <c r="AW584" s="12" t="s">
        <v>34</v>
      </c>
      <c r="AX584" s="12" t="s">
        <v>72</v>
      </c>
      <c r="AY584" s="195" t="s">
        <v>177</v>
      </c>
    </row>
    <row r="585" spans="2:51" s="12" customFormat="1" ht="12">
      <c r="B585" s="194"/>
      <c r="D585" s="191" t="s">
        <v>188</v>
      </c>
      <c r="E585" s="195" t="s">
        <v>3</v>
      </c>
      <c r="F585" s="196" t="s">
        <v>603</v>
      </c>
      <c r="H585" s="197">
        <v>27.24</v>
      </c>
      <c r="I585" s="198"/>
      <c r="L585" s="194"/>
      <c r="M585" s="199"/>
      <c r="N585" s="200"/>
      <c r="O585" s="200"/>
      <c r="P585" s="200"/>
      <c r="Q585" s="200"/>
      <c r="R585" s="200"/>
      <c r="S585" s="200"/>
      <c r="T585" s="201"/>
      <c r="AT585" s="195" t="s">
        <v>188</v>
      </c>
      <c r="AU585" s="195" t="s">
        <v>81</v>
      </c>
      <c r="AV585" s="12" t="s">
        <v>81</v>
      </c>
      <c r="AW585" s="12" t="s">
        <v>34</v>
      </c>
      <c r="AX585" s="12" t="s">
        <v>72</v>
      </c>
      <c r="AY585" s="195" t="s">
        <v>177</v>
      </c>
    </row>
    <row r="586" spans="2:51" s="12" customFormat="1" ht="12">
      <c r="B586" s="194"/>
      <c r="D586" s="191" t="s">
        <v>188</v>
      </c>
      <c r="E586" s="195" t="s">
        <v>3</v>
      </c>
      <c r="F586" s="196" t="s">
        <v>603</v>
      </c>
      <c r="H586" s="197">
        <v>27.24</v>
      </c>
      <c r="I586" s="198"/>
      <c r="L586" s="194"/>
      <c r="M586" s="199"/>
      <c r="N586" s="200"/>
      <c r="O586" s="200"/>
      <c r="P586" s="200"/>
      <c r="Q586" s="200"/>
      <c r="R586" s="200"/>
      <c r="S586" s="200"/>
      <c r="T586" s="201"/>
      <c r="AT586" s="195" t="s">
        <v>188</v>
      </c>
      <c r="AU586" s="195" t="s">
        <v>81</v>
      </c>
      <c r="AV586" s="12" t="s">
        <v>81</v>
      </c>
      <c r="AW586" s="12" t="s">
        <v>34</v>
      </c>
      <c r="AX586" s="12" t="s">
        <v>72</v>
      </c>
      <c r="AY586" s="195" t="s">
        <v>177</v>
      </c>
    </row>
    <row r="587" spans="2:51" s="12" customFormat="1" ht="12">
      <c r="B587" s="194"/>
      <c r="D587" s="191" t="s">
        <v>188</v>
      </c>
      <c r="E587" s="195" t="s">
        <v>3</v>
      </c>
      <c r="F587" s="196" t="s">
        <v>640</v>
      </c>
      <c r="H587" s="197">
        <v>38.7</v>
      </c>
      <c r="I587" s="198"/>
      <c r="L587" s="194"/>
      <c r="M587" s="199"/>
      <c r="N587" s="200"/>
      <c r="O587" s="200"/>
      <c r="P587" s="200"/>
      <c r="Q587" s="200"/>
      <c r="R587" s="200"/>
      <c r="S587" s="200"/>
      <c r="T587" s="201"/>
      <c r="AT587" s="195" t="s">
        <v>188</v>
      </c>
      <c r="AU587" s="195" t="s">
        <v>81</v>
      </c>
      <c r="AV587" s="12" t="s">
        <v>81</v>
      </c>
      <c r="AW587" s="12" t="s">
        <v>34</v>
      </c>
      <c r="AX587" s="12" t="s">
        <v>72</v>
      </c>
      <c r="AY587" s="195" t="s">
        <v>177</v>
      </c>
    </row>
    <row r="588" spans="2:51" s="12" customFormat="1" ht="12">
      <c r="B588" s="194"/>
      <c r="D588" s="191" t="s">
        <v>188</v>
      </c>
      <c r="E588" s="195" t="s">
        <v>3</v>
      </c>
      <c r="F588" s="196" t="s">
        <v>641</v>
      </c>
      <c r="H588" s="197">
        <v>39.45</v>
      </c>
      <c r="I588" s="198"/>
      <c r="L588" s="194"/>
      <c r="M588" s="199"/>
      <c r="N588" s="200"/>
      <c r="O588" s="200"/>
      <c r="P588" s="200"/>
      <c r="Q588" s="200"/>
      <c r="R588" s="200"/>
      <c r="S588" s="200"/>
      <c r="T588" s="201"/>
      <c r="AT588" s="195" t="s">
        <v>188</v>
      </c>
      <c r="AU588" s="195" t="s">
        <v>81</v>
      </c>
      <c r="AV588" s="12" t="s">
        <v>81</v>
      </c>
      <c r="AW588" s="12" t="s">
        <v>34</v>
      </c>
      <c r="AX588" s="12" t="s">
        <v>72</v>
      </c>
      <c r="AY588" s="195" t="s">
        <v>177</v>
      </c>
    </row>
    <row r="589" spans="2:51" s="12" customFormat="1" ht="12">
      <c r="B589" s="194"/>
      <c r="D589" s="191" t="s">
        <v>188</v>
      </c>
      <c r="E589" s="195" t="s">
        <v>3</v>
      </c>
      <c r="F589" s="196" t="s">
        <v>642</v>
      </c>
      <c r="H589" s="197">
        <v>42</v>
      </c>
      <c r="I589" s="198"/>
      <c r="L589" s="194"/>
      <c r="M589" s="199"/>
      <c r="N589" s="200"/>
      <c r="O589" s="200"/>
      <c r="P589" s="200"/>
      <c r="Q589" s="200"/>
      <c r="R589" s="200"/>
      <c r="S589" s="200"/>
      <c r="T589" s="201"/>
      <c r="AT589" s="195" t="s">
        <v>188</v>
      </c>
      <c r="AU589" s="195" t="s">
        <v>81</v>
      </c>
      <c r="AV589" s="12" t="s">
        <v>81</v>
      </c>
      <c r="AW589" s="12" t="s">
        <v>34</v>
      </c>
      <c r="AX589" s="12" t="s">
        <v>72</v>
      </c>
      <c r="AY589" s="195" t="s">
        <v>177</v>
      </c>
    </row>
    <row r="590" spans="2:51" s="12" customFormat="1" ht="12">
      <c r="B590" s="194"/>
      <c r="D590" s="191" t="s">
        <v>188</v>
      </c>
      <c r="E590" s="195" t="s">
        <v>3</v>
      </c>
      <c r="F590" s="196" t="s">
        <v>643</v>
      </c>
      <c r="H590" s="197">
        <v>30.87</v>
      </c>
      <c r="I590" s="198"/>
      <c r="L590" s="194"/>
      <c r="M590" s="199"/>
      <c r="N590" s="200"/>
      <c r="O590" s="200"/>
      <c r="P590" s="200"/>
      <c r="Q590" s="200"/>
      <c r="R590" s="200"/>
      <c r="S590" s="200"/>
      <c r="T590" s="201"/>
      <c r="AT590" s="195" t="s">
        <v>188</v>
      </c>
      <c r="AU590" s="195" t="s">
        <v>81</v>
      </c>
      <c r="AV590" s="12" t="s">
        <v>81</v>
      </c>
      <c r="AW590" s="12" t="s">
        <v>34</v>
      </c>
      <c r="AX590" s="12" t="s">
        <v>72</v>
      </c>
      <c r="AY590" s="195" t="s">
        <v>177</v>
      </c>
    </row>
    <row r="591" spans="2:51" s="12" customFormat="1" ht="12">
      <c r="B591" s="194"/>
      <c r="D591" s="191" t="s">
        <v>188</v>
      </c>
      <c r="E591" s="195" t="s">
        <v>3</v>
      </c>
      <c r="F591" s="196" t="s">
        <v>644</v>
      </c>
      <c r="H591" s="197">
        <v>17.41</v>
      </c>
      <c r="I591" s="198"/>
      <c r="L591" s="194"/>
      <c r="M591" s="199"/>
      <c r="N591" s="200"/>
      <c r="O591" s="200"/>
      <c r="P591" s="200"/>
      <c r="Q591" s="200"/>
      <c r="R591" s="200"/>
      <c r="S591" s="200"/>
      <c r="T591" s="201"/>
      <c r="AT591" s="195" t="s">
        <v>188</v>
      </c>
      <c r="AU591" s="195" t="s">
        <v>81</v>
      </c>
      <c r="AV591" s="12" t="s">
        <v>81</v>
      </c>
      <c r="AW591" s="12" t="s">
        <v>34</v>
      </c>
      <c r="AX591" s="12" t="s">
        <v>72</v>
      </c>
      <c r="AY591" s="195" t="s">
        <v>177</v>
      </c>
    </row>
    <row r="592" spans="2:51" s="12" customFormat="1" ht="12">
      <c r="B592" s="194"/>
      <c r="D592" s="191" t="s">
        <v>188</v>
      </c>
      <c r="E592" s="195" t="s">
        <v>3</v>
      </c>
      <c r="F592" s="196" t="s">
        <v>645</v>
      </c>
      <c r="H592" s="197">
        <v>14.03</v>
      </c>
      <c r="I592" s="198"/>
      <c r="L592" s="194"/>
      <c r="M592" s="199"/>
      <c r="N592" s="200"/>
      <c r="O592" s="200"/>
      <c r="P592" s="200"/>
      <c r="Q592" s="200"/>
      <c r="R592" s="200"/>
      <c r="S592" s="200"/>
      <c r="T592" s="201"/>
      <c r="AT592" s="195" t="s">
        <v>188</v>
      </c>
      <c r="AU592" s="195" t="s">
        <v>81</v>
      </c>
      <c r="AV592" s="12" t="s">
        <v>81</v>
      </c>
      <c r="AW592" s="12" t="s">
        <v>34</v>
      </c>
      <c r="AX592" s="12" t="s">
        <v>72</v>
      </c>
      <c r="AY592" s="195" t="s">
        <v>177</v>
      </c>
    </row>
    <row r="593" spans="2:51" s="12" customFormat="1" ht="12">
      <c r="B593" s="194"/>
      <c r="D593" s="191" t="s">
        <v>188</v>
      </c>
      <c r="E593" s="195" t="s">
        <v>3</v>
      </c>
      <c r="F593" s="196" t="s">
        <v>646</v>
      </c>
      <c r="H593" s="197">
        <v>13.7</v>
      </c>
      <c r="I593" s="198"/>
      <c r="L593" s="194"/>
      <c r="M593" s="199"/>
      <c r="N593" s="200"/>
      <c r="O593" s="200"/>
      <c r="P593" s="200"/>
      <c r="Q593" s="200"/>
      <c r="R593" s="200"/>
      <c r="S593" s="200"/>
      <c r="T593" s="201"/>
      <c r="AT593" s="195" t="s">
        <v>188</v>
      </c>
      <c r="AU593" s="195" t="s">
        <v>81</v>
      </c>
      <c r="AV593" s="12" t="s">
        <v>81</v>
      </c>
      <c r="AW593" s="12" t="s">
        <v>34</v>
      </c>
      <c r="AX593" s="12" t="s">
        <v>72</v>
      </c>
      <c r="AY593" s="195" t="s">
        <v>177</v>
      </c>
    </row>
    <row r="594" spans="2:51" s="12" customFormat="1" ht="12">
      <c r="B594" s="194"/>
      <c r="D594" s="191" t="s">
        <v>188</v>
      </c>
      <c r="E594" s="195" t="s">
        <v>3</v>
      </c>
      <c r="F594" s="196" t="s">
        <v>647</v>
      </c>
      <c r="H594" s="197">
        <v>17.08</v>
      </c>
      <c r="I594" s="198"/>
      <c r="L594" s="194"/>
      <c r="M594" s="199"/>
      <c r="N594" s="200"/>
      <c r="O594" s="200"/>
      <c r="P594" s="200"/>
      <c r="Q594" s="200"/>
      <c r="R594" s="200"/>
      <c r="S594" s="200"/>
      <c r="T594" s="201"/>
      <c r="AT594" s="195" t="s">
        <v>188</v>
      </c>
      <c r="AU594" s="195" t="s">
        <v>81</v>
      </c>
      <c r="AV594" s="12" t="s">
        <v>81</v>
      </c>
      <c r="AW594" s="12" t="s">
        <v>34</v>
      </c>
      <c r="AX594" s="12" t="s">
        <v>72</v>
      </c>
      <c r="AY594" s="195" t="s">
        <v>177</v>
      </c>
    </row>
    <row r="595" spans="2:51" s="12" customFormat="1" ht="12">
      <c r="B595" s="194"/>
      <c r="D595" s="191" t="s">
        <v>188</v>
      </c>
      <c r="E595" s="195" t="s">
        <v>3</v>
      </c>
      <c r="F595" s="196" t="s">
        <v>648</v>
      </c>
      <c r="H595" s="197">
        <v>31.12</v>
      </c>
      <c r="I595" s="198"/>
      <c r="L595" s="194"/>
      <c r="M595" s="199"/>
      <c r="N595" s="200"/>
      <c r="O595" s="200"/>
      <c r="P595" s="200"/>
      <c r="Q595" s="200"/>
      <c r="R595" s="200"/>
      <c r="S595" s="200"/>
      <c r="T595" s="201"/>
      <c r="AT595" s="195" t="s">
        <v>188</v>
      </c>
      <c r="AU595" s="195" t="s">
        <v>81</v>
      </c>
      <c r="AV595" s="12" t="s">
        <v>81</v>
      </c>
      <c r="AW595" s="12" t="s">
        <v>34</v>
      </c>
      <c r="AX595" s="12" t="s">
        <v>72</v>
      </c>
      <c r="AY595" s="195" t="s">
        <v>177</v>
      </c>
    </row>
    <row r="596" spans="2:51" s="12" customFormat="1" ht="12">
      <c r="B596" s="194"/>
      <c r="D596" s="191" t="s">
        <v>188</v>
      </c>
      <c r="E596" s="195" t="s">
        <v>3</v>
      </c>
      <c r="F596" s="196" t="s">
        <v>554</v>
      </c>
      <c r="H596" s="197">
        <v>15.43</v>
      </c>
      <c r="I596" s="198"/>
      <c r="L596" s="194"/>
      <c r="M596" s="199"/>
      <c r="N596" s="200"/>
      <c r="O596" s="200"/>
      <c r="P596" s="200"/>
      <c r="Q596" s="200"/>
      <c r="R596" s="200"/>
      <c r="S596" s="200"/>
      <c r="T596" s="201"/>
      <c r="AT596" s="195" t="s">
        <v>188</v>
      </c>
      <c r="AU596" s="195" t="s">
        <v>81</v>
      </c>
      <c r="AV596" s="12" t="s">
        <v>81</v>
      </c>
      <c r="AW596" s="12" t="s">
        <v>34</v>
      </c>
      <c r="AX596" s="12" t="s">
        <v>72</v>
      </c>
      <c r="AY596" s="195" t="s">
        <v>177</v>
      </c>
    </row>
    <row r="597" spans="2:51" s="12" customFormat="1" ht="12">
      <c r="B597" s="194"/>
      <c r="D597" s="191" t="s">
        <v>188</v>
      </c>
      <c r="E597" s="195" t="s">
        <v>3</v>
      </c>
      <c r="F597" s="196" t="s">
        <v>649</v>
      </c>
      <c r="H597" s="197">
        <v>53.022</v>
      </c>
      <c r="I597" s="198"/>
      <c r="L597" s="194"/>
      <c r="M597" s="199"/>
      <c r="N597" s="200"/>
      <c r="O597" s="200"/>
      <c r="P597" s="200"/>
      <c r="Q597" s="200"/>
      <c r="R597" s="200"/>
      <c r="S597" s="200"/>
      <c r="T597" s="201"/>
      <c r="AT597" s="195" t="s">
        <v>188</v>
      </c>
      <c r="AU597" s="195" t="s">
        <v>81</v>
      </c>
      <c r="AV597" s="12" t="s">
        <v>81</v>
      </c>
      <c r="AW597" s="12" t="s">
        <v>34</v>
      </c>
      <c r="AX597" s="12" t="s">
        <v>72</v>
      </c>
      <c r="AY597" s="195" t="s">
        <v>177</v>
      </c>
    </row>
    <row r="598" spans="2:51" s="12" customFormat="1" ht="12">
      <c r="B598" s="194"/>
      <c r="D598" s="191" t="s">
        <v>188</v>
      </c>
      <c r="E598" s="195" t="s">
        <v>3</v>
      </c>
      <c r="F598" s="196" t="s">
        <v>650</v>
      </c>
      <c r="H598" s="197">
        <v>54.21</v>
      </c>
      <c r="I598" s="198"/>
      <c r="L598" s="194"/>
      <c r="M598" s="199"/>
      <c r="N598" s="200"/>
      <c r="O598" s="200"/>
      <c r="P598" s="200"/>
      <c r="Q598" s="200"/>
      <c r="R598" s="200"/>
      <c r="S598" s="200"/>
      <c r="T598" s="201"/>
      <c r="AT598" s="195" t="s">
        <v>188</v>
      </c>
      <c r="AU598" s="195" t="s">
        <v>81</v>
      </c>
      <c r="AV598" s="12" t="s">
        <v>81</v>
      </c>
      <c r="AW598" s="12" t="s">
        <v>34</v>
      </c>
      <c r="AX598" s="12" t="s">
        <v>72</v>
      </c>
      <c r="AY598" s="195" t="s">
        <v>177</v>
      </c>
    </row>
    <row r="599" spans="2:51" s="12" customFormat="1" ht="12">
      <c r="B599" s="194"/>
      <c r="D599" s="191" t="s">
        <v>188</v>
      </c>
      <c r="E599" s="195" t="s">
        <v>3</v>
      </c>
      <c r="F599" s="196" t="s">
        <v>650</v>
      </c>
      <c r="H599" s="197">
        <v>54.21</v>
      </c>
      <c r="I599" s="198"/>
      <c r="L599" s="194"/>
      <c r="M599" s="199"/>
      <c r="N599" s="200"/>
      <c r="O599" s="200"/>
      <c r="P599" s="200"/>
      <c r="Q599" s="200"/>
      <c r="R599" s="200"/>
      <c r="S599" s="200"/>
      <c r="T599" s="201"/>
      <c r="AT599" s="195" t="s">
        <v>188</v>
      </c>
      <c r="AU599" s="195" t="s">
        <v>81</v>
      </c>
      <c r="AV599" s="12" t="s">
        <v>81</v>
      </c>
      <c r="AW599" s="12" t="s">
        <v>34</v>
      </c>
      <c r="AX599" s="12" t="s">
        <v>72</v>
      </c>
      <c r="AY599" s="195" t="s">
        <v>177</v>
      </c>
    </row>
    <row r="600" spans="2:51" s="12" customFormat="1" ht="12">
      <c r="B600" s="194"/>
      <c r="D600" s="191" t="s">
        <v>188</v>
      </c>
      <c r="E600" s="195" t="s">
        <v>3</v>
      </c>
      <c r="F600" s="196" t="s">
        <v>650</v>
      </c>
      <c r="H600" s="197">
        <v>54.21</v>
      </c>
      <c r="I600" s="198"/>
      <c r="L600" s="194"/>
      <c r="M600" s="199"/>
      <c r="N600" s="200"/>
      <c r="O600" s="200"/>
      <c r="P600" s="200"/>
      <c r="Q600" s="200"/>
      <c r="R600" s="200"/>
      <c r="S600" s="200"/>
      <c r="T600" s="201"/>
      <c r="AT600" s="195" t="s">
        <v>188</v>
      </c>
      <c r="AU600" s="195" t="s">
        <v>81</v>
      </c>
      <c r="AV600" s="12" t="s">
        <v>81</v>
      </c>
      <c r="AW600" s="12" t="s">
        <v>34</v>
      </c>
      <c r="AX600" s="12" t="s">
        <v>72</v>
      </c>
      <c r="AY600" s="195" t="s">
        <v>177</v>
      </c>
    </row>
    <row r="601" spans="2:51" s="12" customFormat="1" ht="12">
      <c r="B601" s="194"/>
      <c r="D601" s="191" t="s">
        <v>188</v>
      </c>
      <c r="E601" s="195" t="s">
        <v>3</v>
      </c>
      <c r="F601" s="196" t="s">
        <v>651</v>
      </c>
      <c r="H601" s="197">
        <v>53.88</v>
      </c>
      <c r="I601" s="198"/>
      <c r="L601" s="194"/>
      <c r="M601" s="199"/>
      <c r="N601" s="200"/>
      <c r="O601" s="200"/>
      <c r="P601" s="200"/>
      <c r="Q601" s="200"/>
      <c r="R601" s="200"/>
      <c r="S601" s="200"/>
      <c r="T601" s="201"/>
      <c r="AT601" s="195" t="s">
        <v>188</v>
      </c>
      <c r="AU601" s="195" t="s">
        <v>81</v>
      </c>
      <c r="AV601" s="12" t="s">
        <v>81</v>
      </c>
      <c r="AW601" s="12" t="s">
        <v>34</v>
      </c>
      <c r="AX601" s="12" t="s">
        <v>72</v>
      </c>
      <c r="AY601" s="195" t="s">
        <v>177</v>
      </c>
    </row>
    <row r="602" spans="2:51" s="12" customFormat="1" ht="12">
      <c r="B602" s="194"/>
      <c r="D602" s="191" t="s">
        <v>188</v>
      </c>
      <c r="E602" s="195" t="s">
        <v>3</v>
      </c>
      <c r="F602" s="196" t="s">
        <v>649</v>
      </c>
      <c r="H602" s="197">
        <v>53.022</v>
      </c>
      <c r="I602" s="198"/>
      <c r="L602" s="194"/>
      <c r="M602" s="199"/>
      <c r="N602" s="200"/>
      <c r="O602" s="200"/>
      <c r="P602" s="200"/>
      <c r="Q602" s="200"/>
      <c r="R602" s="200"/>
      <c r="S602" s="200"/>
      <c r="T602" s="201"/>
      <c r="AT602" s="195" t="s">
        <v>188</v>
      </c>
      <c r="AU602" s="195" t="s">
        <v>81</v>
      </c>
      <c r="AV602" s="12" t="s">
        <v>81</v>
      </c>
      <c r="AW602" s="12" t="s">
        <v>34</v>
      </c>
      <c r="AX602" s="12" t="s">
        <v>72</v>
      </c>
      <c r="AY602" s="195" t="s">
        <v>177</v>
      </c>
    </row>
    <row r="603" spans="2:51" s="12" customFormat="1" ht="12">
      <c r="B603" s="194"/>
      <c r="D603" s="191" t="s">
        <v>188</v>
      </c>
      <c r="E603" s="195" t="s">
        <v>3</v>
      </c>
      <c r="F603" s="196" t="s">
        <v>652</v>
      </c>
      <c r="H603" s="197">
        <v>32.85</v>
      </c>
      <c r="I603" s="198"/>
      <c r="L603" s="194"/>
      <c r="M603" s="199"/>
      <c r="N603" s="200"/>
      <c r="O603" s="200"/>
      <c r="P603" s="200"/>
      <c r="Q603" s="200"/>
      <c r="R603" s="200"/>
      <c r="S603" s="200"/>
      <c r="T603" s="201"/>
      <c r="AT603" s="195" t="s">
        <v>188</v>
      </c>
      <c r="AU603" s="195" t="s">
        <v>81</v>
      </c>
      <c r="AV603" s="12" t="s">
        <v>81</v>
      </c>
      <c r="AW603" s="12" t="s">
        <v>34</v>
      </c>
      <c r="AX603" s="12" t="s">
        <v>72</v>
      </c>
      <c r="AY603" s="195" t="s">
        <v>177</v>
      </c>
    </row>
    <row r="604" spans="2:51" s="12" customFormat="1" ht="12">
      <c r="B604" s="194"/>
      <c r="D604" s="191" t="s">
        <v>188</v>
      </c>
      <c r="E604" s="195" t="s">
        <v>3</v>
      </c>
      <c r="F604" s="196" t="s">
        <v>652</v>
      </c>
      <c r="H604" s="197">
        <v>32.85</v>
      </c>
      <c r="I604" s="198"/>
      <c r="L604" s="194"/>
      <c r="M604" s="199"/>
      <c r="N604" s="200"/>
      <c r="O604" s="200"/>
      <c r="P604" s="200"/>
      <c r="Q604" s="200"/>
      <c r="R604" s="200"/>
      <c r="S604" s="200"/>
      <c r="T604" s="201"/>
      <c r="AT604" s="195" t="s">
        <v>188</v>
      </c>
      <c r="AU604" s="195" t="s">
        <v>81</v>
      </c>
      <c r="AV604" s="12" t="s">
        <v>81</v>
      </c>
      <c r="AW604" s="12" t="s">
        <v>34</v>
      </c>
      <c r="AX604" s="12" t="s">
        <v>72</v>
      </c>
      <c r="AY604" s="195" t="s">
        <v>177</v>
      </c>
    </row>
    <row r="605" spans="2:51" s="12" customFormat="1" ht="12">
      <c r="B605" s="194"/>
      <c r="D605" s="191" t="s">
        <v>188</v>
      </c>
      <c r="E605" s="195" t="s">
        <v>3</v>
      </c>
      <c r="F605" s="196" t="s">
        <v>652</v>
      </c>
      <c r="H605" s="197">
        <v>32.85</v>
      </c>
      <c r="I605" s="198"/>
      <c r="L605" s="194"/>
      <c r="M605" s="199"/>
      <c r="N605" s="200"/>
      <c r="O605" s="200"/>
      <c r="P605" s="200"/>
      <c r="Q605" s="200"/>
      <c r="R605" s="200"/>
      <c r="S605" s="200"/>
      <c r="T605" s="201"/>
      <c r="AT605" s="195" t="s">
        <v>188</v>
      </c>
      <c r="AU605" s="195" t="s">
        <v>81</v>
      </c>
      <c r="AV605" s="12" t="s">
        <v>81</v>
      </c>
      <c r="AW605" s="12" t="s">
        <v>34</v>
      </c>
      <c r="AX605" s="12" t="s">
        <v>72</v>
      </c>
      <c r="AY605" s="195" t="s">
        <v>177</v>
      </c>
    </row>
    <row r="606" spans="2:51" s="12" customFormat="1" ht="12">
      <c r="B606" s="194"/>
      <c r="D606" s="191" t="s">
        <v>188</v>
      </c>
      <c r="E606" s="195" t="s">
        <v>3</v>
      </c>
      <c r="F606" s="196" t="s">
        <v>652</v>
      </c>
      <c r="H606" s="197">
        <v>32.85</v>
      </c>
      <c r="I606" s="198"/>
      <c r="L606" s="194"/>
      <c r="M606" s="199"/>
      <c r="N606" s="200"/>
      <c r="O606" s="200"/>
      <c r="P606" s="200"/>
      <c r="Q606" s="200"/>
      <c r="R606" s="200"/>
      <c r="S606" s="200"/>
      <c r="T606" s="201"/>
      <c r="AT606" s="195" t="s">
        <v>188</v>
      </c>
      <c r="AU606" s="195" t="s">
        <v>81</v>
      </c>
      <c r="AV606" s="12" t="s">
        <v>81</v>
      </c>
      <c r="AW606" s="12" t="s">
        <v>34</v>
      </c>
      <c r="AX606" s="12" t="s">
        <v>72</v>
      </c>
      <c r="AY606" s="195" t="s">
        <v>177</v>
      </c>
    </row>
    <row r="607" spans="2:51" s="12" customFormat="1" ht="12">
      <c r="B607" s="194"/>
      <c r="D607" s="191" t="s">
        <v>188</v>
      </c>
      <c r="E607" s="195" t="s">
        <v>3</v>
      </c>
      <c r="F607" s="196" t="s">
        <v>653</v>
      </c>
      <c r="H607" s="197">
        <v>33.048</v>
      </c>
      <c r="I607" s="198"/>
      <c r="L607" s="194"/>
      <c r="M607" s="199"/>
      <c r="N607" s="200"/>
      <c r="O607" s="200"/>
      <c r="P607" s="200"/>
      <c r="Q607" s="200"/>
      <c r="R607" s="200"/>
      <c r="S607" s="200"/>
      <c r="T607" s="201"/>
      <c r="AT607" s="195" t="s">
        <v>188</v>
      </c>
      <c r="AU607" s="195" t="s">
        <v>81</v>
      </c>
      <c r="AV607" s="12" t="s">
        <v>81</v>
      </c>
      <c r="AW607" s="12" t="s">
        <v>34</v>
      </c>
      <c r="AX607" s="12" t="s">
        <v>72</v>
      </c>
      <c r="AY607" s="195" t="s">
        <v>177</v>
      </c>
    </row>
    <row r="608" spans="2:51" s="12" customFormat="1" ht="12">
      <c r="B608" s="194"/>
      <c r="D608" s="191" t="s">
        <v>188</v>
      </c>
      <c r="E608" s="195" t="s">
        <v>3</v>
      </c>
      <c r="F608" s="196" t="s">
        <v>653</v>
      </c>
      <c r="H608" s="197">
        <v>33.048</v>
      </c>
      <c r="I608" s="198"/>
      <c r="L608" s="194"/>
      <c r="M608" s="199"/>
      <c r="N608" s="200"/>
      <c r="O608" s="200"/>
      <c r="P608" s="200"/>
      <c r="Q608" s="200"/>
      <c r="R608" s="200"/>
      <c r="S608" s="200"/>
      <c r="T608" s="201"/>
      <c r="AT608" s="195" t="s">
        <v>188</v>
      </c>
      <c r="AU608" s="195" t="s">
        <v>81</v>
      </c>
      <c r="AV608" s="12" t="s">
        <v>81</v>
      </c>
      <c r="AW608" s="12" t="s">
        <v>34</v>
      </c>
      <c r="AX608" s="12" t="s">
        <v>72</v>
      </c>
      <c r="AY608" s="195" t="s">
        <v>177</v>
      </c>
    </row>
    <row r="609" spans="2:51" s="12" customFormat="1" ht="12">
      <c r="B609" s="194"/>
      <c r="D609" s="191" t="s">
        <v>188</v>
      </c>
      <c r="E609" s="195" t="s">
        <v>3</v>
      </c>
      <c r="F609" s="196" t="s">
        <v>654</v>
      </c>
      <c r="H609" s="197">
        <v>33.36</v>
      </c>
      <c r="I609" s="198"/>
      <c r="L609" s="194"/>
      <c r="M609" s="199"/>
      <c r="N609" s="200"/>
      <c r="O609" s="200"/>
      <c r="P609" s="200"/>
      <c r="Q609" s="200"/>
      <c r="R609" s="200"/>
      <c r="S609" s="200"/>
      <c r="T609" s="201"/>
      <c r="AT609" s="195" t="s">
        <v>188</v>
      </c>
      <c r="AU609" s="195" t="s">
        <v>81</v>
      </c>
      <c r="AV609" s="12" t="s">
        <v>81</v>
      </c>
      <c r="AW609" s="12" t="s">
        <v>34</v>
      </c>
      <c r="AX609" s="12" t="s">
        <v>72</v>
      </c>
      <c r="AY609" s="195" t="s">
        <v>177</v>
      </c>
    </row>
    <row r="610" spans="2:51" s="12" customFormat="1" ht="12">
      <c r="B610" s="194"/>
      <c r="D610" s="191" t="s">
        <v>188</v>
      </c>
      <c r="E610" s="195" t="s">
        <v>3</v>
      </c>
      <c r="F610" s="196" t="s">
        <v>620</v>
      </c>
      <c r="H610" s="197">
        <v>49.053</v>
      </c>
      <c r="I610" s="198"/>
      <c r="L610" s="194"/>
      <c r="M610" s="199"/>
      <c r="N610" s="200"/>
      <c r="O610" s="200"/>
      <c r="P610" s="200"/>
      <c r="Q610" s="200"/>
      <c r="R610" s="200"/>
      <c r="S610" s="200"/>
      <c r="T610" s="201"/>
      <c r="AT610" s="195" t="s">
        <v>188</v>
      </c>
      <c r="AU610" s="195" t="s">
        <v>81</v>
      </c>
      <c r="AV610" s="12" t="s">
        <v>81</v>
      </c>
      <c r="AW610" s="12" t="s">
        <v>34</v>
      </c>
      <c r="AX610" s="12" t="s">
        <v>72</v>
      </c>
      <c r="AY610" s="195" t="s">
        <v>177</v>
      </c>
    </row>
    <row r="611" spans="2:51" s="12" customFormat="1" ht="12">
      <c r="B611" s="194"/>
      <c r="D611" s="191" t="s">
        <v>188</v>
      </c>
      <c r="E611" s="195" t="s">
        <v>3</v>
      </c>
      <c r="F611" s="196" t="s">
        <v>655</v>
      </c>
      <c r="H611" s="197">
        <v>62.217</v>
      </c>
      <c r="I611" s="198"/>
      <c r="L611" s="194"/>
      <c r="M611" s="199"/>
      <c r="N611" s="200"/>
      <c r="O611" s="200"/>
      <c r="P611" s="200"/>
      <c r="Q611" s="200"/>
      <c r="R611" s="200"/>
      <c r="S611" s="200"/>
      <c r="T611" s="201"/>
      <c r="AT611" s="195" t="s">
        <v>188</v>
      </c>
      <c r="AU611" s="195" t="s">
        <v>81</v>
      </c>
      <c r="AV611" s="12" t="s">
        <v>81</v>
      </c>
      <c r="AW611" s="12" t="s">
        <v>34</v>
      </c>
      <c r="AX611" s="12" t="s">
        <v>72</v>
      </c>
      <c r="AY611" s="195" t="s">
        <v>177</v>
      </c>
    </row>
    <row r="612" spans="2:51" s="12" customFormat="1" ht="12">
      <c r="B612" s="194"/>
      <c r="D612" s="191" t="s">
        <v>188</v>
      </c>
      <c r="E612" s="195" t="s">
        <v>3</v>
      </c>
      <c r="F612" s="196" t="s">
        <v>656</v>
      </c>
      <c r="H612" s="197">
        <v>58.37</v>
      </c>
      <c r="I612" s="198"/>
      <c r="L612" s="194"/>
      <c r="M612" s="199"/>
      <c r="N612" s="200"/>
      <c r="O612" s="200"/>
      <c r="P612" s="200"/>
      <c r="Q612" s="200"/>
      <c r="R612" s="200"/>
      <c r="S612" s="200"/>
      <c r="T612" s="201"/>
      <c r="AT612" s="195" t="s">
        <v>188</v>
      </c>
      <c r="AU612" s="195" t="s">
        <v>81</v>
      </c>
      <c r="AV612" s="12" t="s">
        <v>81</v>
      </c>
      <c r="AW612" s="12" t="s">
        <v>34</v>
      </c>
      <c r="AX612" s="12" t="s">
        <v>72</v>
      </c>
      <c r="AY612" s="195" t="s">
        <v>177</v>
      </c>
    </row>
    <row r="613" spans="2:51" s="12" customFormat="1" ht="12">
      <c r="B613" s="194"/>
      <c r="D613" s="191" t="s">
        <v>188</v>
      </c>
      <c r="E613" s="195" t="s">
        <v>3</v>
      </c>
      <c r="F613" s="196" t="s">
        <v>623</v>
      </c>
      <c r="H613" s="197">
        <v>67.08</v>
      </c>
      <c r="I613" s="198"/>
      <c r="L613" s="194"/>
      <c r="M613" s="199"/>
      <c r="N613" s="200"/>
      <c r="O613" s="200"/>
      <c r="P613" s="200"/>
      <c r="Q613" s="200"/>
      <c r="R613" s="200"/>
      <c r="S613" s="200"/>
      <c r="T613" s="201"/>
      <c r="AT613" s="195" t="s">
        <v>188</v>
      </c>
      <c r="AU613" s="195" t="s">
        <v>81</v>
      </c>
      <c r="AV613" s="12" t="s">
        <v>81</v>
      </c>
      <c r="AW613" s="12" t="s">
        <v>34</v>
      </c>
      <c r="AX613" s="12" t="s">
        <v>72</v>
      </c>
      <c r="AY613" s="195" t="s">
        <v>177</v>
      </c>
    </row>
    <row r="614" spans="2:51" s="12" customFormat="1" ht="12">
      <c r="B614" s="194"/>
      <c r="D614" s="191" t="s">
        <v>188</v>
      </c>
      <c r="E614" s="195" t="s">
        <v>3</v>
      </c>
      <c r="F614" s="196" t="s">
        <v>623</v>
      </c>
      <c r="H614" s="197">
        <v>67.08</v>
      </c>
      <c r="I614" s="198"/>
      <c r="L614" s="194"/>
      <c r="M614" s="199"/>
      <c r="N614" s="200"/>
      <c r="O614" s="200"/>
      <c r="P614" s="200"/>
      <c r="Q614" s="200"/>
      <c r="R614" s="200"/>
      <c r="S614" s="200"/>
      <c r="T614" s="201"/>
      <c r="AT614" s="195" t="s">
        <v>188</v>
      </c>
      <c r="AU614" s="195" t="s">
        <v>81</v>
      </c>
      <c r="AV614" s="12" t="s">
        <v>81</v>
      </c>
      <c r="AW614" s="12" t="s">
        <v>34</v>
      </c>
      <c r="AX614" s="12" t="s">
        <v>72</v>
      </c>
      <c r="AY614" s="195" t="s">
        <v>177</v>
      </c>
    </row>
    <row r="615" spans="2:51" s="12" customFormat="1" ht="12">
      <c r="B615" s="194"/>
      <c r="D615" s="191" t="s">
        <v>188</v>
      </c>
      <c r="E615" s="195" t="s">
        <v>3</v>
      </c>
      <c r="F615" s="196" t="s">
        <v>623</v>
      </c>
      <c r="H615" s="197">
        <v>67.08</v>
      </c>
      <c r="I615" s="198"/>
      <c r="L615" s="194"/>
      <c r="M615" s="199"/>
      <c r="N615" s="200"/>
      <c r="O615" s="200"/>
      <c r="P615" s="200"/>
      <c r="Q615" s="200"/>
      <c r="R615" s="200"/>
      <c r="S615" s="200"/>
      <c r="T615" s="201"/>
      <c r="AT615" s="195" t="s">
        <v>188</v>
      </c>
      <c r="AU615" s="195" t="s">
        <v>81</v>
      </c>
      <c r="AV615" s="12" t="s">
        <v>81</v>
      </c>
      <c r="AW615" s="12" t="s">
        <v>34</v>
      </c>
      <c r="AX615" s="12" t="s">
        <v>72</v>
      </c>
      <c r="AY615" s="195" t="s">
        <v>177</v>
      </c>
    </row>
    <row r="616" spans="2:51" s="12" customFormat="1" ht="12">
      <c r="B616" s="194"/>
      <c r="D616" s="191" t="s">
        <v>188</v>
      </c>
      <c r="E616" s="195" t="s">
        <v>3</v>
      </c>
      <c r="F616" s="196" t="s">
        <v>657</v>
      </c>
      <c r="H616" s="197">
        <v>61.635</v>
      </c>
      <c r="I616" s="198"/>
      <c r="L616" s="194"/>
      <c r="M616" s="199"/>
      <c r="N616" s="200"/>
      <c r="O616" s="200"/>
      <c r="P616" s="200"/>
      <c r="Q616" s="200"/>
      <c r="R616" s="200"/>
      <c r="S616" s="200"/>
      <c r="T616" s="201"/>
      <c r="AT616" s="195" t="s">
        <v>188</v>
      </c>
      <c r="AU616" s="195" t="s">
        <v>81</v>
      </c>
      <c r="AV616" s="12" t="s">
        <v>81</v>
      </c>
      <c r="AW616" s="12" t="s">
        <v>34</v>
      </c>
      <c r="AX616" s="12" t="s">
        <v>72</v>
      </c>
      <c r="AY616" s="195" t="s">
        <v>177</v>
      </c>
    </row>
    <row r="617" spans="2:51" s="12" customFormat="1" ht="12">
      <c r="B617" s="194"/>
      <c r="D617" s="191" t="s">
        <v>188</v>
      </c>
      <c r="E617" s="195" t="s">
        <v>3</v>
      </c>
      <c r="F617" s="196" t="s">
        <v>657</v>
      </c>
      <c r="H617" s="197">
        <v>61.635</v>
      </c>
      <c r="I617" s="198"/>
      <c r="L617" s="194"/>
      <c r="M617" s="199"/>
      <c r="N617" s="200"/>
      <c r="O617" s="200"/>
      <c r="P617" s="200"/>
      <c r="Q617" s="200"/>
      <c r="R617" s="200"/>
      <c r="S617" s="200"/>
      <c r="T617" s="201"/>
      <c r="AT617" s="195" t="s">
        <v>188</v>
      </c>
      <c r="AU617" s="195" t="s">
        <v>81</v>
      </c>
      <c r="AV617" s="12" t="s">
        <v>81</v>
      </c>
      <c r="AW617" s="12" t="s">
        <v>34</v>
      </c>
      <c r="AX617" s="12" t="s">
        <v>72</v>
      </c>
      <c r="AY617" s="195" t="s">
        <v>177</v>
      </c>
    </row>
    <row r="618" spans="2:51" s="12" customFormat="1" ht="12">
      <c r="B618" s="194"/>
      <c r="D618" s="191" t="s">
        <v>188</v>
      </c>
      <c r="E618" s="195" t="s">
        <v>3</v>
      </c>
      <c r="F618" s="196" t="s">
        <v>657</v>
      </c>
      <c r="H618" s="197">
        <v>61.635</v>
      </c>
      <c r="I618" s="198"/>
      <c r="L618" s="194"/>
      <c r="M618" s="199"/>
      <c r="N618" s="200"/>
      <c r="O618" s="200"/>
      <c r="P618" s="200"/>
      <c r="Q618" s="200"/>
      <c r="R618" s="200"/>
      <c r="S618" s="200"/>
      <c r="T618" s="201"/>
      <c r="AT618" s="195" t="s">
        <v>188</v>
      </c>
      <c r="AU618" s="195" t="s">
        <v>81</v>
      </c>
      <c r="AV618" s="12" t="s">
        <v>81</v>
      </c>
      <c r="AW618" s="12" t="s">
        <v>34</v>
      </c>
      <c r="AX618" s="12" t="s">
        <v>72</v>
      </c>
      <c r="AY618" s="195" t="s">
        <v>177</v>
      </c>
    </row>
    <row r="619" spans="2:51" s="12" customFormat="1" ht="12">
      <c r="B619" s="194"/>
      <c r="D619" s="191" t="s">
        <v>188</v>
      </c>
      <c r="E619" s="195" t="s">
        <v>3</v>
      </c>
      <c r="F619" s="196" t="s">
        <v>657</v>
      </c>
      <c r="H619" s="197">
        <v>61.635</v>
      </c>
      <c r="I619" s="198"/>
      <c r="L619" s="194"/>
      <c r="M619" s="199"/>
      <c r="N619" s="200"/>
      <c r="O619" s="200"/>
      <c r="P619" s="200"/>
      <c r="Q619" s="200"/>
      <c r="R619" s="200"/>
      <c r="S619" s="200"/>
      <c r="T619" s="201"/>
      <c r="AT619" s="195" t="s">
        <v>188</v>
      </c>
      <c r="AU619" s="195" t="s">
        <v>81</v>
      </c>
      <c r="AV619" s="12" t="s">
        <v>81</v>
      </c>
      <c r="AW619" s="12" t="s">
        <v>34</v>
      </c>
      <c r="AX619" s="12" t="s">
        <v>72</v>
      </c>
      <c r="AY619" s="195" t="s">
        <v>177</v>
      </c>
    </row>
    <row r="620" spans="2:51" s="12" customFormat="1" ht="12">
      <c r="B620" s="194"/>
      <c r="D620" s="191" t="s">
        <v>188</v>
      </c>
      <c r="E620" s="195" t="s">
        <v>3</v>
      </c>
      <c r="F620" s="196" t="s">
        <v>658</v>
      </c>
      <c r="H620" s="197">
        <v>34.83</v>
      </c>
      <c r="I620" s="198"/>
      <c r="L620" s="194"/>
      <c r="M620" s="199"/>
      <c r="N620" s="200"/>
      <c r="O620" s="200"/>
      <c r="P620" s="200"/>
      <c r="Q620" s="200"/>
      <c r="R620" s="200"/>
      <c r="S620" s="200"/>
      <c r="T620" s="201"/>
      <c r="AT620" s="195" t="s">
        <v>188</v>
      </c>
      <c r="AU620" s="195" t="s">
        <v>81</v>
      </c>
      <c r="AV620" s="12" t="s">
        <v>81</v>
      </c>
      <c r="AW620" s="12" t="s">
        <v>34</v>
      </c>
      <c r="AX620" s="12" t="s">
        <v>72</v>
      </c>
      <c r="AY620" s="195" t="s">
        <v>177</v>
      </c>
    </row>
    <row r="621" spans="2:51" s="12" customFormat="1" ht="12">
      <c r="B621" s="194"/>
      <c r="D621" s="191" t="s">
        <v>188</v>
      </c>
      <c r="E621" s="195" t="s">
        <v>3</v>
      </c>
      <c r="F621" s="196" t="s">
        <v>658</v>
      </c>
      <c r="H621" s="197">
        <v>34.83</v>
      </c>
      <c r="I621" s="198"/>
      <c r="L621" s="194"/>
      <c r="M621" s="199"/>
      <c r="N621" s="200"/>
      <c r="O621" s="200"/>
      <c r="P621" s="200"/>
      <c r="Q621" s="200"/>
      <c r="R621" s="200"/>
      <c r="S621" s="200"/>
      <c r="T621" s="201"/>
      <c r="AT621" s="195" t="s">
        <v>188</v>
      </c>
      <c r="AU621" s="195" t="s">
        <v>81</v>
      </c>
      <c r="AV621" s="12" t="s">
        <v>81</v>
      </c>
      <c r="AW621" s="12" t="s">
        <v>34</v>
      </c>
      <c r="AX621" s="12" t="s">
        <v>72</v>
      </c>
      <c r="AY621" s="195" t="s">
        <v>177</v>
      </c>
    </row>
    <row r="622" spans="2:51" s="12" customFormat="1" ht="12">
      <c r="B622" s="194"/>
      <c r="D622" s="191" t="s">
        <v>188</v>
      </c>
      <c r="E622" s="195" t="s">
        <v>3</v>
      </c>
      <c r="F622" s="196" t="s">
        <v>658</v>
      </c>
      <c r="H622" s="197">
        <v>34.83</v>
      </c>
      <c r="I622" s="198"/>
      <c r="L622" s="194"/>
      <c r="M622" s="199"/>
      <c r="N622" s="200"/>
      <c r="O622" s="200"/>
      <c r="P622" s="200"/>
      <c r="Q622" s="200"/>
      <c r="R622" s="200"/>
      <c r="S622" s="200"/>
      <c r="T622" s="201"/>
      <c r="AT622" s="195" t="s">
        <v>188</v>
      </c>
      <c r="AU622" s="195" t="s">
        <v>81</v>
      </c>
      <c r="AV622" s="12" t="s">
        <v>81</v>
      </c>
      <c r="AW622" s="12" t="s">
        <v>34</v>
      </c>
      <c r="AX622" s="12" t="s">
        <v>72</v>
      </c>
      <c r="AY622" s="195" t="s">
        <v>177</v>
      </c>
    </row>
    <row r="623" spans="2:51" s="12" customFormat="1" ht="12">
      <c r="B623" s="194"/>
      <c r="D623" s="191" t="s">
        <v>188</v>
      </c>
      <c r="E623" s="195" t="s">
        <v>3</v>
      </c>
      <c r="F623" s="196" t="s">
        <v>659</v>
      </c>
      <c r="H623" s="197">
        <v>31.86</v>
      </c>
      <c r="I623" s="198"/>
      <c r="L623" s="194"/>
      <c r="M623" s="199"/>
      <c r="N623" s="200"/>
      <c r="O623" s="200"/>
      <c r="P623" s="200"/>
      <c r="Q623" s="200"/>
      <c r="R623" s="200"/>
      <c r="S623" s="200"/>
      <c r="T623" s="201"/>
      <c r="AT623" s="195" t="s">
        <v>188</v>
      </c>
      <c r="AU623" s="195" t="s">
        <v>81</v>
      </c>
      <c r="AV623" s="12" t="s">
        <v>81</v>
      </c>
      <c r="AW623" s="12" t="s">
        <v>34</v>
      </c>
      <c r="AX623" s="12" t="s">
        <v>72</v>
      </c>
      <c r="AY623" s="195" t="s">
        <v>177</v>
      </c>
    </row>
    <row r="624" spans="2:51" s="12" customFormat="1" ht="12">
      <c r="B624" s="194"/>
      <c r="D624" s="191" t="s">
        <v>188</v>
      </c>
      <c r="E624" s="195" t="s">
        <v>3</v>
      </c>
      <c r="F624" s="196" t="s">
        <v>659</v>
      </c>
      <c r="H624" s="197">
        <v>31.86</v>
      </c>
      <c r="I624" s="198"/>
      <c r="L624" s="194"/>
      <c r="M624" s="199"/>
      <c r="N624" s="200"/>
      <c r="O624" s="200"/>
      <c r="P624" s="200"/>
      <c r="Q624" s="200"/>
      <c r="R624" s="200"/>
      <c r="S624" s="200"/>
      <c r="T624" s="201"/>
      <c r="AT624" s="195" t="s">
        <v>188</v>
      </c>
      <c r="AU624" s="195" t="s">
        <v>81</v>
      </c>
      <c r="AV624" s="12" t="s">
        <v>81</v>
      </c>
      <c r="AW624" s="12" t="s">
        <v>34</v>
      </c>
      <c r="AX624" s="12" t="s">
        <v>72</v>
      </c>
      <c r="AY624" s="195" t="s">
        <v>177</v>
      </c>
    </row>
    <row r="625" spans="2:51" s="12" customFormat="1" ht="12">
      <c r="B625" s="194"/>
      <c r="D625" s="191" t="s">
        <v>188</v>
      </c>
      <c r="E625" s="195" t="s">
        <v>3</v>
      </c>
      <c r="F625" s="196" t="s">
        <v>659</v>
      </c>
      <c r="H625" s="197">
        <v>31.86</v>
      </c>
      <c r="I625" s="198"/>
      <c r="L625" s="194"/>
      <c r="M625" s="199"/>
      <c r="N625" s="200"/>
      <c r="O625" s="200"/>
      <c r="P625" s="200"/>
      <c r="Q625" s="200"/>
      <c r="R625" s="200"/>
      <c r="S625" s="200"/>
      <c r="T625" s="201"/>
      <c r="AT625" s="195" t="s">
        <v>188</v>
      </c>
      <c r="AU625" s="195" t="s">
        <v>81</v>
      </c>
      <c r="AV625" s="12" t="s">
        <v>81</v>
      </c>
      <c r="AW625" s="12" t="s">
        <v>34</v>
      </c>
      <c r="AX625" s="12" t="s">
        <v>72</v>
      </c>
      <c r="AY625" s="195" t="s">
        <v>177</v>
      </c>
    </row>
    <row r="626" spans="2:51" s="12" customFormat="1" ht="12">
      <c r="B626" s="194"/>
      <c r="D626" s="191" t="s">
        <v>188</v>
      </c>
      <c r="E626" s="195" t="s">
        <v>3</v>
      </c>
      <c r="F626" s="196" t="s">
        <v>659</v>
      </c>
      <c r="H626" s="197">
        <v>31.86</v>
      </c>
      <c r="I626" s="198"/>
      <c r="L626" s="194"/>
      <c r="M626" s="199"/>
      <c r="N626" s="200"/>
      <c r="O626" s="200"/>
      <c r="P626" s="200"/>
      <c r="Q626" s="200"/>
      <c r="R626" s="200"/>
      <c r="S626" s="200"/>
      <c r="T626" s="201"/>
      <c r="AT626" s="195" t="s">
        <v>188</v>
      </c>
      <c r="AU626" s="195" t="s">
        <v>81</v>
      </c>
      <c r="AV626" s="12" t="s">
        <v>81</v>
      </c>
      <c r="AW626" s="12" t="s">
        <v>34</v>
      </c>
      <c r="AX626" s="12" t="s">
        <v>72</v>
      </c>
      <c r="AY626" s="195" t="s">
        <v>177</v>
      </c>
    </row>
    <row r="627" spans="2:51" s="12" customFormat="1" ht="12">
      <c r="B627" s="194"/>
      <c r="D627" s="191" t="s">
        <v>188</v>
      </c>
      <c r="E627" s="195" t="s">
        <v>3</v>
      </c>
      <c r="F627" s="196" t="s">
        <v>660</v>
      </c>
      <c r="H627" s="197">
        <v>55.818</v>
      </c>
      <c r="I627" s="198"/>
      <c r="L627" s="194"/>
      <c r="M627" s="199"/>
      <c r="N627" s="200"/>
      <c r="O627" s="200"/>
      <c r="P627" s="200"/>
      <c r="Q627" s="200"/>
      <c r="R627" s="200"/>
      <c r="S627" s="200"/>
      <c r="T627" s="201"/>
      <c r="AT627" s="195" t="s">
        <v>188</v>
      </c>
      <c r="AU627" s="195" t="s">
        <v>81</v>
      </c>
      <c r="AV627" s="12" t="s">
        <v>81</v>
      </c>
      <c r="AW627" s="12" t="s">
        <v>34</v>
      </c>
      <c r="AX627" s="12" t="s">
        <v>72</v>
      </c>
      <c r="AY627" s="195" t="s">
        <v>177</v>
      </c>
    </row>
    <row r="628" spans="2:51" s="12" customFormat="1" ht="12">
      <c r="B628" s="194"/>
      <c r="D628" s="191" t="s">
        <v>188</v>
      </c>
      <c r="E628" s="195" t="s">
        <v>3</v>
      </c>
      <c r="F628" s="196" t="s">
        <v>661</v>
      </c>
      <c r="H628" s="197">
        <v>39.22</v>
      </c>
      <c r="I628" s="198"/>
      <c r="L628" s="194"/>
      <c r="M628" s="199"/>
      <c r="N628" s="200"/>
      <c r="O628" s="200"/>
      <c r="P628" s="200"/>
      <c r="Q628" s="200"/>
      <c r="R628" s="200"/>
      <c r="S628" s="200"/>
      <c r="T628" s="201"/>
      <c r="AT628" s="195" t="s">
        <v>188</v>
      </c>
      <c r="AU628" s="195" t="s">
        <v>81</v>
      </c>
      <c r="AV628" s="12" t="s">
        <v>81</v>
      </c>
      <c r="AW628" s="12" t="s">
        <v>34</v>
      </c>
      <c r="AX628" s="12" t="s">
        <v>72</v>
      </c>
      <c r="AY628" s="195" t="s">
        <v>177</v>
      </c>
    </row>
    <row r="629" spans="2:51" s="12" customFormat="1" ht="12">
      <c r="B629" s="194"/>
      <c r="D629" s="191" t="s">
        <v>188</v>
      </c>
      <c r="E629" s="195" t="s">
        <v>3</v>
      </c>
      <c r="F629" s="196" t="s">
        <v>629</v>
      </c>
      <c r="H629" s="197">
        <v>61.065</v>
      </c>
      <c r="I629" s="198"/>
      <c r="L629" s="194"/>
      <c r="M629" s="199"/>
      <c r="N629" s="200"/>
      <c r="O629" s="200"/>
      <c r="P629" s="200"/>
      <c r="Q629" s="200"/>
      <c r="R629" s="200"/>
      <c r="S629" s="200"/>
      <c r="T629" s="201"/>
      <c r="AT629" s="195" t="s">
        <v>188</v>
      </c>
      <c r="AU629" s="195" t="s">
        <v>81</v>
      </c>
      <c r="AV629" s="12" t="s">
        <v>81</v>
      </c>
      <c r="AW629" s="12" t="s">
        <v>34</v>
      </c>
      <c r="AX629" s="12" t="s">
        <v>72</v>
      </c>
      <c r="AY629" s="195" t="s">
        <v>177</v>
      </c>
    </row>
    <row r="630" spans="2:51" s="12" customFormat="1" ht="12">
      <c r="B630" s="194"/>
      <c r="D630" s="191" t="s">
        <v>188</v>
      </c>
      <c r="E630" s="195" t="s">
        <v>3</v>
      </c>
      <c r="F630" s="196" t="s">
        <v>662</v>
      </c>
      <c r="H630" s="197">
        <v>53.155</v>
      </c>
      <c r="I630" s="198"/>
      <c r="L630" s="194"/>
      <c r="M630" s="199"/>
      <c r="N630" s="200"/>
      <c r="O630" s="200"/>
      <c r="P630" s="200"/>
      <c r="Q630" s="200"/>
      <c r="R630" s="200"/>
      <c r="S630" s="200"/>
      <c r="T630" s="201"/>
      <c r="AT630" s="195" t="s">
        <v>188</v>
      </c>
      <c r="AU630" s="195" t="s">
        <v>81</v>
      </c>
      <c r="AV630" s="12" t="s">
        <v>81</v>
      </c>
      <c r="AW630" s="12" t="s">
        <v>34</v>
      </c>
      <c r="AX630" s="12" t="s">
        <v>72</v>
      </c>
      <c r="AY630" s="195" t="s">
        <v>177</v>
      </c>
    </row>
    <row r="631" spans="2:51" s="12" customFormat="1" ht="12">
      <c r="B631" s="194"/>
      <c r="D631" s="191" t="s">
        <v>188</v>
      </c>
      <c r="E631" s="195" t="s">
        <v>3</v>
      </c>
      <c r="F631" s="196" t="s">
        <v>663</v>
      </c>
      <c r="H631" s="197">
        <v>18.4</v>
      </c>
      <c r="I631" s="198"/>
      <c r="L631" s="194"/>
      <c r="M631" s="199"/>
      <c r="N631" s="200"/>
      <c r="O631" s="200"/>
      <c r="P631" s="200"/>
      <c r="Q631" s="200"/>
      <c r="R631" s="200"/>
      <c r="S631" s="200"/>
      <c r="T631" s="201"/>
      <c r="AT631" s="195" t="s">
        <v>188</v>
      </c>
      <c r="AU631" s="195" t="s">
        <v>81</v>
      </c>
      <c r="AV631" s="12" t="s">
        <v>81</v>
      </c>
      <c r="AW631" s="12" t="s">
        <v>34</v>
      </c>
      <c r="AX631" s="12" t="s">
        <v>72</v>
      </c>
      <c r="AY631" s="195" t="s">
        <v>177</v>
      </c>
    </row>
    <row r="632" spans="2:51" s="12" customFormat="1" ht="12">
      <c r="B632" s="194"/>
      <c r="D632" s="191" t="s">
        <v>188</v>
      </c>
      <c r="E632" s="195" t="s">
        <v>3</v>
      </c>
      <c r="F632" s="196" t="s">
        <v>664</v>
      </c>
      <c r="H632" s="197">
        <v>24.27</v>
      </c>
      <c r="I632" s="198"/>
      <c r="L632" s="194"/>
      <c r="M632" s="199"/>
      <c r="N632" s="200"/>
      <c r="O632" s="200"/>
      <c r="P632" s="200"/>
      <c r="Q632" s="200"/>
      <c r="R632" s="200"/>
      <c r="S632" s="200"/>
      <c r="T632" s="201"/>
      <c r="AT632" s="195" t="s">
        <v>188</v>
      </c>
      <c r="AU632" s="195" t="s">
        <v>81</v>
      </c>
      <c r="AV632" s="12" t="s">
        <v>81</v>
      </c>
      <c r="AW632" s="12" t="s">
        <v>34</v>
      </c>
      <c r="AX632" s="12" t="s">
        <v>72</v>
      </c>
      <c r="AY632" s="195" t="s">
        <v>177</v>
      </c>
    </row>
    <row r="633" spans="2:51" s="12" customFormat="1" ht="12">
      <c r="B633" s="194"/>
      <c r="D633" s="191" t="s">
        <v>188</v>
      </c>
      <c r="E633" s="195" t="s">
        <v>3</v>
      </c>
      <c r="F633" s="196" t="s">
        <v>633</v>
      </c>
      <c r="H633" s="197">
        <v>45.63</v>
      </c>
      <c r="I633" s="198"/>
      <c r="L633" s="194"/>
      <c r="M633" s="199"/>
      <c r="N633" s="200"/>
      <c r="O633" s="200"/>
      <c r="P633" s="200"/>
      <c r="Q633" s="200"/>
      <c r="R633" s="200"/>
      <c r="S633" s="200"/>
      <c r="T633" s="201"/>
      <c r="AT633" s="195" t="s">
        <v>188</v>
      </c>
      <c r="AU633" s="195" t="s">
        <v>81</v>
      </c>
      <c r="AV633" s="12" t="s">
        <v>81</v>
      </c>
      <c r="AW633" s="12" t="s">
        <v>34</v>
      </c>
      <c r="AX633" s="12" t="s">
        <v>72</v>
      </c>
      <c r="AY633" s="195" t="s">
        <v>177</v>
      </c>
    </row>
    <row r="634" spans="2:51" s="12" customFormat="1" ht="12">
      <c r="B634" s="194"/>
      <c r="D634" s="191" t="s">
        <v>188</v>
      </c>
      <c r="E634" s="195" t="s">
        <v>3</v>
      </c>
      <c r="F634" s="196" t="s">
        <v>634</v>
      </c>
      <c r="H634" s="197">
        <v>36.48</v>
      </c>
      <c r="I634" s="198"/>
      <c r="L634" s="194"/>
      <c r="M634" s="199"/>
      <c r="N634" s="200"/>
      <c r="O634" s="200"/>
      <c r="P634" s="200"/>
      <c r="Q634" s="200"/>
      <c r="R634" s="200"/>
      <c r="S634" s="200"/>
      <c r="T634" s="201"/>
      <c r="AT634" s="195" t="s">
        <v>188</v>
      </c>
      <c r="AU634" s="195" t="s">
        <v>81</v>
      </c>
      <c r="AV634" s="12" t="s">
        <v>81</v>
      </c>
      <c r="AW634" s="12" t="s">
        <v>34</v>
      </c>
      <c r="AX634" s="12" t="s">
        <v>72</v>
      </c>
      <c r="AY634" s="195" t="s">
        <v>177</v>
      </c>
    </row>
    <row r="635" spans="2:51" s="12" customFormat="1" ht="12">
      <c r="B635" s="194"/>
      <c r="D635" s="191" t="s">
        <v>188</v>
      </c>
      <c r="E635" s="195" t="s">
        <v>3</v>
      </c>
      <c r="F635" s="196" t="s">
        <v>665</v>
      </c>
      <c r="H635" s="197">
        <v>22.62</v>
      </c>
      <c r="I635" s="198"/>
      <c r="L635" s="194"/>
      <c r="M635" s="199"/>
      <c r="N635" s="200"/>
      <c r="O635" s="200"/>
      <c r="P635" s="200"/>
      <c r="Q635" s="200"/>
      <c r="R635" s="200"/>
      <c r="S635" s="200"/>
      <c r="T635" s="201"/>
      <c r="AT635" s="195" t="s">
        <v>188</v>
      </c>
      <c r="AU635" s="195" t="s">
        <v>81</v>
      </c>
      <c r="AV635" s="12" t="s">
        <v>81</v>
      </c>
      <c r="AW635" s="12" t="s">
        <v>34</v>
      </c>
      <c r="AX635" s="12" t="s">
        <v>72</v>
      </c>
      <c r="AY635" s="195" t="s">
        <v>177</v>
      </c>
    </row>
    <row r="636" spans="2:51" s="12" customFormat="1" ht="12">
      <c r="B636" s="194"/>
      <c r="D636" s="191" t="s">
        <v>188</v>
      </c>
      <c r="E636" s="195" t="s">
        <v>3</v>
      </c>
      <c r="F636" s="196" t="s">
        <v>665</v>
      </c>
      <c r="H636" s="197">
        <v>22.62</v>
      </c>
      <c r="I636" s="198"/>
      <c r="L636" s="194"/>
      <c r="M636" s="199"/>
      <c r="N636" s="200"/>
      <c r="O636" s="200"/>
      <c r="P636" s="200"/>
      <c r="Q636" s="200"/>
      <c r="R636" s="200"/>
      <c r="S636" s="200"/>
      <c r="T636" s="201"/>
      <c r="AT636" s="195" t="s">
        <v>188</v>
      </c>
      <c r="AU636" s="195" t="s">
        <v>81</v>
      </c>
      <c r="AV636" s="12" t="s">
        <v>81</v>
      </c>
      <c r="AW636" s="12" t="s">
        <v>34</v>
      </c>
      <c r="AX636" s="12" t="s">
        <v>72</v>
      </c>
      <c r="AY636" s="195" t="s">
        <v>177</v>
      </c>
    </row>
    <row r="637" spans="2:51" s="12" customFormat="1" ht="12">
      <c r="B637" s="194"/>
      <c r="D637" s="191" t="s">
        <v>188</v>
      </c>
      <c r="E637" s="195" t="s">
        <v>3</v>
      </c>
      <c r="F637" s="196" t="s">
        <v>633</v>
      </c>
      <c r="H637" s="197">
        <v>45.63</v>
      </c>
      <c r="I637" s="198"/>
      <c r="L637" s="194"/>
      <c r="M637" s="199"/>
      <c r="N637" s="200"/>
      <c r="O637" s="200"/>
      <c r="P637" s="200"/>
      <c r="Q637" s="200"/>
      <c r="R637" s="200"/>
      <c r="S637" s="200"/>
      <c r="T637" s="201"/>
      <c r="AT637" s="195" t="s">
        <v>188</v>
      </c>
      <c r="AU637" s="195" t="s">
        <v>81</v>
      </c>
      <c r="AV637" s="12" t="s">
        <v>81</v>
      </c>
      <c r="AW637" s="12" t="s">
        <v>34</v>
      </c>
      <c r="AX637" s="12" t="s">
        <v>72</v>
      </c>
      <c r="AY637" s="195" t="s">
        <v>177</v>
      </c>
    </row>
    <row r="638" spans="2:51" s="14" customFormat="1" ht="12">
      <c r="B638" s="221"/>
      <c r="D638" s="191" t="s">
        <v>188</v>
      </c>
      <c r="E638" s="222" t="s">
        <v>3</v>
      </c>
      <c r="F638" s="223" t="s">
        <v>367</v>
      </c>
      <c r="H638" s="224">
        <v>2861.6580000000004</v>
      </c>
      <c r="I638" s="225"/>
      <c r="L638" s="221"/>
      <c r="M638" s="226"/>
      <c r="N638" s="227"/>
      <c r="O638" s="227"/>
      <c r="P638" s="227"/>
      <c r="Q638" s="227"/>
      <c r="R638" s="227"/>
      <c r="S638" s="227"/>
      <c r="T638" s="228"/>
      <c r="AT638" s="222" t="s">
        <v>188</v>
      </c>
      <c r="AU638" s="222" t="s">
        <v>81</v>
      </c>
      <c r="AV638" s="14" t="s">
        <v>194</v>
      </c>
      <c r="AW638" s="14" t="s">
        <v>34</v>
      </c>
      <c r="AX638" s="14" t="s">
        <v>72</v>
      </c>
      <c r="AY638" s="222" t="s">
        <v>177</v>
      </c>
    </row>
    <row r="639" spans="2:51" s="12" customFormat="1" ht="12">
      <c r="B639" s="194"/>
      <c r="D639" s="191" t="s">
        <v>188</v>
      </c>
      <c r="E639" s="195" t="s">
        <v>3</v>
      </c>
      <c r="F639" s="196" t="s">
        <v>599</v>
      </c>
      <c r="H639" s="197">
        <v>26.12</v>
      </c>
      <c r="I639" s="198"/>
      <c r="L639" s="194"/>
      <c r="M639" s="199"/>
      <c r="N639" s="200"/>
      <c r="O639" s="200"/>
      <c r="P639" s="200"/>
      <c r="Q639" s="200"/>
      <c r="R639" s="200"/>
      <c r="S639" s="200"/>
      <c r="T639" s="201"/>
      <c r="AT639" s="195" t="s">
        <v>188</v>
      </c>
      <c r="AU639" s="195" t="s">
        <v>81</v>
      </c>
      <c r="AV639" s="12" t="s">
        <v>81</v>
      </c>
      <c r="AW639" s="12" t="s">
        <v>34</v>
      </c>
      <c r="AX639" s="12" t="s">
        <v>72</v>
      </c>
      <c r="AY639" s="195" t="s">
        <v>177</v>
      </c>
    </row>
    <row r="640" spans="2:51" s="12" customFormat="1" ht="12">
      <c r="B640" s="194"/>
      <c r="D640" s="191" t="s">
        <v>188</v>
      </c>
      <c r="E640" s="195" t="s">
        <v>3</v>
      </c>
      <c r="F640" s="196" t="s">
        <v>666</v>
      </c>
      <c r="H640" s="197">
        <v>78.26</v>
      </c>
      <c r="I640" s="198"/>
      <c r="L640" s="194"/>
      <c r="M640" s="199"/>
      <c r="N640" s="200"/>
      <c r="O640" s="200"/>
      <c r="P640" s="200"/>
      <c r="Q640" s="200"/>
      <c r="R640" s="200"/>
      <c r="S640" s="200"/>
      <c r="T640" s="201"/>
      <c r="AT640" s="195" t="s">
        <v>188</v>
      </c>
      <c r="AU640" s="195" t="s">
        <v>81</v>
      </c>
      <c r="AV640" s="12" t="s">
        <v>81</v>
      </c>
      <c r="AW640" s="12" t="s">
        <v>34</v>
      </c>
      <c r="AX640" s="12" t="s">
        <v>72</v>
      </c>
      <c r="AY640" s="195" t="s">
        <v>177</v>
      </c>
    </row>
    <row r="641" spans="2:51" s="12" customFormat="1" ht="12">
      <c r="B641" s="194"/>
      <c r="D641" s="191" t="s">
        <v>188</v>
      </c>
      <c r="E641" s="195" t="s">
        <v>3</v>
      </c>
      <c r="F641" s="196" t="s">
        <v>667</v>
      </c>
      <c r="H641" s="197">
        <v>185.07</v>
      </c>
      <c r="I641" s="198"/>
      <c r="L641" s="194"/>
      <c r="M641" s="199"/>
      <c r="N641" s="200"/>
      <c r="O641" s="200"/>
      <c r="P641" s="200"/>
      <c r="Q641" s="200"/>
      <c r="R641" s="200"/>
      <c r="S641" s="200"/>
      <c r="T641" s="201"/>
      <c r="AT641" s="195" t="s">
        <v>188</v>
      </c>
      <c r="AU641" s="195" t="s">
        <v>81</v>
      </c>
      <c r="AV641" s="12" t="s">
        <v>81</v>
      </c>
      <c r="AW641" s="12" t="s">
        <v>34</v>
      </c>
      <c r="AX641" s="12" t="s">
        <v>72</v>
      </c>
      <c r="AY641" s="195" t="s">
        <v>177</v>
      </c>
    </row>
    <row r="642" spans="2:51" s="12" customFormat="1" ht="12">
      <c r="B642" s="194"/>
      <c r="D642" s="191" t="s">
        <v>188</v>
      </c>
      <c r="E642" s="195" t="s">
        <v>3</v>
      </c>
      <c r="F642" s="196" t="s">
        <v>668</v>
      </c>
      <c r="H642" s="197">
        <v>44.27</v>
      </c>
      <c r="I642" s="198"/>
      <c r="L642" s="194"/>
      <c r="M642" s="199"/>
      <c r="N642" s="200"/>
      <c r="O642" s="200"/>
      <c r="P642" s="200"/>
      <c r="Q642" s="200"/>
      <c r="R642" s="200"/>
      <c r="S642" s="200"/>
      <c r="T642" s="201"/>
      <c r="AT642" s="195" t="s">
        <v>188</v>
      </c>
      <c r="AU642" s="195" t="s">
        <v>81</v>
      </c>
      <c r="AV642" s="12" t="s">
        <v>81</v>
      </c>
      <c r="AW642" s="12" t="s">
        <v>34</v>
      </c>
      <c r="AX642" s="12" t="s">
        <v>72</v>
      </c>
      <c r="AY642" s="195" t="s">
        <v>177</v>
      </c>
    </row>
    <row r="643" spans="2:51" s="12" customFormat="1" ht="12">
      <c r="B643" s="194"/>
      <c r="D643" s="191" t="s">
        <v>188</v>
      </c>
      <c r="E643" s="195" t="s">
        <v>3</v>
      </c>
      <c r="F643" s="196" t="s">
        <v>669</v>
      </c>
      <c r="H643" s="197">
        <v>26.78</v>
      </c>
      <c r="I643" s="198"/>
      <c r="L643" s="194"/>
      <c r="M643" s="199"/>
      <c r="N643" s="200"/>
      <c r="O643" s="200"/>
      <c r="P643" s="200"/>
      <c r="Q643" s="200"/>
      <c r="R643" s="200"/>
      <c r="S643" s="200"/>
      <c r="T643" s="201"/>
      <c r="AT643" s="195" t="s">
        <v>188</v>
      </c>
      <c r="AU643" s="195" t="s">
        <v>81</v>
      </c>
      <c r="AV643" s="12" t="s">
        <v>81</v>
      </c>
      <c r="AW643" s="12" t="s">
        <v>34</v>
      </c>
      <c r="AX643" s="12" t="s">
        <v>72</v>
      </c>
      <c r="AY643" s="195" t="s">
        <v>177</v>
      </c>
    </row>
    <row r="644" spans="2:51" s="12" customFormat="1" ht="12">
      <c r="B644" s="194"/>
      <c r="D644" s="191" t="s">
        <v>188</v>
      </c>
      <c r="E644" s="195" t="s">
        <v>3</v>
      </c>
      <c r="F644" s="196" t="s">
        <v>670</v>
      </c>
      <c r="H644" s="197">
        <v>17.245</v>
      </c>
      <c r="I644" s="198"/>
      <c r="L644" s="194"/>
      <c r="M644" s="199"/>
      <c r="N644" s="200"/>
      <c r="O644" s="200"/>
      <c r="P644" s="200"/>
      <c r="Q644" s="200"/>
      <c r="R644" s="200"/>
      <c r="S644" s="200"/>
      <c r="T644" s="201"/>
      <c r="AT644" s="195" t="s">
        <v>188</v>
      </c>
      <c r="AU644" s="195" t="s">
        <v>81</v>
      </c>
      <c r="AV644" s="12" t="s">
        <v>81</v>
      </c>
      <c r="AW644" s="12" t="s">
        <v>34</v>
      </c>
      <c r="AX644" s="12" t="s">
        <v>72</v>
      </c>
      <c r="AY644" s="195" t="s">
        <v>177</v>
      </c>
    </row>
    <row r="645" spans="2:51" s="12" customFormat="1" ht="12">
      <c r="B645" s="194"/>
      <c r="D645" s="191" t="s">
        <v>188</v>
      </c>
      <c r="E645" s="195" t="s">
        <v>3</v>
      </c>
      <c r="F645" s="196" t="s">
        <v>671</v>
      </c>
      <c r="H645" s="197">
        <v>16.915</v>
      </c>
      <c r="I645" s="198"/>
      <c r="L645" s="194"/>
      <c r="M645" s="199"/>
      <c r="N645" s="200"/>
      <c r="O645" s="200"/>
      <c r="P645" s="200"/>
      <c r="Q645" s="200"/>
      <c r="R645" s="200"/>
      <c r="S645" s="200"/>
      <c r="T645" s="201"/>
      <c r="AT645" s="195" t="s">
        <v>188</v>
      </c>
      <c r="AU645" s="195" t="s">
        <v>81</v>
      </c>
      <c r="AV645" s="12" t="s">
        <v>81</v>
      </c>
      <c r="AW645" s="12" t="s">
        <v>34</v>
      </c>
      <c r="AX645" s="12" t="s">
        <v>72</v>
      </c>
      <c r="AY645" s="195" t="s">
        <v>177</v>
      </c>
    </row>
    <row r="646" spans="2:51" s="12" customFormat="1" ht="12">
      <c r="B646" s="194"/>
      <c r="D646" s="191" t="s">
        <v>188</v>
      </c>
      <c r="E646" s="195" t="s">
        <v>3</v>
      </c>
      <c r="F646" s="196" t="s">
        <v>672</v>
      </c>
      <c r="H646" s="197">
        <v>13.205</v>
      </c>
      <c r="I646" s="198"/>
      <c r="L646" s="194"/>
      <c r="M646" s="199"/>
      <c r="N646" s="200"/>
      <c r="O646" s="200"/>
      <c r="P646" s="200"/>
      <c r="Q646" s="200"/>
      <c r="R646" s="200"/>
      <c r="S646" s="200"/>
      <c r="T646" s="201"/>
      <c r="AT646" s="195" t="s">
        <v>188</v>
      </c>
      <c r="AU646" s="195" t="s">
        <v>81</v>
      </c>
      <c r="AV646" s="12" t="s">
        <v>81</v>
      </c>
      <c r="AW646" s="12" t="s">
        <v>34</v>
      </c>
      <c r="AX646" s="12" t="s">
        <v>72</v>
      </c>
      <c r="AY646" s="195" t="s">
        <v>177</v>
      </c>
    </row>
    <row r="647" spans="2:51" s="12" customFormat="1" ht="12">
      <c r="B647" s="194"/>
      <c r="D647" s="191" t="s">
        <v>188</v>
      </c>
      <c r="E647" s="195" t="s">
        <v>3</v>
      </c>
      <c r="F647" s="196" t="s">
        <v>673</v>
      </c>
      <c r="H647" s="197">
        <v>12.875</v>
      </c>
      <c r="I647" s="198"/>
      <c r="L647" s="194"/>
      <c r="M647" s="199"/>
      <c r="N647" s="200"/>
      <c r="O647" s="200"/>
      <c r="P647" s="200"/>
      <c r="Q647" s="200"/>
      <c r="R647" s="200"/>
      <c r="S647" s="200"/>
      <c r="T647" s="201"/>
      <c r="AT647" s="195" t="s">
        <v>188</v>
      </c>
      <c r="AU647" s="195" t="s">
        <v>81</v>
      </c>
      <c r="AV647" s="12" t="s">
        <v>81</v>
      </c>
      <c r="AW647" s="12" t="s">
        <v>34</v>
      </c>
      <c r="AX647" s="12" t="s">
        <v>72</v>
      </c>
      <c r="AY647" s="195" t="s">
        <v>177</v>
      </c>
    </row>
    <row r="648" spans="2:51" s="12" customFormat="1" ht="12">
      <c r="B648" s="194"/>
      <c r="D648" s="191" t="s">
        <v>188</v>
      </c>
      <c r="E648" s="195" t="s">
        <v>3</v>
      </c>
      <c r="F648" s="196" t="s">
        <v>674</v>
      </c>
      <c r="H648" s="197">
        <v>29.55</v>
      </c>
      <c r="I648" s="198"/>
      <c r="L648" s="194"/>
      <c r="M648" s="199"/>
      <c r="N648" s="200"/>
      <c r="O648" s="200"/>
      <c r="P648" s="200"/>
      <c r="Q648" s="200"/>
      <c r="R648" s="200"/>
      <c r="S648" s="200"/>
      <c r="T648" s="201"/>
      <c r="AT648" s="195" t="s">
        <v>188</v>
      </c>
      <c r="AU648" s="195" t="s">
        <v>81</v>
      </c>
      <c r="AV648" s="12" t="s">
        <v>81</v>
      </c>
      <c r="AW648" s="12" t="s">
        <v>34</v>
      </c>
      <c r="AX648" s="12" t="s">
        <v>72</v>
      </c>
      <c r="AY648" s="195" t="s">
        <v>177</v>
      </c>
    </row>
    <row r="649" spans="2:51" s="12" customFormat="1" ht="12">
      <c r="B649" s="194"/>
      <c r="D649" s="191" t="s">
        <v>188</v>
      </c>
      <c r="E649" s="195" t="s">
        <v>3</v>
      </c>
      <c r="F649" s="196" t="s">
        <v>675</v>
      </c>
      <c r="H649" s="197">
        <v>15.595</v>
      </c>
      <c r="I649" s="198"/>
      <c r="L649" s="194"/>
      <c r="M649" s="199"/>
      <c r="N649" s="200"/>
      <c r="O649" s="200"/>
      <c r="P649" s="200"/>
      <c r="Q649" s="200"/>
      <c r="R649" s="200"/>
      <c r="S649" s="200"/>
      <c r="T649" s="201"/>
      <c r="AT649" s="195" t="s">
        <v>188</v>
      </c>
      <c r="AU649" s="195" t="s">
        <v>81</v>
      </c>
      <c r="AV649" s="12" t="s">
        <v>81</v>
      </c>
      <c r="AW649" s="12" t="s">
        <v>34</v>
      </c>
      <c r="AX649" s="12" t="s">
        <v>72</v>
      </c>
      <c r="AY649" s="195" t="s">
        <v>177</v>
      </c>
    </row>
    <row r="650" spans="2:51" s="12" customFormat="1" ht="12">
      <c r="B650" s="194"/>
      <c r="D650" s="191" t="s">
        <v>188</v>
      </c>
      <c r="E650" s="195" t="s">
        <v>3</v>
      </c>
      <c r="F650" s="196" t="s">
        <v>676</v>
      </c>
      <c r="H650" s="197">
        <v>46.16</v>
      </c>
      <c r="I650" s="198"/>
      <c r="L650" s="194"/>
      <c r="M650" s="199"/>
      <c r="N650" s="200"/>
      <c r="O650" s="200"/>
      <c r="P650" s="200"/>
      <c r="Q650" s="200"/>
      <c r="R650" s="200"/>
      <c r="S650" s="200"/>
      <c r="T650" s="201"/>
      <c r="AT650" s="195" t="s">
        <v>188</v>
      </c>
      <c r="AU650" s="195" t="s">
        <v>81</v>
      </c>
      <c r="AV650" s="12" t="s">
        <v>81</v>
      </c>
      <c r="AW650" s="12" t="s">
        <v>34</v>
      </c>
      <c r="AX650" s="12" t="s">
        <v>72</v>
      </c>
      <c r="AY650" s="195" t="s">
        <v>177</v>
      </c>
    </row>
    <row r="651" spans="2:51" s="12" customFormat="1" ht="12">
      <c r="B651" s="194"/>
      <c r="D651" s="191" t="s">
        <v>188</v>
      </c>
      <c r="E651" s="195" t="s">
        <v>3</v>
      </c>
      <c r="F651" s="196" t="s">
        <v>677</v>
      </c>
      <c r="H651" s="197">
        <v>28.364</v>
      </c>
      <c r="I651" s="198"/>
      <c r="L651" s="194"/>
      <c r="M651" s="199"/>
      <c r="N651" s="200"/>
      <c r="O651" s="200"/>
      <c r="P651" s="200"/>
      <c r="Q651" s="200"/>
      <c r="R651" s="200"/>
      <c r="S651" s="200"/>
      <c r="T651" s="201"/>
      <c r="AT651" s="195" t="s">
        <v>188</v>
      </c>
      <c r="AU651" s="195" t="s">
        <v>81</v>
      </c>
      <c r="AV651" s="12" t="s">
        <v>81</v>
      </c>
      <c r="AW651" s="12" t="s">
        <v>34</v>
      </c>
      <c r="AX651" s="12" t="s">
        <v>72</v>
      </c>
      <c r="AY651" s="195" t="s">
        <v>177</v>
      </c>
    </row>
    <row r="652" spans="2:51" s="12" customFormat="1" ht="12">
      <c r="B652" s="194"/>
      <c r="D652" s="191" t="s">
        <v>188</v>
      </c>
      <c r="E652" s="195" t="s">
        <v>3</v>
      </c>
      <c r="F652" s="196" t="s">
        <v>678</v>
      </c>
      <c r="H652" s="197">
        <v>31.056</v>
      </c>
      <c r="I652" s="198"/>
      <c r="L652" s="194"/>
      <c r="M652" s="199"/>
      <c r="N652" s="200"/>
      <c r="O652" s="200"/>
      <c r="P652" s="200"/>
      <c r="Q652" s="200"/>
      <c r="R652" s="200"/>
      <c r="S652" s="200"/>
      <c r="T652" s="201"/>
      <c r="AT652" s="195" t="s">
        <v>188</v>
      </c>
      <c r="AU652" s="195" t="s">
        <v>81</v>
      </c>
      <c r="AV652" s="12" t="s">
        <v>81</v>
      </c>
      <c r="AW652" s="12" t="s">
        <v>34</v>
      </c>
      <c r="AX652" s="12" t="s">
        <v>72</v>
      </c>
      <c r="AY652" s="195" t="s">
        <v>177</v>
      </c>
    </row>
    <row r="653" spans="2:51" s="12" customFormat="1" ht="12">
      <c r="B653" s="194"/>
      <c r="D653" s="191" t="s">
        <v>188</v>
      </c>
      <c r="E653" s="195" t="s">
        <v>3</v>
      </c>
      <c r="F653" s="196" t="s">
        <v>679</v>
      </c>
      <c r="H653" s="197">
        <v>34.62</v>
      </c>
      <c r="I653" s="198"/>
      <c r="L653" s="194"/>
      <c r="M653" s="199"/>
      <c r="N653" s="200"/>
      <c r="O653" s="200"/>
      <c r="P653" s="200"/>
      <c r="Q653" s="200"/>
      <c r="R653" s="200"/>
      <c r="S653" s="200"/>
      <c r="T653" s="201"/>
      <c r="AT653" s="195" t="s">
        <v>188</v>
      </c>
      <c r="AU653" s="195" t="s">
        <v>81</v>
      </c>
      <c r="AV653" s="12" t="s">
        <v>81</v>
      </c>
      <c r="AW653" s="12" t="s">
        <v>34</v>
      </c>
      <c r="AX653" s="12" t="s">
        <v>72</v>
      </c>
      <c r="AY653" s="195" t="s">
        <v>177</v>
      </c>
    </row>
    <row r="654" spans="2:51" s="12" customFormat="1" ht="12">
      <c r="B654" s="194"/>
      <c r="D654" s="191" t="s">
        <v>188</v>
      </c>
      <c r="E654" s="195" t="s">
        <v>3</v>
      </c>
      <c r="F654" s="196" t="s">
        <v>680</v>
      </c>
      <c r="H654" s="197">
        <v>57.6</v>
      </c>
      <c r="I654" s="198"/>
      <c r="L654" s="194"/>
      <c r="M654" s="199"/>
      <c r="N654" s="200"/>
      <c r="O654" s="200"/>
      <c r="P654" s="200"/>
      <c r="Q654" s="200"/>
      <c r="R654" s="200"/>
      <c r="S654" s="200"/>
      <c r="T654" s="201"/>
      <c r="AT654" s="195" t="s">
        <v>188</v>
      </c>
      <c r="AU654" s="195" t="s">
        <v>81</v>
      </c>
      <c r="AV654" s="12" t="s">
        <v>81</v>
      </c>
      <c r="AW654" s="12" t="s">
        <v>34</v>
      </c>
      <c r="AX654" s="12" t="s">
        <v>72</v>
      </c>
      <c r="AY654" s="195" t="s">
        <v>177</v>
      </c>
    </row>
    <row r="655" spans="2:51" s="12" customFormat="1" ht="12">
      <c r="B655" s="194"/>
      <c r="D655" s="191" t="s">
        <v>188</v>
      </c>
      <c r="E655" s="195" t="s">
        <v>3</v>
      </c>
      <c r="F655" s="196" t="s">
        <v>681</v>
      </c>
      <c r="H655" s="197">
        <v>48.95</v>
      </c>
      <c r="I655" s="198"/>
      <c r="L655" s="194"/>
      <c r="M655" s="199"/>
      <c r="N655" s="200"/>
      <c r="O655" s="200"/>
      <c r="P655" s="200"/>
      <c r="Q655" s="200"/>
      <c r="R655" s="200"/>
      <c r="S655" s="200"/>
      <c r="T655" s="201"/>
      <c r="AT655" s="195" t="s">
        <v>188</v>
      </c>
      <c r="AU655" s="195" t="s">
        <v>81</v>
      </c>
      <c r="AV655" s="12" t="s">
        <v>81</v>
      </c>
      <c r="AW655" s="12" t="s">
        <v>34</v>
      </c>
      <c r="AX655" s="12" t="s">
        <v>72</v>
      </c>
      <c r="AY655" s="195" t="s">
        <v>177</v>
      </c>
    </row>
    <row r="656" spans="2:51" s="12" customFormat="1" ht="12">
      <c r="B656" s="194"/>
      <c r="D656" s="191" t="s">
        <v>188</v>
      </c>
      <c r="E656" s="195" t="s">
        <v>3</v>
      </c>
      <c r="F656" s="196" t="s">
        <v>682</v>
      </c>
      <c r="H656" s="197">
        <v>341.5</v>
      </c>
      <c r="I656" s="198"/>
      <c r="L656" s="194"/>
      <c r="M656" s="199"/>
      <c r="N656" s="200"/>
      <c r="O656" s="200"/>
      <c r="P656" s="200"/>
      <c r="Q656" s="200"/>
      <c r="R656" s="200"/>
      <c r="S656" s="200"/>
      <c r="T656" s="201"/>
      <c r="AT656" s="195" t="s">
        <v>188</v>
      </c>
      <c r="AU656" s="195" t="s">
        <v>81</v>
      </c>
      <c r="AV656" s="12" t="s">
        <v>81</v>
      </c>
      <c r="AW656" s="12" t="s">
        <v>34</v>
      </c>
      <c r="AX656" s="12" t="s">
        <v>72</v>
      </c>
      <c r="AY656" s="195" t="s">
        <v>177</v>
      </c>
    </row>
    <row r="657" spans="2:51" s="12" customFormat="1" ht="12">
      <c r="B657" s="194"/>
      <c r="D657" s="191" t="s">
        <v>188</v>
      </c>
      <c r="E657" s="195" t="s">
        <v>3</v>
      </c>
      <c r="F657" s="196" t="s">
        <v>683</v>
      </c>
      <c r="H657" s="197">
        <v>32.37</v>
      </c>
      <c r="I657" s="198"/>
      <c r="L657" s="194"/>
      <c r="M657" s="199"/>
      <c r="N657" s="200"/>
      <c r="O657" s="200"/>
      <c r="P657" s="200"/>
      <c r="Q657" s="200"/>
      <c r="R657" s="200"/>
      <c r="S657" s="200"/>
      <c r="T657" s="201"/>
      <c r="AT657" s="195" t="s">
        <v>188</v>
      </c>
      <c r="AU657" s="195" t="s">
        <v>81</v>
      </c>
      <c r="AV657" s="12" t="s">
        <v>81</v>
      </c>
      <c r="AW657" s="12" t="s">
        <v>34</v>
      </c>
      <c r="AX657" s="12" t="s">
        <v>72</v>
      </c>
      <c r="AY657" s="195" t="s">
        <v>177</v>
      </c>
    </row>
    <row r="658" spans="2:51" s="12" customFormat="1" ht="12">
      <c r="B658" s="194"/>
      <c r="D658" s="191" t="s">
        <v>188</v>
      </c>
      <c r="E658" s="195" t="s">
        <v>3</v>
      </c>
      <c r="F658" s="196" t="s">
        <v>620</v>
      </c>
      <c r="H658" s="197">
        <v>49.053</v>
      </c>
      <c r="I658" s="198"/>
      <c r="L658" s="194"/>
      <c r="M658" s="199"/>
      <c r="N658" s="200"/>
      <c r="O658" s="200"/>
      <c r="P658" s="200"/>
      <c r="Q658" s="200"/>
      <c r="R658" s="200"/>
      <c r="S658" s="200"/>
      <c r="T658" s="201"/>
      <c r="AT658" s="195" t="s">
        <v>188</v>
      </c>
      <c r="AU658" s="195" t="s">
        <v>81</v>
      </c>
      <c r="AV658" s="12" t="s">
        <v>81</v>
      </c>
      <c r="AW658" s="12" t="s">
        <v>34</v>
      </c>
      <c r="AX658" s="12" t="s">
        <v>72</v>
      </c>
      <c r="AY658" s="195" t="s">
        <v>177</v>
      </c>
    </row>
    <row r="659" spans="2:51" s="12" customFormat="1" ht="12">
      <c r="B659" s="194"/>
      <c r="D659" s="191" t="s">
        <v>188</v>
      </c>
      <c r="E659" s="195" t="s">
        <v>3</v>
      </c>
      <c r="F659" s="196" t="s">
        <v>684</v>
      </c>
      <c r="H659" s="197">
        <v>61.227</v>
      </c>
      <c r="I659" s="198"/>
      <c r="L659" s="194"/>
      <c r="M659" s="199"/>
      <c r="N659" s="200"/>
      <c r="O659" s="200"/>
      <c r="P659" s="200"/>
      <c r="Q659" s="200"/>
      <c r="R659" s="200"/>
      <c r="S659" s="200"/>
      <c r="T659" s="201"/>
      <c r="AT659" s="195" t="s">
        <v>188</v>
      </c>
      <c r="AU659" s="195" t="s">
        <v>81</v>
      </c>
      <c r="AV659" s="12" t="s">
        <v>81</v>
      </c>
      <c r="AW659" s="12" t="s">
        <v>34</v>
      </c>
      <c r="AX659" s="12" t="s">
        <v>72</v>
      </c>
      <c r="AY659" s="195" t="s">
        <v>177</v>
      </c>
    </row>
    <row r="660" spans="2:51" s="12" customFormat="1" ht="12">
      <c r="B660" s="194"/>
      <c r="D660" s="191" t="s">
        <v>188</v>
      </c>
      <c r="E660" s="195" t="s">
        <v>3</v>
      </c>
      <c r="F660" s="196" t="s">
        <v>685</v>
      </c>
      <c r="H660" s="197">
        <v>59.36</v>
      </c>
      <c r="I660" s="198"/>
      <c r="L660" s="194"/>
      <c r="M660" s="199"/>
      <c r="N660" s="200"/>
      <c r="O660" s="200"/>
      <c r="P660" s="200"/>
      <c r="Q660" s="200"/>
      <c r="R660" s="200"/>
      <c r="S660" s="200"/>
      <c r="T660" s="201"/>
      <c r="AT660" s="195" t="s">
        <v>188</v>
      </c>
      <c r="AU660" s="195" t="s">
        <v>81</v>
      </c>
      <c r="AV660" s="12" t="s">
        <v>81</v>
      </c>
      <c r="AW660" s="12" t="s">
        <v>34</v>
      </c>
      <c r="AX660" s="12" t="s">
        <v>72</v>
      </c>
      <c r="AY660" s="195" t="s">
        <v>177</v>
      </c>
    </row>
    <row r="661" spans="2:51" s="12" customFormat="1" ht="12">
      <c r="B661" s="194"/>
      <c r="D661" s="191" t="s">
        <v>188</v>
      </c>
      <c r="E661" s="195" t="s">
        <v>3</v>
      </c>
      <c r="F661" s="196" t="s">
        <v>623</v>
      </c>
      <c r="H661" s="197">
        <v>67.08</v>
      </c>
      <c r="I661" s="198"/>
      <c r="L661" s="194"/>
      <c r="M661" s="199"/>
      <c r="N661" s="200"/>
      <c r="O661" s="200"/>
      <c r="P661" s="200"/>
      <c r="Q661" s="200"/>
      <c r="R661" s="200"/>
      <c r="S661" s="200"/>
      <c r="T661" s="201"/>
      <c r="AT661" s="195" t="s">
        <v>188</v>
      </c>
      <c r="AU661" s="195" t="s">
        <v>81</v>
      </c>
      <c r="AV661" s="12" t="s">
        <v>81</v>
      </c>
      <c r="AW661" s="12" t="s">
        <v>34</v>
      </c>
      <c r="AX661" s="12" t="s">
        <v>72</v>
      </c>
      <c r="AY661" s="195" t="s">
        <v>177</v>
      </c>
    </row>
    <row r="662" spans="2:51" s="12" customFormat="1" ht="12">
      <c r="B662" s="194"/>
      <c r="D662" s="191" t="s">
        <v>188</v>
      </c>
      <c r="E662" s="195" t="s">
        <v>3</v>
      </c>
      <c r="F662" s="196" t="s">
        <v>623</v>
      </c>
      <c r="H662" s="197">
        <v>67.08</v>
      </c>
      <c r="I662" s="198"/>
      <c r="L662" s="194"/>
      <c r="M662" s="199"/>
      <c r="N662" s="200"/>
      <c r="O662" s="200"/>
      <c r="P662" s="200"/>
      <c r="Q662" s="200"/>
      <c r="R662" s="200"/>
      <c r="S662" s="200"/>
      <c r="T662" s="201"/>
      <c r="AT662" s="195" t="s">
        <v>188</v>
      </c>
      <c r="AU662" s="195" t="s">
        <v>81</v>
      </c>
      <c r="AV662" s="12" t="s">
        <v>81</v>
      </c>
      <c r="AW662" s="12" t="s">
        <v>34</v>
      </c>
      <c r="AX662" s="12" t="s">
        <v>72</v>
      </c>
      <c r="AY662" s="195" t="s">
        <v>177</v>
      </c>
    </row>
    <row r="663" spans="2:51" s="12" customFormat="1" ht="12">
      <c r="B663" s="194"/>
      <c r="D663" s="191" t="s">
        <v>188</v>
      </c>
      <c r="E663" s="195" t="s">
        <v>3</v>
      </c>
      <c r="F663" s="196" t="s">
        <v>623</v>
      </c>
      <c r="H663" s="197">
        <v>67.08</v>
      </c>
      <c r="I663" s="198"/>
      <c r="L663" s="194"/>
      <c r="M663" s="199"/>
      <c r="N663" s="200"/>
      <c r="O663" s="200"/>
      <c r="P663" s="200"/>
      <c r="Q663" s="200"/>
      <c r="R663" s="200"/>
      <c r="S663" s="200"/>
      <c r="T663" s="201"/>
      <c r="AT663" s="195" t="s">
        <v>188</v>
      </c>
      <c r="AU663" s="195" t="s">
        <v>81</v>
      </c>
      <c r="AV663" s="12" t="s">
        <v>81</v>
      </c>
      <c r="AW663" s="12" t="s">
        <v>34</v>
      </c>
      <c r="AX663" s="12" t="s">
        <v>72</v>
      </c>
      <c r="AY663" s="195" t="s">
        <v>177</v>
      </c>
    </row>
    <row r="664" spans="2:51" s="12" customFormat="1" ht="12">
      <c r="B664" s="194"/>
      <c r="D664" s="191" t="s">
        <v>188</v>
      </c>
      <c r="E664" s="195" t="s">
        <v>3</v>
      </c>
      <c r="F664" s="196" t="s">
        <v>626</v>
      </c>
      <c r="H664" s="197">
        <v>61.635</v>
      </c>
      <c r="I664" s="198"/>
      <c r="L664" s="194"/>
      <c r="M664" s="199"/>
      <c r="N664" s="200"/>
      <c r="O664" s="200"/>
      <c r="P664" s="200"/>
      <c r="Q664" s="200"/>
      <c r="R664" s="200"/>
      <c r="S664" s="200"/>
      <c r="T664" s="201"/>
      <c r="AT664" s="195" t="s">
        <v>188</v>
      </c>
      <c r="AU664" s="195" t="s">
        <v>81</v>
      </c>
      <c r="AV664" s="12" t="s">
        <v>81</v>
      </c>
      <c r="AW664" s="12" t="s">
        <v>34</v>
      </c>
      <c r="AX664" s="12" t="s">
        <v>72</v>
      </c>
      <c r="AY664" s="195" t="s">
        <v>177</v>
      </c>
    </row>
    <row r="665" spans="2:51" s="12" customFormat="1" ht="12">
      <c r="B665" s="194"/>
      <c r="D665" s="191" t="s">
        <v>188</v>
      </c>
      <c r="E665" s="195" t="s">
        <v>3</v>
      </c>
      <c r="F665" s="196" t="s">
        <v>626</v>
      </c>
      <c r="H665" s="197">
        <v>61.635</v>
      </c>
      <c r="I665" s="198"/>
      <c r="L665" s="194"/>
      <c r="M665" s="199"/>
      <c r="N665" s="200"/>
      <c r="O665" s="200"/>
      <c r="P665" s="200"/>
      <c r="Q665" s="200"/>
      <c r="R665" s="200"/>
      <c r="S665" s="200"/>
      <c r="T665" s="201"/>
      <c r="AT665" s="195" t="s">
        <v>188</v>
      </c>
      <c r="AU665" s="195" t="s">
        <v>81</v>
      </c>
      <c r="AV665" s="12" t="s">
        <v>81</v>
      </c>
      <c r="AW665" s="12" t="s">
        <v>34</v>
      </c>
      <c r="AX665" s="12" t="s">
        <v>72</v>
      </c>
      <c r="AY665" s="195" t="s">
        <v>177</v>
      </c>
    </row>
    <row r="666" spans="2:51" s="12" customFormat="1" ht="12">
      <c r="B666" s="194"/>
      <c r="D666" s="191" t="s">
        <v>188</v>
      </c>
      <c r="E666" s="195" t="s">
        <v>3</v>
      </c>
      <c r="F666" s="196" t="s">
        <v>626</v>
      </c>
      <c r="H666" s="197">
        <v>61.635</v>
      </c>
      <c r="I666" s="198"/>
      <c r="L666" s="194"/>
      <c r="M666" s="199"/>
      <c r="N666" s="200"/>
      <c r="O666" s="200"/>
      <c r="P666" s="200"/>
      <c r="Q666" s="200"/>
      <c r="R666" s="200"/>
      <c r="S666" s="200"/>
      <c r="T666" s="201"/>
      <c r="AT666" s="195" t="s">
        <v>188</v>
      </c>
      <c r="AU666" s="195" t="s">
        <v>81</v>
      </c>
      <c r="AV666" s="12" t="s">
        <v>81</v>
      </c>
      <c r="AW666" s="12" t="s">
        <v>34</v>
      </c>
      <c r="AX666" s="12" t="s">
        <v>72</v>
      </c>
      <c r="AY666" s="195" t="s">
        <v>177</v>
      </c>
    </row>
    <row r="667" spans="2:51" s="12" customFormat="1" ht="12">
      <c r="B667" s="194"/>
      <c r="D667" s="191" t="s">
        <v>188</v>
      </c>
      <c r="E667" s="195" t="s">
        <v>3</v>
      </c>
      <c r="F667" s="196" t="s">
        <v>658</v>
      </c>
      <c r="H667" s="197">
        <v>34.83</v>
      </c>
      <c r="I667" s="198"/>
      <c r="L667" s="194"/>
      <c r="M667" s="199"/>
      <c r="N667" s="200"/>
      <c r="O667" s="200"/>
      <c r="P667" s="200"/>
      <c r="Q667" s="200"/>
      <c r="R667" s="200"/>
      <c r="S667" s="200"/>
      <c r="T667" s="201"/>
      <c r="AT667" s="195" t="s">
        <v>188</v>
      </c>
      <c r="AU667" s="195" t="s">
        <v>81</v>
      </c>
      <c r="AV667" s="12" t="s">
        <v>81</v>
      </c>
      <c r="AW667" s="12" t="s">
        <v>34</v>
      </c>
      <c r="AX667" s="12" t="s">
        <v>72</v>
      </c>
      <c r="AY667" s="195" t="s">
        <v>177</v>
      </c>
    </row>
    <row r="668" spans="2:51" s="12" customFormat="1" ht="12">
      <c r="B668" s="194"/>
      <c r="D668" s="191" t="s">
        <v>188</v>
      </c>
      <c r="E668" s="195" t="s">
        <v>3</v>
      </c>
      <c r="F668" s="196" t="s">
        <v>658</v>
      </c>
      <c r="H668" s="197">
        <v>34.83</v>
      </c>
      <c r="I668" s="198"/>
      <c r="L668" s="194"/>
      <c r="M668" s="199"/>
      <c r="N668" s="200"/>
      <c r="O668" s="200"/>
      <c r="P668" s="200"/>
      <c r="Q668" s="200"/>
      <c r="R668" s="200"/>
      <c r="S668" s="200"/>
      <c r="T668" s="201"/>
      <c r="AT668" s="195" t="s">
        <v>188</v>
      </c>
      <c r="AU668" s="195" t="s">
        <v>81</v>
      </c>
      <c r="AV668" s="12" t="s">
        <v>81</v>
      </c>
      <c r="AW668" s="12" t="s">
        <v>34</v>
      </c>
      <c r="AX668" s="12" t="s">
        <v>72</v>
      </c>
      <c r="AY668" s="195" t="s">
        <v>177</v>
      </c>
    </row>
    <row r="669" spans="2:51" s="12" customFormat="1" ht="12">
      <c r="B669" s="194"/>
      <c r="D669" s="191" t="s">
        <v>188</v>
      </c>
      <c r="E669" s="195" t="s">
        <v>3</v>
      </c>
      <c r="F669" s="196" t="s">
        <v>658</v>
      </c>
      <c r="H669" s="197">
        <v>34.83</v>
      </c>
      <c r="I669" s="198"/>
      <c r="L669" s="194"/>
      <c r="M669" s="199"/>
      <c r="N669" s="200"/>
      <c r="O669" s="200"/>
      <c r="P669" s="200"/>
      <c r="Q669" s="200"/>
      <c r="R669" s="200"/>
      <c r="S669" s="200"/>
      <c r="T669" s="201"/>
      <c r="AT669" s="195" t="s">
        <v>188</v>
      </c>
      <c r="AU669" s="195" t="s">
        <v>81</v>
      </c>
      <c r="AV669" s="12" t="s">
        <v>81</v>
      </c>
      <c r="AW669" s="12" t="s">
        <v>34</v>
      </c>
      <c r="AX669" s="12" t="s">
        <v>72</v>
      </c>
      <c r="AY669" s="195" t="s">
        <v>177</v>
      </c>
    </row>
    <row r="670" spans="2:51" s="12" customFormat="1" ht="12">
      <c r="B670" s="194"/>
      <c r="D670" s="191" t="s">
        <v>188</v>
      </c>
      <c r="E670" s="195" t="s">
        <v>3</v>
      </c>
      <c r="F670" s="196" t="s">
        <v>686</v>
      </c>
      <c r="H670" s="197">
        <v>31.86</v>
      </c>
      <c r="I670" s="198"/>
      <c r="L670" s="194"/>
      <c r="M670" s="199"/>
      <c r="N670" s="200"/>
      <c r="O670" s="200"/>
      <c r="P670" s="200"/>
      <c r="Q670" s="200"/>
      <c r="R670" s="200"/>
      <c r="S670" s="200"/>
      <c r="T670" s="201"/>
      <c r="AT670" s="195" t="s">
        <v>188</v>
      </c>
      <c r="AU670" s="195" t="s">
        <v>81</v>
      </c>
      <c r="AV670" s="12" t="s">
        <v>81</v>
      </c>
      <c r="AW670" s="12" t="s">
        <v>34</v>
      </c>
      <c r="AX670" s="12" t="s">
        <v>72</v>
      </c>
      <c r="AY670" s="195" t="s">
        <v>177</v>
      </c>
    </row>
    <row r="671" spans="2:51" s="12" customFormat="1" ht="12">
      <c r="B671" s="194"/>
      <c r="D671" s="191" t="s">
        <v>188</v>
      </c>
      <c r="E671" s="195" t="s">
        <v>3</v>
      </c>
      <c r="F671" s="196" t="s">
        <v>686</v>
      </c>
      <c r="H671" s="197">
        <v>31.86</v>
      </c>
      <c r="I671" s="198"/>
      <c r="L671" s="194"/>
      <c r="M671" s="199"/>
      <c r="N671" s="200"/>
      <c r="O671" s="200"/>
      <c r="P671" s="200"/>
      <c r="Q671" s="200"/>
      <c r="R671" s="200"/>
      <c r="S671" s="200"/>
      <c r="T671" s="201"/>
      <c r="AT671" s="195" t="s">
        <v>188</v>
      </c>
      <c r="AU671" s="195" t="s">
        <v>81</v>
      </c>
      <c r="AV671" s="12" t="s">
        <v>81</v>
      </c>
      <c r="AW671" s="12" t="s">
        <v>34</v>
      </c>
      <c r="AX671" s="12" t="s">
        <v>72</v>
      </c>
      <c r="AY671" s="195" t="s">
        <v>177</v>
      </c>
    </row>
    <row r="672" spans="2:51" s="12" customFormat="1" ht="12">
      <c r="B672" s="194"/>
      <c r="D672" s="191" t="s">
        <v>188</v>
      </c>
      <c r="E672" s="195" t="s">
        <v>3</v>
      </c>
      <c r="F672" s="196" t="s">
        <v>686</v>
      </c>
      <c r="H672" s="197">
        <v>31.86</v>
      </c>
      <c r="I672" s="198"/>
      <c r="L672" s="194"/>
      <c r="M672" s="199"/>
      <c r="N672" s="200"/>
      <c r="O672" s="200"/>
      <c r="P672" s="200"/>
      <c r="Q672" s="200"/>
      <c r="R672" s="200"/>
      <c r="S672" s="200"/>
      <c r="T672" s="201"/>
      <c r="AT672" s="195" t="s">
        <v>188</v>
      </c>
      <c r="AU672" s="195" t="s">
        <v>81</v>
      </c>
      <c r="AV672" s="12" t="s">
        <v>81</v>
      </c>
      <c r="AW672" s="12" t="s">
        <v>34</v>
      </c>
      <c r="AX672" s="12" t="s">
        <v>72</v>
      </c>
      <c r="AY672" s="195" t="s">
        <v>177</v>
      </c>
    </row>
    <row r="673" spans="2:51" s="12" customFormat="1" ht="12">
      <c r="B673" s="194"/>
      <c r="D673" s="191" t="s">
        <v>188</v>
      </c>
      <c r="E673" s="195" t="s">
        <v>3</v>
      </c>
      <c r="F673" s="196" t="s">
        <v>687</v>
      </c>
      <c r="H673" s="197">
        <v>56.28</v>
      </c>
      <c r="I673" s="198"/>
      <c r="L673" s="194"/>
      <c r="M673" s="199"/>
      <c r="N673" s="200"/>
      <c r="O673" s="200"/>
      <c r="P673" s="200"/>
      <c r="Q673" s="200"/>
      <c r="R673" s="200"/>
      <c r="S673" s="200"/>
      <c r="T673" s="201"/>
      <c r="AT673" s="195" t="s">
        <v>188</v>
      </c>
      <c r="AU673" s="195" t="s">
        <v>81</v>
      </c>
      <c r="AV673" s="12" t="s">
        <v>81</v>
      </c>
      <c r="AW673" s="12" t="s">
        <v>34</v>
      </c>
      <c r="AX673" s="12" t="s">
        <v>72</v>
      </c>
      <c r="AY673" s="195" t="s">
        <v>177</v>
      </c>
    </row>
    <row r="674" spans="2:51" s="12" customFormat="1" ht="12">
      <c r="B674" s="194"/>
      <c r="D674" s="191" t="s">
        <v>188</v>
      </c>
      <c r="E674" s="195" t="s">
        <v>3</v>
      </c>
      <c r="F674" s="196" t="s">
        <v>688</v>
      </c>
      <c r="H674" s="197">
        <v>39.22</v>
      </c>
      <c r="I674" s="198"/>
      <c r="L674" s="194"/>
      <c r="M674" s="199"/>
      <c r="N674" s="200"/>
      <c r="O674" s="200"/>
      <c r="P674" s="200"/>
      <c r="Q674" s="200"/>
      <c r="R674" s="200"/>
      <c r="S674" s="200"/>
      <c r="T674" s="201"/>
      <c r="AT674" s="195" t="s">
        <v>188</v>
      </c>
      <c r="AU674" s="195" t="s">
        <v>81</v>
      </c>
      <c r="AV674" s="12" t="s">
        <v>81</v>
      </c>
      <c r="AW674" s="12" t="s">
        <v>34</v>
      </c>
      <c r="AX674" s="12" t="s">
        <v>72</v>
      </c>
      <c r="AY674" s="195" t="s">
        <v>177</v>
      </c>
    </row>
    <row r="675" spans="2:51" s="12" customFormat="1" ht="12">
      <c r="B675" s="194"/>
      <c r="D675" s="191" t="s">
        <v>188</v>
      </c>
      <c r="E675" s="195" t="s">
        <v>3</v>
      </c>
      <c r="F675" s="196" t="s">
        <v>629</v>
      </c>
      <c r="H675" s="197">
        <v>61.065</v>
      </c>
      <c r="I675" s="198"/>
      <c r="L675" s="194"/>
      <c r="M675" s="199"/>
      <c r="N675" s="200"/>
      <c r="O675" s="200"/>
      <c r="P675" s="200"/>
      <c r="Q675" s="200"/>
      <c r="R675" s="200"/>
      <c r="S675" s="200"/>
      <c r="T675" s="201"/>
      <c r="AT675" s="195" t="s">
        <v>188</v>
      </c>
      <c r="AU675" s="195" t="s">
        <v>81</v>
      </c>
      <c r="AV675" s="12" t="s">
        <v>81</v>
      </c>
      <c r="AW675" s="12" t="s">
        <v>34</v>
      </c>
      <c r="AX675" s="12" t="s">
        <v>72</v>
      </c>
      <c r="AY675" s="195" t="s">
        <v>177</v>
      </c>
    </row>
    <row r="676" spans="2:51" s="12" customFormat="1" ht="12">
      <c r="B676" s="194"/>
      <c r="D676" s="191" t="s">
        <v>188</v>
      </c>
      <c r="E676" s="195" t="s">
        <v>3</v>
      </c>
      <c r="F676" s="196" t="s">
        <v>689</v>
      </c>
      <c r="H676" s="197">
        <v>49.955</v>
      </c>
      <c r="I676" s="198"/>
      <c r="L676" s="194"/>
      <c r="M676" s="199"/>
      <c r="N676" s="200"/>
      <c r="O676" s="200"/>
      <c r="P676" s="200"/>
      <c r="Q676" s="200"/>
      <c r="R676" s="200"/>
      <c r="S676" s="200"/>
      <c r="T676" s="201"/>
      <c r="AT676" s="195" t="s">
        <v>188</v>
      </c>
      <c r="AU676" s="195" t="s">
        <v>81</v>
      </c>
      <c r="AV676" s="12" t="s">
        <v>81</v>
      </c>
      <c r="AW676" s="12" t="s">
        <v>34</v>
      </c>
      <c r="AX676" s="12" t="s">
        <v>72</v>
      </c>
      <c r="AY676" s="195" t="s">
        <v>177</v>
      </c>
    </row>
    <row r="677" spans="2:51" s="12" customFormat="1" ht="12">
      <c r="B677" s="194"/>
      <c r="D677" s="191" t="s">
        <v>188</v>
      </c>
      <c r="E677" s="195" t="s">
        <v>3</v>
      </c>
      <c r="F677" s="196" t="s">
        <v>690</v>
      </c>
      <c r="H677" s="197">
        <v>24.27</v>
      </c>
      <c r="I677" s="198"/>
      <c r="L677" s="194"/>
      <c r="M677" s="199"/>
      <c r="N677" s="200"/>
      <c r="O677" s="200"/>
      <c r="P677" s="200"/>
      <c r="Q677" s="200"/>
      <c r="R677" s="200"/>
      <c r="S677" s="200"/>
      <c r="T677" s="201"/>
      <c r="AT677" s="195" t="s">
        <v>188</v>
      </c>
      <c r="AU677" s="195" t="s">
        <v>81</v>
      </c>
      <c r="AV677" s="12" t="s">
        <v>81</v>
      </c>
      <c r="AW677" s="12" t="s">
        <v>34</v>
      </c>
      <c r="AX677" s="12" t="s">
        <v>72</v>
      </c>
      <c r="AY677" s="195" t="s">
        <v>177</v>
      </c>
    </row>
    <row r="678" spans="2:51" s="12" customFormat="1" ht="12">
      <c r="B678" s="194"/>
      <c r="D678" s="191" t="s">
        <v>188</v>
      </c>
      <c r="E678" s="195" t="s">
        <v>3</v>
      </c>
      <c r="F678" s="196" t="s">
        <v>691</v>
      </c>
      <c r="H678" s="197">
        <v>18</v>
      </c>
      <c r="I678" s="198"/>
      <c r="L678" s="194"/>
      <c r="M678" s="199"/>
      <c r="N678" s="200"/>
      <c r="O678" s="200"/>
      <c r="P678" s="200"/>
      <c r="Q678" s="200"/>
      <c r="R678" s="200"/>
      <c r="S678" s="200"/>
      <c r="T678" s="201"/>
      <c r="AT678" s="195" t="s">
        <v>188</v>
      </c>
      <c r="AU678" s="195" t="s">
        <v>81</v>
      </c>
      <c r="AV678" s="12" t="s">
        <v>81</v>
      </c>
      <c r="AW678" s="12" t="s">
        <v>34</v>
      </c>
      <c r="AX678" s="12" t="s">
        <v>72</v>
      </c>
      <c r="AY678" s="195" t="s">
        <v>177</v>
      </c>
    </row>
    <row r="679" spans="2:51" s="12" customFormat="1" ht="12">
      <c r="B679" s="194"/>
      <c r="D679" s="191" t="s">
        <v>188</v>
      </c>
      <c r="E679" s="195" t="s">
        <v>3</v>
      </c>
      <c r="F679" s="196" t="s">
        <v>633</v>
      </c>
      <c r="H679" s="197">
        <v>45.63</v>
      </c>
      <c r="I679" s="198"/>
      <c r="L679" s="194"/>
      <c r="M679" s="199"/>
      <c r="N679" s="200"/>
      <c r="O679" s="200"/>
      <c r="P679" s="200"/>
      <c r="Q679" s="200"/>
      <c r="R679" s="200"/>
      <c r="S679" s="200"/>
      <c r="T679" s="201"/>
      <c r="AT679" s="195" t="s">
        <v>188</v>
      </c>
      <c r="AU679" s="195" t="s">
        <v>81</v>
      </c>
      <c r="AV679" s="12" t="s">
        <v>81</v>
      </c>
      <c r="AW679" s="12" t="s">
        <v>34</v>
      </c>
      <c r="AX679" s="12" t="s">
        <v>72</v>
      </c>
      <c r="AY679" s="195" t="s">
        <v>177</v>
      </c>
    </row>
    <row r="680" spans="2:51" s="12" customFormat="1" ht="12">
      <c r="B680" s="194"/>
      <c r="D680" s="191" t="s">
        <v>188</v>
      </c>
      <c r="E680" s="195" t="s">
        <v>3</v>
      </c>
      <c r="F680" s="196" t="s">
        <v>634</v>
      </c>
      <c r="H680" s="197">
        <v>36.48</v>
      </c>
      <c r="I680" s="198"/>
      <c r="L680" s="194"/>
      <c r="M680" s="199"/>
      <c r="N680" s="200"/>
      <c r="O680" s="200"/>
      <c r="P680" s="200"/>
      <c r="Q680" s="200"/>
      <c r="R680" s="200"/>
      <c r="S680" s="200"/>
      <c r="T680" s="201"/>
      <c r="AT680" s="195" t="s">
        <v>188</v>
      </c>
      <c r="AU680" s="195" t="s">
        <v>81</v>
      </c>
      <c r="AV680" s="12" t="s">
        <v>81</v>
      </c>
      <c r="AW680" s="12" t="s">
        <v>34</v>
      </c>
      <c r="AX680" s="12" t="s">
        <v>72</v>
      </c>
      <c r="AY680" s="195" t="s">
        <v>177</v>
      </c>
    </row>
    <row r="681" spans="2:51" s="12" customFormat="1" ht="12">
      <c r="B681" s="194"/>
      <c r="D681" s="191" t="s">
        <v>188</v>
      </c>
      <c r="E681" s="195" t="s">
        <v>3</v>
      </c>
      <c r="F681" s="196" t="s">
        <v>665</v>
      </c>
      <c r="H681" s="197">
        <v>22.62</v>
      </c>
      <c r="I681" s="198"/>
      <c r="L681" s="194"/>
      <c r="M681" s="199"/>
      <c r="N681" s="200"/>
      <c r="O681" s="200"/>
      <c r="P681" s="200"/>
      <c r="Q681" s="200"/>
      <c r="R681" s="200"/>
      <c r="S681" s="200"/>
      <c r="T681" s="201"/>
      <c r="AT681" s="195" t="s">
        <v>188</v>
      </c>
      <c r="AU681" s="195" t="s">
        <v>81</v>
      </c>
      <c r="AV681" s="12" t="s">
        <v>81</v>
      </c>
      <c r="AW681" s="12" t="s">
        <v>34</v>
      </c>
      <c r="AX681" s="12" t="s">
        <v>72</v>
      </c>
      <c r="AY681" s="195" t="s">
        <v>177</v>
      </c>
    </row>
    <row r="682" spans="2:51" s="12" customFormat="1" ht="12">
      <c r="B682" s="194"/>
      <c r="D682" s="191" t="s">
        <v>188</v>
      </c>
      <c r="E682" s="195" t="s">
        <v>3</v>
      </c>
      <c r="F682" s="196" t="s">
        <v>665</v>
      </c>
      <c r="H682" s="197">
        <v>22.62</v>
      </c>
      <c r="I682" s="198"/>
      <c r="L682" s="194"/>
      <c r="M682" s="199"/>
      <c r="N682" s="200"/>
      <c r="O682" s="200"/>
      <c r="P682" s="200"/>
      <c r="Q682" s="200"/>
      <c r="R682" s="200"/>
      <c r="S682" s="200"/>
      <c r="T682" s="201"/>
      <c r="AT682" s="195" t="s">
        <v>188</v>
      </c>
      <c r="AU682" s="195" t="s">
        <v>81</v>
      </c>
      <c r="AV682" s="12" t="s">
        <v>81</v>
      </c>
      <c r="AW682" s="12" t="s">
        <v>34</v>
      </c>
      <c r="AX682" s="12" t="s">
        <v>72</v>
      </c>
      <c r="AY682" s="195" t="s">
        <v>177</v>
      </c>
    </row>
    <row r="683" spans="2:51" s="12" customFormat="1" ht="12">
      <c r="B683" s="194"/>
      <c r="D683" s="191" t="s">
        <v>188</v>
      </c>
      <c r="E683" s="195" t="s">
        <v>3</v>
      </c>
      <c r="F683" s="196" t="s">
        <v>633</v>
      </c>
      <c r="H683" s="197">
        <v>45.63</v>
      </c>
      <c r="I683" s="198"/>
      <c r="L683" s="194"/>
      <c r="M683" s="199"/>
      <c r="N683" s="200"/>
      <c r="O683" s="200"/>
      <c r="P683" s="200"/>
      <c r="Q683" s="200"/>
      <c r="R683" s="200"/>
      <c r="S683" s="200"/>
      <c r="T683" s="201"/>
      <c r="AT683" s="195" t="s">
        <v>188</v>
      </c>
      <c r="AU683" s="195" t="s">
        <v>81</v>
      </c>
      <c r="AV683" s="12" t="s">
        <v>81</v>
      </c>
      <c r="AW683" s="12" t="s">
        <v>34</v>
      </c>
      <c r="AX683" s="12" t="s">
        <v>72</v>
      </c>
      <c r="AY683" s="195" t="s">
        <v>177</v>
      </c>
    </row>
    <row r="684" spans="2:51" s="14" customFormat="1" ht="12">
      <c r="B684" s="221"/>
      <c r="D684" s="191" t="s">
        <v>188</v>
      </c>
      <c r="E684" s="222" t="s">
        <v>3</v>
      </c>
      <c r="F684" s="223" t="s">
        <v>356</v>
      </c>
      <c r="H684" s="224">
        <v>2264.129999999999</v>
      </c>
      <c r="I684" s="225"/>
      <c r="L684" s="221"/>
      <c r="M684" s="226"/>
      <c r="N684" s="227"/>
      <c r="O684" s="227"/>
      <c r="P684" s="227"/>
      <c r="Q684" s="227"/>
      <c r="R684" s="227"/>
      <c r="S684" s="227"/>
      <c r="T684" s="228"/>
      <c r="AT684" s="222" t="s">
        <v>188</v>
      </c>
      <c r="AU684" s="222" t="s">
        <v>81</v>
      </c>
      <c r="AV684" s="14" t="s">
        <v>194</v>
      </c>
      <c r="AW684" s="14" t="s">
        <v>34</v>
      </c>
      <c r="AX684" s="14" t="s">
        <v>72</v>
      </c>
      <c r="AY684" s="222" t="s">
        <v>177</v>
      </c>
    </row>
    <row r="685" spans="2:51" s="12" customFormat="1" ht="12">
      <c r="B685" s="194"/>
      <c r="D685" s="191" t="s">
        <v>188</v>
      </c>
      <c r="E685" s="195" t="s">
        <v>3</v>
      </c>
      <c r="F685" s="196" t="s">
        <v>692</v>
      </c>
      <c r="H685" s="197">
        <v>98.2</v>
      </c>
      <c r="I685" s="198"/>
      <c r="L685" s="194"/>
      <c r="M685" s="199"/>
      <c r="N685" s="200"/>
      <c r="O685" s="200"/>
      <c r="P685" s="200"/>
      <c r="Q685" s="200"/>
      <c r="R685" s="200"/>
      <c r="S685" s="200"/>
      <c r="T685" s="201"/>
      <c r="AT685" s="195" t="s">
        <v>188</v>
      </c>
      <c r="AU685" s="195" t="s">
        <v>81</v>
      </c>
      <c r="AV685" s="12" t="s">
        <v>81</v>
      </c>
      <c r="AW685" s="12" t="s">
        <v>34</v>
      </c>
      <c r="AX685" s="12" t="s">
        <v>72</v>
      </c>
      <c r="AY685" s="195" t="s">
        <v>177</v>
      </c>
    </row>
    <row r="686" spans="2:51" s="12" customFormat="1" ht="12">
      <c r="B686" s="194"/>
      <c r="D686" s="191" t="s">
        <v>188</v>
      </c>
      <c r="E686" s="195" t="s">
        <v>3</v>
      </c>
      <c r="F686" s="196" t="s">
        <v>693</v>
      </c>
      <c r="H686" s="197">
        <v>26.8</v>
      </c>
      <c r="I686" s="198"/>
      <c r="L686" s="194"/>
      <c r="M686" s="199"/>
      <c r="N686" s="200"/>
      <c r="O686" s="200"/>
      <c r="P686" s="200"/>
      <c r="Q686" s="200"/>
      <c r="R686" s="200"/>
      <c r="S686" s="200"/>
      <c r="T686" s="201"/>
      <c r="AT686" s="195" t="s">
        <v>188</v>
      </c>
      <c r="AU686" s="195" t="s">
        <v>81</v>
      </c>
      <c r="AV686" s="12" t="s">
        <v>81</v>
      </c>
      <c r="AW686" s="12" t="s">
        <v>34</v>
      </c>
      <c r="AX686" s="12" t="s">
        <v>72</v>
      </c>
      <c r="AY686" s="195" t="s">
        <v>177</v>
      </c>
    </row>
    <row r="687" spans="2:51" s="12" customFormat="1" ht="12">
      <c r="B687" s="194"/>
      <c r="D687" s="191" t="s">
        <v>188</v>
      </c>
      <c r="E687" s="195" t="s">
        <v>3</v>
      </c>
      <c r="F687" s="196" t="s">
        <v>694</v>
      </c>
      <c r="H687" s="197">
        <v>33.2</v>
      </c>
      <c r="I687" s="198"/>
      <c r="L687" s="194"/>
      <c r="M687" s="199"/>
      <c r="N687" s="200"/>
      <c r="O687" s="200"/>
      <c r="P687" s="200"/>
      <c r="Q687" s="200"/>
      <c r="R687" s="200"/>
      <c r="S687" s="200"/>
      <c r="T687" s="201"/>
      <c r="AT687" s="195" t="s">
        <v>188</v>
      </c>
      <c r="AU687" s="195" t="s">
        <v>81</v>
      </c>
      <c r="AV687" s="12" t="s">
        <v>81</v>
      </c>
      <c r="AW687" s="12" t="s">
        <v>34</v>
      </c>
      <c r="AX687" s="12" t="s">
        <v>72</v>
      </c>
      <c r="AY687" s="195" t="s">
        <v>177</v>
      </c>
    </row>
    <row r="688" spans="2:51" s="12" customFormat="1" ht="12">
      <c r="B688" s="194"/>
      <c r="D688" s="191" t="s">
        <v>188</v>
      </c>
      <c r="E688" s="195" t="s">
        <v>3</v>
      </c>
      <c r="F688" s="196" t="s">
        <v>695</v>
      </c>
      <c r="H688" s="197">
        <v>138.4</v>
      </c>
      <c r="I688" s="198"/>
      <c r="L688" s="194"/>
      <c r="M688" s="199"/>
      <c r="N688" s="200"/>
      <c r="O688" s="200"/>
      <c r="P688" s="200"/>
      <c r="Q688" s="200"/>
      <c r="R688" s="200"/>
      <c r="S688" s="200"/>
      <c r="T688" s="201"/>
      <c r="AT688" s="195" t="s">
        <v>188</v>
      </c>
      <c r="AU688" s="195" t="s">
        <v>81</v>
      </c>
      <c r="AV688" s="12" t="s">
        <v>81</v>
      </c>
      <c r="AW688" s="12" t="s">
        <v>34</v>
      </c>
      <c r="AX688" s="12" t="s">
        <v>72</v>
      </c>
      <c r="AY688" s="195" t="s">
        <v>177</v>
      </c>
    </row>
    <row r="689" spans="2:51" s="12" customFormat="1" ht="12">
      <c r="B689" s="194"/>
      <c r="D689" s="191" t="s">
        <v>188</v>
      </c>
      <c r="E689" s="195" t="s">
        <v>3</v>
      </c>
      <c r="F689" s="196" t="s">
        <v>696</v>
      </c>
      <c r="H689" s="197">
        <v>23.375</v>
      </c>
      <c r="I689" s="198"/>
      <c r="L689" s="194"/>
      <c r="M689" s="199"/>
      <c r="N689" s="200"/>
      <c r="O689" s="200"/>
      <c r="P689" s="200"/>
      <c r="Q689" s="200"/>
      <c r="R689" s="200"/>
      <c r="S689" s="200"/>
      <c r="T689" s="201"/>
      <c r="AT689" s="195" t="s">
        <v>188</v>
      </c>
      <c r="AU689" s="195" t="s">
        <v>81</v>
      </c>
      <c r="AV689" s="12" t="s">
        <v>81</v>
      </c>
      <c r="AW689" s="12" t="s">
        <v>34</v>
      </c>
      <c r="AX689" s="12" t="s">
        <v>72</v>
      </c>
      <c r="AY689" s="195" t="s">
        <v>177</v>
      </c>
    </row>
    <row r="690" spans="2:51" s="12" customFormat="1" ht="12">
      <c r="B690" s="194"/>
      <c r="D690" s="191" t="s">
        <v>188</v>
      </c>
      <c r="E690" s="195" t="s">
        <v>3</v>
      </c>
      <c r="F690" s="196" t="s">
        <v>697</v>
      </c>
      <c r="H690" s="197">
        <v>30.665</v>
      </c>
      <c r="I690" s="198"/>
      <c r="L690" s="194"/>
      <c r="M690" s="199"/>
      <c r="N690" s="200"/>
      <c r="O690" s="200"/>
      <c r="P690" s="200"/>
      <c r="Q690" s="200"/>
      <c r="R690" s="200"/>
      <c r="S690" s="200"/>
      <c r="T690" s="201"/>
      <c r="AT690" s="195" t="s">
        <v>188</v>
      </c>
      <c r="AU690" s="195" t="s">
        <v>81</v>
      </c>
      <c r="AV690" s="12" t="s">
        <v>81</v>
      </c>
      <c r="AW690" s="12" t="s">
        <v>34</v>
      </c>
      <c r="AX690" s="12" t="s">
        <v>72</v>
      </c>
      <c r="AY690" s="195" t="s">
        <v>177</v>
      </c>
    </row>
    <row r="691" spans="2:51" s="12" customFormat="1" ht="12">
      <c r="B691" s="194"/>
      <c r="D691" s="191" t="s">
        <v>188</v>
      </c>
      <c r="E691" s="195" t="s">
        <v>3</v>
      </c>
      <c r="F691" s="196" t="s">
        <v>698</v>
      </c>
      <c r="H691" s="197">
        <v>84.87</v>
      </c>
      <c r="I691" s="198"/>
      <c r="L691" s="194"/>
      <c r="M691" s="199"/>
      <c r="N691" s="200"/>
      <c r="O691" s="200"/>
      <c r="P691" s="200"/>
      <c r="Q691" s="200"/>
      <c r="R691" s="200"/>
      <c r="S691" s="200"/>
      <c r="T691" s="201"/>
      <c r="AT691" s="195" t="s">
        <v>188</v>
      </c>
      <c r="AU691" s="195" t="s">
        <v>81</v>
      </c>
      <c r="AV691" s="12" t="s">
        <v>81</v>
      </c>
      <c r="AW691" s="12" t="s">
        <v>34</v>
      </c>
      <c r="AX691" s="12" t="s">
        <v>72</v>
      </c>
      <c r="AY691" s="195" t="s">
        <v>177</v>
      </c>
    </row>
    <row r="692" spans="2:51" s="12" customFormat="1" ht="12">
      <c r="B692" s="194"/>
      <c r="D692" s="191" t="s">
        <v>188</v>
      </c>
      <c r="E692" s="195" t="s">
        <v>3</v>
      </c>
      <c r="F692" s="196" t="s">
        <v>699</v>
      </c>
      <c r="H692" s="197">
        <v>60.7</v>
      </c>
      <c r="I692" s="198"/>
      <c r="L692" s="194"/>
      <c r="M692" s="199"/>
      <c r="N692" s="200"/>
      <c r="O692" s="200"/>
      <c r="P692" s="200"/>
      <c r="Q692" s="200"/>
      <c r="R692" s="200"/>
      <c r="S692" s="200"/>
      <c r="T692" s="201"/>
      <c r="AT692" s="195" t="s">
        <v>188</v>
      </c>
      <c r="AU692" s="195" t="s">
        <v>81</v>
      </c>
      <c r="AV692" s="12" t="s">
        <v>81</v>
      </c>
      <c r="AW692" s="12" t="s">
        <v>34</v>
      </c>
      <c r="AX692" s="12" t="s">
        <v>72</v>
      </c>
      <c r="AY692" s="195" t="s">
        <v>177</v>
      </c>
    </row>
    <row r="693" spans="2:51" s="12" customFormat="1" ht="12">
      <c r="B693" s="194"/>
      <c r="D693" s="191" t="s">
        <v>188</v>
      </c>
      <c r="E693" s="195" t="s">
        <v>3</v>
      </c>
      <c r="F693" s="196" t="s">
        <v>700</v>
      </c>
      <c r="H693" s="197">
        <v>52.8</v>
      </c>
      <c r="I693" s="198"/>
      <c r="L693" s="194"/>
      <c r="M693" s="199"/>
      <c r="N693" s="200"/>
      <c r="O693" s="200"/>
      <c r="P693" s="200"/>
      <c r="Q693" s="200"/>
      <c r="R693" s="200"/>
      <c r="S693" s="200"/>
      <c r="T693" s="201"/>
      <c r="AT693" s="195" t="s">
        <v>188</v>
      </c>
      <c r="AU693" s="195" t="s">
        <v>81</v>
      </c>
      <c r="AV693" s="12" t="s">
        <v>81</v>
      </c>
      <c r="AW693" s="12" t="s">
        <v>34</v>
      </c>
      <c r="AX693" s="12" t="s">
        <v>72</v>
      </c>
      <c r="AY693" s="195" t="s">
        <v>177</v>
      </c>
    </row>
    <row r="694" spans="2:51" s="12" customFormat="1" ht="12">
      <c r="B694" s="194"/>
      <c r="D694" s="191" t="s">
        <v>188</v>
      </c>
      <c r="E694" s="195" t="s">
        <v>3</v>
      </c>
      <c r="F694" s="196" t="s">
        <v>701</v>
      </c>
      <c r="H694" s="197">
        <v>48.4</v>
      </c>
      <c r="I694" s="198"/>
      <c r="L694" s="194"/>
      <c r="M694" s="199"/>
      <c r="N694" s="200"/>
      <c r="O694" s="200"/>
      <c r="P694" s="200"/>
      <c r="Q694" s="200"/>
      <c r="R694" s="200"/>
      <c r="S694" s="200"/>
      <c r="T694" s="201"/>
      <c r="AT694" s="195" t="s">
        <v>188</v>
      </c>
      <c r="AU694" s="195" t="s">
        <v>81</v>
      </c>
      <c r="AV694" s="12" t="s">
        <v>81</v>
      </c>
      <c r="AW694" s="12" t="s">
        <v>34</v>
      </c>
      <c r="AX694" s="12" t="s">
        <v>72</v>
      </c>
      <c r="AY694" s="195" t="s">
        <v>177</v>
      </c>
    </row>
    <row r="695" spans="2:51" s="12" customFormat="1" ht="12">
      <c r="B695" s="194"/>
      <c r="D695" s="191" t="s">
        <v>188</v>
      </c>
      <c r="E695" s="195" t="s">
        <v>3</v>
      </c>
      <c r="F695" s="196" t="s">
        <v>702</v>
      </c>
      <c r="H695" s="197">
        <v>43.9</v>
      </c>
      <c r="I695" s="198"/>
      <c r="L695" s="194"/>
      <c r="M695" s="199"/>
      <c r="N695" s="200"/>
      <c r="O695" s="200"/>
      <c r="P695" s="200"/>
      <c r="Q695" s="200"/>
      <c r="R695" s="200"/>
      <c r="S695" s="200"/>
      <c r="T695" s="201"/>
      <c r="AT695" s="195" t="s">
        <v>188</v>
      </c>
      <c r="AU695" s="195" t="s">
        <v>81</v>
      </c>
      <c r="AV695" s="12" t="s">
        <v>81</v>
      </c>
      <c r="AW695" s="12" t="s">
        <v>34</v>
      </c>
      <c r="AX695" s="12" t="s">
        <v>72</v>
      </c>
      <c r="AY695" s="195" t="s">
        <v>177</v>
      </c>
    </row>
    <row r="696" spans="2:51" s="12" customFormat="1" ht="12">
      <c r="B696" s="194"/>
      <c r="D696" s="191" t="s">
        <v>188</v>
      </c>
      <c r="E696" s="195" t="s">
        <v>3</v>
      </c>
      <c r="F696" s="196" t="s">
        <v>703</v>
      </c>
      <c r="H696" s="197">
        <v>44.05</v>
      </c>
      <c r="I696" s="198"/>
      <c r="L696" s="194"/>
      <c r="M696" s="199"/>
      <c r="N696" s="200"/>
      <c r="O696" s="200"/>
      <c r="P696" s="200"/>
      <c r="Q696" s="200"/>
      <c r="R696" s="200"/>
      <c r="S696" s="200"/>
      <c r="T696" s="201"/>
      <c r="AT696" s="195" t="s">
        <v>188</v>
      </c>
      <c r="AU696" s="195" t="s">
        <v>81</v>
      </c>
      <c r="AV696" s="12" t="s">
        <v>81</v>
      </c>
      <c r="AW696" s="12" t="s">
        <v>34</v>
      </c>
      <c r="AX696" s="12" t="s">
        <v>72</v>
      </c>
      <c r="AY696" s="195" t="s">
        <v>177</v>
      </c>
    </row>
    <row r="697" spans="2:51" s="12" customFormat="1" ht="12">
      <c r="B697" s="194"/>
      <c r="D697" s="191" t="s">
        <v>188</v>
      </c>
      <c r="E697" s="195" t="s">
        <v>3</v>
      </c>
      <c r="F697" s="196" t="s">
        <v>704</v>
      </c>
      <c r="H697" s="197">
        <v>11.725</v>
      </c>
      <c r="I697" s="198"/>
      <c r="L697" s="194"/>
      <c r="M697" s="199"/>
      <c r="N697" s="200"/>
      <c r="O697" s="200"/>
      <c r="P697" s="200"/>
      <c r="Q697" s="200"/>
      <c r="R697" s="200"/>
      <c r="S697" s="200"/>
      <c r="T697" s="201"/>
      <c r="AT697" s="195" t="s">
        <v>188</v>
      </c>
      <c r="AU697" s="195" t="s">
        <v>81</v>
      </c>
      <c r="AV697" s="12" t="s">
        <v>81</v>
      </c>
      <c r="AW697" s="12" t="s">
        <v>34</v>
      </c>
      <c r="AX697" s="12" t="s">
        <v>72</v>
      </c>
      <c r="AY697" s="195" t="s">
        <v>177</v>
      </c>
    </row>
    <row r="698" spans="2:51" s="12" customFormat="1" ht="12">
      <c r="B698" s="194"/>
      <c r="D698" s="191" t="s">
        <v>188</v>
      </c>
      <c r="E698" s="195" t="s">
        <v>3</v>
      </c>
      <c r="F698" s="196" t="s">
        <v>705</v>
      </c>
      <c r="H698" s="197">
        <v>12.225</v>
      </c>
      <c r="I698" s="198"/>
      <c r="L698" s="194"/>
      <c r="M698" s="199"/>
      <c r="N698" s="200"/>
      <c r="O698" s="200"/>
      <c r="P698" s="200"/>
      <c r="Q698" s="200"/>
      <c r="R698" s="200"/>
      <c r="S698" s="200"/>
      <c r="T698" s="201"/>
      <c r="AT698" s="195" t="s">
        <v>188</v>
      </c>
      <c r="AU698" s="195" t="s">
        <v>81</v>
      </c>
      <c r="AV698" s="12" t="s">
        <v>81</v>
      </c>
      <c r="AW698" s="12" t="s">
        <v>34</v>
      </c>
      <c r="AX698" s="12" t="s">
        <v>72</v>
      </c>
      <c r="AY698" s="195" t="s">
        <v>177</v>
      </c>
    </row>
    <row r="699" spans="2:51" s="12" customFormat="1" ht="12">
      <c r="B699" s="194"/>
      <c r="D699" s="191" t="s">
        <v>188</v>
      </c>
      <c r="E699" s="195" t="s">
        <v>3</v>
      </c>
      <c r="F699" s="196" t="s">
        <v>706</v>
      </c>
      <c r="H699" s="197">
        <v>10.2</v>
      </c>
      <c r="I699" s="198"/>
      <c r="L699" s="194"/>
      <c r="M699" s="199"/>
      <c r="N699" s="200"/>
      <c r="O699" s="200"/>
      <c r="P699" s="200"/>
      <c r="Q699" s="200"/>
      <c r="R699" s="200"/>
      <c r="S699" s="200"/>
      <c r="T699" s="201"/>
      <c r="AT699" s="195" t="s">
        <v>188</v>
      </c>
      <c r="AU699" s="195" t="s">
        <v>81</v>
      </c>
      <c r="AV699" s="12" t="s">
        <v>81</v>
      </c>
      <c r="AW699" s="12" t="s">
        <v>34</v>
      </c>
      <c r="AX699" s="12" t="s">
        <v>72</v>
      </c>
      <c r="AY699" s="195" t="s">
        <v>177</v>
      </c>
    </row>
    <row r="700" spans="2:51" s="12" customFormat="1" ht="12">
      <c r="B700" s="194"/>
      <c r="D700" s="191" t="s">
        <v>188</v>
      </c>
      <c r="E700" s="195" t="s">
        <v>3</v>
      </c>
      <c r="F700" s="196" t="s">
        <v>707</v>
      </c>
      <c r="H700" s="197">
        <v>10.7</v>
      </c>
      <c r="I700" s="198"/>
      <c r="L700" s="194"/>
      <c r="M700" s="199"/>
      <c r="N700" s="200"/>
      <c r="O700" s="200"/>
      <c r="P700" s="200"/>
      <c r="Q700" s="200"/>
      <c r="R700" s="200"/>
      <c r="S700" s="200"/>
      <c r="T700" s="201"/>
      <c r="AT700" s="195" t="s">
        <v>188</v>
      </c>
      <c r="AU700" s="195" t="s">
        <v>81</v>
      </c>
      <c r="AV700" s="12" t="s">
        <v>81</v>
      </c>
      <c r="AW700" s="12" t="s">
        <v>34</v>
      </c>
      <c r="AX700" s="12" t="s">
        <v>72</v>
      </c>
      <c r="AY700" s="195" t="s">
        <v>177</v>
      </c>
    </row>
    <row r="701" spans="2:51" s="12" customFormat="1" ht="12">
      <c r="B701" s="194"/>
      <c r="D701" s="191" t="s">
        <v>188</v>
      </c>
      <c r="E701" s="195" t="s">
        <v>3</v>
      </c>
      <c r="F701" s="196" t="s">
        <v>708</v>
      </c>
      <c r="H701" s="197">
        <v>44.65</v>
      </c>
      <c r="I701" s="198"/>
      <c r="L701" s="194"/>
      <c r="M701" s="199"/>
      <c r="N701" s="200"/>
      <c r="O701" s="200"/>
      <c r="P701" s="200"/>
      <c r="Q701" s="200"/>
      <c r="R701" s="200"/>
      <c r="S701" s="200"/>
      <c r="T701" s="201"/>
      <c r="AT701" s="195" t="s">
        <v>188</v>
      </c>
      <c r="AU701" s="195" t="s">
        <v>81</v>
      </c>
      <c r="AV701" s="12" t="s">
        <v>81</v>
      </c>
      <c r="AW701" s="12" t="s">
        <v>34</v>
      </c>
      <c r="AX701" s="12" t="s">
        <v>72</v>
      </c>
      <c r="AY701" s="195" t="s">
        <v>177</v>
      </c>
    </row>
    <row r="702" spans="2:51" s="12" customFormat="1" ht="12">
      <c r="B702" s="194"/>
      <c r="D702" s="191" t="s">
        <v>188</v>
      </c>
      <c r="E702" s="195" t="s">
        <v>3</v>
      </c>
      <c r="F702" s="196" t="s">
        <v>709</v>
      </c>
      <c r="H702" s="197">
        <v>44.5</v>
      </c>
      <c r="I702" s="198"/>
      <c r="L702" s="194"/>
      <c r="M702" s="199"/>
      <c r="N702" s="200"/>
      <c r="O702" s="200"/>
      <c r="P702" s="200"/>
      <c r="Q702" s="200"/>
      <c r="R702" s="200"/>
      <c r="S702" s="200"/>
      <c r="T702" s="201"/>
      <c r="AT702" s="195" t="s">
        <v>188</v>
      </c>
      <c r="AU702" s="195" t="s">
        <v>81</v>
      </c>
      <c r="AV702" s="12" t="s">
        <v>81</v>
      </c>
      <c r="AW702" s="12" t="s">
        <v>34</v>
      </c>
      <c r="AX702" s="12" t="s">
        <v>72</v>
      </c>
      <c r="AY702" s="195" t="s">
        <v>177</v>
      </c>
    </row>
    <row r="703" spans="2:51" s="12" customFormat="1" ht="12">
      <c r="B703" s="194"/>
      <c r="D703" s="191" t="s">
        <v>188</v>
      </c>
      <c r="E703" s="195" t="s">
        <v>3</v>
      </c>
      <c r="F703" s="196" t="s">
        <v>710</v>
      </c>
      <c r="H703" s="197">
        <v>37.6</v>
      </c>
      <c r="I703" s="198"/>
      <c r="L703" s="194"/>
      <c r="M703" s="199"/>
      <c r="N703" s="200"/>
      <c r="O703" s="200"/>
      <c r="P703" s="200"/>
      <c r="Q703" s="200"/>
      <c r="R703" s="200"/>
      <c r="S703" s="200"/>
      <c r="T703" s="201"/>
      <c r="AT703" s="195" t="s">
        <v>188</v>
      </c>
      <c r="AU703" s="195" t="s">
        <v>81</v>
      </c>
      <c r="AV703" s="12" t="s">
        <v>81</v>
      </c>
      <c r="AW703" s="12" t="s">
        <v>34</v>
      </c>
      <c r="AX703" s="12" t="s">
        <v>72</v>
      </c>
      <c r="AY703" s="195" t="s">
        <v>177</v>
      </c>
    </row>
    <row r="704" spans="2:51" s="12" customFormat="1" ht="12">
      <c r="B704" s="194"/>
      <c r="D704" s="191" t="s">
        <v>188</v>
      </c>
      <c r="E704" s="195" t="s">
        <v>3</v>
      </c>
      <c r="F704" s="196" t="s">
        <v>710</v>
      </c>
      <c r="H704" s="197">
        <v>37.6</v>
      </c>
      <c r="I704" s="198"/>
      <c r="L704" s="194"/>
      <c r="M704" s="199"/>
      <c r="N704" s="200"/>
      <c r="O704" s="200"/>
      <c r="P704" s="200"/>
      <c r="Q704" s="200"/>
      <c r="R704" s="200"/>
      <c r="S704" s="200"/>
      <c r="T704" s="201"/>
      <c r="AT704" s="195" t="s">
        <v>188</v>
      </c>
      <c r="AU704" s="195" t="s">
        <v>81</v>
      </c>
      <c r="AV704" s="12" t="s">
        <v>81</v>
      </c>
      <c r="AW704" s="12" t="s">
        <v>34</v>
      </c>
      <c r="AX704" s="12" t="s">
        <v>72</v>
      </c>
      <c r="AY704" s="195" t="s">
        <v>177</v>
      </c>
    </row>
    <row r="705" spans="2:51" s="12" customFormat="1" ht="12">
      <c r="B705" s="194"/>
      <c r="D705" s="191" t="s">
        <v>188</v>
      </c>
      <c r="E705" s="195" t="s">
        <v>3</v>
      </c>
      <c r="F705" s="196" t="s">
        <v>710</v>
      </c>
      <c r="H705" s="197">
        <v>37.6</v>
      </c>
      <c r="I705" s="198"/>
      <c r="L705" s="194"/>
      <c r="M705" s="199"/>
      <c r="N705" s="200"/>
      <c r="O705" s="200"/>
      <c r="P705" s="200"/>
      <c r="Q705" s="200"/>
      <c r="R705" s="200"/>
      <c r="S705" s="200"/>
      <c r="T705" s="201"/>
      <c r="AT705" s="195" t="s">
        <v>188</v>
      </c>
      <c r="AU705" s="195" t="s">
        <v>81</v>
      </c>
      <c r="AV705" s="12" t="s">
        <v>81</v>
      </c>
      <c r="AW705" s="12" t="s">
        <v>34</v>
      </c>
      <c r="AX705" s="12" t="s">
        <v>72</v>
      </c>
      <c r="AY705" s="195" t="s">
        <v>177</v>
      </c>
    </row>
    <row r="706" spans="2:51" s="12" customFormat="1" ht="12">
      <c r="B706" s="194"/>
      <c r="D706" s="191" t="s">
        <v>188</v>
      </c>
      <c r="E706" s="195" t="s">
        <v>3</v>
      </c>
      <c r="F706" s="196" t="s">
        <v>710</v>
      </c>
      <c r="H706" s="197">
        <v>37.6</v>
      </c>
      <c r="I706" s="198"/>
      <c r="L706" s="194"/>
      <c r="M706" s="199"/>
      <c r="N706" s="200"/>
      <c r="O706" s="200"/>
      <c r="P706" s="200"/>
      <c r="Q706" s="200"/>
      <c r="R706" s="200"/>
      <c r="S706" s="200"/>
      <c r="T706" s="201"/>
      <c r="AT706" s="195" t="s">
        <v>188</v>
      </c>
      <c r="AU706" s="195" t="s">
        <v>81</v>
      </c>
      <c r="AV706" s="12" t="s">
        <v>81</v>
      </c>
      <c r="AW706" s="12" t="s">
        <v>34</v>
      </c>
      <c r="AX706" s="12" t="s">
        <v>72</v>
      </c>
      <c r="AY706" s="195" t="s">
        <v>177</v>
      </c>
    </row>
    <row r="707" spans="2:51" s="12" customFormat="1" ht="12">
      <c r="B707" s="194"/>
      <c r="D707" s="191" t="s">
        <v>188</v>
      </c>
      <c r="E707" s="195" t="s">
        <v>3</v>
      </c>
      <c r="F707" s="196" t="s">
        <v>711</v>
      </c>
      <c r="H707" s="197">
        <v>37</v>
      </c>
      <c r="I707" s="198"/>
      <c r="L707" s="194"/>
      <c r="M707" s="199"/>
      <c r="N707" s="200"/>
      <c r="O707" s="200"/>
      <c r="P707" s="200"/>
      <c r="Q707" s="200"/>
      <c r="R707" s="200"/>
      <c r="S707" s="200"/>
      <c r="T707" s="201"/>
      <c r="AT707" s="195" t="s">
        <v>188</v>
      </c>
      <c r="AU707" s="195" t="s">
        <v>81</v>
      </c>
      <c r="AV707" s="12" t="s">
        <v>81</v>
      </c>
      <c r="AW707" s="12" t="s">
        <v>34</v>
      </c>
      <c r="AX707" s="12" t="s">
        <v>72</v>
      </c>
      <c r="AY707" s="195" t="s">
        <v>177</v>
      </c>
    </row>
    <row r="708" spans="2:51" s="12" customFormat="1" ht="12">
      <c r="B708" s="194"/>
      <c r="D708" s="191" t="s">
        <v>188</v>
      </c>
      <c r="E708" s="195" t="s">
        <v>3</v>
      </c>
      <c r="F708" s="196" t="s">
        <v>712</v>
      </c>
      <c r="H708" s="197">
        <v>15.925</v>
      </c>
      <c r="I708" s="198"/>
      <c r="L708" s="194"/>
      <c r="M708" s="199"/>
      <c r="N708" s="200"/>
      <c r="O708" s="200"/>
      <c r="P708" s="200"/>
      <c r="Q708" s="200"/>
      <c r="R708" s="200"/>
      <c r="S708" s="200"/>
      <c r="T708" s="201"/>
      <c r="AT708" s="195" t="s">
        <v>188</v>
      </c>
      <c r="AU708" s="195" t="s">
        <v>81</v>
      </c>
      <c r="AV708" s="12" t="s">
        <v>81</v>
      </c>
      <c r="AW708" s="12" t="s">
        <v>34</v>
      </c>
      <c r="AX708" s="12" t="s">
        <v>72</v>
      </c>
      <c r="AY708" s="195" t="s">
        <v>177</v>
      </c>
    </row>
    <row r="709" spans="2:51" s="12" customFormat="1" ht="12">
      <c r="B709" s="194"/>
      <c r="D709" s="191" t="s">
        <v>188</v>
      </c>
      <c r="E709" s="195" t="s">
        <v>3</v>
      </c>
      <c r="F709" s="196" t="s">
        <v>712</v>
      </c>
      <c r="H709" s="197">
        <v>15.925</v>
      </c>
      <c r="I709" s="198"/>
      <c r="L709" s="194"/>
      <c r="M709" s="199"/>
      <c r="N709" s="200"/>
      <c r="O709" s="200"/>
      <c r="P709" s="200"/>
      <c r="Q709" s="200"/>
      <c r="R709" s="200"/>
      <c r="S709" s="200"/>
      <c r="T709" s="201"/>
      <c r="AT709" s="195" t="s">
        <v>188</v>
      </c>
      <c r="AU709" s="195" t="s">
        <v>81</v>
      </c>
      <c r="AV709" s="12" t="s">
        <v>81</v>
      </c>
      <c r="AW709" s="12" t="s">
        <v>34</v>
      </c>
      <c r="AX709" s="12" t="s">
        <v>72</v>
      </c>
      <c r="AY709" s="195" t="s">
        <v>177</v>
      </c>
    </row>
    <row r="710" spans="2:51" s="12" customFormat="1" ht="12">
      <c r="B710" s="194"/>
      <c r="D710" s="191" t="s">
        <v>188</v>
      </c>
      <c r="E710" s="195" t="s">
        <v>3</v>
      </c>
      <c r="F710" s="196" t="s">
        <v>713</v>
      </c>
      <c r="H710" s="197">
        <v>16.975</v>
      </c>
      <c r="I710" s="198"/>
      <c r="L710" s="194"/>
      <c r="M710" s="199"/>
      <c r="N710" s="200"/>
      <c r="O710" s="200"/>
      <c r="P710" s="200"/>
      <c r="Q710" s="200"/>
      <c r="R710" s="200"/>
      <c r="S710" s="200"/>
      <c r="T710" s="201"/>
      <c r="AT710" s="195" t="s">
        <v>188</v>
      </c>
      <c r="AU710" s="195" t="s">
        <v>81</v>
      </c>
      <c r="AV710" s="12" t="s">
        <v>81</v>
      </c>
      <c r="AW710" s="12" t="s">
        <v>34</v>
      </c>
      <c r="AX710" s="12" t="s">
        <v>72</v>
      </c>
      <c r="AY710" s="195" t="s">
        <v>177</v>
      </c>
    </row>
    <row r="711" spans="2:51" s="12" customFormat="1" ht="12">
      <c r="B711" s="194"/>
      <c r="D711" s="191" t="s">
        <v>188</v>
      </c>
      <c r="E711" s="195" t="s">
        <v>3</v>
      </c>
      <c r="F711" s="196" t="s">
        <v>713</v>
      </c>
      <c r="H711" s="197">
        <v>16.975</v>
      </c>
      <c r="I711" s="198"/>
      <c r="L711" s="194"/>
      <c r="M711" s="199"/>
      <c r="N711" s="200"/>
      <c r="O711" s="200"/>
      <c r="P711" s="200"/>
      <c r="Q711" s="200"/>
      <c r="R711" s="200"/>
      <c r="S711" s="200"/>
      <c r="T711" s="201"/>
      <c r="AT711" s="195" t="s">
        <v>188</v>
      </c>
      <c r="AU711" s="195" t="s">
        <v>81</v>
      </c>
      <c r="AV711" s="12" t="s">
        <v>81</v>
      </c>
      <c r="AW711" s="12" t="s">
        <v>34</v>
      </c>
      <c r="AX711" s="12" t="s">
        <v>72</v>
      </c>
      <c r="AY711" s="195" t="s">
        <v>177</v>
      </c>
    </row>
    <row r="712" spans="2:51" s="12" customFormat="1" ht="12">
      <c r="B712" s="194"/>
      <c r="D712" s="191" t="s">
        <v>188</v>
      </c>
      <c r="E712" s="195" t="s">
        <v>3</v>
      </c>
      <c r="F712" s="196" t="s">
        <v>714</v>
      </c>
      <c r="H712" s="197">
        <v>17.325</v>
      </c>
      <c r="I712" s="198"/>
      <c r="L712" s="194"/>
      <c r="M712" s="199"/>
      <c r="N712" s="200"/>
      <c r="O712" s="200"/>
      <c r="P712" s="200"/>
      <c r="Q712" s="200"/>
      <c r="R712" s="200"/>
      <c r="S712" s="200"/>
      <c r="T712" s="201"/>
      <c r="AT712" s="195" t="s">
        <v>188</v>
      </c>
      <c r="AU712" s="195" t="s">
        <v>81</v>
      </c>
      <c r="AV712" s="12" t="s">
        <v>81</v>
      </c>
      <c r="AW712" s="12" t="s">
        <v>34</v>
      </c>
      <c r="AX712" s="12" t="s">
        <v>72</v>
      </c>
      <c r="AY712" s="195" t="s">
        <v>177</v>
      </c>
    </row>
    <row r="713" spans="2:51" s="12" customFormat="1" ht="12">
      <c r="B713" s="194"/>
      <c r="D713" s="191" t="s">
        <v>188</v>
      </c>
      <c r="E713" s="195" t="s">
        <v>3</v>
      </c>
      <c r="F713" s="196" t="s">
        <v>714</v>
      </c>
      <c r="H713" s="197">
        <v>17.325</v>
      </c>
      <c r="I713" s="198"/>
      <c r="L713" s="194"/>
      <c r="M713" s="199"/>
      <c r="N713" s="200"/>
      <c r="O713" s="200"/>
      <c r="P713" s="200"/>
      <c r="Q713" s="200"/>
      <c r="R713" s="200"/>
      <c r="S713" s="200"/>
      <c r="T713" s="201"/>
      <c r="AT713" s="195" t="s">
        <v>188</v>
      </c>
      <c r="AU713" s="195" t="s">
        <v>81</v>
      </c>
      <c r="AV713" s="12" t="s">
        <v>81</v>
      </c>
      <c r="AW713" s="12" t="s">
        <v>34</v>
      </c>
      <c r="AX713" s="12" t="s">
        <v>72</v>
      </c>
      <c r="AY713" s="195" t="s">
        <v>177</v>
      </c>
    </row>
    <row r="714" spans="2:51" s="12" customFormat="1" ht="12">
      <c r="B714" s="194"/>
      <c r="D714" s="191" t="s">
        <v>188</v>
      </c>
      <c r="E714" s="195" t="s">
        <v>3</v>
      </c>
      <c r="F714" s="196" t="s">
        <v>715</v>
      </c>
      <c r="H714" s="197">
        <v>42.125</v>
      </c>
      <c r="I714" s="198"/>
      <c r="L714" s="194"/>
      <c r="M714" s="199"/>
      <c r="N714" s="200"/>
      <c r="O714" s="200"/>
      <c r="P714" s="200"/>
      <c r="Q714" s="200"/>
      <c r="R714" s="200"/>
      <c r="S714" s="200"/>
      <c r="T714" s="201"/>
      <c r="AT714" s="195" t="s">
        <v>188</v>
      </c>
      <c r="AU714" s="195" t="s">
        <v>81</v>
      </c>
      <c r="AV714" s="12" t="s">
        <v>81</v>
      </c>
      <c r="AW714" s="12" t="s">
        <v>34</v>
      </c>
      <c r="AX714" s="12" t="s">
        <v>72</v>
      </c>
      <c r="AY714" s="195" t="s">
        <v>177</v>
      </c>
    </row>
    <row r="715" spans="2:51" s="12" customFormat="1" ht="12">
      <c r="B715" s="194"/>
      <c r="D715" s="191" t="s">
        <v>188</v>
      </c>
      <c r="E715" s="195" t="s">
        <v>3</v>
      </c>
      <c r="F715" s="196" t="s">
        <v>716</v>
      </c>
      <c r="H715" s="197">
        <v>27.136</v>
      </c>
      <c r="I715" s="198"/>
      <c r="L715" s="194"/>
      <c r="M715" s="199"/>
      <c r="N715" s="200"/>
      <c r="O715" s="200"/>
      <c r="P715" s="200"/>
      <c r="Q715" s="200"/>
      <c r="R715" s="200"/>
      <c r="S715" s="200"/>
      <c r="T715" s="201"/>
      <c r="AT715" s="195" t="s">
        <v>188</v>
      </c>
      <c r="AU715" s="195" t="s">
        <v>81</v>
      </c>
      <c r="AV715" s="12" t="s">
        <v>81</v>
      </c>
      <c r="AW715" s="12" t="s">
        <v>34</v>
      </c>
      <c r="AX715" s="12" t="s">
        <v>72</v>
      </c>
      <c r="AY715" s="195" t="s">
        <v>177</v>
      </c>
    </row>
    <row r="716" spans="2:51" s="12" customFormat="1" ht="12">
      <c r="B716" s="194"/>
      <c r="D716" s="191" t="s">
        <v>188</v>
      </c>
      <c r="E716" s="195" t="s">
        <v>3</v>
      </c>
      <c r="F716" s="196" t="s">
        <v>717</v>
      </c>
      <c r="H716" s="197">
        <v>37.936</v>
      </c>
      <c r="I716" s="198"/>
      <c r="L716" s="194"/>
      <c r="M716" s="199"/>
      <c r="N716" s="200"/>
      <c r="O716" s="200"/>
      <c r="P716" s="200"/>
      <c r="Q716" s="200"/>
      <c r="R716" s="200"/>
      <c r="S716" s="200"/>
      <c r="T716" s="201"/>
      <c r="AT716" s="195" t="s">
        <v>188</v>
      </c>
      <c r="AU716" s="195" t="s">
        <v>81</v>
      </c>
      <c r="AV716" s="12" t="s">
        <v>81</v>
      </c>
      <c r="AW716" s="12" t="s">
        <v>34</v>
      </c>
      <c r="AX716" s="12" t="s">
        <v>72</v>
      </c>
      <c r="AY716" s="195" t="s">
        <v>177</v>
      </c>
    </row>
    <row r="717" spans="2:51" s="12" customFormat="1" ht="12">
      <c r="B717" s="194"/>
      <c r="D717" s="191" t="s">
        <v>188</v>
      </c>
      <c r="E717" s="195" t="s">
        <v>3</v>
      </c>
      <c r="F717" s="196" t="s">
        <v>717</v>
      </c>
      <c r="H717" s="197">
        <v>37.936</v>
      </c>
      <c r="I717" s="198"/>
      <c r="L717" s="194"/>
      <c r="M717" s="199"/>
      <c r="N717" s="200"/>
      <c r="O717" s="200"/>
      <c r="P717" s="200"/>
      <c r="Q717" s="200"/>
      <c r="R717" s="200"/>
      <c r="S717" s="200"/>
      <c r="T717" s="201"/>
      <c r="AT717" s="195" t="s">
        <v>188</v>
      </c>
      <c r="AU717" s="195" t="s">
        <v>81</v>
      </c>
      <c r="AV717" s="12" t="s">
        <v>81</v>
      </c>
      <c r="AW717" s="12" t="s">
        <v>34</v>
      </c>
      <c r="AX717" s="12" t="s">
        <v>72</v>
      </c>
      <c r="AY717" s="195" t="s">
        <v>177</v>
      </c>
    </row>
    <row r="718" spans="2:51" s="12" customFormat="1" ht="12">
      <c r="B718" s="194"/>
      <c r="D718" s="191" t="s">
        <v>188</v>
      </c>
      <c r="E718" s="195" t="s">
        <v>3</v>
      </c>
      <c r="F718" s="196" t="s">
        <v>718</v>
      </c>
      <c r="H718" s="197">
        <v>38.236</v>
      </c>
      <c r="I718" s="198"/>
      <c r="L718" s="194"/>
      <c r="M718" s="199"/>
      <c r="N718" s="200"/>
      <c r="O718" s="200"/>
      <c r="P718" s="200"/>
      <c r="Q718" s="200"/>
      <c r="R718" s="200"/>
      <c r="S718" s="200"/>
      <c r="T718" s="201"/>
      <c r="AT718" s="195" t="s">
        <v>188</v>
      </c>
      <c r="AU718" s="195" t="s">
        <v>81</v>
      </c>
      <c r="AV718" s="12" t="s">
        <v>81</v>
      </c>
      <c r="AW718" s="12" t="s">
        <v>34</v>
      </c>
      <c r="AX718" s="12" t="s">
        <v>72</v>
      </c>
      <c r="AY718" s="195" t="s">
        <v>177</v>
      </c>
    </row>
    <row r="719" spans="2:51" s="12" customFormat="1" ht="12">
      <c r="B719" s="194"/>
      <c r="D719" s="191" t="s">
        <v>188</v>
      </c>
      <c r="E719" s="195" t="s">
        <v>3</v>
      </c>
      <c r="F719" s="196" t="s">
        <v>719</v>
      </c>
      <c r="H719" s="197">
        <v>56.286</v>
      </c>
      <c r="I719" s="198"/>
      <c r="L719" s="194"/>
      <c r="M719" s="199"/>
      <c r="N719" s="200"/>
      <c r="O719" s="200"/>
      <c r="P719" s="200"/>
      <c r="Q719" s="200"/>
      <c r="R719" s="200"/>
      <c r="S719" s="200"/>
      <c r="T719" s="201"/>
      <c r="AT719" s="195" t="s">
        <v>188</v>
      </c>
      <c r="AU719" s="195" t="s">
        <v>81</v>
      </c>
      <c r="AV719" s="12" t="s">
        <v>81</v>
      </c>
      <c r="AW719" s="12" t="s">
        <v>34</v>
      </c>
      <c r="AX719" s="12" t="s">
        <v>72</v>
      </c>
      <c r="AY719" s="195" t="s">
        <v>177</v>
      </c>
    </row>
    <row r="720" spans="2:51" s="12" customFormat="1" ht="12">
      <c r="B720" s="194"/>
      <c r="D720" s="191" t="s">
        <v>188</v>
      </c>
      <c r="E720" s="195" t="s">
        <v>3</v>
      </c>
      <c r="F720" s="196" t="s">
        <v>720</v>
      </c>
      <c r="H720" s="197">
        <v>11.15</v>
      </c>
      <c r="I720" s="198"/>
      <c r="L720" s="194"/>
      <c r="M720" s="199"/>
      <c r="N720" s="200"/>
      <c r="O720" s="200"/>
      <c r="P720" s="200"/>
      <c r="Q720" s="200"/>
      <c r="R720" s="200"/>
      <c r="S720" s="200"/>
      <c r="T720" s="201"/>
      <c r="AT720" s="195" t="s">
        <v>188</v>
      </c>
      <c r="AU720" s="195" t="s">
        <v>81</v>
      </c>
      <c r="AV720" s="12" t="s">
        <v>81</v>
      </c>
      <c r="AW720" s="12" t="s">
        <v>34</v>
      </c>
      <c r="AX720" s="12" t="s">
        <v>72</v>
      </c>
      <c r="AY720" s="195" t="s">
        <v>177</v>
      </c>
    </row>
    <row r="721" spans="2:51" s="12" customFormat="1" ht="12">
      <c r="B721" s="194"/>
      <c r="D721" s="191" t="s">
        <v>188</v>
      </c>
      <c r="E721" s="195" t="s">
        <v>3</v>
      </c>
      <c r="F721" s="196" t="s">
        <v>721</v>
      </c>
      <c r="H721" s="197">
        <v>11.1</v>
      </c>
      <c r="I721" s="198"/>
      <c r="L721" s="194"/>
      <c r="M721" s="199"/>
      <c r="N721" s="200"/>
      <c r="O721" s="200"/>
      <c r="P721" s="200"/>
      <c r="Q721" s="200"/>
      <c r="R721" s="200"/>
      <c r="S721" s="200"/>
      <c r="T721" s="201"/>
      <c r="AT721" s="195" t="s">
        <v>188</v>
      </c>
      <c r="AU721" s="195" t="s">
        <v>81</v>
      </c>
      <c r="AV721" s="12" t="s">
        <v>81</v>
      </c>
      <c r="AW721" s="12" t="s">
        <v>34</v>
      </c>
      <c r="AX721" s="12" t="s">
        <v>72</v>
      </c>
      <c r="AY721" s="195" t="s">
        <v>177</v>
      </c>
    </row>
    <row r="722" spans="2:51" s="12" customFormat="1" ht="12">
      <c r="B722" s="194"/>
      <c r="D722" s="191" t="s">
        <v>188</v>
      </c>
      <c r="E722" s="195" t="s">
        <v>3</v>
      </c>
      <c r="F722" s="196" t="s">
        <v>722</v>
      </c>
      <c r="H722" s="197">
        <v>9.7</v>
      </c>
      <c r="I722" s="198"/>
      <c r="L722" s="194"/>
      <c r="M722" s="199"/>
      <c r="N722" s="200"/>
      <c r="O722" s="200"/>
      <c r="P722" s="200"/>
      <c r="Q722" s="200"/>
      <c r="R722" s="200"/>
      <c r="S722" s="200"/>
      <c r="T722" s="201"/>
      <c r="AT722" s="195" t="s">
        <v>188</v>
      </c>
      <c r="AU722" s="195" t="s">
        <v>81</v>
      </c>
      <c r="AV722" s="12" t="s">
        <v>81</v>
      </c>
      <c r="AW722" s="12" t="s">
        <v>34</v>
      </c>
      <c r="AX722" s="12" t="s">
        <v>72</v>
      </c>
      <c r="AY722" s="195" t="s">
        <v>177</v>
      </c>
    </row>
    <row r="723" spans="2:51" s="12" customFormat="1" ht="12">
      <c r="B723" s="194"/>
      <c r="D723" s="191" t="s">
        <v>188</v>
      </c>
      <c r="E723" s="195" t="s">
        <v>3</v>
      </c>
      <c r="F723" s="196" t="s">
        <v>723</v>
      </c>
      <c r="H723" s="197">
        <v>39.4</v>
      </c>
      <c r="I723" s="198"/>
      <c r="L723" s="194"/>
      <c r="M723" s="199"/>
      <c r="N723" s="200"/>
      <c r="O723" s="200"/>
      <c r="P723" s="200"/>
      <c r="Q723" s="200"/>
      <c r="R723" s="200"/>
      <c r="S723" s="200"/>
      <c r="T723" s="201"/>
      <c r="AT723" s="195" t="s">
        <v>188</v>
      </c>
      <c r="AU723" s="195" t="s">
        <v>81</v>
      </c>
      <c r="AV723" s="12" t="s">
        <v>81</v>
      </c>
      <c r="AW723" s="12" t="s">
        <v>34</v>
      </c>
      <c r="AX723" s="12" t="s">
        <v>72</v>
      </c>
      <c r="AY723" s="195" t="s">
        <v>177</v>
      </c>
    </row>
    <row r="724" spans="2:51" s="12" customFormat="1" ht="12">
      <c r="B724" s="194"/>
      <c r="D724" s="191" t="s">
        <v>188</v>
      </c>
      <c r="E724" s="195" t="s">
        <v>3</v>
      </c>
      <c r="F724" s="196" t="s">
        <v>724</v>
      </c>
      <c r="H724" s="197">
        <v>17.4</v>
      </c>
      <c r="I724" s="198"/>
      <c r="L724" s="194"/>
      <c r="M724" s="199"/>
      <c r="N724" s="200"/>
      <c r="O724" s="200"/>
      <c r="P724" s="200"/>
      <c r="Q724" s="200"/>
      <c r="R724" s="200"/>
      <c r="S724" s="200"/>
      <c r="T724" s="201"/>
      <c r="AT724" s="195" t="s">
        <v>188</v>
      </c>
      <c r="AU724" s="195" t="s">
        <v>81</v>
      </c>
      <c r="AV724" s="12" t="s">
        <v>81</v>
      </c>
      <c r="AW724" s="12" t="s">
        <v>34</v>
      </c>
      <c r="AX724" s="12" t="s">
        <v>72</v>
      </c>
      <c r="AY724" s="195" t="s">
        <v>177</v>
      </c>
    </row>
    <row r="725" spans="2:51" s="12" customFormat="1" ht="12">
      <c r="B725" s="194"/>
      <c r="D725" s="191" t="s">
        <v>188</v>
      </c>
      <c r="E725" s="195" t="s">
        <v>3</v>
      </c>
      <c r="F725" s="196" t="s">
        <v>725</v>
      </c>
      <c r="H725" s="197">
        <v>41.675</v>
      </c>
      <c r="I725" s="198"/>
      <c r="L725" s="194"/>
      <c r="M725" s="199"/>
      <c r="N725" s="200"/>
      <c r="O725" s="200"/>
      <c r="P725" s="200"/>
      <c r="Q725" s="200"/>
      <c r="R725" s="200"/>
      <c r="S725" s="200"/>
      <c r="T725" s="201"/>
      <c r="AT725" s="195" t="s">
        <v>188</v>
      </c>
      <c r="AU725" s="195" t="s">
        <v>81</v>
      </c>
      <c r="AV725" s="12" t="s">
        <v>81</v>
      </c>
      <c r="AW725" s="12" t="s">
        <v>34</v>
      </c>
      <c r="AX725" s="12" t="s">
        <v>72</v>
      </c>
      <c r="AY725" s="195" t="s">
        <v>177</v>
      </c>
    </row>
    <row r="726" spans="2:51" s="12" customFormat="1" ht="12">
      <c r="B726" s="194"/>
      <c r="D726" s="191" t="s">
        <v>188</v>
      </c>
      <c r="E726" s="195" t="s">
        <v>3</v>
      </c>
      <c r="F726" s="196" t="s">
        <v>726</v>
      </c>
      <c r="H726" s="197">
        <v>18.4</v>
      </c>
      <c r="I726" s="198"/>
      <c r="L726" s="194"/>
      <c r="M726" s="199"/>
      <c r="N726" s="200"/>
      <c r="O726" s="200"/>
      <c r="P726" s="200"/>
      <c r="Q726" s="200"/>
      <c r="R726" s="200"/>
      <c r="S726" s="200"/>
      <c r="T726" s="201"/>
      <c r="AT726" s="195" t="s">
        <v>188</v>
      </c>
      <c r="AU726" s="195" t="s">
        <v>81</v>
      </c>
      <c r="AV726" s="12" t="s">
        <v>81</v>
      </c>
      <c r="AW726" s="12" t="s">
        <v>34</v>
      </c>
      <c r="AX726" s="12" t="s">
        <v>72</v>
      </c>
      <c r="AY726" s="195" t="s">
        <v>177</v>
      </c>
    </row>
    <row r="727" spans="2:51" s="14" customFormat="1" ht="12">
      <c r="B727" s="221"/>
      <c r="D727" s="191" t="s">
        <v>188</v>
      </c>
      <c r="E727" s="222" t="s">
        <v>3</v>
      </c>
      <c r="F727" s="223" t="s">
        <v>358</v>
      </c>
      <c r="H727" s="224">
        <v>1495.6900000000003</v>
      </c>
      <c r="I727" s="225"/>
      <c r="L727" s="221"/>
      <c r="M727" s="226"/>
      <c r="N727" s="227"/>
      <c r="O727" s="227"/>
      <c r="P727" s="227"/>
      <c r="Q727" s="227"/>
      <c r="R727" s="227"/>
      <c r="S727" s="227"/>
      <c r="T727" s="228"/>
      <c r="AT727" s="222" t="s">
        <v>188</v>
      </c>
      <c r="AU727" s="222" t="s">
        <v>81</v>
      </c>
      <c r="AV727" s="14" t="s">
        <v>194</v>
      </c>
      <c r="AW727" s="14" t="s">
        <v>34</v>
      </c>
      <c r="AX727" s="14" t="s">
        <v>72</v>
      </c>
      <c r="AY727" s="222" t="s">
        <v>177</v>
      </c>
    </row>
    <row r="728" spans="2:51" s="12" customFormat="1" ht="12">
      <c r="B728" s="194"/>
      <c r="D728" s="191" t="s">
        <v>188</v>
      </c>
      <c r="E728" s="195" t="s">
        <v>3</v>
      </c>
      <c r="F728" s="196" t="s">
        <v>727</v>
      </c>
      <c r="H728" s="197">
        <v>5.825</v>
      </c>
      <c r="I728" s="198"/>
      <c r="L728" s="194"/>
      <c r="M728" s="199"/>
      <c r="N728" s="200"/>
      <c r="O728" s="200"/>
      <c r="P728" s="200"/>
      <c r="Q728" s="200"/>
      <c r="R728" s="200"/>
      <c r="S728" s="200"/>
      <c r="T728" s="201"/>
      <c r="AT728" s="195" t="s">
        <v>188</v>
      </c>
      <c r="AU728" s="195" t="s">
        <v>81</v>
      </c>
      <c r="AV728" s="12" t="s">
        <v>81</v>
      </c>
      <c r="AW728" s="12" t="s">
        <v>34</v>
      </c>
      <c r="AX728" s="12" t="s">
        <v>72</v>
      </c>
      <c r="AY728" s="195" t="s">
        <v>177</v>
      </c>
    </row>
    <row r="729" spans="2:51" s="12" customFormat="1" ht="12">
      <c r="B729" s="194"/>
      <c r="D729" s="191" t="s">
        <v>188</v>
      </c>
      <c r="E729" s="195" t="s">
        <v>3</v>
      </c>
      <c r="F729" s="196" t="s">
        <v>728</v>
      </c>
      <c r="H729" s="197">
        <v>9.45</v>
      </c>
      <c r="I729" s="198"/>
      <c r="L729" s="194"/>
      <c r="M729" s="199"/>
      <c r="N729" s="200"/>
      <c r="O729" s="200"/>
      <c r="P729" s="200"/>
      <c r="Q729" s="200"/>
      <c r="R729" s="200"/>
      <c r="S729" s="200"/>
      <c r="T729" s="201"/>
      <c r="AT729" s="195" t="s">
        <v>188</v>
      </c>
      <c r="AU729" s="195" t="s">
        <v>81</v>
      </c>
      <c r="AV729" s="12" t="s">
        <v>81</v>
      </c>
      <c r="AW729" s="12" t="s">
        <v>34</v>
      </c>
      <c r="AX729" s="12" t="s">
        <v>72</v>
      </c>
      <c r="AY729" s="195" t="s">
        <v>177</v>
      </c>
    </row>
    <row r="730" spans="2:51" s="12" customFormat="1" ht="12">
      <c r="B730" s="194"/>
      <c r="D730" s="191" t="s">
        <v>188</v>
      </c>
      <c r="E730" s="195" t="s">
        <v>3</v>
      </c>
      <c r="F730" s="196" t="s">
        <v>729</v>
      </c>
      <c r="H730" s="197">
        <v>2.583</v>
      </c>
      <c r="I730" s="198"/>
      <c r="L730" s="194"/>
      <c r="M730" s="199"/>
      <c r="N730" s="200"/>
      <c r="O730" s="200"/>
      <c r="P730" s="200"/>
      <c r="Q730" s="200"/>
      <c r="R730" s="200"/>
      <c r="S730" s="200"/>
      <c r="T730" s="201"/>
      <c r="AT730" s="195" t="s">
        <v>188</v>
      </c>
      <c r="AU730" s="195" t="s">
        <v>81</v>
      </c>
      <c r="AV730" s="12" t="s">
        <v>81</v>
      </c>
      <c r="AW730" s="12" t="s">
        <v>34</v>
      </c>
      <c r="AX730" s="12" t="s">
        <v>72</v>
      </c>
      <c r="AY730" s="195" t="s">
        <v>177</v>
      </c>
    </row>
    <row r="731" spans="2:51" s="14" customFormat="1" ht="12">
      <c r="B731" s="221"/>
      <c r="D731" s="191" t="s">
        <v>188</v>
      </c>
      <c r="E731" s="222" t="s">
        <v>3</v>
      </c>
      <c r="F731" s="223" t="s">
        <v>730</v>
      </c>
      <c r="H731" s="224">
        <v>17.857999999999997</v>
      </c>
      <c r="I731" s="225"/>
      <c r="L731" s="221"/>
      <c r="M731" s="226"/>
      <c r="N731" s="227"/>
      <c r="O731" s="227"/>
      <c r="P731" s="227"/>
      <c r="Q731" s="227"/>
      <c r="R731" s="227"/>
      <c r="S731" s="227"/>
      <c r="T731" s="228"/>
      <c r="AT731" s="222" t="s">
        <v>188</v>
      </c>
      <c r="AU731" s="222" t="s">
        <v>81</v>
      </c>
      <c r="AV731" s="14" t="s">
        <v>194</v>
      </c>
      <c r="AW731" s="14" t="s">
        <v>34</v>
      </c>
      <c r="AX731" s="14" t="s">
        <v>72</v>
      </c>
      <c r="AY731" s="222" t="s">
        <v>177</v>
      </c>
    </row>
    <row r="732" spans="2:51" s="13" customFormat="1" ht="12">
      <c r="B732" s="213"/>
      <c r="D732" s="191" t="s">
        <v>188</v>
      </c>
      <c r="E732" s="214" t="s">
        <v>3</v>
      </c>
      <c r="F732" s="215" t="s">
        <v>359</v>
      </c>
      <c r="H732" s="216">
        <v>14976.45100000002</v>
      </c>
      <c r="I732" s="217"/>
      <c r="L732" s="213"/>
      <c r="M732" s="218"/>
      <c r="N732" s="219"/>
      <c r="O732" s="219"/>
      <c r="P732" s="219"/>
      <c r="Q732" s="219"/>
      <c r="R732" s="219"/>
      <c r="S732" s="219"/>
      <c r="T732" s="220"/>
      <c r="AT732" s="214" t="s">
        <v>188</v>
      </c>
      <c r="AU732" s="214" t="s">
        <v>81</v>
      </c>
      <c r="AV732" s="13" t="s">
        <v>184</v>
      </c>
      <c r="AW732" s="13" t="s">
        <v>34</v>
      </c>
      <c r="AX732" s="13" t="s">
        <v>79</v>
      </c>
      <c r="AY732" s="214" t="s">
        <v>177</v>
      </c>
    </row>
    <row r="733" spans="2:65" s="1" customFormat="1" ht="36" customHeight="1">
      <c r="B733" s="177"/>
      <c r="C733" s="178" t="s">
        <v>731</v>
      </c>
      <c r="D733" s="178" t="s">
        <v>179</v>
      </c>
      <c r="E733" s="179" t="s">
        <v>732</v>
      </c>
      <c r="F733" s="180" t="s">
        <v>733</v>
      </c>
      <c r="G733" s="181" t="s">
        <v>261</v>
      </c>
      <c r="H733" s="182">
        <v>2437.709</v>
      </c>
      <c r="I733" s="183"/>
      <c r="J733" s="184">
        <f>ROUND(I733*H733,2)</f>
        <v>0</v>
      </c>
      <c r="K733" s="180" t="s">
        <v>183</v>
      </c>
      <c r="L733" s="37"/>
      <c r="M733" s="185" t="s">
        <v>3</v>
      </c>
      <c r="N733" s="186" t="s">
        <v>43</v>
      </c>
      <c r="O733" s="70"/>
      <c r="P733" s="187">
        <f>O733*H733</f>
        <v>0</v>
      </c>
      <c r="Q733" s="187">
        <v>0.0136</v>
      </c>
      <c r="R733" s="187">
        <f>Q733*H733</f>
        <v>33.1528424</v>
      </c>
      <c r="S733" s="187">
        <v>0</v>
      </c>
      <c r="T733" s="188">
        <f>S733*H733</f>
        <v>0</v>
      </c>
      <c r="AR733" s="189" t="s">
        <v>184</v>
      </c>
      <c r="AT733" s="189" t="s">
        <v>179</v>
      </c>
      <c r="AU733" s="189" t="s">
        <v>81</v>
      </c>
      <c r="AY733" s="18" t="s">
        <v>177</v>
      </c>
      <c r="BE733" s="190">
        <f>IF(N733="základní",J733,0)</f>
        <v>0</v>
      </c>
      <c r="BF733" s="190">
        <f>IF(N733="snížená",J733,0)</f>
        <v>0</v>
      </c>
      <c r="BG733" s="190">
        <f>IF(N733="zákl. přenesená",J733,0)</f>
        <v>0</v>
      </c>
      <c r="BH733" s="190">
        <f>IF(N733="sníž. přenesená",J733,0)</f>
        <v>0</v>
      </c>
      <c r="BI733" s="190">
        <f>IF(N733="nulová",J733,0)</f>
        <v>0</v>
      </c>
      <c r="BJ733" s="18" t="s">
        <v>79</v>
      </c>
      <c r="BK733" s="190">
        <f>ROUND(I733*H733,2)</f>
        <v>0</v>
      </c>
      <c r="BL733" s="18" t="s">
        <v>184</v>
      </c>
      <c r="BM733" s="189" t="s">
        <v>734</v>
      </c>
    </row>
    <row r="734" spans="2:47" s="1" customFormat="1" ht="12">
      <c r="B734" s="37"/>
      <c r="D734" s="191" t="s">
        <v>186</v>
      </c>
      <c r="F734" s="192" t="s">
        <v>525</v>
      </c>
      <c r="I734" s="122"/>
      <c r="L734" s="37"/>
      <c r="M734" s="193"/>
      <c r="N734" s="70"/>
      <c r="O734" s="70"/>
      <c r="P734" s="70"/>
      <c r="Q734" s="70"/>
      <c r="R734" s="70"/>
      <c r="S734" s="70"/>
      <c r="T734" s="71"/>
      <c r="AT734" s="18" t="s">
        <v>186</v>
      </c>
      <c r="AU734" s="18" t="s">
        <v>81</v>
      </c>
    </row>
    <row r="735" spans="2:51" s="12" customFormat="1" ht="12">
      <c r="B735" s="194"/>
      <c r="D735" s="191" t="s">
        <v>188</v>
      </c>
      <c r="E735" s="195" t="s">
        <v>3</v>
      </c>
      <c r="F735" s="196" t="s">
        <v>735</v>
      </c>
      <c r="H735" s="197">
        <v>16.17</v>
      </c>
      <c r="I735" s="198"/>
      <c r="L735" s="194"/>
      <c r="M735" s="199"/>
      <c r="N735" s="200"/>
      <c r="O735" s="200"/>
      <c r="P735" s="200"/>
      <c r="Q735" s="200"/>
      <c r="R735" s="200"/>
      <c r="S735" s="200"/>
      <c r="T735" s="201"/>
      <c r="AT735" s="195" t="s">
        <v>188</v>
      </c>
      <c r="AU735" s="195" t="s">
        <v>81</v>
      </c>
      <c r="AV735" s="12" t="s">
        <v>81</v>
      </c>
      <c r="AW735" s="12" t="s">
        <v>34</v>
      </c>
      <c r="AX735" s="12" t="s">
        <v>72</v>
      </c>
      <c r="AY735" s="195" t="s">
        <v>177</v>
      </c>
    </row>
    <row r="736" spans="2:51" s="12" customFormat="1" ht="12">
      <c r="B736" s="194"/>
      <c r="D736" s="191" t="s">
        <v>188</v>
      </c>
      <c r="E736" s="195" t="s">
        <v>3</v>
      </c>
      <c r="F736" s="196" t="s">
        <v>736</v>
      </c>
      <c r="H736" s="197">
        <v>-3.2</v>
      </c>
      <c r="I736" s="198"/>
      <c r="L736" s="194"/>
      <c r="M736" s="199"/>
      <c r="N736" s="200"/>
      <c r="O736" s="200"/>
      <c r="P736" s="200"/>
      <c r="Q736" s="200"/>
      <c r="R736" s="200"/>
      <c r="S736" s="200"/>
      <c r="T736" s="201"/>
      <c r="AT736" s="195" t="s">
        <v>188</v>
      </c>
      <c r="AU736" s="195" t="s">
        <v>81</v>
      </c>
      <c r="AV736" s="12" t="s">
        <v>81</v>
      </c>
      <c r="AW736" s="12" t="s">
        <v>34</v>
      </c>
      <c r="AX736" s="12" t="s">
        <v>72</v>
      </c>
      <c r="AY736" s="195" t="s">
        <v>177</v>
      </c>
    </row>
    <row r="737" spans="2:51" s="12" customFormat="1" ht="12">
      <c r="B737" s="194"/>
      <c r="D737" s="191" t="s">
        <v>188</v>
      </c>
      <c r="E737" s="195" t="s">
        <v>3</v>
      </c>
      <c r="F737" s="196" t="s">
        <v>737</v>
      </c>
      <c r="H737" s="197">
        <v>-1.2</v>
      </c>
      <c r="I737" s="198"/>
      <c r="L737" s="194"/>
      <c r="M737" s="199"/>
      <c r="N737" s="200"/>
      <c r="O737" s="200"/>
      <c r="P737" s="200"/>
      <c r="Q737" s="200"/>
      <c r="R737" s="200"/>
      <c r="S737" s="200"/>
      <c r="T737" s="201"/>
      <c r="AT737" s="195" t="s">
        <v>188</v>
      </c>
      <c r="AU737" s="195" t="s">
        <v>81</v>
      </c>
      <c r="AV737" s="12" t="s">
        <v>81</v>
      </c>
      <c r="AW737" s="12" t="s">
        <v>34</v>
      </c>
      <c r="AX737" s="12" t="s">
        <v>72</v>
      </c>
      <c r="AY737" s="195" t="s">
        <v>177</v>
      </c>
    </row>
    <row r="738" spans="2:51" s="12" customFormat="1" ht="12">
      <c r="B738" s="194"/>
      <c r="D738" s="191" t="s">
        <v>188</v>
      </c>
      <c r="E738" s="195" t="s">
        <v>3</v>
      </c>
      <c r="F738" s="196" t="s">
        <v>406</v>
      </c>
      <c r="H738" s="197">
        <v>-1.4</v>
      </c>
      <c r="I738" s="198"/>
      <c r="L738" s="194"/>
      <c r="M738" s="199"/>
      <c r="N738" s="200"/>
      <c r="O738" s="200"/>
      <c r="P738" s="200"/>
      <c r="Q738" s="200"/>
      <c r="R738" s="200"/>
      <c r="S738" s="200"/>
      <c r="T738" s="201"/>
      <c r="AT738" s="195" t="s">
        <v>188</v>
      </c>
      <c r="AU738" s="195" t="s">
        <v>81</v>
      </c>
      <c r="AV738" s="12" t="s">
        <v>81</v>
      </c>
      <c r="AW738" s="12" t="s">
        <v>34</v>
      </c>
      <c r="AX738" s="12" t="s">
        <v>72</v>
      </c>
      <c r="AY738" s="195" t="s">
        <v>177</v>
      </c>
    </row>
    <row r="739" spans="2:51" s="12" customFormat="1" ht="12">
      <c r="B739" s="194"/>
      <c r="D739" s="191" t="s">
        <v>188</v>
      </c>
      <c r="E739" s="195" t="s">
        <v>3</v>
      </c>
      <c r="F739" s="196" t="s">
        <v>738</v>
      </c>
      <c r="H739" s="197">
        <v>10.71</v>
      </c>
      <c r="I739" s="198"/>
      <c r="L739" s="194"/>
      <c r="M739" s="199"/>
      <c r="N739" s="200"/>
      <c r="O739" s="200"/>
      <c r="P739" s="200"/>
      <c r="Q739" s="200"/>
      <c r="R739" s="200"/>
      <c r="S739" s="200"/>
      <c r="T739" s="201"/>
      <c r="AT739" s="195" t="s">
        <v>188</v>
      </c>
      <c r="AU739" s="195" t="s">
        <v>81</v>
      </c>
      <c r="AV739" s="12" t="s">
        <v>81</v>
      </c>
      <c r="AW739" s="12" t="s">
        <v>34</v>
      </c>
      <c r="AX739" s="12" t="s">
        <v>72</v>
      </c>
      <c r="AY739" s="195" t="s">
        <v>177</v>
      </c>
    </row>
    <row r="740" spans="2:51" s="12" customFormat="1" ht="12">
      <c r="B740" s="194"/>
      <c r="D740" s="191" t="s">
        <v>188</v>
      </c>
      <c r="E740" s="195" t="s">
        <v>3</v>
      </c>
      <c r="F740" s="196" t="s">
        <v>406</v>
      </c>
      <c r="H740" s="197">
        <v>-1.4</v>
      </c>
      <c r="I740" s="198"/>
      <c r="L740" s="194"/>
      <c r="M740" s="199"/>
      <c r="N740" s="200"/>
      <c r="O740" s="200"/>
      <c r="P740" s="200"/>
      <c r="Q740" s="200"/>
      <c r="R740" s="200"/>
      <c r="S740" s="200"/>
      <c r="T740" s="201"/>
      <c r="AT740" s="195" t="s">
        <v>188</v>
      </c>
      <c r="AU740" s="195" t="s">
        <v>81</v>
      </c>
      <c r="AV740" s="12" t="s">
        <v>81</v>
      </c>
      <c r="AW740" s="12" t="s">
        <v>34</v>
      </c>
      <c r="AX740" s="12" t="s">
        <v>72</v>
      </c>
      <c r="AY740" s="195" t="s">
        <v>177</v>
      </c>
    </row>
    <row r="741" spans="2:51" s="12" customFormat="1" ht="12">
      <c r="B741" s="194"/>
      <c r="D741" s="191" t="s">
        <v>188</v>
      </c>
      <c r="E741" s="195" t="s">
        <v>3</v>
      </c>
      <c r="F741" s="196" t="s">
        <v>739</v>
      </c>
      <c r="H741" s="197">
        <v>9.66</v>
      </c>
      <c r="I741" s="198"/>
      <c r="L741" s="194"/>
      <c r="M741" s="199"/>
      <c r="N741" s="200"/>
      <c r="O741" s="200"/>
      <c r="P741" s="200"/>
      <c r="Q741" s="200"/>
      <c r="R741" s="200"/>
      <c r="S741" s="200"/>
      <c r="T741" s="201"/>
      <c r="AT741" s="195" t="s">
        <v>188</v>
      </c>
      <c r="AU741" s="195" t="s">
        <v>81</v>
      </c>
      <c r="AV741" s="12" t="s">
        <v>81</v>
      </c>
      <c r="AW741" s="12" t="s">
        <v>34</v>
      </c>
      <c r="AX741" s="12" t="s">
        <v>72</v>
      </c>
      <c r="AY741" s="195" t="s">
        <v>177</v>
      </c>
    </row>
    <row r="742" spans="2:51" s="12" customFormat="1" ht="12">
      <c r="B742" s="194"/>
      <c r="D742" s="191" t="s">
        <v>188</v>
      </c>
      <c r="E742" s="195" t="s">
        <v>3</v>
      </c>
      <c r="F742" s="196" t="s">
        <v>737</v>
      </c>
      <c r="H742" s="197">
        <v>-1.2</v>
      </c>
      <c r="I742" s="198"/>
      <c r="L742" s="194"/>
      <c r="M742" s="199"/>
      <c r="N742" s="200"/>
      <c r="O742" s="200"/>
      <c r="P742" s="200"/>
      <c r="Q742" s="200"/>
      <c r="R742" s="200"/>
      <c r="S742" s="200"/>
      <c r="T742" s="201"/>
      <c r="AT742" s="195" t="s">
        <v>188</v>
      </c>
      <c r="AU742" s="195" t="s">
        <v>81</v>
      </c>
      <c r="AV742" s="12" t="s">
        <v>81</v>
      </c>
      <c r="AW742" s="12" t="s">
        <v>34</v>
      </c>
      <c r="AX742" s="12" t="s">
        <v>72</v>
      </c>
      <c r="AY742" s="195" t="s">
        <v>177</v>
      </c>
    </row>
    <row r="743" spans="2:51" s="12" customFormat="1" ht="12">
      <c r="B743" s="194"/>
      <c r="D743" s="191" t="s">
        <v>188</v>
      </c>
      <c r="E743" s="195" t="s">
        <v>3</v>
      </c>
      <c r="F743" s="196" t="s">
        <v>740</v>
      </c>
      <c r="H743" s="197">
        <v>4.65</v>
      </c>
      <c r="I743" s="198"/>
      <c r="L743" s="194"/>
      <c r="M743" s="199"/>
      <c r="N743" s="200"/>
      <c r="O743" s="200"/>
      <c r="P743" s="200"/>
      <c r="Q743" s="200"/>
      <c r="R743" s="200"/>
      <c r="S743" s="200"/>
      <c r="T743" s="201"/>
      <c r="AT743" s="195" t="s">
        <v>188</v>
      </c>
      <c r="AU743" s="195" t="s">
        <v>81</v>
      </c>
      <c r="AV743" s="12" t="s">
        <v>81</v>
      </c>
      <c r="AW743" s="12" t="s">
        <v>34</v>
      </c>
      <c r="AX743" s="12" t="s">
        <v>72</v>
      </c>
      <c r="AY743" s="195" t="s">
        <v>177</v>
      </c>
    </row>
    <row r="744" spans="2:51" s="12" customFormat="1" ht="12">
      <c r="B744" s="194"/>
      <c r="D744" s="191" t="s">
        <v>188</v>
      </c>
      <c r="E744" s="195" t="s">
        <v>3</v>
      </c>
      <c r="F744" s="196" t="s">
        <v>741</v>
      </c>
      <c r="H744" s="197">
        <v>18.27</v>
      </c>
      <c r="I744" s="198"/>
      <c r="L744" s="194"/>
      <c r="M744" s="199"/>
      <c r="N744" s="200"/>
      <c r="O744" s="200"/>
      <c r="P744" s="200"/>
      <c r="Q744" s="200"/>
      <c r="R744" s="200"/>
      <c r="S744" s="200"/>
      <c r="T744" s="201"/>
      <c r="AT744" s="195" t="s">
        <v>188</v>
      </c>
      <c r="AU744" s="195" t="s">
        <v>81</v>
      </c>
      <c r="AV744" s="12" t="s">
        <v>81</v>
      </c>
      <c r="AW744" s="12" t="s">
        <v>34</v>
      </c>
      <c r="AX744" s="12" t="s">
        <v>72</v>
      </c>
      <c r="AY744" s="195" t="s">
        <v>177</v>
      </c>
    </row>
    <row r="745" spans="2:51" s="12" customFormat="1" ht="12">
      <c r="B745" s="194"/>
      <c r="D745" s="191" t="s">
        <v>188</v>
      </c>
      <c r="E745" s="195" t="s">
        <v>3</v>
      </c>
      <c r="F745" s="196" t="s">
        <v>410</v>
      </c>
      <c r="H745" s="197">
        <v>-1.6</v>
      </c>
      <c r="I745" s="198"/>
      <c r="L745" s="194"/>
      <c r="M745" s="199"/>
      <c r="N745" s="200"/>
      <c r="O745" s="200"/>
      <c r="P745" s="200"/>
      <c r="Q745" s="200"/>
      <c r="R745" s="200"/>
      <c r="S745" s="200"/>
      <c r="T745" s="201"/>
      <c r="AT745" s="195" t="s">
        <v>188</v>
      </c>
      <c r="AU745" s="195" t="s">
        <v>81</v>
      </c>
      <c r="AV745" s="12" t="s">
        <v>81</v>
      </c>
      <c r="AW745" s="12" t="s">
        <v>34</v>
      </c>
      <c r="AX745" s="12" t="s">
        <v>72</v>
      </c>
      <c r="AY745" s="195" t="s">
        <v>177</v>
      </c>
    </row>
    <row r="746" spans="2:51" s="12" customFormat="1" ht="12">
      <c r="B746" s="194"/>
      <c r="D746" s="191" t="s">
        <v>188</v>
      </c>
      <c r="E746" s="195" t="s">
        <v>3</v>
      </c>
      <c r="F746" s="196" t="s">
        <v>406</v>
      </c>
      <c r="H746" s="197">
        <v>-1.4</v>
      </c>
      <c r="I746" s="198"/>
      <c r="L746" s="194"/>
      <c r="M746" s="199"/>
      <c r="N746" s="200"/>
      <c r="O746" s="200"/>
      <c r="P746" s="200"/>
      <c r="Q746" s="200"/>
      <c r="R746" s="200"/>
      <c r="S746" s="200"/>
      <c r="T746" s="201"/>
      <c r="AT746" s="195" t="s">
        <v>188</v>
      </c>
      <c r="AU746" s="195" t="s">
        <v>81</v>
      </c>
      <c r="AV746" s="12" t="s">
        <v>81</v>
      </c>
      <c r="AW746" s="12" t="s">
        <v>34</v>
      </c>
      <c r="AX746" s="12" t="s">
        <v>72</v>
      </c>
      <c r="AY746" s="195" t="s">
        <v>177</v>
      </c>
    </row>
    <row r="747" spans="2:51" s="12" customFormat="1" ht="12">
      <c r="B747" s="194"/>
      <c r="D747" s="191" t="s">
        <v>188</v>
      </c>
      <c r="E747" s="195" t="s">
        <v>3</v>
      </c>
      <c r="F747" s="196" t="s">
        <v>737</v>
      </c>
      <c r="H747" s="197">
        <v>-1.2</v>
      </c>
      <c r="I747" s="198"/>
      <c r="L747" s="194"/>
      <c r="M747" s="199"/>
      <c r="N747" s="200"/>
      <c r="O747" s="200"/>
      <c r="P747" s="200"/>
      <c r="Q747" s="200"/>
      <c r="R747" s="200"/>
      <c r="S747" s="200"/>
      <c r="T747" s="201"/>
      <c r="AT747" s="195" t="s">
        <v>188</v>
      </c>
      <c r="AU747" s="195" t="s">
        <v>81</v>
      </c>
      <c r="AV747" s="12" t="s">
        <v>81</v>
      </c>
      <c r="AW747" s="12" t="s">
        <v>34</v>
      </c>
      <c r="AX747" s="12" t="s">
        <v>72</v>
      </c>
      <c r="AY747" s="195" t="s">
        <v>177</v>
      </c>
    </row>
    <row r="748" spans="2:51" s="12" customFormat="1" ht="12">
      <c r="B748" s="194"/>
      <c r="D748" s="191" t="s">
        <v>188</v>
      </c>
      <c r="E748" s="195" t="s">
        <v>3</v>
      </c>
      <c r="F748" s="196" t="s">
        <v>742</v>
      </c>
      <c r="H748" s="197">
        <v>11.76</v>
      </c>
      <c r="I748" s="198"/>
      <c r="L748" s="194"/>
      <c r="M748" s="199"/>
      <c r="N748" s="200"/>
      <c r="O748" s="200"/>
      <c r="P748" s="200"/>
      <c r="Q748" s="200"/>
      <c r="R748" s="200"/>
      <c r="S748" s="200"/>
      <c r="T748" s="201"/>
      <c r="AT748" s="195" t="s">
        <v>188</v>
      </c>
      <c r="AU748" s="195" t="s">
        <v>81</v>
      </c>
      <c r="AV748" s="12" t="s">
        <v>81</v>
      </c>
      <c r="AW748" s="12" t="s">
        <v>34</v>
      </c>
      <c r="AX748" s="12" t="s">
        <v>72</v>
      </c>
      <c r="AY748" s="195" t="s">
        <v>177</v>
      </c>
    </row>
    <row r="749" spans="2:51" s="12" customFormat="1" ht="12">
      <c r="B749" s="194"/>
      <c r="D749" s="191" t="s">
        <v>188</v>
      </c>
      <c r="E749" s="195" t="s">
        <v>3</v>
      </c>
      <c r="F749" s="196" t="s">
        <v>406</v>
      </c>
      <c r="H749" s="197">
        <v>-1.4</v>
      </c>
      <c r="I749" s="198"/>
      <c r="L749" s="194"/>
      <c r="M749" s="199"/>
      <c r="N749" s="200"/>
      <c r="O749" s="200"/>
      <c r="P749" s="200"/>
      <c r="Q749" s="200"/>
      <c r="R749" s="200"/>
      <c r="S749" s="200"/>
      <c r="T749" s="201"/>
      <c r="AT749" s="195" t="s">
        <v>188</v>
      </c>
      <c r="AU749" s="195" t="s">
        <v>81</v>
      </c>
      <c r="AV749" s="12" t="s">
        <v>81</v>
      </c>
      <c r="AW749" s="12" t="s">
        <v>34</v>
      </c>
      <c r="AX749" s="12" t="s">
        <v>72</v>
      </c>
      <c r="AY749" s="195" t="s">
        <v>177</v>
      </c>
    </row>
    <row r="750" spans="2:51" s="12" customFormat="1" ht="12">
      <c r="B750" s="194"/>
      <c r="D750" s="191" t="s">
        <v>188</v>
      </c>
      <c r="E750" s="195" t="s">
        <v>3</v>
      </c>
      <c r="F750" s="196" t="s">
        <v>739</v>
      </c>
      <c r="H750" s="197">
        <v>9.66</v>
      </c>
      <c r="I750" s="198"/>
      <c r="L750" s="194"/>
      <c r="M750" s="199"/>
      <c r="N750" s="200"/>
      <c r="O750" s="200"/>
      <c r="P750" s="200"/>
      <c r="Q750" s="200"/>
      <c r="R750" s="200"/>
      <c r="S750" s="200"/>
      <c r="T750" s="201"/>
      <c r="AT750" s="195" t="s">
        <v>188</v>
      </c>
      <c r="AU750" s="195" t="s">
        <v>81</v>
      </c>
      <c r="AV750" s="12" t="s">
        <v>81</v>
      </c>
      <c r="AW750" s="12" t="s">
        <v>34</v>
      </c>
      <c r="AX750" s="12" t="s">
        <v>72</v>
      </c>
      <c r="AY750" s="195" t="s">
        <v>177</v>
      </c>
    </row>
    <row r="751" spans="2:51" s="12" customFormat="1" ht="12">
      <c r="B751" s="194"/>
      <c r="D751" s="191" t="s">
        <v>188</v>
      </c>
      <c r="E751" s="195" t="s">
        <v>3</v>
      </c>
      <c r="F751" s="196" t="s">
        <v>737</v>
      </c>
      <c r="H751" s="197">
        <v>-1.2</v>
      </c>
      <c r="I751" s="198"/>
      <c r="L751" s="194"/>
      <c r="M751" s="199"/>
      <c r="N751" s="200"/>
      <c r="O751" s="200"/>
      <c r="P751" s="200"/>
      <c r="Q751" s="200"/>
      <c r="R751" s="200"/>
      <c r="S751" s="200"/>
      <c r="T751" s="201"/>
      <c r="AT751" s="195" t="s">
        <v>188</v>
      </c>
      <c r="AU751" s="195" t="s">
        <v>81</v>
      </c>
      <c r="AV751" s="12" t="s">
        <v>81</v>
      </c>
      <c r="AW751" s="12" t="s">
        <v>34</v>
      </c>
      <c r="AX751" s="12" t="s">
        <v>72</v>
      </c>
      <c r="AY751" s="195" t="s">
        <v>177</v>
      </c>
    </row>
    <row r="752" spans="2:51" s="12" customFormat="1" ht="12">
      <c r="B752" s="194"/>
      <c r="D752" s="191" t="s">
        <v>188</v>
      </c>
      <c r="E752" s="195" t="s">
        <v>3</v>
      </c>
      <c r="F752" s="196" t="s">
        <v>743</v>
      </c>
      <c r="H752" s="197">
        <v>10.08</v>
      </c>
      <c r="I752" s="198"/>
      <c r="L752" s="194"/>
      <c r="M752" s="199"/>
      <c r="N752" s="200"/>
      <c r="O752" s="200"/>
      <c r="P752" s="200"/>
      <c r="Q752" s="200"/>
      <c r="R752" s="200"/>
      <c r="S752" s="200"/>
      <c r="T752" s="201"/>
      <c r="AT752" s="195" t="s">
        <v>188</v>
      </c>
      <c r="AU752" s="195" t="s">
        <v>81</v>
      </c>
      <c r="AV752" s="12" t="s">
        <v>81</v>
      </c>
      <c r="AW752" s="12" t="s">
        <v>34</v>
      </c>
      <c r="AX752" s="12" t="s">
        <v>72</v>
      </c>
      <c r="AY752" s="195" t="s">
        <v>177</v>
      </c>
    </row>
    <row r="753" spans="2:51" s="12" customFormat="1" ht="12">
      <c r="B753" s="194"/>
      <c r="D753" s="191" t="s">
        <v>188</v>
      </c>
      <c r="E753" s="195" t="s">
        <v>3</v>
      </c>
      <c r="F753" s="196" t="s">
        <v>406</v>
      </c>
      <c r="H753" s="197">
        <v>-1.4</v>
      </c>
      <c r="I753" s="198"/>
      <c r="L753" s="194"/>
      <c r="M753" s="199"/>
      <c r="N753" s="200"/>
      <c r="O753" s="200"/>
      <c r="P753" s="200"/>
      <c r="Q753" s="200"/>
      <c r="R753" s="200"/>
      <c r="S753" s="200"/>
      <c r="T753" s="201"/>
      <c r="AT753" s="195" t="s">
        <v>188</v>
      </c>
      <c r="AU753" s="195" t="s">
        <v>81</v>
      </c>
      <c r="AV753" s="12" t="s">
        <v>81</v>
      </c>
      <c r="AW753" s="12" t="s">
        <v>34</v>
      </c>
      <c r="AX753" s="12" t="s">
        <v>72</v>
      </c>
      <c r="AY753" s="195" t="s">
        <v>177</v>
      </c>
    </row>
    <row r="754" spans="2:51" s="12" customFormat="1" ht="12">
      <c r="B754" s="194"/>
      <c r="D754" s="191" t="s">
        <v>188</v>
      </c>
      <c r="E754" s="195" t="s">
        <v>3</v>
      </c>
      <c r="F754" s="196" t="s">
        <v>744</v>
      </c>
      <c r="H754" s="197">
        <v>19.11</v>
      </c>
      <c r="I754" s="198"/>
      <c r="L754" s="194"/>
      <c r="M754" s="199"/>
      <c r="N754" s="200"/>
      <c r="O754" s="200"/>
      <c r="P754" s="200"/>
      <c r="Q754" s="200"/>
      <c r="R754" s="200"/>
      <c r="S754" s="200"/>
      <c r="T754" s="201"/>
      <c r="AT754" s="195" t="s">
        <v>188</v>
      </c>
      <c r="AU754" s="195" t="s">
        <v>81</v>
      </c>
      <c r="AV754" s="12" t="s">
        <v>81</v>
      </c>
      <c r="AW754" s="12" t="s">
        <v>34</v>
      </c>
      <c r="AX754" s="12" t="s">
        <v>72</v>
      </c>
      <c r="AY754" s="195" t="s">
        <v>177</v>
      </c>
    </row>
    <row r="755" spans="2:51" s="12" customFormat="1" ht="12">
      <c r="B755" s="194"/>
      <c r="D755" s="191" t="s">
        <v>188</v>
      </c>
      <c r="E755" s="195" t="s">
        <v>3</v>
      </c>
      <c r="F755" s="196" t="s">
        <v>406</v>
      </c>
      <c r="H755" s="197">
        <v>-1.4</v>
      </c>
      <c r="I755" s="198"/>
      <c r="L755" s="194"/>
      <c r="M755" s="199"/>
      <c r="N755" s="200"/>
      <c r="O755" s="200"/>
      <c r="P755" s="200"/>
      <c r="Q755" s="200"/>
      <c r="R755" s="200"/>
      <c r="S755" s="200"/>
      <c r="T755" s="201"/>
      <c r="AT755" s="195" t="s">
        <v>188</v>
      </c>
      <c r="AU755" s="195" t="s">
        <v>81</v>
      </c>
      <c r="AV755" s="12" t="s">
        <v>81</v>
      </c>
      <c r="AW755" s="12" t="s">
        <v>34</v>
      </c>
      <c r="AX755" s="12" t="s">
        <v>72</v>
      </c>
      <c r="AY755" s="195" t="s">
        <v>177</v>
      </c>
    </row>
    <row r="756" spans="2:51" s="12" customFormat="1" ht="12">
      <c r="B756" s="194"/>
      <c r="D756" s="191" t="s">
        <v>188</v>
      </c>
      <c r="E756" s="195" t="s">
        <v>3</v>
      </c>
      <c r="F756" s="196" t="s">
        <v>410</v>
      </c>
      <c r="H756" s="197">
        <v>-1.6</v>
      </c>
      <c r="I756" s="198"/>
      <c r="L756" s="194"/>
      <c r="M756" s="199"/>
      <c r="N756" s="200"/>
      <c r="O756" s="200"/>
      <c r="P756" s="200"/>
      <c r="Q756" s="200"/>
      <c r="R756" s="200"/>
      <c r="S756" s="200"/>
      <c r="T756" s="201"/>
      <c r="AT756" s="195" t="s">
        <v>188</v>
      </c>
      <c r="AU756" s="195" t="s">
        <v>81</v>
      </c>
      <c r="AV756" s="12" t="s">
        <v>81</v>
      </c>
      <c r="AW756" s="12" t="s">
        <v>34</v>
      </c>
      <c r="AX756" s="12" t="s">
        <v>72</v>
      </c>
      <c r="AY756" s="195" t="s">
        <v>177</v>
      </c>
    </row>
    <row r="757" spans="2:51" s="12" customFormat="1" ht="12">
      <c r="B757" s="194"/>
      <c r="D757" s="191" t="s">
        <v>188</v>
      </c>
      <c r="E757" s="195" t="s">
        <v>3</v>
      </c>
      <c r="F757" s="196" t="s">
        <v>745</v>
      </c>
      <c r="H757" s="197">
        <v>10.92</v>
      </c>
      <c r="I757" s="198"/>
      <c r="L757" s="194"/>
      <c r="M757" s="199"/>
      <c r="N757" s="200"/>
      <c r="O757" s="200"/>
      <c r="P757" s="200"/>
      <c r="Q757" s="200"/>
      <c r="R757" s="200"/>
      <c r="S757" s="200"/>
      <c r="T757" s="201"/>
      <c r="AT757" s="195" t="s">
        <v>188</v>
      </c>
      <c r="AU757" s="195" t="s">
        <v>81</v>
      </c>
      <c r="AV757" s="12" t="s">
        <v>81</v>
      </c>
      <c r="AW757" s="12" t="s">
        <v>34</v>
      </c>
      <c r="AX757" s="12" t="s">
        <v>72</v>
      </c>
      <c r="AY757" s="195" t="s">
        <v>177</v>
      </c>
    </row>
    <row r="758" spans="2:51" s="12" customFormat="1" ht="12">
      <c r="B758" s="194"/>
      <c r="D758" s="191" t="s">
        <v>188</v>
      </c>
      <c r="E758" s="195" t="s">
        <v>3</v>
      </c>
      <c r="F758" s="196" t="s">
        <v>406</v>
      </c>
      <c r="H758" s="197">
        <v>-1.4</v>
      </c>
      <c r="I758" s="198"/>
      <c r="L758" s="194"/>
      <c r="M758" s="199"/>
      <c r="N758" s="200"/>
      <c r="O758" s="200"/>
      <c r="P758" s="200"/>
      <c r="Q758" s="200"/>
      <c r="R758" s="200"/>
      <c r="S758" s="200"/>
      <c r="T758" s="201"/>
      <c r="AT758" s="195" t="s">
        <v>188</v>
      </c>
      <c r="AU758" s="195" t="s">
        <v>81</v>
      </c>
      <c r="AV758" s="12" t="s">
        <v>81</v>
      </c>
      <c r="AW758" s="12" t="s">
        <v>34</v>
      </c>
      <c r="AX758" s="12" t="s">
        <v>72</v>
      </c>
      <c r="AY758" s="195" t="s">
        <v>177</v>
      </c>
    </row>
    <row r="759" spans="2:51" s="12" customFormat="1" ht="12">
      <c r="B759" s="194"/>
      <c r="D759" s="191" t="s">
        <v>188</v>
      </c>
      <c r="E759" s="195" t="s">
        <v>3</v>
      </c>
      <c r="F759" s="196" t="s">
        <v>746</v>
      </c>
      <c r="H759" s="197">
        <v>11.76</v>
      </c>
      <c r="I759" s="198"/>
      <c r="L759" s="194"/>
      <c r="M759" s="199"/>
      <c r="N759" s="200"/>
      <c r="O759" s="200"/>
      <c r="P759" s="200"/>
      <c r="Q759" s="200"/>
      <c r="R759" s="200"/>
      <c r="S759" s="200"/>
      <c r="T759" s="201"/>
      <c r="AT759" s="195" t="s">
        <v>188</v>
      </c>
      <c r="AU759" s="195" t="s">
        <v>81</v>
      </c>
      <c r="AV759" s="12" t="s">
        <v>81</v>
      </c>
      <c r="AW759" s="12" t="s">
        <v>34</v>
      </c>
      <c r="AX759" s="12" t="s">
        <v>72</v>
      </c>
      <c r="AY759" s="195" t="s">
        <v>177</v>
      </c>
    </row>
    <row r="760" spans="2:51" s="12" customFormat="1" ht="12">
      <c r="B760" s="194"/>
      <c r="D760" s="191" t="s">
        <v>188</v>
      </c>
      <c r="E760" s="195" t="s">
        <v>3</v>
      </c>
      <c r="F760" s="196" t="s">
        <v>406</v>
      </c>
      <c r="H760" s="197">
        <v>-1.4</v>
      </c>
      <c r="I760" s="198"/>
      <c r="L760" s="194"/>
      <c r="M760" s="199"/>
      <c r="N760" s="200"/>
      <c r="O760" s="200"/>
      <c r="P760" s="200"/>
      <c r="Q760" s="200"/>
      <c r="R760" s="200"/>
      <c r="S760" s="200"/>
      <c r="T760" s="201"/>
      <c r="AT760" s="195" t="s">
        <v>188</v>
      </c>
      <c r="AU760" s="195" t="s">
        <v>81</v>
      </c>
      <c r="AV760" s="12" t="s">
        <v>81</v>
      </c>
      <c r="AW760" s="12" t="s">
        <v>34</v>
      </c>
      <c r="AX760" s="12" t="s">
        <v>72</v>
      </c>
      <c r="AY760" s="195" t="s">
        <v>177</v>
      </c>
    </row>
    <row r="761" spans="2:51" s="12" customFormat="1" ht="12">
      <c r="B761" s="194"/>
      <c r="D761" s="191" t="s">
        <v>188</v>
      </c>
      <c r="E761" s="195" t="s">
        <v>3</v>
      </c>
      <c r="F761" s="196" t="s">
        <v>747</v>
      </c>
      <c r="H761" s="197">
        <v>16.17</v>
      </c>
      <c r="I761" s="198"/>
      <c r="L761" s="194"/>
      <c r="M761" s="199"/>
      <c r="N761" s="200"/>
      <c r="O761" s="200"/>
      <c r="P761" s="200"/>
      <c r="Q761" s="200"/>
      <c r="R761" s="200"/>
      <c r="S761" s="200"/>
      <c r="T761" s="201"/>
      <c r="AT761" s="195" t="s">
        <v>188</v>
      </c>
      <c r="AU761" s="195" t="s">
        <v>81</v>
      </c>
      <c r="AV761" s="12" t="s">
        <v>81</v>
      </c>
      <c r="AW761" s="12" t="s">
        <v>34</v>
      </c>
      <c r="AX761" s="12" t="s">
        <v>72</v>
      </c>
      <c r="AY761" s="195" t="s">
        <v>177</v>
      </c>
    </row>
    <row r="762" spans="2:51" s="12" customFormat="1" ht="12">
      <c r="B762" s="194"/>
      <c r="D762" s="191" t="s">
        <v>188</v>
      </c>
      <c r="E762" s="195" t="s">
        <v>3</v>
      </c>
      <c r="F762" s="196" t="s">
        <v>396</v>
      </c>
      <c r="H762" s="197">
        <v>-2.8</v>
      </c>
      <c r="I762" s="198"/>
      <c r="L762" s="194"/>
      <c r="M762" s="199"/>
      <c r="N762" s="200"/>
      <c r="O762" s="200"/>
      <c r="P762" s="200"/>
      <c r="Q762" s="200"/>
      <c r="R762" s="200"/>
      <c r="S762" s="200"/>
      <c r="T762" s="201"/>
      <c r="AT762" s="195" t="s">
        <v>188</v>
      </c>
      <c r="AU762" s="195" t="s">
        <v>81</v>
      </c>
      <c r="AV762" s="12" t="s">
        <v>81</v>
      </c>
      <c r="AW762" s="12" t="s">
        <v>34</v>
      </c>
      <c r="AX762" s="12" t="s">
        <v>72</v>
      </c>
      <c r="AY762" s="195" t="s">
        <v>177</v>
      </c>
    </row>
    <row r="763" spans="2:51" s="12" customFormat="1" ht="12">
      <c r="B763" s="194"/>
      <c r="D763" s="191" t="s">
        <v>188</v>
      </c>
      <c r="E763" s="195" t="s">
        <v>3</v>
      </c>
      <c r="F763" s="196" t="s">
        <v>748</v>
      </c>
      <c r="H763" s="197">
        <v>19.74</v>
      </c>
      <c r="I763" s="198"/>
      <c r="L763" s="194"/>
      <c r="M763" s="199"/>
      <c r="N763" s="200"/>
      <c r="O763" s="200"/>
      <c r="P763" s="200"/>
      <c r="Q763" s="200"/>
      <c r="R763" s="200"/>
      <c r="S763" s="200"/>
      <c r="T763" s="201"/>
      <c r="AT763" s="195" t="s">
        <v>188</v>
      </c>
      <c r="AU763" s="195" t="s">
        <v>81</v>
      </c>
      <c r="AV763" s="12" t="s">
        <v>81</v>
      </c>
      <c r="AW763" s="12" t="s">
        <v>34</v>
      </c>
      <c r="AX763" s="12" t="s">
        <v>72</v>
      </c>
      <c r="AY763" s="195" t="s">
        <v>177</v>
      </c>
    </row>
    <row r="764" spans="2:51" s="12" customFormat="1" ht="12">
      <c r="B764" s="194"/>
      <c r="D764" s="191" t="s">
        <v>188</v>
      </c>
      <c r="E764" s="195" t="s">
        <v>3</v>
      </c>
      <c r="F764" s="196" t="s">
        <v>406</v>
      </c>
      <c r="H764" s="197">
        <v>-1.4</v>
      </c>
      <c r="I764" s="198"/>
      <c r="L764" s="194"/>
      <c r="M764" s="199"/>
      <c r="N764" s="200"/>
      <c r="O764" s="200"/>
      <c r="P764" s="200"/>
      <c r="Q764" s="200"/>
      <c r="R764" s="200"/>
      <c r="S764" s="200"/>
      <c r="T764" s="201"/>
      <c r="AT764" s="195" t="s">
        <v>188</v>
      </c>
      <c r="AU764" s="195" t="s">
        <v>81</v>
      </c>
      <c r="AV764" s="12" t="s">
        <v>81</v>
      </c>
      <c r="AW764" s="12" t="s">
        <v>34</v>
      </c>
      <c r="AX764" s="12" t="s">
        <v>72</v>
      </c>
      <c r="AY764" s="195" t="s">
        <v>177</v>
      </c>
    </row>
    <row r="765" spans="2:51" s="12" customFormat="1" ht="12">
      <c r="B765" s="194"/>
      <c r="D765" s="191" t="s">
        <v>188</v>
      </c>
      <c r="E765" s="195" t="s">
        <v>3</v>
      </c>
      <c r="F765" s="196" t="s">
        <v>749</v>
      </c>
      <c r="H765" s="197">
        <v>42</v>
      </c>
      <c r="I765" s="198"/>
      <c r="L765" s="194"/>
      <c r="M765" s="199"/>
      <c r="N765" s="200"/>
      <c r="O765" s="200"/>
      <c r="P765" s="200"/>
      <c r="Q765" s="200"/>
      <c r="R765" s="200"/>
      <c r="S765" s="200"/>
      <c r="T765" s="201"/>
      <c r="AT765" s="195" t="s">
        <v>188</v>
      </c>
      <c r="AU765" s="195" t="s">
        <v>81</v>
      </c>
      <c r="AV765" s="12" t="s">
        <v>81</v>
      </c>
      <c r="AW765" s="12" t="s">
        <v>34</v>
      </c>
      <c r="AX765" s="12" t="s">
        <v>72</v>
      </c>
      <c r="AY765" s="195" t="s">
        <v>177</v>
      </c>
    </row>
    <row r="766" spans="2:51" s="12" customFormat="1" ht="12">
      <c r="B766" s="194"/>
      <c r="D766" s="191" t="s">
        <v>188</v>
      </c>
      <c r="E766" s="195" t="s">
        <v>3</v>
      </c>
      <c r="F766" s="196" t="s">
        <v>736</v>
      </c>
      <c r="H766" s="197">
        <v>-3.2</v>
      </c>
      <c r="I766" s="198"/>
      <c r="L766" s="194"/>
      <c r="M766" s="199"/>
      <c r="N766" s="200"/>
      <c r="O766" s="200"/>
      <c r="P766" s="200"/>
      <c r="Q766" s="200"/>
      <c r="R766" s="200"/>
      <c r="S766" s="200"/>
      <c r="T766" s="201"/>
      <c r="AT766" s="195" t="s">
        <v>188</v>
      </c>
      <c r="AU766" s="195" t="s">
        <v>81</v>
      </c>
      <c r="AV766" s="12" t="s">
        <v>81</v>
      </c>
      <c r="AW766" s="12" t="s">
        <v>34</v>
      </c>
      <c r="AX766" s="12" t="s">
        <v>72</v>
      </c>
      <c r="AY766" s="195" t="s">
        <v>177</v>
      </c>
    </row>
    <row r="767" spans="2:51" s="12" customFormat="1" ht="12">
      <c r="B767" s="194"/>
      <c r="D767" s="191" t="s">
        <v>188</v>
      </c>
      <c r="E767" s="195" t="s">
        <v>3</v>
      </c>
      <c r="F767" s="196" t="s">
        <v>396</v>
      </c>
      <c r="H767" s="197">
        <v>-2.8</v>
      </c>
      <c r="I767" s="198"/>
      <c r="L767" s="194"/>
      <c r="M767" s="199"/>
      <c r="N767" s="200"/>
      <c r="O767" s="200"/>
      <c r="P767" s="200"/>
      <c r="Q767" s="200"/>
      <c r="R767" s="200"/>
      <c r="S767" s="200"/>
      <c r="T767" s="201"/>
      <c r="AT767" s="195" t="s">
        <v>188</v>
      </c>
      <c r="AU767" s="195" t="s">
        <v>81</v>
      </c>
      <c r="AV767" s="12" t="s">
        <v>81</v>
      </c>
      <c r="AW767" s="12" t="s">
        <v>34</v>
      </c>
      <c r="AX767" s="12" t="s">
        <v>72</v>
      </c>
      <c r="AY767" s="195" t="s">
        <v>177</v>
      </c>
    </row>
    <row r="768" spans="2:51" s="12" customFormat="1" ht="12">
      <c r="B768" s="194"/>
      <c r="D768" s="191" t="s">
        <v>188</v>
      </c>
      <c r="E768" s="195" t="s">
        <v>3</v>
      </c>
      <c r="F768" s="196" t="s">
        <v>750</v>
      </c>
      <c r="H768" s="197">
        <v>19.11</v>
      </c>
      <c r="I768" s="198"/>
      <c r="L768" s="194"/>
      <c r="M768" s="199"/>
      <c r="N768" s="200"/>
      <c r="O768" s="200"/>
      <c r="P768" s="200"/>
      <c r="Q768" s="200"/>
      <c r="R768" s="200"/>
      <c r="S768" s="200"/>
      <c r="T768" s="201"/>
      <c r="AT768" s="195" t="s">
        <v>188</v>
      </c>
      <c r="AU768" s="195" t="s">
        <v>81</v>
      </c>
      <c r="AV768" s="12" t="s">
        <v>81</v>
      </c>
      <c r="AW768" s="12" t="s">
        <v>34</v>
      </c>
      <c r="AX768" s="12" t="s">
        <v>72</v>
      </c>
      <c r="AY768" s="195" t="s">
        <v>177</v>
      </c>
    </row>
    <row r="769" spans="2:51" s="12" customFormat="1" ht="12">
      <c r="B769" s="194"/>
      <c r="D769" s="191" t="s">
        <v>188</v>
      </c>
      <c r="E769" s="195" t="s">
        <v>3</v>
      </c>
      <c r="F769" s="196" t="s">
        <v>396</v>
      </c>
      <c r="H769" s="197">
        <v>-2.8</v>
      </c>
      <c r="I769" s="198"/>
      <c r="L769" s="194"/>
      <c r="M769" s="199"/>
      <c r="N769" s="200"/>
      <c r="O769" s="200"/>
      <c r="P769" s="200"/>
      <c r="Q769" s="200"/>
      <c r="R769" s="200"/>
      <c r="S769" s="200"/>
      <c r="T769" s="201"/>
      <c r="AT769" s="195" t="s">
        <v>188</v>
      </c>
      <c r="AU769" s="195" t="s">
        <v>81</v>
      </c>
      <c r="AV769" s="12" t="s">
        <v>81</v>
      </c>
      <c r="AW769" s="12" t="s">
        <v>34</v>
      </c>
      <c r="AX769" s="12" t="s">
        <v>72</v>
      </c>
      <c r="AY769" s="195" t="s">
        <v>177</v>
      </c>
    </row>
    <row r="770" spans="2:51" s="12" customFormat="1" ht="12">
      <c r="B770" s="194"/>
      <c r="D770" s="191" t="s">
        <v>188</v>
      </c>
      <c r="E770" s="195" t="s">
        <v>3</v>
      </c>
      <c r="F770" s="196" t="s">
        <v>751</v>
      </c>
      <c r="H770" s="197">
        <v>28.98</v>
      </c>
      <c r="I770" s="198"/>
      <c r="L770" s="194"/>
      <c r="M770" s="199"/>
      <c r="N770" s="200"/>
      <c r="O770" s="200"/>
      <c r="P770" s="200"/>
      <c r="Q770" s="200"/>
      <c r="R770" s="200"/>
      <c r="S770" s="200"/>
      <c r="T770" s="201"/>
      <c r="AT770" s="195" t="s">
        <v>188</v>
      </c>
      <c r="AU770" s="195" t="s">
        <v>81</v>
      </c>
      <c r="AV770" s="12" t="s">
        <v>81</v>
      </c>
      <c r="AW770" s="12" t="s">
        <v>34</v>
      </c>
      <c r="AX770" s="12" t="s">
        <v>72</v>
      </c>
      <c r="AY770" s="195" t="s">
        <v>177</v>
      </c>
    </row>
    <row r="771" spans="2:51" s="12" customFormat="1" ht="12">
      <c r="B771" s="194"/>
      <c r="D771" s="191" t="s">
        <v>188</v>
      </c>
      <c r="E771" s="195" t="s">
        <v>3</v>
      </c>
      <c r="F771" s="196" t="s">
        <v>752</v>
      </c>
      <c r="H771" s="197">
        <v>-3.6</v>
      </c>
      <c r="I771" s="198"/>
      <c r="L771" s="194"/>
      <c r="M771" s="199"/>
      <c r="N771" s="200"/>
      <c r="O771" s="200"/>
      <c r="P771" s="200"/>
      <c r="Q771" s="200"/>
      <c r="R771" s="200"/>
      <c r="S771" s="200"/>
      <c r="T771" s="201"/>
      <c r="AT771" s="195" t="s">
        <v>188</v>
      </c>
      <c r="AU771" s="195" t="s">
        <v>81</v>
      </c>
      <c r="AV771" s="12" t="s">
        <v>81</v>
      </c>
      <c r="AW771" s="12" t="s">
        <v>34</v>
      </c>
      <c r="AX771" s="12" t="s">
        <v>72</v>
      </c>
      <c r="AY771" s="195" t="s">
        <v>177</v>
      </c>
    </row>
    <row r="772" spans="2:51" s="12" customFormat="1" ht="12">
      <c r="B772" s="194"/>
      <c r="D772" s="191" t="s">
        <v>188</v>
      </c>
      <c r="E772" s="195" t="s">
        <v>3</v>
      </c>
      <c r="F772" s="196" t="s">
        <v>749</v>
      </c>
      <c r="H772" s="197">
        <v>42</v>
      </c>
      <c r="I772" s="198"/>
      <c r="L772" s="194"/>
      <c r="M772" s="199"/>
      <c r="N772" s="200"/>
      <c r="O772" s="200"/>
      <c r="P772" s="200"/>
      <c r="Q772" s="200"/>
      <c r="R772" s="200"/>
      <c r="S772" s="200"/>
      <c r="T772" s="201"/>
      <c r="AT772" s="195" t="s">
        <v>188</v>
      </c>
      <c r="AU772" s="195" t="s">
        <v>81</v>
      </c>
      <c r="AV772" s="12" t="s">
        <v>81</v>
      </c>
      <c r="AW772" s="12" t="s">
        <v>34</v>
      </c>
      <c r="AX772" s="12" t="s">
        <v>72</v>
      </c>
      <c r="AY772" s="195" t="s">
        <v>177</v>
      </c>
    </row>
    <row r="773" spans="2:51" s="12" customFormat="1" ht="12">
      <c r="B773" s="194"/>
      <c r="D773" s="191" t="s">
        <v>188</v>
      </c>
      <c r="E773" s="195" t="s">
        <v>3</v>
      </c>
      <c r="F773" s="196" t="s">
        <v>736</v>
      </c>
      <c r="H773" s="197">
        <v>-3.2</v>
      </c>
      <c r="I773" s="198"/>
      <c r="L773" s="194"/>
      <c r="M773" s="199"/>
      <c r="N773" s="200"/>
      <c r="O773" s="200"/>
      <c r="P773" s="200"/>
      <c r="Q773" s="200"/>
      <c r="R773" s="200"/>
      <c r="S773" s="200"/>
      <c r="T773" s="201"/>
      <c r="AT773" s="195" t="s">
        <v>188</v>
      </c>
      <c r="AU773" s="195" t="s">
        <v>81</v>
      </c>
      <c r="AV773" s="12" t="s">
        <v>81</v>
      </c>
      <c r="AW773" s="12" t="s">
        <v>34</v>
      </c>
      <c r="AX773" s="12" t="s">
        <v>72</v>
      </c>
      <c r="AY773" s="195" t="s">
        <v>177</v>
      </c>
    </row>
    <row r="774" spans="2:51" s="12" customFormat="1" ht="12">
      <c r="B774" s="194"/>
      <c r="D774" s="191" t="s">
        <v>188</v>
      </c>
      <c r="E774" s="195" t="s">
        <v>3</v>
      </c>
      <c r="F774" s="196" t="s">
        <v>396</v>
      </c>
      <c r="H774" s="197">
        <v>-2.8</v>
      </c>
      <c r="I774" s="198"/>
      <c r="L774" s="194"/>
      <c r="M774" s="199"/>
      <c r="N774" s="200"/>
      <c r="O774" s="200"/>
      <c r="P774" s="200"/>
      <c r="Q774" s="200"/>
      <c r="R774" s="200"/>
      <c r="S774" s="200"/>
      <c r="T774" s="201"/>
      <c r="AT774" s="195" t="s">
        <v>188</v>
      </c>
      <c r="AU774" s="195" t="s">
        <v>81</v>
      </c>
      <c r="AV774" s="12" t="s">
        <v>81</v>
      </c>
      <c r="AW774" s="12" t="s">
        <v>34</v>
      </c>
      <c r="AX774" s="12" t="s">
        <v>72</v>
      </c>
      <c r="AY774" s="195" t="s">
        <v>177</v>
      </c>
    </row>
    <row r="775" spans="2:51" s="12" customFormat="1" ht="12">
      <c r="B775" s="194"/>
      <c r="D775" s="191" t="s">
        <v>188</v>
      </c>
      <c r="E775" s="195" t="s">
        <v>3</v>
      </c>
      <c r="F775" s="196" t="s">
        <v>750</v>
      </c>
      <c r="H775" s="197">
        <v>19.11</v>
      </c>
      <c r="I775" s="198"/>
      <c r="L775" s="194"/>
      <c r="M775" s="199"/>
      <c r="N775" s="200"/>
      <c r="O775" s="200"/>
      <c r="P775" s="200"/>
      <c r="Q775" s="200"/>
      <c r="R775" s="200"/>
      <c r="S775" s="200"/>
      <c r="T775" s="201"/>
      <c r="AT775" s="195" t="s">
        <v>188</v>
      </c>
      <c r="AU775" s="195" t="s">
        <v>81</v>
      </c>
      <c r="AV775" s="12" t="s">
        <v>81</v>
      </c>
      <c r="AW775" s="12" t="s">
        <v>34</v>
      </c>
      <c r="AX775" s="12" t="s">
        <v>72</v>
      </c>
      <c r="AY775" s="195" t="s">
        <v>177</v>
      </c>
    </row>
    <row r="776" spans="2:51" s="12" customFormat="1" ht="12">
      <c r="B776" s="194"/>
      <c r="D776" s="191" t="s">
        <v>188</v>
      </c>
      <c r="E776" s="195" t="s">
        <v>3</v>
      </c>
      <c r="F776" s="196" t="s">
        <v>396</v>
      </c>
      <c r="H776" s="197">
        <v>-2.8</v>
      </c>
      <c r="I776" s="198"/>
      <c r="L776" s="194"/>
      <c r="M776" s="199"/>
      <c r="N776" s="200"/>
      <c r="O776" s="200"/>
      <c r="P776" s="200"/>
      <c r="Q776" s="200"/>
      <c r="R776" s="200"/>
      <c r="S776" s="200"/>
      <c r="T776" s="201"/>
      <c r="AT776" s="195" t="s">
        <v>188</v>
      </c>
      <c r="AU776" s="195" t="s">
        <v>81</v>
      </c>
      <c r="AV776" s="12" t="s">
        <v>81</v>
      </c>
      <c r="AW776" s="12" t="s">
        <v>34</v>
      </c>
      <c r="AX776" s="12" t="s">
        <v>72</v>
      </c>
      <c r="AY776" s="195" t="s">
        <v>177</v>
      </c>
    </row>
    <row r="777" spans="2:51" s="12" customFormat="1" ht="12">
      <c r="B777" s="194"/>
      <c r="D777" s="191" t="s">
        <v>188</v>
      </c>
      <c r="E777" s="195" t="s">
        <v>3</v>
      </c>
      <c r="F777" s="196" t="s">
        <v>751</v>
      </c>
      <c r="H777" s="197">
        <v>28.98</v>
      </c>
      <c r="I777" s="198"/>
      <c r="L777" s="194"/>
      <c r="M777" s="199"/>
      <c r="N777" s="200"/>
      <c r="O777" s="200"/>
      <c r="P777" s="200"/>
      <c r="Q777" s="200"/>
      <c r="R777" s="200"/>
      <c r="S777" s="200"/>
      <c r="T777" s="201"/>
      <c r="AT777" s="195" t="s">
        <v>188</v>
      </c>
      <c r="AU777" s="195" t="s">
        <v>81</v>
      </c>
      <c r="AV777" s="12" t="s">
        <v>81</v>
      </c>
      <c r="AW777" s="12" t="s">
        <v>34</v>
      </c>
      <c r="AX777" s="12" t="s">
        <v>72</v>
      </c>
      <c r="AY777" s="195" t="s">
        <v>177</v>
      </c>
    </row>
    <row r="778" spans="2:51" s="12" customFormat="1" ht="12">
      <c r="B778" s="194"/>
      <c r="D778" s="191" t="s">
        <v>188</v>
      </c>
      <c r="E778" s="195" t="s">
        <v>3</v>
      </c>
      <c r="F778" s="196" t="s">
        <v>752</v>
      </c>
      <c r="H778" s="197">
        <v>-3.6</v>
      </c>
      <c r="I778" s="198"/>
      <c r="L778" s="194"/>
      <c r="M778" s="199"/>
      <c r="N778" s="200"/>
      <c r="O778" s="200"/>
      <c r="P778" s="200"/>
      <c r="Q778" s="200"/>
      <c r="R778" s="200"/>
      <c r="S778" s="200"/>
      <c r="T778" s="201"/>
      <c r="AT778" s="195" t="s">
        <v>188</v>
      </c>
      <c r="AU778" s="195" t="s">
        <v>81</v>
      </c>
      <c r="AV778" s="12" t="s">
        <v>81</v>
      </c>
      <c r="AW778" s="12" t="s">
        <v>34</v>
      </c>
      <c r="AX778" s="12" t="s">
        <v>72</v>
      </c>
      <c r="AY778" s="195" t="s">
        <v>177</v>
      </c>
    </row>
    <row r="779" spans="2:51" s="12" customFormat="1" ht="12">
      <c r="B779" s="194"/>
      <c r="D779" s="191" t="s">
        <v>188</v>
      </c>
      <c r="E779" s="195" t="s">
        <v>3</v>
      </c>
      <c r="F779" s="196" t="s">
        <v>753</v>
      </c>
      <c r="H779" s="197">
        <v>3.36</v>
      </c>
      <c r="I779" s="198"/>
      <c r="L779" s="194"/>
      <c r="M779" s="199"/>
      <c r="N779" s="200"/>
      <c r="O779" s="200"/>
      <c r="P779" s="200"/>
      <c r="Q779" s="200"/>
      <c r="R779" s="200"/>
      <c r="S779" s="200"/>
      <c r="T779" s="201"/>
      <c r="AT779" s="195" t="s">
        <v>188</v>
      </c>
      <c r="AU779" s="195" t="s">
        <v>81</v>
      </c>
      <c r="AV779" s="12" t="s">
        <v>81</v>
      </c>
      <c r="AW779" s="12" t="s">
        <v>34</v>
      </c>
      <c r="AX779" s="12" t="s">
        <v>72</v>
      </c>
      <c r="AY779" s="195" t="s">
        <v>177</v>
      </c>
    </row>
    <row r="780" spans="2:51" s="12" customFormat="1" ht="12">
      <c r="B780" s="194"/>
      <c r="D780" s="191" t="s">
        <v>188</v>
      </c>
      <c r="E780" s="195" t="s">
        <v>3</v>
      </c>
      <c r="F780" s="196" t="s">
        <v>754</v>
      </c>
      <c r="H780" s="197">
        <v>23.289</v>
      </c>
      <c r="I780" s="198"/>
      <c r="L780" s="194"/>
      <c r="M780" s="199"/>
      <c r="N780" s="200"/>
      <c r="O780" s="200"/>
      <c r="P780" s="200"/>
      <c r="Q780" s="200"/>
      <c r="R780" s="200"/>
      <c r="S780" s="200"/>
      <c r="T780" s="201"/>
      <c r="AT780" s="195" t="s">
        <v>188</v>
      </c>
      <c r="AU780" s="195" t="s">
        <v>81</v>
      </c>
      <c r="AV780" s="12" t="s">
        <v>81</v>
      </c>
      <c r="AW780" s="12" t="s">
        <v>34</v>
      </c>
      <c r="AX780" s="12" t="s">
        <v>72</v>
      </c>
      <c r="AY780" s="195" t="s">
        <v>177</v>
      </c>
    </row>
    <row r="781" spans="2:51" s="12" customFormat="1" ht="12">
      <c r="B781" s="194"/>
      <c r="D781" s="191" t="s">
        <v>188</v>
      </c>
      <c r="E781" s="195" t="s">
        <v>3</v>
      </c>
      <c r="F781" s="196" t="s">
        <v>410</v>
      </c>
      <c r="H781" s="197">
        <v>-1.6</v>
      </c>
      <c r="I781" s="198"/>
      <c r="L781" s="194"/>
      <c r="M781" s="199"/>
      <c r="N781" s="200"/>
      <c r="O781" s="200"/>
      <c r="P781" s="200"/>
      <c r="Q781" s="200"/>
      <c r="R781" s="200"/>
      <c r="S781" s="200"/>
      <c r="T781" s="201"/>
      <c r="AT781" s="195" t="s">
        <v>188</v>
      </c>
      <c r="AU781" s="195" t="s">
        <v>81</v>
      </c>
      <c r="AV781" s="12" t="s">
        <v>81</v>
      </c>
      <c r="AW781" s="12" t="s">
        <v>34</v>
      </c>
      <c r="AX781" s="12" t="s">
        <v>72</v>
      </c>
      <c r="AY781" s="195" t="s">
        <v>177</v>
      </c>
    </row>
    <row r="782" spans="2:51" s="12" customFormat="1" ht="12">
      <c r="B782" s="194"/>
      <c r="D782" s="191" t="s">
        <v>188</v>
      </c>
      <c r="E782" s="195" t="s">
        <v>3</v>
      </c>
      <c r="F782" s="196" t="s">
        <v>755</v>
      </c>
      <c r="H782" s="197">
        <v>6.3</v>
      </c>
      <c r="I782" s="198"/>
      <c r="L782" s="194"/>
      <c r="M782" s="199"/>
      <c r="N782" s="200"/>
      <c r="O782" s="200"/>
      <c r="P782" s="200"/>
      <c r="Q782" s="200"/>
      <c r="R782" s="200"/>
      <c r="S782" s="200"/>
      <c r="T782" s="201"/>
      <c r="AT782" s="195" t="s">
        <v>188</v>
      </c>
      <c r="AU782" s="195" t="s">
        <v>81</v>
      </c>
      <c r="AV782" s="12" t="s">
        <v>81</v>
      </c>
      <c r="AW782" s="12" t="s">
        <v>34</v>
      </c>
      <c r="AX782" s="12" t="s">
        <v>72</v>
      </c>
      <c r="AY782" s="195" t="s">
        <v>177</v>
      </c>
    </row>
    <row r="783" spans="2:51" s="12" customFormat="1" ht="12">
      <c r="B783" s="194"/>
      <c r="D783" s="191" t="s">
        <v>188</v>
      </c>
      <c r="E783" s="195" t="s">
        <v>3</v>
      </c>
      <c r="F783" s="196" t="s">
        <v>755</v>
      </c>
      <c r="H783" s="197">
        <v>6.3</v>
      </c>
      <c r="I783" s="198"/>
      <c r="L783" s="194"/>
      <c r="M783" s="199"/>
      <c r="N783" s="200"/>
      <c r="O783" s="200"/>
      <c r="P783" s="200"/>
      <c r="Q783" s="200"/>
      <c r="R783" s="200"/>
      <c r="S783" s="200"/>
      <c r="T783" s="201"/>
      <c r="AT783" s="195" t="s">
        <v>188</v>
      </c>
      <c r="AU783" s="195" t="s">
        <v>81</v>
      </c>
      <c r="AV783" s="12" t="s">
        <v>81</v>
      </c>
      <c r="AW783" s="12" t="s">
        <v>34</v>
      </c>
      <c r="AX783" s="12" t="s">
        <v>72</v>
      </c>
      <c r="AY783" s="195" t="s">
        <v>177</v>
      </c>
    </row>
    <row r="784" spans="2:51" s="12" customFormat="1" ht="12">
      <c r="B784" s="194"/>
      <c r="D784" s="191" t="s">
        <v>188</v>
      </c>
      <c r="E784" s="195" t="s">
        <v>3</v>
      </c>
      <c r="F784" s="196" t="s">
        <v>756</v>
      </c>
      <c r="H784" s="197">
        <v>3.375</v>
      </c>
      <c r="I784" s="198"/>
      <c r="L784" s="194"/>
      <c r="M784" s="199"/>
      <c r="N784" s="200"/>
      <c r="O784" s="200"/>
      <c r="P784" s="200"/>
      <c r="Q784" s="200"/>
      <c r="R784" s="200"/>
      <c r="S784" s="200"/>
      <c r="T784" s="201"/>
      <c r="AT784" s="195" t="s">
        <v>188</v>
      </c>
      <c r="AU784" s="195" t="s">
        <v>81</v>
      </c>
      <c r="AV784" s="12" t="s">
        <v>81</v>
      </c>
      <c r="AW784" s="12" t="s">
        <v>34</v>
      </c>
      <c r="AX784" s="12" t="s">
        <v>72</v>
      </c>
      <c r="AY784" s="195" t="s">
        <v>177</v>
      </c>
    </row>
    <row r="785" spans="2:51" s="12" customFormat="1" ht="12">
      <c r="B785" s="194"/>
      <c r="D785" s="191" t="s">
        <v>188</v>
      </c>
      <c r="E785" s="195" t="s">
        <v>3</v>
      </c>
      <c r="F785" s="196" t="s">
        <v>757</v>
      </c>
      <c r="H785" s="197">
        <v>14.91</v>
      </c>
      <c r="I785" s="198"/>
      <c r="L785" s="194"/>
      <c r="M785" s="199"/>
      <c r="N785" s="200"/>
      <c r="O785" s="200"/>
      <c r="P785" s="200"/>
      <c r="Q785" s="200"/>
      <c r="R785" s="200"/>
      <c r="S785" s="200"/>
      <c r="T785" s="201"/>
      <c r="AT785" s="195" t="s">
        <v>188</v>
      </c>
      <c r="AU785" s="195" t="s">
        <v>81</v>
      </c>
      <c r="AV785" s="12" t="s">
        <v>81</v>
      </c>
      <c r="AW785" s="12" t="s">
        <v>34</v>
      </c>
      <c r="AX785" s="12" t="s">
        <v>72</v>
      </c>
      <c r="AY785" s="195" t="s">
        <v>177</v>
      </c>
    </row>
    <row r="786" spans="2:51" s="12" customFormat="1" ht="12">
      <c r="B786" s="194"/>
      <c r="D786" s="191" t="s">
        <v>188</v>
      </c>
      <c r="E786" s="195" t="s">
        <v>3</v>
      </c>
      <c r="F786" s="196" t="s">
        <v>406</v>
      </c>
      <c r="H786" s="197">
        <v>-1.4</v>
      </c>
      <c r="I786" s="198"/>
      <c r="L786" s="194"/>
      <c r="M786" s="199"/>
      <c r="N786" s="200"/>
      <c r="O786" s="200"/>
      <c r="P786" s="200"/>
      <c r="Q786" s="200"/>
      <c r="R786" s="200"/>
      <c r="S786" s="200"/>
      <c r="T786" s="201"/>
      <c r="AT786" s="195" t="s">
        <v>188</v>
      </c>
      <c r="AU786" s="195" t="s">
        <v>81</v>
      </c>
      <c r="AV786" s="12" t="s">
        <v>81</v>
      </c>
      <c r="AW786" s="12" t="s">
        <v>34</v>
      </c>
      <c r="AX786" s="12" t="s">
        <v>72</v>
      </c>
      <c r="AY786" s="195" t="s">
        <v>177</v>
      </c>
    </row>
    <row r="787" spans="2:51" s="12" customFormat="1" ht="12">
      <c r="B787" s="194"/>
      <c r="D787" s="191" t="s">
        <v>188</v>
      </c>
      <c r="E787" s="195" t="s">
        <v>3</v>
      </c>
      <c r="F787" s="196" t="s">
        <v>758</v>
      </c>
      <c r="H787" s="197">
        <v>2.4</v>
      </c>
      <c r="I787" s="198"/>
      <c r="L787" s="194"/>
      <c r="M787" s="199"/>
      <c r="N787" s="200"/>
      <c r="O787" s="200"/>
      <c r="P787" s="200"/>
      <c r="Q787" s="200"/>
      <c r="R787" s="200"/>
      <c r="S787" s="200"/>
      <c r="T787" s="201"/>
      <c r="AT787" s="195" t="s">
        <v>188</v>
      </c>
      <c r="AU787" s="195" t="s">
        <v>81</v>
      </c>
      <c r="AV787" s="12" t="s">
        <v>81</v>
      </c>
      <c r="AW787" s="12" t="s">
        <v>34</v>
      </c>
      <c r="AX787" s="12" t="s">
        <v>72</v>
      </c>
      <c r="AY787" s="195" t="s">
        <v>177</v>
      </c>
    </row>
    <row r="788" spans="2:51" s="12" customFormat="1" ht="12">
      <c r="B788" s="194"/>
      <c r="D788" s="191" t="s">
        <v>188</v>
      </c>
      <c r="E788" s="195" t="s">
        <v>3</v>
      </c>
      <c r="F788" s="196" t="s">
        <v>759</v>
      </c>
      <c r="H788" s="197">
        <v>4.815</v>
      </c>
      <c r="I788" s="198"/>
      <c r="L788" s="194"/>
      <c r="M788" s="199"/>
      <c r="N788" s="200"/>
      <c r="O788" s="200"/>
      <c r="P788" s="200"/>
      <c r="Q788" s="200"/>
      <c r="R788" s="200"/>
      <c r="S788" s="200"/>
      <c r="T788" s="201"/>
      <c r="AT788" s="195" t="s">
        <v>188</v>
      </c>
      <c r="AU788" s="195" t="s">
        <v>81</v>
      </c>
      <c r="AV788" s="12" t="s">
        <v>81</v>
      </c>
      <c r="AW788" s="12" t="s">
        <v>34</v>
      </c>
      <c r="AX788" s="12" t="s">
        <v>72</v>
      </c>
      <c r="AY788" s="195" t="s">
        <v>177</v>
      </c>
    </row>
    <row r="789" spans="2:51" s="12" customFormat="1" ht="12">
      <c r="B789" s="194"/>
      <c r="D789" s="191" t="s">
        <v>188</v>
      </c>
      <c r="E789" s="195" t="s">
        <v>3</v>
      </c>
      <c r="F789" s="196" t="s">
        <v>760</v>
      </c>
      <c r="H789" s="197">
        <v>-1.68</v>
      </c>
      <c r="I789" s="198"/>
      <c r="L789" s="194"/>
      <c r="M789" s="199"/>
      <c r="N789" s="200"/>
      <c r="O789" s="200"/>
      <c r="P789" s="200"/>
      <c r="Q789" s="200"/>
      <c r="R789" s="200"/>
      <c r="S789" s="200"/>
      <c r="T789" s="201"/>
      <c r="AT789" s="195" t="s">
        <v>188</v>
      </c>
      <c r="AU789" s="195" t="s">
        <v>81</v>
      </c>
      <c r="AV789" s="12" t="s">
        <v>81</v>
      </c>
      <c r="AW789" s="12" t="s">
        <v>34</v>
      </c>
      <c r="AX789" s="12" t="s">
        <v>72</v>
      </c>
      <c r="AY789" s="195" t="s">
        <v>177</v>
      </c>
    </row>
    <row r="790" spans="2:51" s="12" customFormat="1" ht="12">
      <c r="B790" s="194"/>
      <c r="D790" s="191" t="s">
        <v>188</v>
      </c>
      <c r="E790" s="195" t="s">
        <v>3</v>
      </c>
      <c r="F790" s="196" t="s">
        <v>761</v>
      </c>
      <c r="H790" s="197">
        <v>24.885</v>
      </c>
      <c r="I790" s="198"/>
      <c r="L790" s="194"/>
      <c r="M790" s="199"/>
      <c r="N790" s="200"/>
      <c r="O790" s="200"/>
      <c r="P790" s="200"/>
      <c r="Q790" s="200"/>
      <c r="R790" s="200"/>
      <c r="S790" s="200"/>
      <c r="T790" s="201"/>
      <c r="AT790" s="195" t="s">
        <v>188</v>
      </c>
      <c r="AU790" s="195" t="s">
        <v>81</v>
      </c>
      <c r="AV790" s="12" t="s">
        <v>81</v>
      </c>
      <c r="AW790" s="12" t="s">
        <v>34</v>
      </c>
      <c r="AX790" s="12" t="s">
        <v>72</v>
      </c>
      <c r="AY790" s="195" t="s">
        <v>177</v>
      </c>
    </row>
    <row r="791" spans="2:51" s="12" customFormat="1" ht="12">
      <c r="B791" s="194"/>
      <c r="D791" s="191" t="s">
        <v>188</v>
      </c>
      <c r="E791" s="195" t="s">
        <v>3</v>
      </c>
      <c r="F791" s="196" t="s">
        <v>409</v>
      </c>
      <c r="H791" s="197">
        <v>-1.8</v>
      </c>
      <c r="I791" s="198"/>
      <c r="L791" s="194"/>
      <c r="M791" s="199"/>
      <c r="N791" s="200"/>
      <c r="O791" s="200"/>
      <c r="P791" s="200"/>
      <c r="Q791" s="200"/>
      <c r="R791" s="200"/>
      <c r="S791" s="200"/>
      <c r="T791" s="201"/>
      <c r="AT791" s="195" t="s">
        <v>188</v>
      </c>
      <c r="AU791" s="195" t="s">
        <v>81</v>
      </c>
      <c r="AV791" s="12" t="s">
        <v>81</v>
      </c>
      <c r="AW791" s="12" t="s">
        <v>34</v>
      </c>
      <c r="AX791" s="12" t="s">
        <v>72</v>
      </c>
      <c r="AY791" s="195" t="s">
        <v>177</v>
      </c>
    </row>
    <row r="792" spans="2:51" s="12" customFormat="1" ht="12">
      <c r="B792" s="194"/>
      <c r="D792" s="191" t="s">
        <v>188</v>
      </c>
      <c r="E792" s="195" t="s">
        <v>3</v>
      </c>
      <c r="F792" s="196" t="s">
        <v>762</v>
      </c>
      <c r="H792" s="197">
        <v>27.405</v>
      </c>
      <c r="I792" s="198"/>
      <c r="L792" s="194"/>
      <c r="M792" s="199"/>
      <c r="N792" s="200"/>
      <c r="O792" s="200"/>
      <c r="P792" s="200"/>
      <c r="Q792" s="200"/>
      <c r="R792" s="200"/>
      <c r="S792" s="200"/>
      <c r="T792" s="201"/>
      <c r="AT792" s="195" t="s">
        <v>188</v>
      </c>
      <c r="AU792" s="195" t="s">
        <v>81</v>
      </c>
      <c r="AV792" s="12" t="s">
        <v>81</v>
      </c>
      <c r="AW792" s="12" t="s">
        <v>34</v>
      </c>
      <c r="AX792" s="12" t="s">
        <v>72</v>
      </c>
      <c r="AY792" s="195" t="s">
        <v>177</v>
      </c>
    </row>
    <row r="793" spans="2:51" s="12" customFormat="1" ht="12">
      <c r="B793" s="194"/>
      <c r="D793" s="191" t="s">
        <v>188</v>
      </c>
      <c r="E793" s="195" t="s">
        <v>3</v>
      </c>
      <c r="F793" s="196" t="s">
        <v>409</v>
      </c>
      <c r="H793" s="197">
        <v>-1.8</v>
      </c>
      <c r="I793" s="198"/>
      <c r="L793" s="194"/>
      <c r="M793" s="199"/>
      <c r="N793" s="200"/>
      <c r="O793" s="200"/>
      <c r="P793" s="200"/>
      <c r="Q793" s="200"/>
      <c r="R793" s="200"/>
      <c r="S793" s="200"/>
      <c r="T793" s="201"/>
      <c r="AT793" s="195" t="s">
        <v>188</v>
      </c>
      <c r="AU793" s="195" t="s">
        <v>81</v>
      </c>
      <c r="AV793" s="12" t="s">
        <v>81</v>
      </c>
      <c r="AW793" s="12" t="s">
        <v>34</v>
      </c>
      <c r="AX793" s="12" t="s">
        <v>72</v>
      </c>
      <c r="AY793" s="195" t="s">
        <v>177</v>
      </c>
    </row>
    <row r="794" spans="2:51" s="12" customFormat="1" ht="12">
      <c r="B794" s="194"/>
      <c r="D794" s="191" t="s">
        <v>188</v>
      </c>
      <c r="E794" s="195" t="s">
        <v>3</v>
      </c>
      <c r="F794" s="196" t="s">
        <v>763</v>
      </c>
      <c r="H794" s="197">
        <v>9.45</v>
      </c>
      <c r="I794" s="198"/>
      <c r="L794" s="194"/>
      <c r="M794" s="199"/>
      <c r="N794" s="200"/>
      <c r="O794" s="200"/>
      <c r="P794" s="200"/>
      <c r="Q794" s="200"/>
      <c r="R794" s="200"/>
      <c r="S794" s="200"/>
      <c r="T794" s="201"/>
      <c r="AT794" s="195" t="s">
        <v>188</v>
      </c>
      <c r="AU794" s="195" t="s">
        <v>81</v>
      </c>
      <c r="AV794" s="12" t="s">
        <v>81</v>
      </c>
      <c r="AW794" s="12" t="s">
        <v>34</v>
      </c>
      <c r="AX794" s="12" t="s">
        <v>72</v>
      </c>
      <c r="AY794" s="195" t="s">
        <v>177</v>
      </c>
    </row>
    <row r="795" spans="2:51" s="12" customFormat="1" ht="12">
      <c r="B795" s="194"/>
      <c r="D795" s="191" t="s">
        <v>188</v>
      </c>
      <c r="E795" s="195" t="s">
        <v>3</v>
      </c>
      <c r="F795" s="196" t="s">
        <v>764</v>
      </c>
      <c r="H795" s="197">
        <v>17.43</v>
      </c>
      <c r="I795" s="198"/>
      <c r="L795" s="194"/>
      <c r="M795" s="199"/>
      <c r="N795" s="200"/>
      <c r="O795" s="200"/>
      <c r="P795" s="200"/>
      <c r="Q795" s="200"/>
      <c r="R795" s="200"/>
      <c r="S795" s="200"/>
      <c r="T795" s="201"/>
      <c r="AT795" s="195" t="s">
        <v>188</v>
      </c>
      <c r="AU795" s="195" t="s">
        <v>81</v>
      </c>
      <c r="AV795" s="12" t="s">
        <v>81</v>
      </c>
      <c r="AW795" s="12" t="s">
        <v>34</v>
      </c>
      <c r="AX795" s="12" t="s">
        <v>72</v>
      </c>
      <c r="AY795" s="195" t="s">
        <v>177</v>
      </c>
    </row>
    <row r="796" spans="2:51" s="12" customFormat="1" ht="12">
      <c r="B796" s="194"/>
      <c r="D796" s="191" t="s">
        <v>188</v>
      </c>
      <c r="E796" s="195" t="s">
        <v>3</v>
      </c>
      <c r="F796" s="196" t="s">
        <v>409</v>
      </c>
      <c r="H796" s="197">
        <v>-1.8</v>
      </c>
      <c r="I796" s="198"/>
      <c r="L796" s="194"/>
      <c r="M796" s="199"/>
      <c r="N796" s="200"/>
      <c r="O796" s="200"/>
      <c r="P796" s="200"/>
      <c r="Q796" s="200"/>
      <c r="R796" s="200"/>
      <c r="S796" s="200"/>
      <c r="T796" s="201"/>
      <c r="AT796" s="195" t="s">
        <v>188</v>
      </c>
      <c r="AU796" s="195" t="s">
        <v>81</v>
      </c>
      <c r="AV796" s="12" t="s">
        <v>81</v>
      </c>
      <c r="AW796" s="12" t="s">
        <v>34</v>
      </c>
      <c r="AX796" s="12" t="s">
        <v>72</v>
      </c>
      <c r="AY796" s="195" t="s">
        <v>177</v>
      </c>
    </row>
    <row r="797" spans="2:51" s="12" customFormat="1" ht="12">
      <c r="B797" s="194"/>
      <c r="D797" s="191" t="s">
        <v>188</v>
      </c>
      <c r="E797" s="195" t="s">
        <v>3</v>
      </c>
      <c r="F797" s="196" t="s">
        <v>765</v>
      </c>
      <c r="H797" s="197">
        <v>10.5</v>
      </c>
      <c r="I797" s="198"/>
      <c r="L797" s="194"/>
      <c r="M797" s="199"/>
      <c r="N797" s="200"/>
      <c r="O797" s="200"/>
      <c r="P797" s="200"/>
      <c r="Q797" s="200"/>
      <c r="R797" s="200"/>
      <c r="S797" s="200"/>
      <c r="T797" s="201"/>
      <c r="AT797" s="195" t="s">
        <v>188</v>
      </c>
      <c r="AU797" s="195" t="s">
        <v>81</v>
      </c>
      <c r="AV797" s="12" t="s">
        <v>81</v>
      </c>
      <c r="AW797" s="12" t="s">
        <v>34</v>
      </c>
      <c r="AX797" s="12" t="s">
        <v>72</v>
      </c>
      <c r="AY797" s="195" t="s">
        <v>177</v>
      </c>
    </row>
    <row r="798" spans="2:51" s="12" customFormat="1" ht="12">
      <c r="B798" s="194"/>
      <c r="D798" s="191" t="s">
        <v>188</v>
      </c>
      <c r="E798" s="195" t="s">
        <v>3</v>
      </c>
      <c r="F798" s="196" t="s">
        <v>406</v>
      </c>
      <c r="H798" s="197">
        <v>-1.4</v>
      </c>
      <c r="I798" s="198"/>
      <c r="L798" s="194"/>
      <c r="M798" s="199"/>
      <c r="N798" s="200"/>
      <c r="O798" s="200"/>
      <c r="P798" s="200"/>
      <c r="Q798" s="200"/>
      <c r="R798" s="200"/>
      <c r="S798" s="200"/>
      <c r="T798" s="201"/>
      <c r="AT798" s="195" t="s">
        <v>188</v>
      </c>
      <c r="AU798" s="195" t="s">
        <v>81</v>
      </c>
      <c r="AV798" s="12" t="s">
        <v>81</v>
      </c>
      <c r="AW798" s="12" t="s">
        <v>34</v>
      </c>
      <c r="AX798" s="12" t="s">
        <v>72</v>
      </c>
      <c r="AY798" s="195" t="s">
        <v>177</v>
      </c>
    </row>
    <row r="799" spans="2:51" s="12" customFormat="1" ht="12">
      <c r="B799" s="194"/>
      <c r="D799" s="191" t="s">
        <v>188</v>
      </c>
      <c r="E799" s="195" t="s">
        <v>3</v>
      </c>
      <c r="F799" s="196" t="s">
        <v>766</v>
      </c>
      <c r="H799" s="197">
        <v>12.39</v>
      </c>
      <c r="I799" s="198"/>
      <c r="L799" s="194"/>
      <c r="M799" s="199"/>
      <c r="N799" s="200"/>
      <c r="O799" s="200"/>
      <c r="P799" s="200"/>
      <c r="Q799" s="200"/>
      <c r="R799" s="200"/>
      <c r="S799" s="200"/>
      <c r="T799" s="201"/>
      <c r="AT799" s="195" t="s">
        <v>188</v>
      </c>
      <c r="AU799" s="195" t="s">
        <v>81</v>
      </c>
      <c r="AV799" s="12" t="s">
        <v>81</v>
      </c>
      <c r="AW799" s="12" t="s">
        <v>34</v>
      </c>
      <c r="AX799" s="12" t="s">
        <v>72</v>
      </c>
      <c r="AY799" s="195" t="s">
        <v>177</v>
      </c>
    </row>
    <row r="800" spans="2:51" s="12" customFormat="1" ht="12">
      <c r="B800" s="194"/>
      <c r="D800" s="191" t="s">
        <v>188</v>
      </c>
      <c r="E800" s="195" t="s">
        <v>3</v>
      </c>
      <c r="F800" s="196" t="s">
        <v>406</v>
      </c>
      <c r="H800" s="197">
        <v>-1.4</v>
      </c>
      <c r="I800" s="198"/>
      <c r="L800" s="194"/>
      <c r="M800" s="199"/>
      <c r="N800" s="200"/>
      <c r="O800" s="200"/>
      <c r="P800" s="200"/>
      <c r="Q800" s="200"/>
      <c r="R800" s="200"/>
      <c r="S800" s="200"/>
      <c r="T800" s="201"/>
      <c r="AT800" s="195" t="s">
        <v>188</v>
      </c>
      <c r="AU800" s="195" t="s">
        <v>81</v>
      </c>
      <c r="AV800" s="12" t="s">
        <v>81</v>
      </c>
      <c r="AW800" s="12" t="s">
        <v>34</v>
      </c>
      <c r="AX800" s="12" t="s">
        <v>72</v>
      </c>
      <c r="AY800" s="195" t="s">
        <v>177</v>
      </c>
    </row>
    <row r="801" spans="2:51" s="12" customFormat="1" ht="12">
      <c r="B801" s="194"/>
      <c r="D801" s="191" t="s">
        <v>188</v>
      </c>
      <c r="E801" s="195" t="s">
        <v>3</v>
      </c>
      <c r="F801" s="196" t="s">
        <v>767</v>
      </c>
      <c r="H801" s="197">
        <v>20.475</v>
      </c>
      <c r="I801" s="198"/>
      <c r="L801" s="194"/>
      <c r="M801" s="199"/>
      <c r="N801" s="200"/>
      <c r="O801" s="200"/>
      <c r="P801" s="200"/>
      <c r="Q801" s="200"/>
      <c r="R801" s="200"/>
      <c r="S801" s="200"/>
      <c r="T801" s="201"/>
      <c r="AT801" s="195" t="s">
        <v>188</v>
      </c>
      <c r="AU801" s="195" t="s">
        <v>81</v>
      </c>
      <c r="AV801" s="12" t="s">
        <v>81</v>
      </c>
      <c r="AW801" s="12" t="s">
        <v>34</v>
      </c>
      <c r="AX801" s="12" t="s">
        <v>72</v>
      </c>
      <c r="AY801" s="195" t="s">
        <v>177</v>
      </c>
    </row>
    <row r="802" spans="2:51" s="12" customFormat="1" ht="12">
      <c r="B802" s="194"/>
      <c r="D802" s="191" t="s">
        <v>188</v>
      </c>
      <c r="E802" s="195" t="s">
        <v>3</v>
      </c>
      <c r="F802" s="196" t="s">
        <v>409</v>
      </c>
      <c r="H802" s="197">
        <v>-1.8</v>
      </c>
      <c r="I802" s="198"/>
      <c r="L802" s="194"/>
      <c r="M802" s="199"/>
      <c r="N802" s="200"/>
      <c r="O802" s="200"/>
      <c r="P802" s="200"/>
      <c r="Q802" s="200"/>
      <c r="R802" s="200"/>
      <c r="S802" s="200"/>
      <c r="T802" s="201"/>
      <c r="AT802" s="195" t="s">
        <v>188</v>
      </c>
      <c r="AU802" s="195" t="s">
        <v>81</v>
      </c>
      <c r="AV802" s="12" t="s">
        <v>81</v>
      </c>
      <c r="AW802" s="12" t="s">
        <v>34</v>
      </c>
      <c r="AX802" s="12" t="s">
        <v>72</v>
      </c>
      <c r="AY802" s="195" t="s">
        <v>177</v>
      </c>
    </row>
    <row r="803" spans="2:51" s="12" customFormat="1" ht="12">
      <c r="B803" s="194"/>
      <c r="D803" s="191" t="s">
        <v>188</v>
      </c>
      <c r="E803" s="195" t="s">
        <v>3</v>
      </c>
      <c r="F803" s="196" t="s">
        <v>768</v>
      </c>
      <c r="H803" s="197">
        <v>20.475</v>
      </c>
      <c r="I803" s="198"/>
      <c r="L803" s="194"/>
      <c r="M803" s="199"/>
      <c r="N803" s="200"/>
      <c r="O803" s="200"/>
      <c r="P803" s="200"/>
      <c r="Q803" s="200"/>
      <c r="R803" s="200"/>
      <c r="S803" s="200"/>
      <c r="T803" s="201"/>
      <c r="AT803" s="195" t="s">
        <v>188</v>
      </c>
      <c r="AU803" s="195" t="s">
        <v>81</v>
      </c>
      <c r="AV803" s="12" t="s">
        <v>81</v>
      </c>
      <c r="AW803" s="12" t="s">
        <v>34</v>
      </c>
      <c r="AX803" s="12" t="s">
        <v>72</v>
      </c>
      <c r="AY803" s="195" t="s">
        <v>177</v>
      </c>
    </row>
    <row r="804" spans="2:51" s="12" customFormat="1" ht="12">
      <c r="B804" s="194"/>
      <c r="D804" s="191" t="s">
        <v>188</v>
      </c>
      <c r="E804" s="195" t="s">
        <v>3</v>
      </c>
      <c r="F804" s="196" t="s">
        <v>409</v>
      </c>
      <c r="H804" s="197">
        <v>-1.8</v>
      </c>
      <c r="I804" s="198"/>
      <c r="L804" s="194"/>
      <c r="M804" s="199"/>
      <c r="N804" s="200"/>
      <c r="O804" s="200"/>
      <c r="P804" s="200"/>
      <c r="Q804" s="200"/>
      <c r="R804" s="200"/>
      <c r="S804" s="200"/>
      <c r="T804" s="201"/>
      <c r="AT804" s="195" t="s">
        <v>188</v>
      </c>
      <c r="AU804" s="195" t="s">
        <v>81</v>
      </c>
      <c r="AV804" s="12" t="s">
        <v>81</v>
      </c>
      <c r="AW804" s="12" t="s">
        <v>34</v>
      </c>
      <c r="AX804" s="12" t="s">
        <v>72</v>
      </c>
      <c r="AY804" s="195" t="s">
        <v>177</v>
      </c>
    </row>
    <row r="805" spans="2:51" s="14" customFormat="1" ht="12">
      <c r="B805" s="221"/>
      <c r="D805" s="191" t="s">
        <v>188</v>
      </c>
      <c r="E805" s="222" t="s">
        <v>3</v>
      </c>
      <c r="F805" s="223" t="s">
        <v>374</v>
      </c>
      <c r="H805" s="224">
        <v>488.71899999999994</v>
      </c>
      <c r="I805" s="225"/>
      <c r="L805" s="221"/>
      <c r="M805" s="226"/>
      <c r="N805" s="227"/>
      <c r="O805" s="227"/>
      <c r="P805" s="227"/>
      <c r="Q805" s="227"/>
      <c r="R805" s="227"/>
      <c r="S805" s="227"/>
      <c r="T805" s="228"/>
      <c r="AT805" s="222" t="s">
        <v>188</v>
      </c>
      <c r="AU805" s="222" t="s">
        <v>81</v>
      </c>
      <c r="AV805" s="14" t="s">
        <v>194</v>
      </c>
      <c r="AW805" s="14" t="s">
        <v>34</v>
      </c>
      <c r="AX805" s="14" t="s">
        <v>72</v>
      </c>
      <c r="AY805" s="222" t="s">
        <v>177</v>
      </c>
    </row>
    <row r="806" spans="2:51" s="12" customFormat="1" ht="12">
      <c r="B806" s="194"/>
      <c r="D806" s="191" t="s">
        <v>188</v>
      </c>
      <c r="E806" s="195" t="s">
        <v>3</v>
      </c>
      <c r="F806" s="196" t="s">
        <v>769</v>
      </c>
      <c r="H806" s="197">
        <v>16.68</v>
      </c>
      <c r="I806" s="198"/>
      <c r="L806" s="194"/>
      <c r="M806" s="199"/>
      <c r="N806" s="200"/>
      <c r="O806" s="200"/>
      <c r="P806" s="200"/>
      <c r="Q806" s="200"/>
      <c r="R806" s="200"/>
      <c r="S806" s="200"/>
      <c r="T806" s="201"/>
      <c r="AT806" s="195" t="s">
        <v>188</v>
      </c>
      <c r="AU806" s="195" t="s">
        <v>81</v>
      </c>
      <c r="AV806" s="12" t="s">
        <v>81</v>
      </c>
      <c r="AW806" s="12" t="s">
        <v>34</v>
      </c>
      <c r="AX806" s="12" t="s">
        <v>72</v>
      </c>
      <c r="AY806" s="195" t="s">
        <v>177</v>
      </c>
    </row>
    <row r="807" spans="2:51" s="12" customFormat="1" ht="12">
      <c r="B807" s="194"/>
      <c r="D807" s="191" t="s">
        <v>188</v>
      </c>
      <c r="E807" s="195" t="s">
        <v>3</v>
      </c>
      <c r="F807" s="196" t="s">
        <v>769</v>
      </c>
      <c r="H807" s="197">
        <v>16.68</v>
      </c>
      <c r="I807" s="198"/>
      <c r="L807" s="194"/>
      <c r="M807" s="199"/>
      <c r="N807" s="200"/>
      <c r="O807" s="200"/>
      <c r="P807" s="200"/>
      <c r="Q807" s="200"/>
      <c r="R807" s="200"/>
      <c r="S807" s="200"/>
      <c r="T807" s="201"/>
      <c r="AT807" s="195" t="s">
        <v>188</v>
      </c>
      <c r="AU807" s="195" t="s">
        <v>81</v>
      </c>
      <c r="AV807" s="12" t="s">
        <v>81</v>
      </c>
      <c r="AW807" s="12" t="s">
        <v>34</v>
      </c>
      <c r="AX807" s="12" t="s">
        <v>72</v>
      </c>
      <c r="AY807" s="195" t="s">
        <v>177</v>
      </c>
    </row>
    <row r="808" spans="2:51" s="12" customFormat="1" ht="12">
      <c r="B808" s="194"/>
      <c r="D808" s="191" t="s">
        <v>188</v>
      </c>
      <c r="E808" s="195" t="s">
        <v>3</v>
      </c>
      <c r="F808" s="196" t="s">
        <v>770</v>
      </c>
      <c r="H808" s="197">
        <v>18.99</v>
      </c>
      <c r="I808" s="198"/>
      <c r="L808" s="194"/>
      <c r="M808" s="199"/>
      <c r="N808" s="200"/>
      <c r="O808" s="200"/>
      <c r="P808" s="200"/>
      <c r="Q808" s="200"/>
      <c r="R808" s="200"/>
      <c r="S808" s="200"/>
      <c r="T808" s="201"/>
      <c r="AT808" s="195" t="s">
        <v>188</v>
      </c>
      <c r="AU808" s="195" t="s">
        <v>81</v>
      </c>
      <c r="AV808" s="12" t="s">
        <v>81</v>
      </c>
      <c r="AW808" s="12" t="s">
        <v>34</v>
      </c>
      <c r="AX808" s="12" t="s">
        <v>72</v>
      </c>
      <c r="AY808" s="195" t="s">
        <v>177</v>
      </c>
    </row>
    <row r="809" spans="2:51" s="12" customFormat="1" ht="12">
      <c r="B809" s="194"/>
      <c r="D809" s="191" t="s">
        <v>188</v>
      </c>
      <c r="E809" s="195" t="s">
        <v>3</v>
      </c>
      <c r="F809" s="196" t="s">
        <v>771</v>
      </c>
      <c r="H809" s="197">
        <v>10.57</v>
      </c>
      <c r="I809" s="198"/>
      <c r="L809" s="194"/>
      <c r="M809" s="199"/>
      <c r="N809" s="200"/>
      <c r="O809" s="200"/>
      <c r="P809" s="200"/>
      <c r="Q809" s="200"/>
      <c r="R809" s="200"/>
      <c r="S809" s="200"/>
      <c r="T809" s="201"/>
      <c r="AT809" s="195" t="s">
        <v>188</v>
      </c>
      <c r="AU809" s="195" t="s">
        <v>81</v>
      </c>
      <c r="AV809" s="12" t="s">
        <v>81</v>
      </c>
      <c r="AW809" s="12" t="s">
        <v>34</v>
      </c>
      <c r="AX809" s="12" t="s">
        <v>72</v>
      </c>
      <c r="AY809" s="195" t="s">
        <v>177</v>
      </c>
    </row>
    <row r="810" spans="2:51" s="12" customFormat="1" ht="12">
      <c r="B810" s="194"/>
      <c r="D810" s="191" t="s">
        <v>188</v>
      </c>
      <c r="E810" s="195" t="s">
        <v>3</v>
      </c>
      <c r="F810" s="196" t="s">
        <v>771</v>
      </c>
      <c r="H810" s="197">
        <v>10.57</v>
      </c>
      <c r="I810" s="198"/>
      <c r="L810" s="194"/>
      <c r="M810" s="199"/>
      <c r="N810" s="200"/>
      <c r="O810" s="200"/>
      <c r="P810" s="200"/>
      <c r="Q810" s="200"/>
      <c r="R810" s="200"/>
      <c r="S810" s="200"/>
      <c r="T810" s="201"/>
      <c r="AT810" s="195" t="s">
        <v>188</v>
      </c>
      <c r="AU810" s="195" t="s">
        <v>81</v>
      </c>
      <c r="AV810" s="12" t="s">
        <v>81</v>
      </c>
      <c r="AW810" s="12" t="s">
        <v>34</v>
      </c>
      <c r="AX810" s="12" t="s">
        <v>72</v>
      </c>
      <c r="AY810" s="195" t="s">
        <v>177</v>
      </c>
    </row>
    <row r="811" spans="2:51" s="12" customFormat="1" ht="12">
      <c r="B811" s="194"/>
      <c r="D811" s="191" t="s">
        <v>188</v>
      </c>
      <c r="E811" s="195" t="s">
        <v>3</v>
      </c>
      <c r="F811" s="196" t="s">
        <v>772</v>
      </c>
      <c r="H811" s="197">
        <v>7.91</v>
      </c>
      <c r="I811" s="198"/>
      <c r="L811" s="194"/>
      <c r="M811" s="199"/>
      <c r="N811" s="200"/>
      <c r="O811" s="200"/>
      <c r="P811" s="200"/>
      <c r="Q811" s="200"/>
      <c r="R811" s="200"/>
      <c r="S811" s="200"/>
      <c r="T811" s="201"/>
      <c r="AT811" s="195" t="s">
        <v>188</v>
      </c>
      <c r="AU811" s="195" t="s">
        <v>81</v>
      </c>
      <c r="AV811" s="12" t="s">
        <v>81</v>
      </c>
      <c r="AW811" s="12" t="s">
        <v>34</v>
      </c>
      <c r="AX811" s="12" t="s">
        <v>72</v>
      </c>
      <c r="AY811" s="195" t="s">
        <v>177</v>
      </c>
    </row>
    <row r="812" spans="2:51" s="12" customFormat="1" ht="12">
      <c r="B812" s="194"/>
      <c r="D812" s="191" t="s">
        <v>188</v>
      </c>
      <c r="E812" s="195" t="s">
        <v>3</v>
      </c>
      <c r="F812" s="196" t="s">
        <v>773</v>
      </c>
      <c r="H812" s="197">
        <v>7.7</v>
      </c>
      <c r="I812" s="198"/>
      <c r="L812" s="194"/>
      <c r="M812" s="199"/>
      <c r="N812" s="200"/>
      <c r="O812" s="200"/>
      <c r="P812" s="200"/>
      <c r="Q812" s="200"/>
      <c r="R812" s="200"/>
      <c r="S812" s="200"/>
      <c r="T812" s="201"/>
      <c r="AT812" s="195" t="s">
        <v>188</v>
      </c>
      <c r="AU812" s="195" t="s">
        <v>81</v>
      </c>
      <c r="AV812" s="12" t="s">
        <v>81</v>
      </c>
      <c r="AW812" s="12" t="s">
        <v>34</v>
      </c>
      <c r="AX812" s="12" t="s">
        <v>72</v>
      </c>
      <c r="AY812" s="195" t="s">
        <v>177</v>
      </c>
    </row>
    <row r="813" spans="2:51" s="12" customFormat="1" ht="12">
      <c r="B813" s="194"/>
      <c r="D813" s="191" t="s">
        <v>188</v>
      </c>
      <c r="E813" s="195" t="s">
        <v>3</v>
      </c>
      <c r="F813" s="196" t="s">
        <v>774</v>
      </c>
      <c r="H813" s="197">
        <v>20.04</v>
      </c>
      <c r="I813" s="198"/>
      <c r="L813" s="194"/>
      <c r="M813" s="199"/>
      <c r="N813" s="200"/>
      <c r="O813" s="200"/>
      <c r="P813" s="200"/>
      <c r="Q813" s="200"/>
      <c r="R813" s="200"/>
      <c r="S813" s="200"/>
      <c r="T813" s="201"/>
      <c r="AT813" s="195" t="s">
        <v>188</v>
      </c>
      <c r="AU813" s="195" t="s">
        <v>81</v>
      </c>
      <c r="AV813" s="12" t="s">
        <v>81</v>
      </c>
      <c r="AW813" s="12" t="s">
        <v>34</v>
      </c>
      <c r="AX813" s="12" t="s">
        <v>72</v>
      </c>
      <c r="AY813" s="195" t="s">
        <v>177</v>
      </c>
    </row>
    <row r="814" spans="2:51" s="12" customFormat="1" ht="12">
      <c r="B814" s="194"/>
      <c r="D814" s="191" t="s">
        <v>188</v>
      </c>
      <c r="E814" s="195" t="s">
        <v>3</v>
      </c>
      <c r="F814" s="196" t="s">
        <v>775</v>
      </c>
      <c r="H814" s="197">
        <v>20.25</v>
      </c>
      <c r="I814" s="198"/>
      <c r="L814" s="194"/>
      <c r="M814" s="199"/>
      <c r="N814" s="200"/>
      <c r="O814" s="200"/>
      <c r="P814" s="200"/>
      <c r="Q814" s="200"/>
      <c r="R814" s="200"/>
      <c r="S814" s="200"/>
      <c r="T814" s="201"/>
      <c r="AT814" s="195" t="s">
        <v>188</v>
      </c>
      <c r="AU814" s="195" t="s">
        <v>81</v>
      </c>
      <c r="AV814" s="12" t="s">
        <v>81</v>
      </c>
      <c r="AW814" s="12" t="s">
        <v>34</v>
      </c>
      <c r="AX814" s="12" t="s">
        <v>72</v>
      </c>
      <c r="AY814" s="195" t="s">
        <v>177</v>
      </c>
    </row>
    <row r="815" spans="2:51" s="12" customFormat="1" ht="12">
      <c r="B815" s="194"/>
      <c r="D815" s="191" t="s">
        <v>188</v>
      </c>
      <c r="E815" s="195" t="s">
        <v>3</v>
      </c>
      <c r="F815" s="196" t="s">
        <v>775</v>
      </c>
      <c r="H815" s="197">
        <v>20.25</v>
      </c>
      <c r="I815" s="198"/>
      <c r="L815" s="194"/>
      <c r="M815" s="199"/>
      <c r="N815" s="200"/>
      <c r="O815" s="200"/>
      <c r="P815" s="200"/>
      <c r="Q815" s="200"/>
      <c r="R815" s="200"/>
      <c r="S815" s="200"/>
      <c r="T815" s="201"/>
      <c r="AT815" s="195" t="s">
        <v>188</v>
      </c>
      <c r="AU815" s="195" t="s">
        <v>81</v>
      </c>
      <c r="AV815" s="12" t="s">
        <v>81</v>
      </c>
      <c r="AW815" s="12" t="s">
        <v>34</v>
      </c>
      <c r="AX815" s="12" t="s">
        <v>72</v>
      </c>
      <c r="AY815" s="195" t="s">
        <v>177</v>
      </c>
    </row>
    <row r="816" spans="2:51" s="12" customFormat="1" ht="12">
      <c r="B816" s="194"/>
      <c r="D816" s="191" t="s">
        <v>188</v>
      </c>
      <c r="E816" s="195" t="s">
        <v>3</v>
      </c>
      <c r="F816" s="196" t="s">
        <v>775</v>
      </c>
      <c r="H816" s="197">
        <v>20.25</v>
      </c>
      <c r="I816" s="198"/>
      <c r="L816" s="194"/>
      <c r="M816" s="199"/>
      <c r="N816" s="200"/>
      <c r="O816" s="200"/>
      <c r="P816" s="200"/>
      <c r="Q816" s="200"/>
      <c r="R816" s="200"/>
      <c r="S816" s="200"/>
      <c r="T816" s="201"/>
      <c r="AT816" s="195" t="s">
        <v>188</v>
      </c>
      <c r="AU816" s="195" t="s">
        <v>81</v>
      </c>
      <c r="AV816" s="12" t="s">
        <v>81</v>
      </c>
      <c r="AW816" s="12" t="s">
        <v>34</v>
      </c>
      <c r="AX816" s="12" t="s">
        <v>72</v>
      </c>
      <c r="AY816" s="195" t="s">
        <v>177</v>
      </c>
    </row>
    <row r="817" spans="2:51" s="12" customFormat="1" ht="12">
      <c r="B817" s="194"/>
      <c r="D817" s="191" t="s">
        <v>188</v>
      </c>
      <c r="E817" s="195" t="s">
        <v>3</v>
      </c>
      <c r="F817" s="196" t="s">
        <v>775</v>
      </c>
      <c r="H817" s="197">
        <v>20.25</v>
      </c>
      <c r="I817" s="198"/>
      <c r="L817" s="194"/>
      <c r="M817" s="199"/>
      <c r="N817" s="200"/>
      <c r="O817" s="200"/>
      <c r="P817" s="200"/>
      <c r="Q817" s="200"/>
      <c r="R817" s="200"/>
      <c r="S817" s="200"/>
      <c r="T817" s="201"/>
      <c r="AT817" s="195" t="s">
        <v>188</v>
      </c>
      <c r="AU817" s="195" t="s">
        <v>81</v>
      </c>
      <c r="AV817" s="12" t="s">
        <v>81</v>
      </c>
      <c r="AW817" s="12" t="s">
        <v>34</v>
      </c>
      <c r="AX817" s="12" t="s">
        <v>72</v>
      </c>
      <c r="AY817" s="195" t="s">
        <v>177</v>
      </c>
    </row>
    <row r="818" spans="2:51" s="12" customFormat="1" ht="12">
      <c r="B818" s="194"/>
      <c r="D818" s="191" t="s">
        <v>188</v>
      </c>
      <c r="E818" s="195" t="s">
        <v>3</v>
      </c>
      <c r="F818" s="196" t="s">
        <v>776</v>
      </c>
      <c r="H818" s="197">
        <v>20.376</v>
      </c>
      <c r="I818" s="198"/>
      <c r="L818" s="194"/>
      <c r="M818" s="199"/>
      <c r="N818" s="200"/>
      <c r="O818" s="200"/>
      <c r="P818" s="200"/>
      <c r="Q818" s="200"/>
      <c r="R818" s="200"/>
      <c r="S818" s="200"/>
      <c r="T818" s="201"/>
      <c r="AT818" s="195" t="s">
        <v>188</v>
      </c>
      <c r="AU818" s="195" t="s">
        <v>81</v>
      </c>
      <c r="AV818" s="12" t="s">
        <v>81</v>
      </c>
      <c r="AW818" s="12" t="s">
        <v>34</v>
      </c>
      <c r="AX818" s="12" t="s">
        <v>72</v>
      </c>
      <c r="AY818" s="195" t="s">
        <v>177</v>
      </c>
    </row>
    <row r="819" spans="2:51" s="12" customFormat="1" ht="12">
      <c r="B819" s="194"/>
      <c r="D819" s="191" t="s">
        <v>188</v>
      </c>
      <c r="E819" s="195" t="s">
        <v>3</v>
      </c>
      <c r="F819" s="196" t="s">
        <v>777</v>
      </c>
      <c r="H819" s="197">
        <v>2.34</v>
      </c>
      <c r="I819" s="198"/>
      <c r="L819" s="194"/>
      <c r="M819" s="199"/>
      <c r="N819" s="200"/>
      <c r="O819" s="200"/>
      <c r="P819" s="200"/>
      <c r="Q819" s="200"/>
      <c r="R819" s="200"/>
      <c r="S819" s="200"/>
      <c r="T819" s="201"/>
      <c r="AT819" s="195" t="s">
        <v>188</v>
      </c>
      <c r="AU819" s="195" t="s">
        <v>81</v>
      </c>
      <c r="AV819" s="12" t="s">
        <v>81</v>
      </c>
      <c r="AW819" s="12" t="s">
        <v>34</v>
      </c>
      <c r="AX819" s="12" t="s">
        <v>72</v>
      </c>
      <c r="AY819" s="195" t="s">
        <v>177</v>
      </c>
    </row>
    <row r="820" spans="2:51" s="12" customFormat="1" ht="12">
      <c r="B820" s="194"/>
      <c r="D820" s="191" t="s">
        <v>188</v>
      </c>
      <c r="E820" s="195" t="s">
        <v>3</v>
      </c>
      <c r="F820" s="196" t="s">
        <v>778</v>
      </c>
      <c r="H820" s="197">
        <v>2.736</v>
      </c>
      <c r="I820" s="198"/>
      <c r="L820" s="194"/>
      <c r="M820" s="199"/>
      <c r="N820" s="200"/>
      <c r="O820" s="200"/>
      <c r="P820" s="200"/>
      <c r="Q820" s="200"/>
      <c r="R820" s="200"/>
      <c r="S820" s="200"/>
      <c r="T820" s="201"/>
      <c r="AT820" s="195" t="s">
        <v>188</v>
      </c>
      <c r="AU820" s="195" t="s">
        <v>81</v>
      </c>
      <c r="AV820" s="12" t="s">
        <v>81</v>
      </c>
      <c r="AW820" s="12" t="s">
        <v>34</v>
      </c>
      <c r="AX820" s="12" t="s">
        <v>72</v>
      </c>
      <c r="AY820" s="195" t="s">
        <v>177</v>
      </c>
    </row>
    <row r="821" spans="2:51" s="12" customFormat="1" ht="12">
      <c r="B821" s="194"/>
      <c r="D821" s="191" t="s">
        <v>188</v>
      </c>
      <c r="E821" s="195" t="s">
        <v>3</v>
      </c>
      <c r="F821" s="196" t="s">
        <v>779</v>
      </c>
      <c r="H821" s="197">
        <v>1.56</v>
      </c>
      <c r="I821" s="198"/>
      <c r="L821" s="194"/>
      <c r="M821" s="199"/>
      <c r="N821" s="200"/>
      <c r="O821" s="200"/>
      <c r="P821" s="200"/>
      <c r="Q821" s="200"/>
      <c r="R821" s="200"/>
      <c r="S821" s="200"/>
      <c r="T821" s="201"/>
      <c r="AT821" s="195" t="s">
        <v>188</v>
      </c>
      <c r="AU821" s="195" t="s">
        <v>81</v>
      </c>
      <c r="AV821" s="12" t="s">
        <v>81</v>
      </c>
      <c r="AW821" s="12" t="s">
        <v>34</v>
      </c>
      <c r="AX821" s="12" t="s">
        <v>72</v>
      </c>
      <c r="AY821" s="195" t="s">
        <v>177</v>
      </c>
    </row>
    <row r="822" spans="2:51" s="12" customFormat="1" ht="12">
      <c r="B822" s="194"/>
      <c r="D822" s="191" t="s">
        <v>188</v>
      </c>
      <c r="E822" s="195" t="s">
        <v>3</v>
      </c>
      <c r="F822" s="196" t="s">
        <v>780</v>
      </c>
      <c r="H822" s="197">
        <v>1.62</v>
      </c>
      <c r="I822" s="198"/>
      <c r="L822" s="194"/>
      <c r="M822" s="199"/>
      <c r="N822" s="200"/>
      <c r="O822" s="200"/>
      <c r="P822" s="200"/>
      <c r="Q822" s="200"/>
      <c r="R822" s="200"/>
      <c r="S822" s="200"/>
      <c r="T822" s="201"/>
      <c r="AT822" s="195" t="s">
        <v>188</v>
      </c>
      <c r="AU822" s="195" t="s">
        <v>81</v>
      </c>
      <c r="AV822" s="12" t="s">
        <v>81</v>
      </c>
      <c r="AW822" s="12" t="s">
        <v>34</v>
      </c>
      <c r="AX822" s="12" t="s">
        <v>72</v>
      </c>
      <c r="AY822" s="195" t="s">
        <v>177</v>
      </c>
    </row>
    <row r="823" spans="2:51" s="12" customFormat="1" ht="12">
      <c r="B823" s="194"/>
      <c r="D823" s="191" t="s">
        <v>188</v>
      </c>
      <c r="E823" s="195" t="s">
        <v>3</v>
      </c>
      <c r="F823" s="196" t="s">
        <v>781</v>
      </c>
      <c r="H823" s="197">
        <v>20.387</v>
      </c>
      <c r="I823" s="198"/>
      <c r="L823" s="194"/>
      <c r="M823" s="199"/>
      <c r="N823" s="200"/>
      <c r="O823" s="200"/>
      <c r="P823" s="200"/>
      <c r="Q823" s="200"/>
      <c r="R823" s="200"/>
      <c r="S823" s="200"/>
      <c r="T823" s="201"/>
      <c r="AT823" s="195" t="s">
        <v>188</v>
      </c>
      <c r="AU823" s="195" t="s">
        <v>81</v>
      </c>
      <c r="AV823" s="12" t="s">
        <v>81</v>
      </c>
      <c r="AW823" s="12" t="s">
        <v>34</v>
      </c>
      <c r="AX823" s="12" t="s">
        <v>72</v>
      </c>
      <c r="AY823" s="195" t="s">
        <v>177</v>
      </c>
    </row>
    <row r="824" spans="2:51" s="12" customFormat="1" ht="12">
      <c r="B824" s="194"/>
      <c r="D824" s="191" t="s">
        <v>188</v>
      </c>
      <c r="E824" s="195" t="s">
        <v>3</v>
      </c>
      <c r="F824" s="196" t="s">
        <v>781</v>
      </c>
      <c r="H824" s="197">
        <v>20.387</v>
      </c>
      <c r="I824" s="198"/>
      <c r="L824" s="194"/>
      <c r="M824" s="199"/>
      <c r="N824" s="200"/>
      <c r="O824" s="200"/>
      <c r="P824" s="200"/>
      <c r="Q824" s="200"/>
      <c r="R824" s="200"/>
      <c r="S824" s="200"/>
      <c r="T824" s="201"/>
      <c r="AT824" s="195" t="s">
        <v>188</v>
      </c>
      <c r="AU824" s="195" t="s">
        <v>81</v>
      </c>
      <c r="AV824" s="12" t="s">
        <v>81</v>
      </c>
      <c r="AW824" s="12" t="s">
        <v>34</v>
      </c>
      <c r="AX824" s="12" t="s">
        <v>72</v>
      </c>
      <c r="AY824" s="195" t="s">
        <v>177</v>
      </c>
    </row>
    <row r="825" spans="2:51" s="12" customFormat="1" ht="12">
      <c r="B825" s="194"/>
      <c r="D825" s="191" t="s">
        <v>188</v>
      </c>
      <c r="E825" s="195" t="s">
        <v>3</v>
      </c>
      <c r="F825" s="196" t="s">
        <v>781</v>
      </c>
      <c r="H825" s="197">
        <v>20.387</v>
      </c>
      <c r="I825" s="198"/>
      <c r="L825" s="194"/>
      <c r="M825" s="199"/>
      <c r="N825" s="200"/>
      <c r="O825" s="200"/>
      <c r="P825" s="200"/>
      <c r="Q825" s="200"/>
      <c r="R825" s="200"/>
      <c r="S825" s="200"/>
      <c r="T825" s="201"/>
      <c r="AT825" s="195" t="s">
        <v>188</v>
      </c>
      <c r="AU825" s="195" t="s">
        <v>81</v>
      </c>
      <c r="AV825" s="12" t="s">
        <v>81</v>
      </c>
      <c r="AW825" s="12" t="s">
        <v>34</v>
      </c>
      <c r="AX825" s="12" t="s">
        <v>72</v>
      </c>
      <c r="AY825" s="195" t="s">
        <v>177</v>
      </c>
    </row>
    <row r="826" spans="2:51" s="12" customFormat="1" ht="12">
      <c r="B826" s="194"/>
      <c r="D826" s="191" t="s">
        <v>188</v>
      </c>
      <c r="E826" s="195" t="s">
        <v>3</v>
      </c>
      <c r="F826" s="196" t="s">
        <v>782</v>
      </c>
      <c r="H826" s="197">
        <v>19.725</v>
      </c>
      <c r="I826" s="198"/>
      <c r="L826" s="194"/>
      <c r="M826" s="199"/>
      <c r="N826" s="200"/>
      <c r="O826" s="200"/>
      <c r="P826" s="200"/>
      <c r="Q826" s="200"/>
      <c r="R826" s="200"/>
      <c r="S826" s="200"/>
      <c r="T826" s="201"/>
      <c r="AT826" s="195" t="s">
        <v>188</v>
      </c>
      <c r="AU826" s="195" t="s">
        <v>81</v>
      </c>
      <c r="AV826" s="12" t="s">
        <v>81</v>
      </c>
      <c r="AW826" s="12" t="s">
        <v>34</v>
      </c>
      <c r="AX826" s="12" t="s">
        <v>72</v>
      </c>
      <c r="AY826" s="195" t="s">
        <v>177</v>
      </c>
    </row>
    <row r="827" spans="2:51" s="12" customFormat="1" ht="12">
      <c r="B827" s="194"/>
      <c r="D827" s="191" t="s">
        <v>188</v>
      </c>
      <c r="E827" s="195" t="s">
        <v>3</v>
      </c>
      <c r="F827" s="196" t="s">
        <v>782</v>
      </c>
      <c r="H827" s="197">
        <v>19.725</v>
      </c>
      <c r="I827" s="198"/>
      <c r="L827" s="194"/>
      <c r="M827" s="199"/>
      <c r="N827" s="200"/>
      <c r="O827" s="200"/>
      <c r="P827" s="200"/>
      <c r="Q827" s="200"/>
      <c r="R827" s="200"/>
      <c r="S827" s="200"/>
      <c r="T827" s="201"/>
      <c r="AT827" s="195" t="s">
        <v>188</v>
      </c>
      <c r="AU827" s="195" t="s">
        <v>81</v>
      </c>
      <c r="AV827" s="12" t="s">
        <v>81</v>
      </c>
      <c r="AW827" s="12" t="s">
        <v>34</v>
      </c>
      <c r="AX827" s="12" t="s">
        <v>72</v>
      </c>
      <c r="AY827" s="195" t="s">
        <v>177</v>
      </c>
    </row>
    <row r="828" spans="2:51" s="12" customFormat="1" ht="12">
      <c r="B828" s="194"/>
      <c r="D828" s="191" t="s">
        <v>188</v>
      </c>
      <c r="E828" s="195" t="s">
        <v>3</v>
      </c>
      <c r="F828" s="196" t="s">
        <v>782</v>
      </c>
      <c r="H828" s="197">
        <v>19.725</v>
      </c>
      <c r="I828" s="198"/>
      <c r="L828" s="194"/>
      <c r="M828" s="199"/>
      <c r="N828" s="200"/>
      <c r="O828" s="200"/>
      <c r="P828" s="200"/>
      <c r="Q828" s="200"/>
      <c r="R828" s="200"/>
      <c r="S828" s="200"/>
      <c r="T828" s="201"/>
      <c r="AT828" s="195" t="s">
        <v>188</v>
      </c>
      <c r="AU828" s="195" t="s">
        <v>81</v>
      </c>
      <c r="AV828" s="12" t="s">
        <v>81</v>
      </c>
      <c r="AW828" s="12" t="s">
        <v>34</v>
      </c>
      <c r="AX828" s="12" t="s">
        <v>72</v>
      </c>
      <c r="AY828" s="195" t="s">
        <v>177</v>
      </c>
    </row>
    <row r="829" spans="2:51" s="12" customFormat="1" ht="12">
      <c r="B829" s="194"/>
      <c r="D829" s="191" t="s">
        <v>188</v>
      </c>
      <c r="E829" s="195" t="s">
        <v>3</v>
      </c>
      <c r="F829" s="196" t="s">
        <v>783</v>
      </c>
      <c r="H829" s="197">
        <v>2.82</v>
      </c>
      <c r="I829" s="198"/>
      <c r="L829" s="194"/>
      <c r="M829" s="199"/>
      <c r="N829" s="200"/>
      <c r="O829" s="200"/>
      <c r="P829" s="200"/>
      <c r="Q829" s="200"/>
      <c r="R829" s="200"/>
      <c r="S829" s="200"/>
      <c r="T829" s="201"/>
      <c r="AT829" s="195" t="s">
        <v>188</v>
      </c>
      <c r="AU829" s="195" t="s">
        <v>81</v>
      </c>
      <c r="AV829" s="12" t="s">
        <v>81</v>
      </c>
      <c r="AW829" s="12" t="s">
        <v>34</v>
      </c>
      <c r="AX829" s="12" t="s">
        <v>72</v>
      </c>
      <c r="AY829" s="195" t="s">
        <v>177</v>
      </c>
    </row>
    <row r="830" spans="2:51" s="12" customFormat="1" ht="12">
      <c r="B830" s="194"/>
      <c r="D830" s="191" t="s">
        <v>188</v>
      </c>
      <c r="E830" s="195" t="s">
        <v>3</v>
      </c>
      <c r="F830" s="196" t="s">
        <v>784</v>
      </c>
      <c r="H830" s="197">
        <v>34.195</v>
      </c>
      <c r="I830" s="198"/>
      <c r="L830" s="194"/>
      <c r="M830" s="199"/>
      <c r="N830" s="200"/>
      <c r="O830" s="200"/>
      <c r="P830" s="200"/>
      <c r="Q830" s="200"/>
      <c r="R830" s="200"/>
      <c r="S830" s="200"/>
      <c r="T830" s="201"/>
      <c r="AT830" s="195" t="s">
        <v>188</v>
      </c>
      <c r="AU830" s="195" t="s">
        <v>81</v>
      </c>
      <c r="AV830" s="12" t="s">
        <v>81</v>
      </c>
      <c r="AW830" s="12" t="s">
        <v>34</v>
      </c>
      <c r="AX830" s="12" t="s">
        <v>72</v>
      </c>
      <c r="AY830" s="195" t="s">
        <v>177</v>
      </c>
    </row>
    <row r="831" spans="2:51" s="12" customFormat="1" ht="12">
      <c r="B831" s="194"/>
      <c r="D831" s="191" t="s">
        <v>188</v>
      </c>
      <c r="E831" s="195" t="s">
        <v>3</v>
      </c>
      <c r="F831" s="196" t="s">
        <v>785</v>
      </c>
      <c r="H831" s="197">
        <v>14.748</v>
      </c>
      <c r="I831" s="198"/>
      <c r="L831" s="194"/>
      <c r="M831" s="199"/>
      <c r="N831" s="200"/>
      <c r="O831" s="200"/>
      <c r="P831" s="200"/>
      <c r="Q831" s="200"/>
      <c r="R831" s="200"/>
      <c r="S831" s="200"/>
      <c r="T831" s="201"/>
      <c r="AT831" s="195" t="s">
        <v>188</v>
      </c>
      <c r="AU831" s="195" t="s">
        <v>81</v>
      </c>
      <c r="AV831" s="12" t="s">
        <v>81</v>
      </c>
      <c r="AW831" s="12" t="s">
        <v>34</v>
      </c>
      <c r="AX831" s="12" t="s">
        <v>72</v>
      </c>
      <c r="AY831" s="195" t="s">
        <v>177</v>
      </c>
    </row>
    <row r="832" spans="2:51" s="12" customFormat="1" ht="12">
      <c r="B832" s="194"/>
      <c r="D832" s="191" t="s">
        <v>188</v>
      </c>
      <c r="E832" s="195" t="s">
        <v>3</v>
      </c>
      <c r="F832" s="196" t="s">
        <v>786</v>
      </c>
      <c r="H832" s="197">
        <v>11.158</v>
      </c>
      <c r="I832" s="198"/>
      <c r="L832" s="194"/>
      <c r="M832" s="199"/>
      <c r="N832" s="200"/>
      <c r="O832" s="200"/>
      <c r="P832" s="200"/>
      <c r="Q832" s="200"/>
      <c r="R832" s="200"/>
      <c r="S832" s="200"/>
      <c r="T832" s="201"/>
      <c r="AT832" s="195" t="s">
        <v>188</v>
      </c>
      <c r="AU832" s="195" t="s">
        <v>81</v>
      </c>
      <c r="AV832" s="12" t="s">
        <v>81</v>
      </c>
      <c r="AW832" s="12" t="s">
        <v>34</v>
      </c>
      <c r="AX832" s="12" t="s">
        <v>72</v>
      </c>
      <c r="AY832" s="195" t="s">
        <v>177</v>
      </c>
    </row>
    <row r="833" spans="2:51" s="12" customFormat="1" ht="12">
      <c r="B833" s="194"/>
      <c r="D833" s="191" t="s">
        <v>188</v>
      </c>
      <c r="E833" s="195" t="s">
        <v>3</v>
      </c>
      <c r="F833" s="196" t="s">
        <v>787</v>
      </c>
      <c r="H833" s="197">
        <v>22.56</v>
      </c>
      <c r="I833" s="198"/>
      <c r="L833" s="194"/>
      <c r="M833" s="199"/>
      <c r="N833" s="200"/>
      <c r="O833" s="200"/>
      <c r="P833" s="200"/>
      <c r="Q833" s="200"/>
      <c r="R833" s="200"/>
      <c r="S833" s="200"/>
      <c r="T833" s="201"/>
      <c r="AT833" s="195" t="s">
        <v>188</v>
      </c>
      <c r="AU833" s="195" t="s">
        <v>81</v>
      </c>
      <c r="AV833" s="12" t="s">
        <v>81</v>
      </c>
      <c r="AW833" s="12" t="s">
        <v>34</v>
      </c>
      <c r="AX833" s="12" t="s">
        <v>72</v>
      </c>
      <c r="AY833" s="195" t="s">
        <v>177</v>
      </c>
    </row>
    <row r="834" spans="2:51" s="12" customFormat="1" ht="12">
      <c r="B834" s="194"/>
      <c r="D834" s="191" t="s">
        <v>188</v>
      </c>
      <c r="E834" s="195" t="s">
        <v>3</v>
      </c>
      <c r="F834" s="196" t="s">
        <v>788</v>
      </c>
      <c r="H834" s="197">
        <v>13.74</v>
      </c>
      <c r="I834" s="198"/>
      <c r="L834" s="194"/>
      <c r="M834" s="199"/>
      <c r="N834" s="200"/>
      <c r="O834" s="200"/>
      <c r="P834" s="200"/>
      <c r="Q834" s="200"/>
      <c r="R834" s="200"/>
      <c r="S834" s="200"/>
      <c r="T834" s="201"/>
      <c r="AT834" s="195" t="s">
        <v>188</v>
      </c>
      <c r="AU834" s="195" t="s">
        <v>81</v>
      </c>
      <c r="AV834" s="12" t="s">
        <v>81</v>
      </c>
      <c r="AW834" s="12" t="s">
        <v>34</v>
      </c>
      <c r="AX834" s="12" t="s">
        <v>72</v>
      </c>
      <c r="AY834" s="195" t="s">
        <v>177</v>
      </c>
    </row>
    <row r="835" spans="2:51" s="12" customFormat="1" ht="12">
      <c r="B835" s="194"/>
      <c r="D835" s="191" t="s">
        <v>188</v>
      </c>
      <c r="E835" s="195" t="s">
        <v>3</v>
      </c>
      <c r="F835" s="196" t="s">
        <v>788</v>
      </c>
      <c r="H835" s="197">
        <v>13.74</v>
      </c>
      <c r="I835" s="198"/>
      <c r="L835" s="194"/>
      <c r="M835" s="199"/>
      <c r="N835" s="200"/>
      <c r="O835" s="200"/>
      <c r="P835" s="200"/>
      <c r="Q835" s="200"/>
      <c r="R835" s="200"/>
      <c r="S835" s="200"/>
      <c r="T835" s="201"/>
      <c r="AT835" s="195" t="s">
        <v>188</v>
      </c>
      <c r="AU835" s="195" t="s">
        <v>81</v>
      </c>
      <c r="AV835" s="12" t="s">
        <v>81</v>
      </c>
      <c r="AW835" s="12" t="s">
        <v>34</v>
      </c>
      <c r="AX835" s="12" t="s">
        <v>72</v>
      </c>
      <c r="AY835" s="195" t="s">
        <v>177</v>
      </c>
    </row>
    <row r="836" spans="2:51" s="14" customFormat="1" ht="12">
      <c r="B836" s="221"/>
      <c r="D836" s="191" t="s">
        <v>188</v>
      </c>
      <c r="E836" s="222" t="s">
        <v>3</v>
      </c>
      <c r="F836" s="223" t="s">
        <v>365</v>
      </c>
      <c r="H836" s="224">
        <v>452.0690000000001</v>
      </c>
      <c r="I836" s="225"/>
      <c r="L836" s="221"/>
      <c r="M836" s="226"/>
      <c r="N836" s="227"/>
      <c r="O836" s="227"/>
      <c r="P836" s="227"/>
      <c r="Q836" s="227"/>
      <c r="R836" s="227"/>
      <c r="S836" s="227"/>
      <c r="T836" s="228"/>
      <c r="AT836" s="222" t="s">
        <v>188</v>
      </c>
      <c r="AU836" s="222" t="s">
        <v>81</v>
      </c>
      <c r="AV836" s="14" t="s">
        <v>194</v>
      </c>
      <c r="AW836" s="14" t="s">
        <v>34</v>
      </c>
      <c r="AX836" s="14" t="s">
        <v>72</v>
      </c>
      <c r="AY836" s="222" t="s">
        <v>177</v>
      </c>
    </row>
    <row r="837" spans="2:51" s="12" customFormat="1" ht="12">
      <c r="B837" s="194"/>
      <c r="D837" s="191" t="s">
        <v>188</v>
      </c>
      <c r="E837" s="195" t="s">
        <v>3</v>
      </c>
      <c r="F837" s="196" t="s">
        <v>769</v>
      </c>
      <c r="H837" s="197">
        <v>16.68</v>
      </c>
      <c r="I837" s="198"/>
      <c r="L837" s="194"/>
      <c r="M837" s="199"/>
      <c r="N837" s="200"/>
      <c r="O837" s="200"/>
      <c r="P837" s="200"/>
      <c r="Q837" s="200"/>
      <c r="R837" s="200"/>
      <c r="S837" s="200"/>
      <c r="T837" s="201"/>
      <c r="AT837" s="195" t="s">
        <v>188</v>
      </c>
      <c r="AU837" s="195" t="s">
        <v>81</v>
      </c>
      <c r="AV837" s="12" t="s">
        <v>81</v>
      </c>
      <c r="AW837" s="12" t="s">
        <v>34</v>
      </c>
      <c r="AX837" s="12" t="s">
        <v>72</v>
      </c>
      <c r="AY837" s="195" t="s">
        <v>177</v>
      </c>
    </row>
    <row r="838" spans="2:51" s="12" customFormat="1" ht="12">
      <c r="B838" s="194"/>
      <c r="D838" s="191" t="s">
        <v>188</v>
      </c>
      <c r="E838" s="195" t="s">
        <v>3</v>
      </c>
      <c r="F838" s="196" t="s">
        <v>769</v>
      </c>
      <c r="H838" s="197">
        <v>16.68</v>
      </c>
      <c r="I838" s="198"/>
      <c r="L838" s="194"/>
      <c r="M838" s="199"/>
      <c r="N838" s="200"/>
      <c r="O838" s="200"/>
      <c r="P838" s="200"/>
      <c r="Q838" s="200"/>
      <c r="R838" s="200"/>
      <c r="S838" s="200"/>
      <c r="T838" s="201"/>
      <c r="AT838" s="195" t="s">
        <v>188</v>
      </c>
      <c r="AU838" s="195" t="s">
        <v>81</v>
      </c>
      <c r="AV838" s="12" t="s">
        <v>81</v>
      </c>
      <c r="AW838" s="12" t="s">
        <v>34</v>
      </c>
      <c r="AX838" s="12" t="s">
        <v>72</v>
      </c>
      <c r="AY838" s="195" t="s">
        <v>177</v>
      </c>
    </row>
    <row r="839" spans="2:51" s="12" customFormat="1" ht="12">
      <c r="B839" s="194"/>
      <c r="D839" s="191" t="s">
        <v>188</v>
      </c>
      <c r="E839" s="195" t="s">
        <v>3</v>
      </c>
      <c r="F839" s="196" t="s">
        <v>770</v>
      </c>
      <c r="H839" s="197">
        <v>18.99</v>
      </c>
      <c r="I839" s="198"/>
      <c r="L839" s="194"/>
      <c r="M839" s="199"/>
      <c r="N839" s="200"/>
      <c r="O839" s="200"/>
      <c r="P839" s="200"/>
      <c r="Q839" s="200"/>
      <c r="R839" s="200"/>
      <c r="S839" s="200"/>
      <c r="T839" s="201"/>
      <c r="AT839" s="195" t="s">
        <v>188</v>
      </c>
      <c r="AU839" s="195" t="s">
        <v>81</v>
      </c>
      <c r="AV839" s="12" t="s">
        <v>81</v>
      </c>
      <c r="AW839" s="12" t="s">
        <v>34</v>
      </c>
      <c r="AX839" s="12" t="s">
        <v>72</v>
      </c>
      <c r="AY839" s="195" t="s">
        <v>177</v>
      </c>
    </row>
    <row r="840" spans="2:51" s="12" customFormat="1" ht="12">
      <c r="B840" s="194"/>
      <c r="D840" s="191" t="s">
        <v>188</v>
      </c>
      <c r="E840" s="195" t="s">
        <v>3</v>
      </c>
      <c r="F840" s="196" t="s">
        <v>771</v>
      </c>
      <c r="H840" s="197">
        <v>10.57</v>
      </c>
      <c r="I840" s="198"/>
      <c r="L840" s="194"/>
      <c r="M840" s="199"/>
      <c r="N840" s="200"/>
      <c r="O840" s="200"/>
      <c r="P840" s="200"/>
      <c r="Q840" s="200"/>
      <c r="R840" s="200"/>
      <c r="S840" s="200"/>
      <c r="T840" s="201"/>
      <c r="AT840" s="195" t="s">
        <v>188</v>
      </c>
      <c r="AU840" s="195" t="s">
        <v>81</v>
      </c>
      <c r="AV840" s="12" t="s">
        <v>81</v>
      </c>
      <c r="AW840" s="12" t="s">
        <v>34</v>
      </c>
      <c r="AX840" s="12" t="s">
        <v>72</v>
      </c>
      <c r="AY840" s="195" t="s">
        <v>177</v>
      </c>
    </row>
    <row r="841" spans="2:51" s="12" customFormat="1" ht="12">
      <c r="B841" s="194"/>
      <c r="D841" s="191" t="s">
        <v>188</v>
      </c>
      <c r="E841" s="195" t="s">
        <v>3</v>
      </c>
      <c r="F841" s="196" t="s">
        <v>789</v>
      </c>
      <c r="H841" s="197">
        <v>10.36</v>
      </c>
      <c r="I841" s="198"/>
      <c r="L841" s="194"/>
      <c r="M841" s="199"/>
      <c r="N841" s="200"/>
      <c r="O841" s="200"/>
      <c r="P841" s="200"/>
      <c r="Q841" s="200"/>
      <c r="R841" s="200"/>
      <c r="S841" s="200"/>
      <c r="T841" s="201"/>
      <c r="AT841" s="195" t="s">
        <v>188</v>
      </c>
      <c r="AU841" s="195" t="s">
        <v>81</v>
      </c>
      <c r="AV841" s="12" t="s">
        <v>81</v>
      </c>
      <c r="AW841" s="12" t="s">
        <v>34</v>
      </c>
      <c r="AX841" s="12" t="s">
        <v>72</v>
      </c>
      <c r="AY841" s="195" t="s">
        <v>177</v>
      </c>
    </row>
    <row r="842" spans="2:51" s="12" customFormat="1" ht="12">
      <c r="B842" s="194"/>
      <c r="D842" s="191" t="s">
        <v>188</v>
      </c>
      <c r="E842" s="195" t="s">
        <v>3</v>
      </c>
      <c r="F842" s="196" t="s">
        <v>773</v>
      </c>
      <c r="H842" s="197">
        <v>7.7</v>
      </c>
      <c r="I842" s="198"/>
      <c r="L842" s="194"/>
      <c r="M842" s="199"/>
      <c r="N842" s="200"/>
      <c r="O842" s="200"/>
      <c r="P842" s="200"/>
      <c r="Q842" s="200"/>
      <c r="R842" s="200"/>
      <c r="S842" s="200"/>
      <c r="T842" s="201"/>
      <c r="AT842" s="195" t="s">
        <v>188</v>
      </c>
      <c r="AU842" s="195" t="s">
        <v>81</v>
      </c>
      <c r="AV842" s="12" t="s">
        <v>81</v>
      </c>
      <c r="AW842" s="12" t="s">
        <v>34</v>
      </c>
      <c r="AX842" s="12" t="s">
        <v>72</v>
      </c>
      <c r="AY842" s="195" t="s">
        <v>177</v>
      </c>
    </row>
    <row r="843" spans="2:51" s="12" customFormat="1" ht="12">
      <c r="B843" s="194"/>
      <c r="D843" s="191" t="s">
        <v>188</v>
      </c>
      <c r="E843" s="195" t="s">
        <v>3</v>
      </c>
      <c r="F843" s="196" t="s">
        <v>772</v>
      </c>
      <c r="H843" s="197">
        <v>7.91</v>
      </c>
      <c r="I843" s="198"/>
      <c r="L843" s="194"/>
      <c r="M843" s="199"/>
      <c r="N843" s="200"/>
      <c r="O843" s="200"/>
      <c r="P843" s="200"/>
      <c r="Q843" s="200"/>
      <c r="R843" s="200"/>
      <c r="S843" s="200"/>
      <c r="T843" s="201"/>
      <c r="AT843" s="195" t="s">
        <v>188</v>
      </c>
      <c r="AU843" s="195" t="s">
        <v>81</v>
      </c>
      <c r="AV843" s="12" t="s">
        <v>81</v>
      </c>
      <c r="AW843" s="12" t="s">
        <v>34</v>
      </c>
      <c r="AX843" s="12" t="s">
        <v>72</v>
      </c>
      <c r="AY843" s="195" t="s">
        <v>177</v>
      </c>
    </row>
    <row r="844" spans="2:51" s="12" customFormat="1" ht="12">
      <c r="B844" s="194"/>
      <c r="D844" s="191" t="s">
        <v>188</v>
      </c>
      <c r="E844" s="195" t="s">
        <v>3</v>
      </c>
      <c r="F844" s="196" t="s">
        <v>790</v>
      </c>
      <c r="H844" s="197">
        <v>18.64</v>
      </c>
      <c r="I844" s="198"/>
      <c r="L844" s="194"/>
      <c r="M844" s="199"/>
      <c r="N844" s="200"/>
      <c r="O844" s="200"/>
      <c r="P844" s="200"/>
      <c r="Q844" s="200"/>
      <c r="R844" s="200"/>
      <c r="S844" s="200"/>
      <c r="T844" s="201"/>
      <c r="AT844" s="195" t="s">
        <v>188</v>
      </c>
      <c r="AU844" s="195" t="s">
        <v>81</v>
      </c>
      <c r="AV844" s="12" t="s">
        <v>81</v>
      </c>
      <c r="AW844" s="12" t="s">
        <v>34</v>
      </c>
      <c r="AX844" s="12" t="s">
        <v>72</v>
      </c>
      <c r="AY844" s="195" t="s">
        <v>177</v>
      </c>
    </row>
    <row r="845" spans="2:51" s="12" customFormat="1" ht="12">
      <c r="B845" s="194"/>
      <c r="D845" s="191" t="s">
        <v>188</v>
      </c>
      <c r="E845" s="195" t="s">
        <v>3</v>
      </c>
      <c r="F845" s="196" t="s">
        <v>775</v>
      </c>
      <c r="H845" s="197">
        <v>20.25</v>
      </c>
      <c r="I845" s="198"/>
      <c r="L845" s="194"/>
      <c r="M845" s="199"/>
      <c r="N845" s="200"/>
      <c r="O845" s="200"/>
      <c r="P845" s="200"/>
      <c r="Q845" s="200"/>
      <c r="R845" s="200"/>
      <c r="S845" s="200"/>
      <c r="T845" s="201"/>
      <c r="AT845" s="195" t="s">
        <v>188</v>
      </c>
      <c r="AU845" s="195" t="s">
        <v>81</v>
      </c>
      <c r="AV845" s="12" t="s">
        <v>81</v>
      </c>
      <c r="AW845" s="12" t="s">
        <v>34</v>
      </c>
      <c r="AX845" s="12" t="s">
        <v>72</v>
      </c>
      <c r="AY845" s="195" t="s">
        <v>177</v>
      </c>
    </row>
    <row r="846" spans="2:51" s="12" customFormat="1" ht="12">
      <c r="B846" s="194"/>
      <c r="D846" s="191" t="s">
        <v>188</v>
      </c>
      <c r="E846" s="195" t="s">
        <v>3</v>
      </c>
      <c r="F846" s="196" t="s">
        <v>775</v>
      </c>
      <c r="H846" s="197">
        <v>20.25</v>
      </c>
      <c r="I846" s="198"/>
      <c r="L846" s="194"/>
      <c r="M846" s="199"/>
      <c r="N846" s="200"/>
      <c r="O846" s="200"/>
      <c r="P846" s="200"/>
      <c r="Q846" s="200"/>
      <c r="R846" s="200"/>
      <c r="S846" s="200"/>
      <c r="T846" s="201"/>
      <c r="AT846" s="195" t="s">
        <v>188</v>
      </c>
      <c r="AU846" s="195" t="s">
        <v>81</v>
      </c>
      <c r="AV846" s="12" t="s">
        <v>81</v>
      </c>
      <c r="AW846" s="12" t="s">
        <v>34</v>
      </c>
      <c r="AX846" s="12" t="s">
        <v>72</v>
      </c>
      <c r="AY846" s="195" t="s">
        <v>177</v>
      </c>
    </row>
    <row r="847" spans="2:51" s="12" customFormat="1" ht="12">
      <c r="B847" s="194"/>
      <c r="D847" s="191" t="s">
        <v>188</v>
      </c>
      <c r="E847" s="195" t="s">
        <v>3</v>
      </c>
      <c r="F847" s="196" t="s">
        <v>775</v>
      </c>
      <c r="H847" s="197">
        <v>20.25</v>
      </c>
      <c r="I847" s="198"/>
      <c r="L847" s="194"/>
      <c r="M847" s="199"/>
      <c r="N847" s="200"/>
      <c r="O847" s="200"/>
      <c r="P847" s="200"/>
      <c r="Q847" s="200"/>
      <c r="R847" s="200"/>
      <c r="S847" s="200"/>
      <c r="T847" s="201"/>
      <c r="AT847" s="195" t="s">
        <v>188</v>
      </c>
      <c r="AU847" s="195" t="s">
        <v>81</v>
      </c>
      <c r="AV847" s="12" t="s">
        <v>81</v>
      </c>
      <c r="AW847" s="12" t="s">
        <v>34</v>
      </c>
      <c r="AX847" s="12" t="s">
        <v>72</v>
      </c>
      <c r="AY847" s="195" t="s">
        <v>177</v>
      </c>
    </row>
    <row r="848" spans="2:51" s="12" customFormat="1" ht="12">
      <c r="B848" s="194"/>
      <c r="D848" s="191" t="s">
        <v>188</v>
      </c>
      <c r="E848" s="195" t="s">
        <v>3</v>
      </c>
      <c r="F848" s="196" t="s">
        <v>775</v>
      </c>
      <c r="H848" s="197">
        <v>20.25</v>
      </c>
      <c r="I848" s="198"/>
      <c r="L848" s="194"/>
      <c r="M848" s="199"/>
      <c r="N848" s="200"/>
      <c r="O848" s="200"/>
      <c r="P848" s="200"/>
      <c r="Q848" s="200"/>
      <c r="R848" s="200"/>
      <c r="S848" s="200"/>
      <c r="T848" s="201"/>
      <c r="AT848" s="195" t="s">
        <v>188</v>
      </c>
      <c r="AU848" s="195" t="s">
        <v>81</v>
      </c>
      <c r="AV848" s="12" t="s">
        <v>81</v>
      </c>
      <c r="AW848" s="12" t="s">
        <v>34</v>
      </c>
      <c r="AX848" s="12" t="s">
        <v>72</v>
      </c>
      <c r="AY848" s="195" t="s">
        <v>177</v>
      </c>
    </row>
    <row r="849" spans="2:51" s="12" customFormat="1" ht="12">
      <c r="B849" s="194"/>
      <c r="D849" s="191" t="s">
        <v>188</v>
      </c>
      <c r="E849" s="195" t="s">
        <v>3</v>
      </c>
      <c r="F849" s="196" t="s">
        <v>776</v>
      </c>
      <c r="H849" s="197">
        <v>20.376</v>
      </c>
      <c r="I849" s="198"/>
      <c r="L849" s="194"/>
      <c r="M849" s="199"/>
      <c r="N849" s="200"/>
      <c r="O849" s="200"/>
      <c r="P849" s="200"/>
      <c r="Q849" s="200"/>
      <c r="R849" s="200"/>
      <c r="S849" s="200"/>
      <c r="T849" s="201"/>
      <c r="AT849" s="195" t="s">
        <v>188</v>
      </c>
      <c r="AU849" s="195" t="s">
        <v>81</v>
      </c>
      <c r="AV849" s="12" t="s">
        <v>81</v>
      </c>
      <c r="AW849" s="12" t="s">
        <v>34</v>
      </c>
      <c r="AX849" s="12" t="s">
        <v>72</v>
      </c>
      <c r="AY849" s="195" t="s">
        <v>177</v>
      </c>
    </row>
    <row r="850" spans="2:51" s="12" customFormat="1" ht="12">
      <c r="B850" s="194"/>
      <c r="D850" s="191" t="s">
        <v>188</v>
      </c>
      <c r="E850" s="195" t="s">
        <v>3</v>
      </c>
      <c r="F850" s="196" t="s">
        <v>776</v>
      </c>
      <c r="H850" s="197">
        <v>20.376</v>
      </c>
      <c r="I850" s="198"/>
      <c r="L850" s="194"/>
      <c r="M850" s="199"/>
      <c r="N850" s="200"/>
      <c r="O850" s="200"/>
      <c r="P850" s="200"/>
      <c r="Q850" s="200"/>
      <c r="R850" s="200"/>
      <c r="S850" s="200"/>
      <c r="T850" s="201"/>
      <c r="AT850" s="195" t="s">
        <v>188</v>
      </c>
      <c r="AU850" s="195" t="s">
        <v>81</v>
      </c>
      <c r="AV850" s="12" t="s">
        <v>81</v>
      </c>
      <c r="AW850" s="12" t="s">
        <v>34</v>
      </c>
      <c r="AX850" s="12" t="s">
        <v>72</v>
      </c>
      <c r="AY850" s="195" t="s">
        <v>177</v>
      </c>
    </row>
    <row r="851" spans="2:51" s="12" customFormat="1" ht="12">
      <c r="B851" s="194"/>
      <c r="D851" s="191" t="s">
        <v>188</v>
      </c>
      <c r="E851" s="195" t="s">
        <v>3</v>
      </c>
      <c r="F851" s="196" t="s">
        <v>791</v>
      </c>
      <c r="H851" s="197">
        <v>2.34</v>
      </c>
      <c r="I851" s="198"/>
      <c r="L851" s="194"/>
      <c r="M851" s="199"/>
      <c r="N851" s="200"/>
      <c r="O851" s="200"/>
      <c r="P851" s="200"/>
      <c r="Q851" s="200"/>
      <c r="R851" s="200"/>
      <c r="S851" s="200"/>
      <c r="T851" s="201"/>
      <c r="AT851" s="195" t="s">
        <v>188</v>
      </c>
      <c r="AU851" s="195" t="s">
        <v>81</v>
      </c>
      <c r="AV851" s="12" t="s">
        <v>81</v>
      </c>
      <c r="AW851" s="12" t="s">
        <v>34</v>
      </c>
      <c r="AX851" s="12" t="s">
        <v>72</v>
      </c>
      <c r="AY851" s="195" t="s">
        <v>177</v>
      </c>
    </row>
    <row r="852" spans="2:51" s="12" customFormat="1" ht="12">
      <c r="B852" s="194"/>
      <c r="D852" s="191" t="s">
        <v>188</v>
      </c>
      <c r="E852" s="195" t="s">
        <v>3</v>
      </c>
      <c r="F852" s="196" t="s">
        <v>778</v>
      </c>
      <c r="H852" s="197">
        <v>2.736</v>
      </c>
      <c r="I852" s="198"/>
      <c r="L852" s="194"/>
      <c r="M852" s="199"/>
      <c r="N852" s="200"/>
      <c r="O852" s="200"/>
      <c r="P852" s="200"/>
      <c r="Q852" s="200"/>
      <c r="R852" s="200"/>
      <c r="S852" s="200"/>
      <c r="T852" s="201"/>
      <c r="AT852" s="195" t="s">
        <v>188</v>
      </c>
      <c r="AU852" s="195" t="s">
        <v>81</v>
      </c>
      <c r="AV852" s="12" t="s">
        <v>81</v>
      </c>
      <c r="AW852" s="12" t="s">
        <v>34</v>
      </c>
      <c r="AX852" s="12" t="s">
        <v>72</v>
      </c>
      <c r="AY852" s="195" t="s">
        <v>177</v>
      </c>
    </row>
    <row r="853" spans="2:51" s="12" customFormat="1" ht="12">
      <c r="B853" s="194"/>
      <c r="D853" s="191" t="s">
        <v>188</v>
      </c>
      <c r="E853" s="195" t="s">
        <v>3</v>
      </c>
      <c r="F853" s="196" t="s">
        <v>792</v>
      </c>
      <c r="H853" s="197">
        <v>1.56</v>
      </c>
      <c r="I853" s="198"/>
      <c r="L853" s="194"/>
      <c r="M853" s="199"/>
      <c r="N853" s="200"/>
      <c r="O853" s="200"/>
      <c r="P853" s="200"/>
      <c r="Q853" s="200"/>
      <c r="R853" s="200"/>
      <c r="S853" s="200"/>
      <c r="T853" s="201"/>
      <c r="AT853" s="195" t="s">
        <v>188</v>
      </c>
      <c r="AU853" s="195" t="s">
        <v>81</v>
      </c>
      <c r="AV853" s="12" t="s">
        <v>81</v>
      </c>
      <c r="AW853" s="12" t="s">
        <v>34</v>
      </c>
      <c r="AX853" s="12" t="s">
        <v>72</v>
      </c>
      <c r="AY853" s="195" t="s">
        <v>177</v>
      </c>
    </row>
    <row r="854" spans="2:51" s="12" customFormat="1" ht="12">
      <c r="B854" s="194"/>
      <c r="D854" s="191" t="s">
        <v>188</v>
      </c>
      <c r="E854" s="195" t="s">
        <v>3</v>
      </c>
      <c r="F854" s="196" t="s">
        <v>793</v>
      </c>
      <c r="H854" s="197">
        <v>5.67</v>
      </c>
      <c r="I854" s="198"/>
      <c r="L854" s="194"/>
      <c r="M854" s="199"/>
      <c r="N854" s="200"/>
      <c r="O854" s="200"/>
      <c r="P854" s="200"/>
      <c r="Q854" s="200"/>
      <c r="R854" s="200"/>
      <c r="S854" s="200"/>
      <c r="T854" s="201"/>
      <c r="AT854" s="195" t="s">
        <v>188</v>
      </c>
      <c r="AU854" s="195" t="s">
        <v>81</v>
      </c>
      <c r="AV854" s="12" t="s">
        <v>81</v>
      </c>
      <c r="AW854" s="12" t="s">
        <v>34</v>
      </c>
      <c r="AX854" s="12" t="s">
        <v>72</v>
      </c>
      <c r="AY854" s="195" t="s">
        <v>177</v>
      </c>
    </row>
    <row r="855" spans="2:51" s="12" customFormat="1" ht="12">
      <c r="B855" s="194"/>
      <c r="D855" s="191" t="s">
        <v>188</v>
      </c>
      <c r="E855" s="195" t="s">
        <v>3</v>
      </c>
      <c r="F855" s="196" t="s">
        <v>794</v>
      </c>
      <c r="H855" s="197">
        <v>20.67</v>
      </c>
      <c r="I855" s="198"/>
      <c r="L855" s="194"/>
      <c r="M855" s="199"/>
      <c r="N855" s="200"/>
      <c r="O855" s="200"/>
      <c r="P855" s="200"/>
      <c r="Q855" s="200"/>
      <c r="R855" s="200"/>
      <c r="S855" s="200"/>
      <c r="T855" s="201"/>
      <c r="AT855" s="195" t="s">
        <v>188</v>
      </c>
      <c r="AU855" s="195" t="s">
        <v>81</v>
      </c>
      <c r="AV855" s="12" t="s">
        <v>81</v>
      </c>
      <c r="AW855" s="12" t="s">
        <v>34</v>
      </c>
      <c r="AX855" s="12" t="s">
        <v>72</v>
      </c>
      <c r="AY855" s="195" t="s">
        <v>177</v>
      </c>
    </row>
    <row r="856" spans="2:51" s="12" customFormat="1" ht="12">
      <c r="B856" s="194"/>
      <c r="D856" s="191" t="s">
        <v>188</v>
      </c>
      <c r="E856" s="195" t="s">
        <v>3</v>
      </c>
      <c r="F856" s="196" t="s">
        <v>794</v>
      </c>
      <c r="H856" s="197">
        <v>20.67</v>
      </c>
      <c r="I856" s="198"/>
      <c r="L856" s="194"/>
      <c r="M856" s="199"/>
      <c r="N856" s="200"/>
      <c r="O856" s="200"/>
      <c r="P856" s="200"/>
      <c r="Q856" s="200"/>
      <c r="R856" s="200"/>
      <c r="S856" s="200"/>
      <c r="T856" s="201"/>
      <c r="AT856" s="195" t="s">
        <v>188</v>
      </c>
      <c r="AU856" s="195" t="s">
        <v>81</v>
      </c>
      <c r="AV856" s="12" t="s">
        <v>81</v>
      </c>
      <c r="AW856" s="12" t="s">
        <v>34</v>
      </c>
      <c r="AX856" s="12" t="s">
        <v>72</v>
      </c>
      <c r="AY856" s="195" t="s">
        <v>177</v>
      </c>
    </row>
    <row r="857" spans="2:51" s="12" customFormat="1" ht="12">
      <c r="B857" s="194"/>
      <c r="D857" s="191" t="s">
        <v>188</v>
      </c>
      <c r="E857" s="195" t="s">
        <v>3</v>
      </c>
      <c r="F857" s="196" t="s">
        <v>794</v>
      </c>
      <c r="H857" s="197">
        <v>20.67</v>
      </c>
      <c r="I857" s="198"/>
      <c r="L857" s="194"/>
      <c r="M857" s="199"/>
      <c r="N857" s="200"/>
      <c r="O857" s="200"/>
      <c r="P857" s="200"/>
      <c r="Q857" s="200"/>
      <c r="R857" s="200"/>
      <c r="S857" s="200"/>
      <c r="T857" s="201"/>
      <c r="AT857" s="195" t="s">
        <v>188</v>
      </c>
      <c r="AU857" s="195" t="s">
        <v>81</v>
      </c>
      <c r="AV857" s="12" t="s">
        <v>81</v>
      </c>
      <c r="AW857" s="12" t="s">
        <v>34</v>
      </c>
      <c r="AX857" s="12" t="s">
        <v>72</v>
      </c>
      <c r="AY857" s="195" t="s">
        <v>177</v>
      </c>
    </row>
    <row r="858" spans="2:51" s="12" customFormat="1" ht="12">
      <c r="B858" s="194"/>
      <c r="D858" s="191" t="s">
        <v>188</v>
      </c>
      <c r="E858" s="195" t="s">
        <v>3</v>
      </c>
      <c r="F858" s="196" t="s">
        <v>795</v>
      </c>
      <c r="H858" s="197">
        <v>19.988</v>
      </c>
      <c r="I858" s="198"/>
      <c r="L858" s="194"/>
      <c r="M858" s="199"/>
      <c r="N858" s="200"/>
      <c r="O858" s="200"/>
      <c r="P858" s="200"/>
      <c r="Q858" s="200"/>
      <c r="R858" s="200"/>
      <c r="S858" s="200"/>
      <c r="T858" s="201"/>
      <c r="AT858" s="195" t="s">
        <v>188</v>
      </c>
      <c r="AU858" s="195" t="s">
        <v>81</v>
      </c>
      <c r="AV858" s="12" t="s">
        <v>81</v>
      </c>
      <c r="AW858" s="12" t="s">
        <v>34</v>
      </c>
      <c r="AX858" s="12" t="s">
        <v>72</v>
      </c>
      <c r="AY858" s="195" t="s">
        <v>177</v>
      </c>
    </row>
    <row r="859" spans="2:51" s="12" customFormat="1" ht="12">
      <c r="B859" s="194"/>
      <c r="D859" s="191" t="s">
        <v>188</v>
      </c>
      <c r="E859" s="195" t="s">
        <v>3</v>
      </c>
      <c r="F859" s="196" t="s">
        <v>795</v>
      </c>
      <c r="H859" s="197">
        <v>19.988</v>
      </c>
      <c r="I859" s="198"/>
      <c r="L859" s="194"/>
      <c r="M859" s="199"/>
      <c r="N859" s="200"/>
      <c r="O859" s="200"/>
      <c r="P859" s="200"/>
      <c r="Q859" s="200"/>
      <c r="R859" s="200"/>
      <c r="S859" s="200"/>
      <c r="T859" s="201"/>
      <c r="AT859" s="195" t="s">
        <v>188</v>
      </c>
      <c r="AU859" s="195" t="s">
        <v>81</v>
      </c>
      <c r="AV859" s="12" t="s">
        <v>81</v>
      </c>
      <c r="AW859" s="12" t="s">
        <v>34</v>
      </c>
      <c r="AX859" s="12" t="s">
        <v>72</v>
      </c>
      <c r="AY859" s="195" t="s">
        <v>177</v>
      </c>
    </row>
    <row r="860" spans="2:51" s="12" customFormat="1" ht="12">
      <c r="B860" s="194"/>
      <c r="D860" s="191" t="s">
        <v>188</v>
      </c>
      <c r="E860" s="195" t="s">
        <v>3</v>
      </c>
      <c r="F860" s="196" t="s">
        <v>795</v>
      </c>
      <c r="H860" s="197">
        <v>19.988</v>
      </c>
      <c r="I860" s="198"/>
      <c r="L860" s="194"/>
      <c r="M860" s="199"/>
      <c r="N860" s="200"/>
      <c r="O860" s="200"/>
      <c r="P860" s="200"/>
      <c r="Q860" s="200"/>
      <c r="R860" s="200"/>
      <c r="S860" s="200"/>
      <c r="T860" s="201"/>
      <c r="AT860" s="195" t="s">
        <v>188</v>
      </c>
      <c r="AU860" s="195" t="s">
        <v>81</v>
      </c>
      <c r="AV860" s="12" t="s">
        <v>81</v>
      </c>
      <c r="AW860" s="12" t="s">
        <v>34</v>
      </c>
      <c r="AX860" s="12" t="s">
        <v>72</v>
      </c>
      <c r="AY860" s="195" t="s">
        <v>177</v>
      </c>
    </row>
    <row r="861" spans="2:51" s="12" customFormat="1" ht="12">
      <c r="B861" s="194"/>
      <c r="D861" s="191" t="s">
        <v>188</v>
      </c>
      <c r="E861" s="195" t="s">
        <v>3</v>
      </c>
      <c r="F861" s="196" t="s">
        <v>796</v>
      </c>
      <c r="H861" s="197">
        <v>2.82</v>
      </c>
      <c r="I861" s="198"/>
      <c r="L861" s="194"/>
      <c r="M861" s="199"/>
      <c r="N861" s="200"/>
      <c r="O861" s="200"/>
      <c r="P861" s="200"/>
      <c r="Q861" s="200"/>
      <c r="R861" s="200"/>
      <c r="S861" s="200"/>
      <c r="T861" s="201"/>
      <c r="AT861" s="195" t="s">
        <v>188</v>
      </c>
      <c r="AU861" s="195" t="s">
        <v>81</v>
      </c>
      <c r="AV861" s="12" t="s">
        <v>81</v>
      </c>
      <c r="AW861" s="12" t="s">
        <v>34</v>
      </c>
      <c r="AX861" s="12" t="s">
        <v>72</v>
      </c>
      <c r="AY861" s="195" t="s">
        <v>177</v>
      </c>
    </row>
    <row r="862" spans="2:51" s="12" customFormat="1" ht="12">
      <c r="B862" s="194"/>
      <c r="D862" s="191" t="s">
        <v>188</v>
      </c>
      <c r="E862" s="195" t="s">
        <v>3</v>
      </c>
      <c r="F862" s="196" t="s">
        <v>797</v>
      </c>
      <c r="H862" s="197">
        <v>32.135</v>
      </c>
      <c r="I862" s="198"/>
      <c r="L862" s="194"/>
      <c r="M862" s="199"/>
      <c r="N862" s="200"/>
      <c r="O862" s="200"/>
      <c r="P862" s="200"/>
      <c r="Q862" s="200"/>
      <c r="R862" s="200"/>
      <c r="S862" s="200"/>
      <c r="T862" s="201"/>
      <c r="AT862" s="195" t="s">
        <v>188</v>
      </c>
      <c r="AU862" s="195" t="s">
        <v>81</v>
      </c>
      <c r="AV862" s="12" t="s">
        <v>81</v>
      </c>
      <c r="AW862" s="12" t="s">
        <v>34</v>
      </c>
      <c r="AX862" s="12" t="s">
        <v>72</v>
      </c>
      <c r="AY862" s="195" t="s">
        <v>177</v>
      </c>
    </row>
    <row r="863" spans="2:51" s="12" customFormat="1" ht="12">
      <c r="B863" s="194"/>
      <c r="D863" s="191" t="s">
        <v>188</v>
      </c>
      <c r="E863" s="195" t="s">
        <v>3</v>
      </c>
      <c r="F863" s="196" t="s">
        <v>798</v>
      </c>
      <c r="H863" s="197">
        <v>14.79</v>
      </c>
      <c r="I863" s="198"/>
      <c r="L863" s="194"/>
      <c r="M863" s="199"/>
      <c r="N863" s="200"/>
      <c r="O863" s="200"/>
      <c r="P863" s="200"/>
      <c r="Q863" s="200"/>
      <c r="R863" s="200"/>
      <c r="S863" s="200"/>
      <c r="T863" s="201"/>
      <c r="AT863" s="195" t="s">
        <v>188</v>
      </c>
      <c r="AU863" s="195" t="s">
        <v>81</v>
      </c>
      <c r="AV863" s="12" t="s">
        <v>81</v>
      </c>
      <c r="AW863" s="12" t="s">
        <v>34</v>
      </c>
      <c r="AX863" s="12" t="s">
        <v>72</v>
      </c>
      <c r="AY863" s="195" t="s">
        <v>177</v>
      </c>
    </row>
    <row r="864" spans="2:51" s="12" customFormat="1" ht="12">
      <c r="B864" s="194"/>
      <c r="D864" s="191" t="s">
        <v>188</v>
      </c>
      <c r="E864" s="195" t="s">
        <v>3</v>
      </c>
      <c r="F864" s="196" t="s">
        <v>799</v>
      </c>
      <c r="H864" s="197">
        <v>11.2</v>
      </c>
      <c r="I864" s="198"/>
      <c r="L864" s="194"/>
      <c r="M864" s="199"/>
      <c r="N864" s="200"/>
      <c r="O864" s="200"/>
      <c r="P864" s="200"/>
      <c r="Q864" s="200"/>
      <c r="R864" s="200"/>
      <c r="S864" s="200"/>
      <c r="T864" s="201"/>
      <c r="AT864" s="195" t="s">
        <v>188</v>
      </c>
      <c r="AU864" s="195" t="s">
        <v>81</v>
      </c>
      <c r="AV864" s="12" t="s">
        <v>81</v>
      </c>
      <c r="AW864" s="12" t="s">
        <v>34</v>
      </c>
      <c r="AX864" s="12" t="s">
        <v>72</v>
      </c>
      <c r="AY864" s="195" t="s">
        <v>177</v>
      </c>
    </row>
    <row r="865" spans="2:51" s="12" customFormat="1" ht="12">
      <c r="B865" s="194"/>
      <c r="D865" s="191" t="s">
        <v>188</v>
      </c>
      <c r="E865" s="195" t="s">
        <v>3</v>
      </c>
      <c r="F865" s="196" t="s">
        <v>787</v>
      </c>
      <c r="H865" s="197">
        <v>22.56</v>
      </c>
      <c r="I865" s="198"/>
      <c r="L865" s="194"/>
      <c r="M865" s="199"/>
      <c r="N865" s="200"/>
      <c r="O865" s="200"/>
      <c r="P865" s="200"/>
      <c r="Q865" s="200"/>
      <c r="R865" s="200"/>
      <c r="S865" s="200"/>
      <c r="T865" s="201"/>
      <c r="AT865" s="195" t="s">
        <v>188</v>
      </c>
      <c r="AU865" s="195" t="s">
        <v>81</v>
      </c>
      <c r="AV865" s="12" t="s">
        <v>81</v>
      </c>
      <c r="AW865" s="12" t="s">
        <v>34</v>
      </c>
      <c r="AX865" s="12" t="s">
        <v>72</v>
      </c>
      <c r="AY865" s="195" t="s">
        <v>177</v>
      </c>
    </row>
    <row r="866" spans="2:51" s="12" customFormat="1" ht="12">
      <c r="B866" s="194"/>
      <c r="D866" s="191" t="s">
        <v>188</v>
      </c>
      <c r="E866" s="195" t="s">
        <v>3</v>
      </c>
      <c r="F866" s="196" t="s">
        <v>800</v>
      </c>
      <c r="H866" s="197">
        <v>13.74</v>
      </c>
      <c r="I866" s="198"/>
      <c r="L866" s="194"/>
      <c r="M866" s="199"/>
      <c r="N866" s="200"/>
      <c r="O866" s="200"/>
      <c r="P866" s="200"/>
      <c r="Q866" s="200"/>
      <c r="R866" s="200"/>
      <c r="S866" s="200"/>
      <c r="T866" s="201"/>
      <c r="AT866" s="195" t="s">
        <v>188</v>
      </c>
      <c r="AU866" s="195" t="s">
        <v>81</v>
      </c>
      <c r="AV866" s="12" t="s">
        <v>81</v>
      </c>
      <c r="AW866" s="12" t="s">
        <v>34</v>
      </c>
      <c r="AX866" s="12" t="s">
        <v>72</v>
      </c>
      <c r="AY866" s="195" t="s">
        <v>177</v>
      </c>
    </row>
    <row r="867" spans="2:51" s="12" customFormat="1" ht="12">
      <c r="B867" s="194"/>
      <c r="D867" s="191" t="s">
        <v>188</v>
      </c>
      <c r="E867" s="195" t="s">
        <v>3</v>
      </c>
      <c r="F867" s="196" t="s">
        <v>800</v>
      </c>
      <c r="H867" s="197">
        <v>13.74</v>
      </c>
      <c r="I867" s="198"/>
      <c r="L867" s="194"/>
      <c r="M867" s="199"/>
      <c r="N867" s="200"/>
      <c r="O867" s="200"/>
      <c r="P867" s="200"/>
      <c r="Q867" s="200"/>
      <c r="R867" s="200"/>
      <c r="S867" s="200"/>
      <c r="T867" s="201"/>
      <c r="AT867" s="195" t="s">
        <v>188</v>
      </c>
      <c r="AU867" s="195" t="s">
        <v>81</v>
      </c>
      <c r="AV867" s="12" t="s">
        <v>81</v>
      </c>
      <c r="AW867" s="12" t="s">
        <v>34</v>
      </c>
      <c r="AX867" s="12" t="s">
        <v>72</v>
      </c>
      <c r="AY867" s="195" t="s">
        <v>177</v>
      </c>
    </row>
    <row r="868" spans="2:51" s="14" customFormat="1" ht="12">
      <c r="B868" s="221"/>
      <c r="D868" s="191" t="s">
        <v>188</v>
      </c>
      <c r="E868" s="222" t="s">
        <v>3</v>
      </c>
      <c r="F868" s="223" t="s">
        <v>366</v>
      </c>
      <c r="H868" s="224">
        <v>474.547</v>
      </c>
      <c r="I868" s="225"/>
      <c r="L868" s="221"/>
      <c r="M868" s="226"/>
      <c r="N868" s="227"/>
      <c r="O868" s="227"/>
      <c r="P868" s="227"/>
      <c r="Q868" s="227"/>
      <c r="R868" s="227"/>
      <c r="S868" s="227"/>
      <c r="T868" s="228"/>
      <c r="AT868" s="222" t="s">
        <v>188</v>
      </c>
      <c r="AU868" s="222" t="s">
        <v>81</v>
      </c>
      <c r="AV868" s="14" t="s">
        <v>194</v>
      </c>
      <c r="AW868" s="14" t="s">
        <v>34</v>
      </c>
      <c r="AX868" s="14" t="s">
        <v>72</v>
      </c>
      <c r="AY868" s="222" t="s">
        <v>177</v>
      </c>
    </row>
    <row r="869" spans="2:51" s="12" customFormat="1" ht="12">
      <c r="B869" s="194"/>
      <c r="D869" s="191" t="s">
        <v>188</v>
      </c>
      <c r="E869" s="195" t="s">
        <v>3</v>
      </c>
      <c r="F869" s="196" t="s">
        <v>769</v>
      </c>
      <c r="H869" s="197">
        <v>16.68</v>
      </c>
      <c r="I869" s="198"/>
      <c r="L869" s="194"/>
      <c r="M869" s="199"/>
      <c r="N869" s="200"/>
      <c r="O869" s="200"/>
      <c r="P869" s="200"/>
      <c r="Q869" s="200"/>
      <c r="R869" s="200"/>
      <c r="S869" s="200"/>
      <c r="T869" s="201"/>
      <c r="AT869" s="195" t="s">
        <v>188</v>
      </c>
      <c r="AU869" s="195" t="s">
        <v>81</v>
      </c>
      <c r="AV869" s="12" t="s">
        <v>81</v>
      </c>
      <c r="AW869" s="12" t="s">
        <v>34</v>
      </c>
      <c r="AX869" s="12" t="s">
        <v>72</v>
      </c>
      <c r="AY869" s="195" t="s">
        <v>177</v>
      </c>
    </row>
    <row r="870" spans="2:51" s="12" customFormat="1" ht="12">
      <c r="B870" s="194"/>
      <c r="D870" s="191" t="s">
        <v>188</v>
      </c>
      <c r="E870" s="195" t="s">
        <v>3</v>
      </c>
      <c r="F870" s="196" t="s">
        <v>769</v>
      </c>
      <c r="H870" s="197">
        <v>16.68</v>
      </c>
      <c r="I870" s="198"/>
      <c r="L870" s="194"/>
      <c r="M870" s="199"/>
      <c r="N870" s="200"/>
      <c r="O870" s="200"/>
      <c r="P870" s="200"/>
      <c r="Q870" s="200"/>
      <c r="R870" s="200"/>
      <c r="S870" s="200"/>
      <c r="T870" s="201"/>
      <c r="AT870" s="195" t="s">
        <v>188</v>
      </c>
      <c r="AU870" s="195" t="s">
        <v>81</v>
      </c>
      <c r="AV870" s="12" t="s">
        <v>81</v>
      </c>
      <c r="AW870" s="12" t="s">
        <v>34</v>
      </c>
      <c r="AX870" s="12" t="s">
        <v>72</v>
      </c>
      <c r="AY870" s="195" t="s">
        <v>177</v>
      </c>
    </row>
    <row r="871" spans="2:51" s="12" customFormat="1" ht="12">
      <c r="B871" s="194"/>
      <c r="D871" s="191" t="s">
        <v>188</v>
      </c>
      <c r="E871" s="195" t="s">
        <v>3</v>
      </c>
      <c r="F871" s="196" t="s">
        <v>770</v>
      </c>
      <c r="H871" s="197">
        <v>18.99</v>
      </c>
      <c r="I871" s="198"/>
      <c r="L871" s="194"/>
      <c r="M871" s="199"/>
      <c r="N871" s="200"/>
      <c r="O871" s="200"/>
      <c r="P871" s="200"/>
      <c r="Q871" s="200"/>
      <c r="R871" s="200"/>
      <c r="S871" s="200"/>
      <c r="T871" s="201"/>
      <c r="AT871" s="195" t="s">
        <v>188</v>
      </c>
      <c r="AU871" s="195" t="s">
        <v>81</v>
      </c>
      <c r="AV871" s="12" t="s">
        <v>81</v>
      </c>
      <c r="AW871" s="12" t="s">
        <v>34</v>
      </c>
      <c r="AX871" s="12" t="s">
        <v>72</v>
      </c>
      <c r="AY871" s="195" t="s">
        <v>177</v>
      </c>
    </row>
    <row r="872" spans="2:51" s="12" customFormat="1" ht="12">
      <c r="B872" s="194"/>
      <c r="D872" s="191" t="s">
        <v>188</v>
      </c>
      <c r="E872" s="195" t="s">
        <v>3</v>
      </c>
      <c r="F872" s="196" t="s">
        <v>771</v>
      </c>
      <c r="H872" s="197">
        <v>10.57</v>
      </c>
      <c r="I872" s="198"/>
      <c r="L872" s="194"/>
      <c r="M872" s="199"/>
      <c r="N872" s="200"/>
      <c r="O872" s="200"/>
      <c r="P872" s="200"/>
      <c r="Q872" s="200"/>
      <c r="R872" s="200"/>
      <c r="S872" s="200"/>
      <c r="T872" s="201"/>
      <c r="AT872" s="195" t="s">
        <v>188</v>
      </c>
      <c r="AU872" s="195" t="s">
        <v>81</v>
      </c>
      <c r="AV872" s="12" t="s">
        <v>81</v>
      </c>
      <c r="AW872" s="12" t="s">
        <v>34</v>
      </c>
      <c r="AX872" s="12" t="s">
        <v>72</v>
      </c>
      <c r="AY872" s="195" t="s">
        <v>177</v>
      </c>
    </row>
    <row r="873" spans="2:51" s="12" customFormat="1" ht="12">
      <c r="B873" s="194"/>
      <c r="D873" s="191" t="s">
        <v>188</v>
      </c>
      <c r="E873" s="195" t="s">
        <v>3</v>
      </c>
      <c r="F873" s="196" t="s">
        <v>789</v>
      </c>
      <c r="H873" s="197">
        <v>10.36</v>
      </c>
      <c r="I873" s="198"/>
      <c r="L873" s="194"/>
      <c r="M873" s="199"/>
      <c r="N873" s="200"/>
      <c r="O873" s="200"/>
      <c r="P873" s="200"/>
      <c r="Q873" s="200"/>
      <c r="R873" s="200"/>
      <c r="S873" s="200"/>
      <c r="T873" s="201"/>
      <c r="AT873" s="195" t="s">
        <v>188</v>
      </c>
      <c r="AU873" s="195" t="s">
        <v>81</v>
      </c>
      <c r="AV873" s="12" t="s">
        <v>81</v>
      </c>
      <c r="AW873" s="12" t="s">
        <v>34</v>
      </c>
      <c r="AX873" s="12" t="s">
        <v>72</v>
      </c>
      <c r="AY873" s="195" t="s">
        <v>177</v>
      </c>
    </row>
    <row r="874" spans="2:51" s="12" customFormat="1" ht="12">
      <c r="B874" s="194"/>
      <c r="D874" s="191" t="s">
        <v>188</v>
      </c>
      <c r="E874" s="195" t="s">
        <v>3</v>
      </c>
      <c r="F874" s="196" t="s">
        <v>773</v>
      </c>
      <c r="H874" s="197">
        <v>7.7</v>
      </c>
      <c r="I874" s="198"/>
      <c r="L874" s="194"/>
      <c r="M874" s="199"/>
      <c r="N874" s="200"/>
      <c r="O874" s="200"/>
      <c r="P874" s="200"/>
      <c r="Q874" s="200"/>
      <c r="R874" s="200"/>
      <c r="S874" s="200"/>
      <c r="T874" s="201"/>
      <c r="AT874" s="195" t="s">
        <v>188</v>
      </c>
      <c r="AU874" s="195" t="s">
        <v>81</v>
      </c>
      <c r="AV874" s="12" t="s">
        <v>81</v>
      </c>
      <c r="AW874" s="12" t="s">
        <v>34</v>
      </c>
      <c r="AX874" s="12" t="s">
        <v>72</v>
      </c>
      <c r="AY874" s="195" t="s">
        <v>177</v>
      </c>
    </row>
    <row r="875" spans="2:51" s="12" customFormat="1" ht="12">
      <c r="B875" s="194"/>
      <c r="D875" s="191" t="s">
        <v>188</v>
      </c>
      <c r="E875" s="195" t="s">
        <v>3</v>
      </c>
      <c r="F875" s="196" t="s">
        <v>772</v>
      </c>
      <c r="H875" s="197">
        <v>7.91</v>
      </c>
      <c r="I875" s="198"/>
      <c r="L875" s="194"/>
      <c r="M875" s="199"/>
      <c r="N875" s="200"/>
      <c r="O875" s="200"/>
      <c r="P875" s="200"/>
      <c r="Q875" s="200"/>
      <c r="R875" s="200"/>
      <c r="S875" s="200"/>
      <c r="T875" s="201"/>
      <c r="AT875" s="195" t="s">
        <v>188</v>
      </c>
      <c r="AU875" s="195" t="s">
        <v>81</v>
      </c>
      <c r="AV875" s="12" t="s">
        <v>81</v>
      </c>
      <c r="AW875" s="12" t="s">
        <v>34</v>
      </c>
      <c r="AX875" s="12" t="s">
        <v>72</v>
      </c>
      <c r="AY875" s="195" t="s">
        <v>177</v>
      </c>
    </row>
    <row r="876" spans="2:51" s="12" customFormat="1" ht="12">
      <c r="B876" s="194"/>
      <c r="D876" s="191" t="s">
        <v>188</v>
      </c>
      <c r="E876" s="195" t="s">
        <v>3</v>
      </c>
      <c r="F876" s="196" t="s">
        <v>790</v>
      </c>
      <c r="H876" s="197">
        <v>18.64</v>
      </c>
      <c r="I876" s="198"/>
      <c r="L876" s="194"/>
      <c r="M876" s="199"/>
      <c r="N876" s="200"/>
      <c r="O876" s="200"/>
      <c r="P876" s="200"/>
      <c r="Q876" s="200"/>
      <c r="R876" s="200"/>
      <c r="S876" s="200"/>
      <c r="T876" s="201"/>
      <c r="AT876" s="195" t="s">
        <v>188</v>
      </c>
      <c r="AU876" s="195" t="s">
        <v>81</v>
      </c>
      <c r="AV876" s="12" t="s">
        <v>81</v>
      </c>
      <c r="AW876" s="12" t="s">
        <v>34</v>
      </c>
      <c r="AX876" s="12" t="s">
        <v>72</v>
      </c>
      <c r="AY876" s="195" t="s">
        <v>177</v>
      </c>
    </row>
    <row r="877" spans="2:51" s="12" customFormat="1" ht="12">
      <c r="B877" s="194"/>
      <c r="D877" s="191" t="s">
        <v>188</v>
      </c>
      <c r="E877" s="195" t="s">
        <v>3</v>
      </c>
      <c r="F877" s="196" t="s">
        <v>775</v>
      </c>
      <c r="H877" s="197">
        <v>20.25</v>
      </c>
      <c r="I877" s="198"/>
      <c r="L877" s="194"/>
      <c r="M877" s="199"/>
      <c r="N877" s="200"/>
      <c r="O877" s="200"/>
      <c r="P877" s="200"/>
      <c r="Q877" s="200"/>
      <c r="R877" s="200"/>
      <c r="S877" s="200"/>
      <c r="T877" s="201"/>
      <c r="AT877" s="195" t="s">
        <v>188</v>
      </c>
      <c r="AU877" s="195" t="s">
        <v>81</v>
      </c>
      <c r="AV877" s="12" t="s">
        <v>81</v>
      </c>
      <c r="AW877" s="12" t="s">
        <v>34</v>
      </c>
      <c r="AX877" s="12" t="s">
        <v>72</v>
      </c>
      <c r="AY877" s="195" t="s">
        <v>177</v>
      </c>
    </row>
    <row r="878" spans="2:51" s="12" customFormat="1" ht="12">
      <c r="B878" s="194"/>
      <c r="D878" s="191" t="s">
        <v>188</v>
      </c>
      <c r="E878" s="195" t="s">
        <v>3</v>
      </c>
      <c r="F878" s="196" t="s">
        <v>775</v>
      </c>
      <c r="H878" s="197">
        <v>20.25</v>
      </c>
      <c r="I878" s="198"/>
      <c r="L878" s="194"/>
      <c r="M878" s="199"/>
      <c r="N878" s="200"/>
      <c r="O878" s="200"/>
      <c r="P878" s="200"/>
      <c r="Q878" s="200"/>
      <c r="R878" s="200"/>
      <c r="S878" s="200"/>
      <c r="T878" s="201"/>
      <c r="AT878" s="195" t="s">
        <v>188</v>
      </c>
      <c r="AU878" s="195" t="s">
        <v>81</v>
      </c>
      <c r="AV878" s="12" t="s">
        <v>81</v>
      </c>
      <c r="AW878" s="12" t="s">
        <v>34</v>
      </c>
      <c r="AX878" s="12" t="s">
        <v>72</v>
      </c>
      <c r="AY878" s="195" t="s">
        <v>177</v>
      </c>
    </row>
    <row r="879" spans="2:51" s="12" customFormat="1" ht="12">
      <c r="B879" s="194"/>
      <c r="D879" s="191" t="s">
        <v>188</v>
      </c>
      <c r="E879" s="195" t="s">
        <v>3</v>
      </c>
      <c r="F879" s="196" t="s">
        <v>775</v>
      </c>
      <c r="H879" s="197">
        <v>20.25</v>
      </c>
      <c r="I879" s="198"/>
      <c r="L879" s="194"/>
      <c r="M879" s="199"/>
      <c r="N879" s="200"/>
      <c r="O879" s="200"/>
      <c r="P879" s="200"/>
      <c r="Q879" s="200"/>
      <c r="R879" s="200"/>
      <c r="S879" s="200"/>
      <c r="T879" s="201"/>
      <c r="AT879" s="195" t="s">
        <v>188</v>
      </c>
      <c r="AU879" s="195" t="s">
        <v>81</v>
      </c>
      <c r="AV879" s="12" t="s">
        <v>81</v>
      </c>
      <c r="AW879" s="12" t="s">
        <v>34</v>
      </c>
      <c r="AX879" s="12" t="s">
        <v>72</v>
      </c>
      <c r="AY879" s="195" t="s">
        <v>177</v>
      </c>
    </row>
    <row r="880" spans="2:51" s="12" customFormat="1" ht="12">
      <c r="B880" s="194"/>
      <c r="D880" s="191" t="s">
        <v>188</v>
      </c>
      <c r="E880" s="195" t="s">
        <v>3</v>
      </c>
      <c r="F880" s="196" t="s">
        <v>775</v>
      </c>
      <c r="H880" s="197">
        <v>20.25</v>
      </c>
      <c r="I880" s="198"/>
      <c r="L880" s="194"/>
      <c r="M880" s="199"/>
      <c r="N880" s="200"/>
      <c r="O880" s="200"/>
      <c r="P880" s="200"/>
      <c r="Q880" s="200"/>
      <c r="R880" s="200"/>
      <c r="S880" s="200"/>
      <c r="T880" s="201"/>
      <c r="AT880" s="195" t="s">
        <v>188</v>
      </c>
      <c r="AU880" s="195" t="s">
        <v>81</v>
      </c>
      <c r="AV880" s="12" t="s">
        <v>81</v>
      </c>
      <c r="AW880" s="12" t="s">
        <v>34</v>
      </c>
      <c r="AX880" s="12" t="s">
        <v>72</v>
      </c>
      <c r="AY880" s="195" t="s">
        <v>177</v>
      </c>
    </row>
    <row r="881" spans="2:51" s="12" customFormat="1" ht="12">
      <c r="B881" s="194"/>
      <c r="D881" s="191" t="s">
        <v>188</v>
      </c>
      <c r="E881" s="195" t="s">
        <v>3</v>
      </c>
      <c r="F881" s="196" t="s">
        <v>776</v>
      </c>
      <c r="H881" s="197">
        <v>20.376</v>
      </c>
      <c r="I881" s="198"/>
      <c r="L881" s="194"/>
      <c r="M881" s="199"/>
      <c r="N881" s="200"/>
      <c r="O881" s="200"/>
      <c r="P881" s="200"/>
      <c r="Q881" s="200"/>
      <c r="R881" s="200"/>
      <c r="S881" s="200"/>
      <c r="T881" s="201"/>
      <c r="AT881" s="195" t="s">
        <v>188</v>
      </c>
      <c r="AU881" s="195" t="s">
        <v>81</v>
      </c>
      <c r="AV881" s="12" t="s">
        <v>81</v>
      </c>
      <c r="AW881" s="12" t="s">
        <v>34</v>
      </c>
      <c r="AX881" s="12" t="s">
        <v>72</v>
      </c>
      <c r="AY881" s="195" t="s">
        <v>177</v>
      </c>
    </row>
    <row r="882" spans="2:51" s="12" customFormat="1" ht="12">
      <c r="B882" s="194"/>
      <c r="D882" s="191" t="s">
        <v>188</v>
      </c>
      <c r="E882" s="195" t="s">
        <v>3</v>
      </c>
      <c r="F882" s="196" t="s">
        <v>776</v>
      </c>
      <c r="H882" s="197">
        <v>20.376</v>
      </c>
      <c r="I882" s="198"/>
      <c r="L882" s="194"/>
      <c r="M882" s="199"/>
      <c r="N882" s="200"/>
      <c r="O882" s="200"/>
      <c r="P882" s="200"/>
      <c r="Q882" s="200"/>
      <c r="R882" s="200"/>
      <c r="S882" s="200"/>
      <c r="T882" s="201"/>
      <c r="AT882" s="195" t="s">
        <v>188</v>
      </c>
      <c r="AU882" s="195" t="s">
        <v>81</v>
      </c>
      <c r="AV882" s="12" t="s">
        <v>81</v>
      </c>
      <c r="AW882" s="12" t="s">
        <v>34</v>
      </c>
      <c r="AX882" s="12" t="s">
        <v>72</v>
      </c>
      <c r="AY882" s="195" t="s">
        <v>177</v>
      </c>
    </row>
    <row r="883" spans="2:51" s="12" customFormat="1" ht="12">
      <c r="B883" s="194"/>
      <c r="D883" s="191" t="s">
        <v>188</v>
      </c>
      <c r="E883" s="195" t="s">
        <v>3</v>
      </c>
      <c r="F883" s="196" t="s">
        <v>791</v>
      </c>
      <c r="H883" s="197">
        <v>2.34</v>
      </c>
      <c r="I883" s="198"/>
      <c r="L883" s="194"/>
      <c r="M883" s="199"/>
      <c r="N883" s="200"/>
      <c r="O883" s="200"/>
      <c r="P883" s="200"/>
      <c r="Q883" s="200"/>
      <c r="R883" s="200"/>
      <c r="S883" s="200"/>
      <c r="T883" s="201"/>
      <c r="AT883" s="195" t="s">
        <v>188</v>
      </c>
      <c r="AU883" s="195" t="s">
        <v>81</v>
      </c>
      <c r="AV883" s="12" t="s">
        <v>81</v>
      </c>
      <c r="AW883" s="12" t="s">
        <v>34</v>
      </c>
      <c r="AX883" s="12" t="s">
        <v>72</v>
      </c>
      <c r="AY883" s="195" t="s">
        <v>177</v>
      </c>
    </row>
    <row r="884" spans="2:51" s="12" customFormat="1" ht="12">
      <c r="B884" s="194"/>
      <c r="D884" s="191" t="s">
        <v>188</v>
      </c>
      <c r="E884" s="195" t="s">
        <v>3</v>
      </c>
      <c r="F884" s="196" t="s">
        <v>778</v>
      </c>
      <c r="H884" s="197">
        <v>2.736</v>
      </c>
      <c r="I884" s="198"/>
      <c r="L884" s="194"/>
      <c r="M884" s="199"/>
      <c r="N884" s="200"/>
      <c r="O884" s="200"/>
      <c r="P884" s="200"/>
      <c r="Q884" s="200"/>
      <c r="R884" s="200"/>
      <c r="S884" s="200"/>
      <c r="T884" s="201"/>
      <c r="AT884" s="195" t="s">
        <v>188</v>
      </c>
      <c r="AU884" s="195" t="s">
        <v>81</v>
      </c>
      <c r="AV884" s="12" t="s">
        <v>81</v>
      </c>
      <c r="AW884" s="12" t="s">
        <v>34</v>
      </c>
      <c r="AX884" s="12" t="s">
        <v>72</v>
      </c>
      <c r="AY884" s="195" t="s">
        <v>177</v>
      </c>
    </row>
    <row r="885" spans="2:51" s="12" customFormat="1" ht="12">
      <c r="B885" s="194"/>
      <c r="D885" s="191" t="s">
        <v>188</v>
      </c>
      <c r="E885" s="195" t="s">
        <v>3</v>
      </c>
      <c r="F885" s="196" t="s">
        <v>792</v>
      </c>
      <c r="H885" s="197">
        <v>1.56</v>
      </c>
      <c r="I885" s="198"/>
      <c r="L885" s="194"/>
      <c r="M885" s="199"/>
      <c r="N885" s="200"/>
      <c r="O885" s="200"/>
      <c r="P885" s="200"/>
      <c r="Q885" s="200"/>
      <c r="R885" s="200"/>
      <c r="S885" s="200"/>
      <c r="T885" s="201"/>
      <c r="AT885" s="195" t="s">
        <v>188</v>
      </c>
      <c r="AU885" s="195" t="s">
        <v>81</v>
      </c>
      <c r="AV885" s="12" t="s">
        <v>81</v>
      </c>
      <c r="AW885" s="12" t="s">
        <v>34</v>
      </c>
      <c r="AX885" s="12" t="s">
        <v>72</v>
      </c>
      <c r="AY885" s="195" t="s">
        <v>177</v>
      </c>
    </row>
    <row r="886" spans="2:51" s="12" customFormat="1" ht="12">
      <c r="B886" s="194"/>
      <c r="D886" s="191" t="s">
        <v>188</v>
      </c>
      <c r="E886" s="195" t="s">
        <v>3</v>
      </c>
      <c r="F886" s="196" t="s">
        <v>793</v>
      </c>
      <c r="H886" s="197">
        <v>5.67</v>
      </c>
      <c r="I886" s="198"/>
      <c r="L886" s="194"/>
      <c r="M886" s="199"/>
      <c r="N886" s="200"/>
      <c r="O886" s="200"/>
      <c r="P886" s="200"/>
      <c r="Q886" s="200"/>
      <c r="R886" s="200"/>
      <c r="S886" s="200"/>
      <c r="T886" s="201"/>
      <c r="AT886" s="195" t="s">
        <v>188</v>
      </c>
      <c r="AU886" s="195" t="s">
        <v>81</v>
      </c>
      <c r="AV886" s="12" t="s">
        <v>81</v>
      </c>
      <c r="AW886" s="12" t="s">
        <v>34</v>
      </c>
      <c r="AX886" s="12" t="s">
        <v>72</v>
      </c>
      <c r="AY886" s="195" t="s">
        <v>177</v>
      </c>
    </row>
    <row r="887" spans="2:51" s="12" customFormat="1" ht="12">
      <c r="B887" s="194"/>
      <c r="D887" s="191" t="s">
        <v>188</v>
      </c>
      <c r="E887" s="195" t="s">
        <v>3</v>
      </c>
      <c r="F887" s="196" t="s">
        <v>794</v>
      </c>
      <c r="H887" s="197">
        <v>20.67</v>
      </c>
      <c r="I887" s="198"/>
      <c r="L887" s="194"/>
      <c r="M887" s="199"/>
      <c r="N887" s="200"/>
      <c r="O887" s="200"/>
      <c r="P887" s="200"/>
      <c r="Q887" s="200"/>
      <c r="R887" s="200"/>
      <c r="S887" s="200"/>
      <c r="T887" s="201"/>
      <c r="AT887" s="195" t="s">
        <v>188</v>
      </c>
      <c r="AU887" s="195" t="s">
        <v>81</v>
      </c>
      <c r="AV887" s="12" t="s">
        <v>81</v>
      </c>
      <c r="AW887" s="12" t="s">
        <v>34</v>
      </c>
      <c r="AX887" s="12" t="s">
        <v>72</v>
      </c>
      <c r="AY887" s="195" t="s">
        <v>177</v>
      </c>
    </row>
    <row r="888" spans="2:51" s="12" customFormat="1" ht="12">
      <c r="B888" s="194"/>
      <c r="D888" s="191" t="s">
        <v>188</v>
      </c>
      <c r="E888" s="195" t="s">
        <v>3</v>
      </c>
      <c r="F888" s="196" t="s">
        <v>794</v>
      </c>
      <c r="H888" s="197">
        <v>20.67</v>
      </c>
      <c r="I888" s="198"/>
      <c r="L888" s="194"/>
      <c r="M888" s="199"/>
      <c r="N888" s="200"/>
      <c r="O888" s="200"/>
      <c r="P888" s="200"/>
      <c r="Q888" s="200"/>
      <c r="R888" s="200"/>
      <c r="S888" s="200"/>
      <c r="T888" s="201"/>
      <c r="AT888" s="195" t="s">
        <v>188</v>
      </c>
      <c r="AU888" s="195" t="s">
        <v>81</v>
      </c>
      <c r="AV888" s="12" t="s">
        <v>81</v>
      </c>
      <c r="AW888" s="12" t="s">
        <v>34</v>
      </c>
      <c r="AX888" s="12" t="s">
        <v>72</v>
      </c>
      <c r="AY888" s="195" t="s">
        <v>177</v>
      </c>
    </row>
    <row r="889" spans="2:51" s="12" customFormat="1" ht="12">
      <c r="B889" s="194"/>
      <c r="D889" s="191" t="s">
        <v>188</v>
      </c>
      <c r="E889" s="195" t="s">
        <v>3</v>
      </c>
      <c r="F889" s="196" t="s">
        <v>794</v>
      </c>
      <c r="H889" s="197">
        <v>20.67</v>
      </c>
      <c r="I889" s="198"/>
      <c r="L889" s="194"/>
      <c r="M889" s="199"/>
      <c r="N889" s="200"/>
      <c r="O889" s="200"/>
      <c r="P889" s="200"/>
      <c r="Q889" s="200"/>
      <c r="R889" s="200"/>
      <c r="S889" s="200"/>
      <c r="T889" s="201"/>
      <c r="AT889" s="195" t="s">
        <v>188</v>
      </c>
      <c r="AU889" s="195" t="s">
        <v>81</v>
      </c>
      <c r="AV889" s="12" t="s">
        <v>81</v>
      </c>
      <c r="AW889" s="12" t="s">
        <v>34</v>
      </c>
      <c r="AX889" s="12" t="s">
        <v>72</v>
      </c>
      <c r="AY889" s="195" t="s">
        <v>177</v>
      </c>
    </row>
    <row r="890" spans="2:51" s="12" customFormat="1" ht="12">
      <c r="B890" s="194"/>
      <c r="D890" s="191" t="s">
        <v>188</v>
      </c>
      <c r="E890" s="195" t="s">
        <v>3</v>
      </c>
      <c r="F890" s="196" t="s">
        <v>795</v>
      </c>
      <c r="H890" s="197">
        <v>19.988</v>
      </c>
      <c r="I890" s="198"/>
      <c r="L890" s="194"/>
      <c r="M890" s="199"/>
      <c r="N890" s="200"/>
      <c r="O890" s="200"/>
      <c r="P890" s="200"/>
      <c r="Q890" s="200"/>
      <c r="R890" s="200"/>
      <c r="S890" s="200"/>
      <c r="T890" s="201"/>
      <c r="AT890" s="195" t="s">
        <v>188</v>
      </c>
      <c r="AU890" s="195" t="s">
        <v>81</v>
      </c>
      <c r="AV890" s="12" t="s">
        <v>81</v>
      </c>
      <c r="AW890" s="12" t="s">
        <v>34</v>
      </c>
      <c r="AX890" s="12" t="s">
        <v>72</v>
      </c>
      <c r="AY890" s="195" t="s">
        <v>177</v>
      </c>
    </row>
    <row r="891" spans="2:51" s="12" customFormat="1" ht="12">
      <c r="B891" s="194"/>
      <c r="D891" s="191" t="s">
        <v>188</v>
      </c>
      <c r="E891" s="195" t="s">
        <v>3</v>
      </c>
      <c r="F891" s="196" t="s">
        <v>795</v>
      </c>
      <c r="H891" s="197">
        <v>19.988</v>
      </c>
      <c r="I891" s="198"/>
      <c r="L891" s="194"/>
      <c r="M891" s="199"/>
      <c r="N891" s="200"/>
      <c r="O891" s="200"/>
      <c r="P891" s="200"/>
      <c r="Q891" s="200"/>
      <c r="R891" s="200"/>
      <c r="S891" s="200"/>
      <c r="T891" s="201"/>
      <c r="AT891" s="195" t="s">
        <v>188</v>
      </c>
      <c r="AU891" s="195" t="s">
        <v>81</v>
      </c>
      <c r="AV891" s="12" t="s">
        <v>81</v>
      </c>
      <c r="AW891" s="12" t="s">
        <v>34</v>
      </c>
      <c r="AX891" s="12" t="s">
        <v>72</v>
      </c>
      <c r="AY891" s="195" t="s">
        <v>177</v>
      </c>
    </row>
    <row r="892" spans="2:51" s="12" customFormat="1" ht="12">
      <c r="B892" s="194"/>
      <c r="D892" s="191" t="s">
        <v>188</v>
      </c>
      <c r="E892" s="195" t="s">
        <v>3</v>
      </c>
      <c r="F892" s="196" t="s">
        <v>795</v>
      </c>
      <c r="H892" s="197">
        <v>19.988</v>
      </c>
      <c r="I892" s="198"/>
      <c r="L892" s="194"/>
      <c r="M892" s="199"/>
      <c r="N892" s="200"/>
      <c r="O892" s="200"/>
      <c r="P892" s="200"/>
      <c r="Q892" s="200"/>
      <c r="R892" s="200"/>
      <c r="S892" s="200"/>
      <c r="T892" s="201"/>
      <c r="AT892" s="195" t="s">
        <v>188</v>
      </c>
      <c r="AU892" s="195" t="s">
        <v>81</v>
      </c>
      <c r="AV892" s="12" t="s">
        <v>81</v>
      </c>
      <c r="AW892" s="12" t="s">
        <v>34</v>
      </c>
      <c r="AX892" s="12" t="s">
        <v>72</v>
      </c>
      <c r="AY892" s="195" t="s">
        <v>177</v>
      </c>
    </row>
    <row r="893" spans="2:51" s="12" customFormat="1" ht="12">
      <c r="B893" s="194"/>
      <c r="D893" s="191" t="s">
        <v>188</v>
      </c>
      <c r="E893" s="195" t="s">
        <v>3</v>
      </c>
      <c r="F893" s="196" t="s">
        <v>796</v>
      </c>
      <c r="H893" s="197">
        <v>2.82</v>
      </c>
      <c r="I893" s="198"/>
      <c r="L893" s="194"/>
      <c r="M893" s="199"/>
      <c r="N893" s="200"/>
      <c r="O893" s="200"/>
      <c r="P893" s="200"/>
      <c r="Q893" s="200"/>
      <c r="R893" s="200"/>
      <c r="S893" s="200"/>
      <c r="T893" s="201"/>
      <c r="AT893" s="195" t="s">
        <v>188</v>
      </c>
      <c r="AU893" s="195" t="s">
        <v>81</v>
      </c>
      <c r="AV893" s="12" t="s">
        <v>81</v>
      </c>
      <c r="AW893" s="12" t="s">
        <v>34</v>
      </c>
      <c r="AX893" s="12" t="s">
        <v>72</v>
      </c>
      <c r="AY893" s="195" t="s">
        <v>177</v>
      </c>
    </row>
    <row r="894" spans="2:51" s="12" customFormat="1" ht="12">
      <c r="B894" s="194"/>
      <c r="D894" s="191" t="s">
        <v>188</v>
      </c>
      <c r="E894" s="195" t="s">
        <v>3</v>
      </c>
      <c r="F894" s="196" t="s">
        <v>797</v>
      </c>
      <c r="H894" s="197">
        <v>32.135</v>
      </c>
      <c r="I894" s="198"/>
      <c r="L894" s="194"/>
      <c r="M894" s="199"/>
      <c r="N894" s="200"/>
      <c r="O894" s="200"/>
      <c r="P894" s="200"/>
      <c r="Q894" s="200"/>
      <c r="R894" s="200"/>
      <c r="S894" s="200"/>
      <c r="T894" s="201"/>
      <c r="AT894" s="195" t="s">
        <v>188</v>
      </c>
      <c r="AU894" s="195" t="s">
        <v>81</v>
      </c>
      <c r="AV894" s="12" t="s">
        <v>81</v>
      </c>
      <c r="AW894" s="12" t="s">
        <v>34</v>
      </c>
      <c r="AX894" s="12" t="s">
        <v>72</v>
      </c>
      <c r="AY894" s="195" t="s">
        <v>177</v>
      </c>
    </row>
    <row r="895" spans="2:51" s="12" customFormat="1" ht="12">
      <c r="B895" s="194"/>
      <c r="D895" s="191" t="s">
        <v>188</v>
      </c>
      <c r="E895" s="195" t="s">
        <v>3</v>
      </c>
      <c r="F895" s="196" t="s">
        <v>798</v>
      </c>
      <c r="H895" s="197">
        <v>14.79</v>
      </c>
      <c r="I895" s="198"/>
      <c r="L895" s="194"/>
      <c r="M895" s="199"/>
      <c r="N895" s="200"/>
      <c r="O895" s="200"/>
      <c r="P895" s="200"/>
      <c r="Q895" s="200"/>
      <c r="R895" s="200"/>
      <c r="S895" s="200"/>
      <c r="T895" s="201"/>
      <c r="AT895" s="195" t="s">
        <v>188</v>
      </c>
      <c r="AU895" s="195" t="s">
        <v>81</v>
      </c>
      <c r="AV895" s="12" t="s">
        <v>81</v>
      </c>
      <c r="AW895" s="12" t="s">
        <v>34</v>
      </c>
      <c r="AX895" s="12" t="s">
        <v>72</v>
      </c>
      <c r="AY895" s="195" t="s">
        <v>177</v>
      </c>
    </row>
    <row r="896" spans="2:51" s="12" customFormat="1" ht="12">
      <c r="B896" s="194"/>
      <c r="D896" s="191" t="s">
        <v>188</v>
      </c>
      <c r="E896" s="195" t="s">
        <v>3</v>
      </c>
      <c r="F896" s="196" t="s">
        <v>799</v>
      </c>
      <c r="H896" s="197">
        <v>11.2</v>
      </c>
      <c r="I896" s="198"/>
      <c r="L896" s="194"/>
      <c r="M896" s="199"/>
      <c r="N896" s="200"/>
      <c r="O896" s="200"/>
      <c r="P896" s="200"/>
      <c r="Q896" s="200"/>
      <c r="R896" s="200"/>
      <c r="S896" s="200"/>
      <c r="T896" s="201"/>
      <c r="AT896" s="195" t="s">
        <v>188</v>
      </c>
      <c r="AU896" s="195" t="s">
        <v>81</v>
      </c>
      <c r="AV896" s="12" t="s">
        <v>81</v>
      </c>
      <c r="AW896" s="12" t="s">
        <v>34</v>
      </c>
      <c r="AX896" s="12" t="s">
        <v>72</v>
      </c>
      <c r="AY896" s="195" t="s">
        <v>177</v>
      </c>
    </row>
    <row r="897" spans="2:51" s="12" customFormat="1" ht="12">
      <c r="B897" s="194"/>
      <c r="D897" s="191" t="s">
        <v>188</v>
      </c>
      <c r="E897" s="195" t="s">
        <v>3</v>
      </c>
      <c r="F897" s="196" t="s">
        <v>787</v>
      </c>
      <c r="H897" s="197">
        <v>22.56</v>
      </c>
      <c r="I897" s="198"/>
      <c r="L897" s="194"/>
      <c r="M897" s="199"/>
      <c r="N897" s="200"/>
      <c r="O897" s="200"/>
      <c r="P897" s="200"/>
      <c r="Q897" s="200"/>
      <c r="R897" s="200"/>
      <c r="S897" s="200"/>
      <c r="T897" s="201"/>
      <c r="AT897" s="195" t="s">
        <v>188</v>
      </c>
      <c r="AU897" s="195" t="s">
        <v>81</v>
      </c>
      <c r="AV897" s="12" t="s">
        <v>81</v>
      </c>
      <c r="AW897" s="12" t="s">
        <v>34</v>
      </c>
      <c r="AX897" s="12" t="s">
        <v>72</v>
      </c>
      <c r="AY897" s="195" t="s">
        <v>177</v>
      </c>
    </row>
    <row r="898" spans="2:51" s="12" customFormat="1" ht="12">
      <c r="B898" s="194"/>
      <c r="D898" s="191" t="s">
        <v>188</v>
      </c>
      <c r="E898" s="195" t="s">
        <v>3</v>
      </c>
      <c r="F898" s="196" t="s">
        <v>800</v>
      </c>
      <c r="H898" s="197">
        <v>13.74</v>
      </c>
      <c r="I898" s="198"/>
      <c r="L898" s="194"/>
      <c r="M898" s="199"/>
      <c r="N898" s="200"/>
      <c r="O898" s="200"/>
      <c r="P898" s="200"/>
      <c r="Q898" s="200"/>
      <c r="R898" s="200"/>
      <c r="S898" s="200"/>
      <c r="T898" s="201"/>
      <c r="AT898" s="195" t="s">
        <v>188</v>
      </c>
      <c r="AU898" s="195" t="s">
        <v>81</v>
      </c>
      <c r="AV898" s="12" t="s">
        <v>81</v>
      </c>
      <c r="AW898" s="12" t="s">
        <v>34</v>
      </c>
      <c r="AX898" s="12" t="s">
        <v>72</v>
      </c>
      <c r="AY898" s="195" t="s">
        <v>177</v>
      </c>
    </row>
    <row r="899" spans="2:51" s="12" customFormat="1" ht="12">
      <c r="B899" s="194"/>
      <c r="D899" s="191" t="s">
        <v>188</v>
      </c>
      <c r="E899" s="195" t="s">
        <v>3</v>
      </c>
      <c r="F899" s="196" t="s">
        <v>800</v>
      </c>
      <c r="H899" s="197">
        <v>13.74</v>
      </c>
      <c r="I899" s="198"/>
      <c r="L899" s="194"/>
      <c r="M899" s="199"/>
      <c r="N899" s="200"/>
      <c r="O899" s="200"/>
      <c r="P899" s="200"/>
      <c r="Q899" s="200"/>
      <c r="R899" s="200"/>
      <c r="S899" s="200"/>
      <c r="T899" s="201"/>
      <c r="AT899" s="195" t="s">
        <v>188</v>
      </c>
      <c r="AU899" s="195" t="s">
        <v>81</v>
      </c>
      <c r="AV899" s="12" t="s">
        <v>81</v>
      </c>
      <c r="AW899" s="12" t="s">
        <v>34</v>
      </c>
      <c r="AX899" s="12" t="s">
        <v>72</v>
      </c>
      <c r="AY899" s="195" t="s">
        <v>177</v>
      </c>
    </row>
    <row r="900" spans="2:51" s="14" customFormat="1" ht="12">
      <c r="B900" s="221"/>
      <c r="D900" s="191" t="s">
        <v>188</v>
      </c>
      <c r="E900" s="222" t="s">
        <v>3</v>
      </c>
      <c r="F900" s="223" t="s">
        <v>367</v>
      </c>
      <c r="H900" s="224">
        <v>474.547</v>
      </c>
      <c r="I900" s="225"/>
      <c r="L900" s="221"/>
      <c r="M900" s="226"/>
      <c r="N900" s="227"/>
      <c r="O900" s="227"/>
      <c r="P900" s="227"/>
      <c r="Q900" s="227"/>
      <c r="R900" s="227"/>
      <c r="S900" s="227"/>
      <c r="T900" s="228"/>
      <c r="AT900" s="222" t="s">
        <v>188</v>
      </c>
      <c r="AU900" s="222" t="s">
        <v>81</v>
      </c>
      <c r="AV900" s="14" t="s">
        <v>194</v>
      </c>
      <c r="AW900" s="14" t="s">
        <v>34</v>
      </c>
      <c r="AX900" s="14" t="s">
        <v>72</v>
      </c>
      <c r="AY900" s="222" t="s">
        <v>177</v>
      </c>
    </row>
    <row r="901" spans="2:51" s="12" customFormat="1" ht="12">
      <c r="B901" s="194"/>
      <c r="D901" s="191" t="s">
        <v>188</v>
      </c>
      <c r="E901" s="195" t="s">
        <v>3</v>
      </c>
      <c r="F901" s="196" t="s">
        <v>801</v>
      </c>
      <c r="H901" s="197">
        <v>10.465</v>
      </c>
      <c r="I901" s="198"/>
      <c r="L901" s="194"/>
      <c r="M901" s="199"/>
      <c r="N901" s="200"/>
      <c r="O901" s="200"/>
      <c r="P901" s="200"/>
      <c r="Q901" s="200"/>
      <c r="R901" s="200"/>
      <c r="S901" s="200"/>
      <c r="T901" s="201"/>
      <c r="AT901" s="195" t="s">
        <v>188</v>
      </c>
      <c r="AU901" s="195" t="s">
        <v>81</v>
      </c>
      <c r="AV901" s="12" t="s">
        <v>81</v>
      </c>
      <c r="AW901" s="12" t="s">
        <v>34</v>
      </c>
      <c r="AX901" s="12" t="s">
        <v>72</v>
      </c>
      <c r="AY901" s="195" t="s">
        <v>177</v>
      </c>
    </row>
    <row r="902" spans="2:51" s="12" customFormat="1" ht="12">
      <c r="B902" s="194"/>
      <c r="D902" s="191" t="s">
        <v>188</v>
      </c>
      <c r="E902" s="195" t="s">
        <v>3</v>
      </c>
      <c r="F902" s="196" t="s">
        <v>802</v>
      </c>
      <c r="H902" s="197">
        <v>10.255</v>
      </c>
      <c r="I902" s="198"/>
      <c r="L902" s="194"/>
      <c r="M902" s="199"/>
      <c r="N902" s="200"/>
      <c r="O902" s="200"/>
      <c r="P902" s="200"/>
      <c r="Q902" s="200"/>
      <c r="R902" s="200"/>
      <c r="S902" s="200"/>
      <c r="T902" s="201"/>
      <c r="AT902" s="195" t="s">
        <v>188</v>
      </c>
      <c r="AU902" s="195" t="s">
        <v>81</v>
      </c>
      <c r="AV902" s="12" t="s">
        <v>81</v>
      </c>
      <c r="AW902" s="12" t="s">
        <v>34</v>
      </c>
      <c r="AX902" s="12" t="s">
        <v>72</v>
      </c>
      <c r="AY902" s="195" t="s">
        <v>177</v>
      </c>
    </row>
    <row r="903" spans="2:51" s="12" customFormat="1" ht="12">
      <c r="B903" s="194"/>
      <c r="D903" s="191" t="s">
        <v>188</v>
      </c>
      <c r="E903" s="195" t="s">
        <v>3</v>
      </c>
      <c r="F903" s="196" t="s">
        <v>803</v>
      </c>
      <c r="H903" s="197">
        <v>7.385</v>
      </c>
      <c r="I903" s="198"/>
      <c r="L903" s="194"/>
      <c r="M903" s="199"/>
      <c r="N903" s="200"/>
      <c r="O903" s="200"/>
      <c r="P903" s="200"/>
      <c r="Q903" s="200"/>
      <c r="R903" s="200"/>
      <c r="S903" s="200"/>
      <c r="T903" s="201"/>
      <c r="AT903" s="195" t="s">
        <v>188</v>
      </c>
      <c r="AU903" s="195" t="s">
        <v>81</v>
      </c>
      <c r="AV903" s="12" t="s">
        <v>81</v>
      </c>
      <c r="AW903" s="12" t="s">
        <v>34</v>
      </c>
      <c r="AX903" s="12" t="s">
        <v>72</v>
      </c>
      <c r="AY903" s="195" t="s">
        <v>177</v>
      </c>
    </row>
    <row r="904" spans="2:51" s="12" customFormat="1" ht="12">
      <c r="B904" s="194"/>
      <c r="D904" s="191" t="s">
        <v>188</v>
      </c>
      <c r="E904" s="195" t="s">
        <v>3</v>
      </c>
      <c r="F904" s="196" t="s">
        <v>804</v>
      </c>
      <c r="H904" s="197">
        <v>7.175</v>
      </c>
      <c r="I904" s="198"/>
      <c r="L904" s="194"/>
      <c r="M904" s="199"/>
      <c r="N904" s="200"/>
      <c r="O904" s="200"/>
      <c r="P904" s="200"/>
      <c r="Q904" s="200"/>
      <c r="R904" s="200"/>
      <c r="S904" s="200"/>
      <c r="T904" s="201"/>
      <c r="AT904" s="195" t="s">
        <v>188</v>
      </c>
      <c r="AU904" s="195" t="s">
        <v>81</v>
      </c>
      <c r="AV904" s="12" t="s">
        <v>81</v>
      </c>
      <c r="AW904" s="12" t="s">
        <v>34</v>
      </c>
      <c r="AX904" s="12" t="s">
        <v>72</v>
      </c>
      <c r="AY904" s="195" t="s">
        <v>177</v>
      </c>
    </row>
    <row r="905" spans="2:51" s="12" customFormat="1" ht="12">
      <c r="B905" s="194"/>
      <c r="D905" s="191" t="s">
        <v>188</v>
      </c>
      <c r="E905" s="195" t="s">
        <v>3</v>
      </c>
      <c r="F905" s="196" t="s">
        <v>805</v>
      </c>
      <c r="H905" s="197">
        <v>16.75</v>
      </c>
      <c r="I905" s="198"/>
      <c r="L905" s="194"/>
      <c r="M905" s="199"/>
      <c r="N905" s="200"/>
      <c r="O905" s="200"/>
      <c r="P905" s="200"/>
      <c r="Q905" s="200"/>
      <c r="R905" s="200"/>
      <c r="S905" s="200"/>
      <c r="T905" s="201"/>
      <c r="AT905" s="195" t="s">
        <v>188</v>
      </c>
      <c r="AU905" s="195" t="s">
        <v>81</v>
      </c>
      <c r="AV905" s="12" t="s">
        <v>81</v>
      </c>
      <c r="AW905" s="12" t="s">
        <v>34</v>
      </c>
      <c r="AX905" s="12" t="s">
        <v>72</v>
      </c>
      <c r="AY905" s="195" t="s">
        <v>177</v>
      </c>
    </row>
    <row r="906" spans="2:51" s="12" customFormat="1" ht="12">
      <c r="B906" s="194"/>
      <c r="D906" s="191" t="s">
        <v>188</v>
      </c>
      <c r="E906" s="195" t="s">
        <v>3</v>
      </c>
      <c r="F906" s="196" t="s">
        <v>806</v>
      </c>
      <c r="H906" s="197">
        <v>13.221</v>
      </c>
      <c r="I906" s="198"/>
      <c r="L906" s="194"/>
      <c r="M906" s="199"/>
      <c r="N906" s="200"/>
      <c r="O906" s="200"/>
      <c r="P906" s="200"/>
      <c r="Q906" s="200"/>
      <c r="R906" s="200"/>
      <c r="S906" s="200"/>
      <c r="T906" s="201"/>
      <c r="AT906" s="195" t="s">
        <v>188</v>
      </c>
      <c r="AU906" s="195" t="s">
        <v>81</v>
      </c>
      <c r="AV906" s="12" t="s">
        <v>81</v>
      </c>
      <c r="AW906" s="12" t="s">
        <v>34</v>
      </c>
      <c r="AX906" s="12" t="s">
        <v>72</v>
      </c>
      <c r="AY906" s="195" t="s">
        <v>177</v>
      </c>
    </row>
    <row r="907" spans="2:51" s="12" customFormat="1" ht="12">
      <c r="B907" s="194"/>
      <c r="D907" s="191" t="s">
        <v>188</v>
      </c>
      <c r="E907" s="195" t="s">
        <v>3</v>
      </c>
      <c r="F907" s="196" t="s">
        <v>807</v>
      </c>
      <c r="H907" s="197">
        <v>33.08</v>
      </c>
      <c r="I907" s="198"/>
      <c r="L907" s="194"/>
      <c r="M907" s="199"/>
      <c r="N907" s="200"/>
      <c r="O907" s="200"/>
      <c r="P907" s="200"/>
      <c r="Q907" s="200"/>
      <c r="R907" s="200"/>
      <c r="S907" s="200"/>
      <c r="T907" s="201"/>
      <c r="AT907" s="195" t="s">
        <v>188</v>
      </c>
      <c r="AU907" s="195" t="s">
        <v>81</v>
      </c>
      <c r="AV907" s="12" t="s">
        <v>81</v>
      </c>
      <c r="AW907" s="12" t="s">
        <v>34</v>
      </c>
      <c r="AX907" s="12" t="s">
        <v>72</v>
      </c>
      <c r="AY907" s="195" t="s">
        <v>177</v>
      </c>
    </row>
    <row r="908" spans="2:51" s="12" customFormat="1" ht="12">
      <c r="B908" s="194"/>
      <c r="D908" s="191" t="s">
        <v>188</v>
      </c>
      <c r="E908" s="195" t="s">
        <v>3</v>
      </c>
      <c r="F908" s="196" t="s">
        <v>808</v>
      </c>
      <c r="H908" s="197">
        <v>3.48</v>
      </c>
      <c r="I908" s="198"/>
      <c r="L908" s="194"/>
      <c r="M908" s="199"/>
      <c r="N908" s="200"/>
      <c r="O908" s="200"/>
      <c r="P908" s="200"/>
      <c r="Q908" s="200"/>
      <c r="R908" s="200"/>
      <c r="S908" s="200"/>
      <c r="T908" s="201"/>
      <c r="AT908" s="195" t="s">
        <v>188</v>
      </c>
      <c r="AU908" s="195" t="s">
        <v>81</v>
      </c>
      <c r="AV908" s="12" t="s">
        <v>81</v>
      </c>
      <c r="AW908" s="12" t="s">
        <v>34</v>
      </c>
      <c r="AX908" s="12" t="s">
        <v>72</v>
      </c>
      <c r="AY908" s="195" t="s">
        <v>177</v>
      </c>
    </row>
    <row r="909" spans="2:51" s="12" customFormat="1" ht="12">
      <c r="B909" s="194"/>
      <c r="D909" s="191" t="s">
        <v>188</v>
      </c>
      <c r="E909" s="195" t="s">
        <v>3</v>
      </c>
      <c r="F909" s="196" t="s">
        <v>791</v>
      </c>
      <c r="H909" s="197">
        <v>2.34</v>
      </c>
      <c r="I909" s="198"/>
      <c r="L909" s="194"/>
      <c r="M909" s="199"/>
      <c r="N909" s="200"/>
      <c r="O909" s="200"/>
      <c r="P909" s="200"/>
      <c r="Q909" s="200"/>
      <c r="R909" s="200"/>
      <c r="S909" s="200"/>
      <c r="T909" s="201"/>
      <c r="AT909" s="195" t="s">
        <v>188</v>
      </c>
      <c r="AU909" s="195" t="s">
        <v>81</v>
      </c>
      <c r="AV909" s="12" t="s">
        <v>81</v>
      </c>
      <c r="AW909" s="12" t="s">
        <v>34</v>
      </c>
      <c r="AX909" s="12" t="s">
        <v>72</v>
      </c>
      <c r="AY909" s="195" t="s">
        <v>177</v>
      </c>
    </row>
    <row r="910" spans="2:51" s="12" customFormat="1" ht="12">
      <c r="B910" s="194"/>
      <c r="D910" s="191" t="s">
        <v>188</v>
      </c>
      <c r="E910" s="195" t="s">
        <v>3</v>
      </c>
      <c r="F910" s="196" t="s">
        <v>809</v>
      </c>
      <c r="H910" s="197">
        <v>1.95</v>
      </c>
      <c r="I910" s="198"/>
      <c r="L910" s="194"/>
      <c r="M910" s="199"/>
      <c r="N910" s="200"/>
      <c r="O910" s="200"/>
      <c r="P910" s="200"/>
      <c r="Q910" s="200"/>
      <c r="R910" s="200"/>
      <c r="S910" s="200"/>
      <c r="T910" s="201"/>
      <c r="AT910" s="195" t="s">
        <v>188</v>
      </c>
      <c r="AU910" s="195" t="s">
        <v>81</v>
      </c>
      <c r="AV910" s="12" t="s">
        <v>81</v>
      </c>
      <c r="AW910" s="12" t="s">
        <v>34</v>
      </c>
      <c r="AX910" s="12" t="s">
        <v>72</v>
      </c>
      <c r="AY910" s="195" t="s">
        <v>177</v>
      </c>
    </row>
    <row r="911" spans="2:51" s="12" customFormat="1" ht="12">
      <c r="B911" s="194"/>
      <c r="D911" s="191" t="s">
        <v>188</v>
      </c>
      <c r="E911" s="195" t="s">
        <v>3</v>
      </c>
      <c r="F911" s="196" t="s">
        <v>810</v>
      </c>
      <c r="H911" s="197">
        <v>1.956</v>
      </c>
      <c r="I911" s="198"/>
      <c r="L911" s="194"/>
      <c r="M911" s="199"/>
      <c r="N911" s="200"/>
      <c r="O911" s="200"/>
      <c r="P911" s="200"/>
      <c r="Q911" s="200"/>
      <c r="R911" s="200"/>
      <c r="S911" s="200"/>
      <c r="T911" s="201"/>
      <c r="AT911" s="195" t="s">
        <v>188</v>
      </c>
      <c r="AU911" s="195" t="s">
        <v>81</v>
      </c>
      <c r="AV911" s="12" t="s">
        <v>81</v>
      </c>
      <c r="AW911" s="12" t="s">
        <v>34</v>
      </c>
      <c r="AX911" s="12" t="s">
        <v>72</v>
      </c>
      <c r="AY911" s="195" t="s">
        <v>177</v>
      </c>
    </row>
    <row r="912" spans="2:51" s="12" customFormat="1" ht="12">
      <c r="B912" s="194"/>
      <c r="D912" s="191" t="s">
        <v>188</v>
      </c>
      <c r="E912" s="195" t="s">
        <v>3</v>
      </c>
      <c r="F912" s="196" t="s">
        <v>792</v>
      </c>
      <c r="H912" s="197">
        <v>1.56</v>
      </c>
      <c r="I912" s="198"/>
      <c r="L912" s="194"/>
      <c r="M912" s="199"/>
      <c r="N912" s="200"/>
      <c r="O912" s="200"/>
      <c r="P912" s="200"/>
      <c r="Q912" s="200"/>
      <c r="R912" s="200"/>
      <c r="S912" s="200"/>
      <c r="T912" s="201"/>
      <c r="AT912" s="195" t="s">
        <v>188</v>
      </c>
      <c r="AU912" s="195" t="s">
        <v>81</v>
      </c>
      <c r="AV912" s="12" t="s">
        <v>81</v>
      </c>
      <c r="AW912" s="12" t="s">
        <v>34</v>
      </c>
      <c r="AX912" s="12" t="s">
        <v>72</v>
      </c>
      <c r="AY912" s="195" t="s">
        <v>177</v>
      </c>
    </row>
    <row r="913" spans="2:51" s="12" customFormat="1" ht="12">
      <c r="B913" s="194"/>
      <c r="D913" s="191" t="s">
        <v>188</v>
      </c>
      <c r="E913" s="195" t="s">
        <v>3</v>
      </c>
      <c r="F913" s="196" t="s">
        <v>811</v>
      </c>
      <c r="H913" s="197">
        <v>5.355</v>
      </c>
      <c r="I913" s="198"/>
      <c r="L913" s="194"/>
      <c r="M913" s="199"/>
      <c r="N913" s="200"/>
      <c r="O913" s="200"/>
      <c r="P913" s="200"/>
      <c r="Q913" s="200"/>
      <c r="R913" s="200"/>
      <c r="S913" s="200"/>
      <c r="T913" s="201"/>
      <c r="AT913" s="195" t="s">
        <v>188</v>
      </c>
      <c r="AU913" s="195" t="s">
        <v>81</v>
      </c>
      <c r="AV913" s="12" t="s">
        <v>81</v>
      </c>
      <c r="AW913" s="12" t="s">
        <v>34</v>
      </c>
      <c r="AX913" s="12" t="s">
        <v>72</v>
      </c>
      <c r="AY913" s="195" t="s">
        <v>177</v>
      </c>
    </row>
    <row r="914" spans="2:51" s="12" customFormat="1" ht="12">
      <c r="B914" s="194"/>
      <c r="D914" s="191" t="s">
        <v>188</v>
      </c>
      <c r="E914" s="195" t="s">
        <v>3</v>
      </c>
      <c r="F914" s="196" t="s">
        <v>794</v>
      </c>
      <c r="H914" s="197">
        <v>20.67</v>
      </c>
      <c r="I914" s="198"/>
      <c r="L914" s="194"/>
      <c r="M914" s="199"/>
      <c r="N914" s="200"/>
      <c r="O914" s="200"/>
      <c r="P914" s="200"/>
      <c r="Q914" s="200"/>
      <c r="R914" s="200"/>
      <c r="S914" s="200"/>
      <c r="T914" s="201"/>
      <c r="AT914" s="195" t="s">
        <v>188</v>
      </c>
      <c r="AU914" s="195" t="s">
        <v>81</v>
      </c>
      <c r="AV914" s="12" t="s">
        <v>81</v>
      </c>
      <c r="AW914" s="12" t="s">
        <v>34</v>
      </c>
      <c r="AX914" s="12" t="s">
        <v>72</v>
      </c>
      <c r="AY914" s="195" t="s">
        <v>177</v>
      </c>
    </row>
    <row r="915" spans="2:51" s="12" customFormat="1" ht="12">
      <c r="B915" s="194"/>
      <c r="D915" s="191" t="s">
        <v>188</v>
      </c>
      <c r="E915" s="195" t="s">
        <v>3</v>
      </c>
      <c r="F915" s="196" t="s">
        <v>794</v>
      </c>
      <c r="H915" s="197">
        <v>20.67</v>
      </c>
      <c r="I915" s="198"/>
      <c r="L915" s="194"/>
      <c r="M915" s="199"/>
      <c r="N915" s="200"/>
      <c r="O915" s="200"/>
      <c r="P915" s="200"/>
      <c r="Q915" s="200"/>
      <c r="R915" s="200"/>
      <c r="S915" s="200"/>
      <c r="T915" s="201"/>
      <c r="AT915" s="195" t="s">
        <v>188</v>
      </c>
      <c r="AU915" s="195" t="s">
        <v>81</v>
      </c>
      <c r="AV915" s="12" t="s">
        <v>81</v>
      </c>
      <c r="AW915" s="12" t="s">
        <v>34</v>
      </c>
      <c r="AX915" s="12" t="s">
        <v>72</v>
      </c>
      <c r="AY915" s="195" t="s">
        <v>177</v>
      </c>
    </row>
    <row r="916" spans="2:51" s="12" customFormat="1" ht="12">
      <c r="B916" s="194"/>
      <c r="D916" s="191" t="s">
        <v>188</v>
      </c>
      <c r="E916" s="195" t="s">
        <v>3</v>
      </c>
      <c r="F916" s="196" t="s">
        <v>794</v>
      </c>
      <c r="H916" s="197">
        <v>20.67</v>
      </c>
      <c r="I916" s="198"/>
      <c r="L916" s="194"/>
      <c r="M916" s="199"/>
      <c r="N916" s="200"/>
      <c r="O916" s="200"/>
      <c r="P916" s="200"/>
      <c r="Q916" s="200"/>
      <c r="R916" s="200"/>
      <c r="S916" s="200"/>
      <c r="T916" s="201"/>
      <c r="AT916" s="195" t="s">
        <v>188</v>
      </c>
      <c r="AU916" s="195" t="s">
        <v>81</v>
      </c>
      <c r="AV916" s="12" t="s">
        <v>81</v>
      </c>
      <c r="AW916" s="12" t="s">
        <v>34</v>
      </c>
      <c r="AX916" s="12" t="s">
        <v>72</v>
      </c>
      <c r="AY916" s="195" t="s">
        <v>177</v>
      </c>
    </row>
    <row r="917" spans="2:51" s="12" customFormat="1" ht="12">
      <c r="B917" s="194"/>
      <c r="D917" s="191" t="s">
        <v>188</v>
      </c>
      <c r="E917" s="195" t="s">
        <v>3</v>
      </c>
      <c r="F917" s="196" t="s">
        <v>795</v>
      </c>
      <c r="H917" s="197">
        <v>19.988</v>
      </c>
      <c r="I917" s="198"/>
      <c r="L917" s="194"/>
      <c r="M917" s="199"/>
      <c r="N917" s="200"/>
      <c r="O917" s="200"/>
      <c r="P917" s="200"/>
      <c r="Q917" s="200"/>
      <c r="R917" s="200"/>
      <c r="S917" s="200"/>
      <c r="T917" s="201"/>
      <c r="AT917" s="195" t="s">
        <v>188</v>
      </c>
      <c r="AU917" s="195" t="s">
        <v>81</v>
      </c>
      <c r="AV917" s="12" t="s">
        <v>81</v>
      </c>
      <c r="AW917" s="12" t="s">
        <v>34</v>
      </c>
      <c r="AX917" s="12" t="s">
        <v>72</v>
      </c>
      <c r="AY917" s="195" t="s">
        <v>177</v>
      </c>
    </row>
    <row r="918" spans="2:51" s="12" customFormat="1" ht="12">
      <c r="B918" s="194"/>
      <c r="D918" s="191" t="s">
        <v>188</v>
      </c>
      <c r="E918" s="195" t="s">
        <v>3</v>
      </c>
      <c r="F918" s="196" t="s">
        <v>795</v>
      </c>
      <c r="H918" s="197">
        <v>19.988</v>
      </c>
      <c r="I918" s="198"/>
      <c r="L918" s="194"/>
      <c r="M918" s="199"/>
      <c r="N918" s="200"/>
      <c r="O918" s="200"/>
      <c r="P918" s="200"/>
      <c r="Q918" s="200"/>
      <c r="R918" s="200"/>
      <c r="S918" s="200"/>
      <c r="T918" s="201"/>
      <c r="AT918" s="195" t="s">
        <v>188</v>
      </c>
      <c r="AU918" s="195" t="s">
        <v>81</v>
      </c>
      <c r="AV918" s="12" t="s">
        <v>81</v>
      </c>
      <c r="AW918" s="12" t="s">
        <v>34</v>
      </c>
      <c r="AX918" s="12" t="s">
        <v>72</v>
      </c>
      <c r="AY918" s="195" t="s">
        <v>177</v>
      </c>
    </row>
    <row r="919" spans="2:51" s="12" customFormat="1" ht="12">
      <c r="B919" s="194"/>
      <c r="D919" s="191" t="s">
        <v>188</v>
      </c>
      <c r="E919" s="195" t="s">
        <v>3</v>
      </c>
      <c r="F919" s="196" t="s">
        <v>795</v>
      </c>
      <c r="H919" s="197">
        <v>19.988</v>
      </c>
      <c r="I919" s="198"/>
      <c r="L919" s="194"/>
      <c r="M919" s="199"/>
      <c r="N919" s="200"/>
      <c r="O919" s="200"/>
      <c r="P919" s="200"/>
      <c r="Q919" s="200"/>
      <c r="R919" s="200"/>
      <c r="S919" s="200"/>
      <c r="T919" s="201"/>
      <c r="AT919" s="195" t="s">
        <v>188</v>
      </c>
      <c r="AU919" s="195" t="s">
        <v>81</v>
      </c>
      <c r="AV919" s="12" t="s">
        <v>81</v>
      </c>
      <c r="AW919" s="12" t="s">
        <v>34</v>
      </c>
      <c r="AX919" s="12" t="s">
        <v>72</v>
      </c>
      <c r="AY919" s="195" t="s">
        <v>177</v>
      </c>
    </row>
    <row r="920" spans="2:51" s="12" customFormat="1" ht="12">
      <c r="B920" s="194"/>
      <c r="D920" s="191" t="s">
        <v>188</v>
      </c>
      <c r="E920" s="195" t="s">
        <v>3</v>
      </c>
      <c r="F920" s="196" t="s">
        <v>796</v>
      </c>
      <c r="H920" s="197">
        <v>2.82</v>
      </c>
      <c r="I920" s="198"/>
      <c r="L920" s="194"/>
      <c r="M920" s="199"/>
      <c r="N920" s="200"/>
      <c r="O920" s="200"/>
      <c r="P920" s="200"/>
      <c r="Q920" s="200"/>
      <c r="R920" s="200"/>
      <c r="S920" s="200"/>
      <c r="T920" s="201"/>
      <c r="AT920" s="195" t="s">
        <v>188</v>
      </c>
      <c r="AU920" s="195" t="s">
        <v>81</v>
      </c>
      <c r="AV920" s="12" t="s">
        <v>81</v>
      </c>
      <c r="AW920" s="12" t="s">
        <v>34</v>
      </c>
      <c r="AX920" s="12" t="s">
        <v>72</v>
      </c>
      <c r="AY920" s="195" t="s">
        <v>177</v>
      </c>
    </row>
    <row r="921" spans="2:51" s="12" customFormat="1" ht="12">
      <c r="B921" s="194"/>
      <c r="D921" s="191" t="s">
        <v>188</v>
      </c>
      <c r="E921" s="195" t="s">
        <v>3</v>
      </c>
      <c r="F921" s="196" t="s">
        <v>797</v>
      </c>
      <c r="H921" s="197">
        <v>32.135</v>
      </c>
      <c r="I921" s="198"/>
      <c r="L921" s="194"/>
      <c r="M921" s="199"/>
      <c r="N921" s="200"/>
      <c r="O921" s="200"/>
      <c r="P921" s="200"/>
      <c r="Q921" s="200"/>
      <c r="R921" s="200"/>
      <c r="S921" s="200"/>
      <c r="T921" s="201"/>
      <c r="AT921" s="195" t="s">
        <v>188</v>
      </c>
      <c r="AU921" s="195" t="s">
        <v>81</v>
      </c>
      <c r="AV921" s="12" t="s">
        <v>81</v>
      </c>
      <c r="AW921" s="12" t="s">
        <v>34</v>
      </c>
      <c r="AX921" s="12" t="s">
        <v>72</v>
      </c>
      <c r="AY921" s="195" t="s">
        <v>177</v>
      </c>
    </row>
    <row r="922" spans="2:51" s="12" customFormat="1" ht="12">
      <c r="B922" s="194"/>
      <c r="D922" s="191" t="s">
        <v>188</v>
      </c>
      <c r="E922" s="195" t="s">
        <v>3</v>
      </c>
      <c r="F922" s="196" t="s">
        <v>798</v>
      </c>
      <c r="H922" s="197">
        <v>14.79</v>
      </c>
      <c r="I922" s="198"/>
      <c r="L922" s="194"/>
      <c r="M922" s="199"/>
      <c r="N922" s="200"/>
      <c r="O922" s="200"/>
      <c r="P922" s="200"/>
      <c r="Q922" s="200"/>
      <c r="R922" s="200"/>
      <c r="S922" s="200"/>
      <c r="T922" s="201"/>
      <c r="AT922" s="195" t="s">
        <v>188</v>
      </c>
      <c r="AU922" s="195" t="s">
        <v>81</v>
      </c>
      <c r="AV922" s="12" t="s">
        <v>81</v>
      </c>
      <c r="AW922" s="12" t="s">
        <v>34</v>
      </c>
      <c r="AX922" s="12" t="s">
        <v>72</v>
      </c>
      <c r="AY922" s="195" t="s">
        <v>177</v>
      </c>
    </row>
    <row r="923" spans="2:51" s="12" customFormat="1" ht="12">
      <c r="B923" s="194"/>
      <c r="D923" s="191" t="s">
        <v>188</v>
      </c>
      <c r="E923" s="195" t="s">
        <v>3</v>
      </c>
      <c r="F923" s="196" t="s">
        <v>799</v>
      </c>
      <c r="H923" s="197">
        <v>11.2</v>
      </c>
      <c r="I923" s="198"/>
      <c r="L923" s="194"/>
      <c r="M923" s="199"/>
      <c r="N923" s="200"/>
      <c r="O923" s="200"/>
      <c r="P923" s="200"/>
      <c r="Q923" s="200"/>
      <c r="R923" s="200"/>
      <c r="S923" s="200"/>
      <c r="T923" s="201"/>
      <c r="AT923" s="195" t="s">
        <v>188</v>
      </c>
      <c r="AU923" s="195" t="s">
        <v>81</v>
      </c>
      <c r="AV923" s="12" t="s">
        <v>81</v>
      </c>
      <c r="AW923" s="12" t="s">
        <v>34</v>
      </c>
      <c r="AX923" s="12" t="s">
        <v>72</v>
      </c>
      <c r="AY923" s="195" t="s">
        <v>177</v>
      </c>
    </row>
    <row r="924" spans="2:51" s="12" customFormat="1" ht="12">
      <c r="B924" s="194"/>
      <c r="D924" s="191" t="s">
        <v>188</v>
      </c>
      <c r="E924" s="195" t="s">
        <v>3</v>
      </c>
      <c r="F924" s="196" t="s">
        <v>787</v>
      </c>
      <c r="H924" s="197">
        <v>22.56</v>
      </c>
      <c r="I924" s="198"/>
      <c r="L924" s="194"/>
      <c r="M924" s="199"/>
      <c r="N924" s="200"/>
      <c r="O924" s="200"/>
      <c r="P924" s="200"/>
      <c r="Q924" s="200"/>
      <c r="R924" s="200"/>
      <c r="S924" s="200"/>
      <c r="T924" s="201"/>
      <c r="AT924" s="195" t="s">
        <v>188</v>
      </c>
      <c r="AU924" s="195" t="s">
        <v>81</v>
      </c>
      <c r="AV924" s="12" t="s">
        <v>81</v>
      </c>
      <c r="AW924" s="12" t="s">
        <v>34</v>
      </c>
      <c r="AX924" s="12" t="s">
        <v>72</v>
      </c>
      <c r="AY924" s="195" t="s">
        <v>177</v>
      </c>
    </row>
    <row r="925" spans="2:51" s="12" customFormat="1" ht="12">
      <c r="B925" s="194"/>
      <c r="D925" s="191" t="s">
        <v>188</v>
      </c>
      <c r="E925" s="195" t="s">
        <v>3</v>
      </c>
      <c r="F925" s="196" t="s">
        <v>800</v>
      </c>
      <c r="H925" s="197">
        <v>13.74</v>
      </c>
      <c r="I925" s="198"/>
      <c r="L925" s="194"/>
      <c r="M925" s="199"/>
      <c r="N925" s="200"/>
      <c r="O925" s="200"/>
      <c r="P925" s="200"/>
      <c r="Q925" s="200"/>
      <c r="R925" s="200"/>
      <c r="S925" s="200"/>
      <c r="T925" s="201"/>
      <c r="AT925" s="195" t="s">
        <v>188</v>
      </c>
      <c r="AU925" s="195" t="s">
        <v>81</v>
      </c>
      <c r="AV925" s="12" t="s">
        <v>81</v>
      </c>
      <c r="AW925" s="12" t="s">
        <v>34</v>
      </c>
      <c r="AX925" s="12" t="s">
        <v>72</v>
      </c>
      <c r="AY925" s="195" t="s">
        <v>177</v>
      </c>
    </row>
    <row r="926" spans="2:51" s="12" customFormat="1" ht="12">
      <c r="B926" s="194"/>
      <c r="D926" s="191" t="s">
        <v>188</v>
      </c>
      <c r="E926" s="195" t="s">
        <v>3</v>
      </c>
      <c r="F926" s="196" t="s">
        <v>800</v>
      </c>
      <c r="H926" s="197">
        <v>13.74</v>
      </c>
      <c r="I926" s="198"/>
      <c r="L926" s="194"/>
      <c r="M926" s="199"/>
      <c r="N926" s="200"/>
      <c r="O926" s="200"/>
      <c r="P926" s="200"/>
      <c r="Q926" s="200"/>
      <c r="R926" s="200"/>
      <c r="S926" s="200"/>
      <c r="T926" s="201"/>
      <c r="AT926" s="195" t="s">
        <v>188</v>
      </c>
      <c r="AU926" s="195" t="s">
        <v>81</v>
      </c>
      <c r="AV926" s="12" t="s">
        <v>81</v>
      </c>
      <c r="AW926" s="12" t="s">
        <v>34</v>
      </c>
      <c r="AX926" s="12" t="s">
        <v>72</v>
      </c>
      <c r="AY926" s="195" t="s">
        <v>177</v>
      </c>
    </row>
    <row r="927" spans="2:51" s="14" customFormat="1" ht="12">
      <c r="B927" s="221"/>
      <c r="D927" s="191" t="s">
        <v>188</v>
      </c>
      <c r="E927" s="222" t="s">
        <v>3</v>
      </c>
      <c r="F927" s="223" t="s">
        <v>356</v>
      </c>
      <c r="H927" s="224">
        <v>347.93100000000004</v>
      </c>
      <c r="I927" s="225"/>
      <c r="L927" s="221"/>
      <c r="M927" s="226"/>
      <c r="N927" s="227"/>
      <c r="O927" s="227"/>
      <c r="P927" s="227"/>
      <c r="Q927" s="227"/>
      <c r="R927" s="227"/>
      <c r="S927" s="227"/>
      <c r="T927" s="228"/>
      <c r="AT927" s="222" t="s">
        <v>188</v>
      </c>
      <c r="AU927" s="222" t="s">
        <v>81</v>
      </c>
      <c r="AV927" s="14" t="s">
        <v>194</v>
      </c>
      <c r="AW927" s="14" t="s">
        <v>34</v>
      </c>
      <c r="AX927" s="14" t="s">
        <v>72</v>
      </c>
      <c r="AY927" s="222" t="s">
        <v>177</v>
      </c>
    </row>
    <row r="928" spans="2:51" s="12" customFormat="1" ht="12">
      <c r="B928" s="194"/>
      <c r="D928" s="191" t="s">
        <v>188</v>
      </c>
      <c r="E928" s="195" t="s">
        <v>3</v>
      </c>
      <c r="F928" s="196" t="s">
        <v>812</v>
      </c>
      <c r="H928" s="197">
        <v>1.515</v>
      </c>
      <c r="I928" s="198"/>
      <c r="L928" s="194"/>
      <c r="M928" s="199"/>
      <c r="N928" s="200"/>
      <c r="O928" s="200"/>
      <c r="P928" s="200"/>
      <c r="Q928" s="200"/>
      <c r="R928" s="200"/>
      <c r="S928" s="200"/>
      <c r="T928" s="201"/>
      <c r="AT928" s="195" t="s">
        <v>188</v>
      </c>
      <c r="AU928" s="195" t="s">
        <v>81</v>
      </c>
      <c r="AV928" s="12" t="s">
        <v>81</v>
      </c>
      <c r="AW928" s="12" t="s">
        <v>34</v>
      </c>
      <c r="AX928" s="12" t="s">
        <v>72</v>
      </c>
      <c r="AY928" s="195" t="s">
        <v>177</v>
      </c>
    </row>
    <row r="929" spans="2:51" s="12" customFormat="1" ht="12">
      <c r="B929" s="194"/>
      <c r="D929" s="191" t="s">
        <v>188</v>
      </c>
      <c r="E929" s="195" t="s">
        <v>3</v>
      </c>
      <c r="F929" s="196" t="s">
        <v>813</v>
      </c>
      <c r="H929" s="197">
        <v>8.12</v>
      </c>
      <c r="I929" s="198"/>
      <c r="L929" s="194"/>
      <c r="M929" s="199"/>
      <c r="N929" s="200"/>
      <c r="O929" s="200"/>
      <c r="P929" s="200"/>
      <c r="Q929" s="200"/>
      <c r="R929" s="200"/>
      <c r="S929" s="200"/>
      <c r="T929" s="201"/>
      <c r="AT929" s="195" t="s">
        <v>188</v>
      </c>
      <c r="AU929" s="195" t="s">
        <v>81</v>
      </c>
      <c r="AV929" s="12" t="s">
        <v>81</v>
      </c>
      <c r="AW929" s="12" t="s">
        <v>34</v>
      </c>
      <c r="AX929" s="12" t="s">
        <v>72</v>
      </c>
      <c r="AY929" s="195" t="s">
        <v>177</v>
      </c>
    </row>
    <row r="930" spans="2:51" s="12" customFormat="1" ht="12">
      <c r="B930" s="194"/>
      <c r="D930" s="191" t="s">
        <v>188</v>
      </c>
      <c r="E930" s="195" t="s">
        <v>3</v>
      </c>
      <c r="F930" s="196" t="s">
        <v>813</v>
      </c>
      <c r="H930" s="197">
        <v>8.12</v>
      </c>
      <c r="I930" s="198"/>
      <c r="L930" s="194"/>
      <c r="M930" s="199"/>
      <c r="N930" s="200"/>
      <c r="O930" s="200"/>
      <c r="P930" s="200"/>
      <c r="Q930" s="200"/>
      <c r="R930" s="200"/>
      <c r="S930" s="200"/>
      <c r="T930" s="201"/>
      <c r="AT930" s="195" t="s">
        <v>188</v>
      </c>
      <c r="AU930" s="195" t="s">
        <v>81</v>
      </c>
      <c r="AV930" s="12" t="s">
        <v>81</v>
      </c>
      <c r="AW930" s="12" t="s">
        <v>34</v>
      </c>
      <c r="AX930" s="12" t="s">
        <v>72</v>
      </c>
      <c r="AY930" s="195" t="s">
        <v>177</v>
      </c>
    </row>
    <row r="931" spans="2:51" s="12" customFormat="1" ht="12">
      <c r="B931" s="194"/>
      <c r="D931" s="191" t="s">
        <v>188</v>
      </c>
      <c r="E931" s="195" t="s">
        <v>3</v>
      </c>
      <c r="F931" s="196" t="s">
        <v>814</v>
      </c>
      <c r="H931" s="197">
        <v>9.625</v>
      </c>
      <c r="I931" s="198"/>
      <c r="L931" s="194"/>
      <c r="M931" s="199"/>
      <c r="N931" s="200"/>
      <c r="O931" s="200"/>
      <c r="P931" s="200"/>
      <c r="Q931" s="200"/>
      <c r="R931" s="200"/>
      <c r="S931" s="200"/>
      <c r="T931" s="201"/>
      <c r="AT931" s="195" t="s">
        <v>188</v>
      </c>
      <c r="AU931" s="195" t="s">
        <v>81</v>
      </c>
      <c r="AV931" s="12" t="s">
        <v>81</v>
      </c>
      <c r="AW931" s="12" t="s">
        <v>34</v>
      </c>
      <c r="AX931" s="12" t="s">
        <v>72</v>
      </c>
      <c r="AY931" s="195" t="s">
        <v>177</v>
      </c>
    </row>
    <row r="932" spans="2:51" s="12" customFormat="1" ht="12">
      <c r="B932" s="194"/>
      <c r="D932" s="191" t="s">
        <v>188</v>
      </c>
      <c r="E932" s="195" t="s">
        <v>3</v>
      </c>
      <c r="F932" s="196" t="s">
        <v>814</v>
      </c>
      <c r="H932" s="197">
        <v>9.625</v>
      </c>
      <c r="I932" s="198"/>
      <c r="L932" s="194"/>
      <c r="M932" s="199"/>
      <c r="N932" s="200"/>
      <c r="O932" s="200"/>
      <c r="P932" s="200"/>
      <c r="Q932" s="200"/>
      <c r="R932" s="200"/>
      <c r="S932" s="200"/>
      <c r="T932" s="201"/>
      <c r="AT932" s="195" t="s">
        <v>188</v>
      </c>
      <c r="AU932" s="195" t="s">
        <v>81</v>
      </c>
      <c r="AV932" s="12" t="s">
        <v>81</v>
      </c>
      <c r="AW932" s="12" t="s">
        <v>34</v>
      </c>
      <c r="AX932" s="12" t="s">
        <v>72</v>
      </c>
      <c r="AY932" s="195" t="s">
        <v>177</v>
      </c>
    </row>
    <row r="933" spans="2:51" s="12" customFormat="1" ht="12">
      <c r="B933" s="194"/>
      <c r="D933" s="191" t="s">
        <v>188</v>
      </c>
      <c r="E933" s="195" t="s">
        <v>3</v>
      </c>
      <c r="F933" s="196" t="s">
        <v>815</v>
      </c>
      <c r="H933" s="197">
        <v>3.15</v>
      </c>
      <c r="I933" s="198"/>
      <c r="L933" s="194"/>
      <c r="M933" s="199"/>
      <c r="N933" s="200"/>
      <c r="O933" s="200"/>
      <c r="P933" s="200"/>
      <c r="Q933" s="200"/>
      <c r="R933" s="200"/>
      <c r="S933" s="200"/>
      <c r="T933" s="201"/>
      <c r="AT933" s="195" t="s">
        <v>188</v>
      </c>
      <c r="AU933" s="195" t="s">
        <v>81</v>
      </c>
      <c r="AV933" s="12" t="s">
        <v>81</v>
      </c>
      <c r="AW933" s="12" t="s">
        <v>34</v>
      </c>
      <c r="AX933" s="12" t="s">
        <v>72</v>
      </c>
      <c r="AY933" s="195" t="s">
        <v>177</v>
      </c>
    </row>
    <row r="934" spans="2:51" s="12" customFormat="1" ht="12">
      <c r="B934" s="194"/>
      <c r="D934" s="191" t="s">
        <v>188</v>
      </c>
      <c r="E934" s="195" t="s">
        <v>3</v>
      </c>
      <c r="F934" s="196" t="s">
        <v>816</v>
      </c>
      <c r="H934" s="197">
        <v>1.575</v>
      </c>
      <c r="I934" s="198"/>
      <c r="L934" s="194"/>
      <c r="M934" s="199"/>
      <c r="N934" s="200"/>
      <c r="O934" s="200"/>
      <c r="P934" s="200"/>
      <c r="Q934" s="200"/>
      <c r="R934" s="200"/>
      <c r="S934" s="200"/>
      <c r="T934" s="201"/>
      <c r="AT934" s="195" t="s">
        <v>188</v>
      </c>
      <c r="AU934" s="195" t="s">
        <v>81</v>
      </c>
      <c r="AV934" s="12" t="s">
        <v>81</v>
      </c>
      <c r="AW934" s="12" t="s">
        <v>34</v>
      </c>
      <c r="AX934" s="12" t="s">
        <v>72</v>
      </c>
      <c r="AY934" s="195" t="s">
        <v>177</v>
      </c>
    </row>
    <row r="935" spans="2:51" s="12" customFormat="1" ht="12">
      <c r="B935" s="194"/>
      <c r="D935" s="191" t="s">
        <v>188</v>
      </c>
      <c r="E935" s="195" t="s">
        <v>3</v>
      </c>
      <c r="F935" s="196" t="s">
        <v>817</v>
      </c>
      <c r="H935" s="197">
        <v>14.035</v>
      </c>
      <c r="I935" s="198"/>
      <c r="L935" s="194"/>
      <c r="M935" s="199"/>
      <c r="N935" s="200"/>
      <c r="O935" s="200"/>
      <c r="P935" s="200"/>
      <c r="Q935" s="200"/>
      <c r="R935" s="200"/>
      <c r="S935" s="200"/>
      <c r="T935" s="201"/>
      <c r="AT935" s="195" t="s">
        <v>188</v>
      </c>
      <c r="AU935" s="195" t="s">
        <v>81</v>
      </c>
      <c r="AV935" s="12" t="s">
        <v>81</v>
      </c>
      <c r="AW935" s="12" t="s">
        <v>34</v>
      </c>
      <c r="AX935" s="12" t="s">
        <v>72</v>
      </c>
      <c r="AY935" s="195" t="s">
        <v>177</v>
      </c>
    </row>
    <row r="936" spans="2:51" s="12" customFormat="1" ht="12">
      <c r="B936" s="194"/>
      <c r="D936" s="191" t="s">
        <v>188</v>
      </c>
      <c r="E936" s="195" t="s">
        <v>3</v>
      </c>
      <c r="F936" s="196" t="s">
        <v>817</v>
      </c>
      <c r="H936" s="197">
        <v>14.035</v>
      </c>
      <c r="I936" s="198"/>
      <c r="L936" s="194"/>
      <c r="M936" s="199"/>
      <c r="N936" s="200"/>
      <c r="O936" s="200"/>
      <c r="P936" s="200"/>
      <c r="Q936" s="200"/>
      <c r="R936" s="200"/>
      <c r="S936" s="200"/>
      <c r="T936" s="201"/>
      <c r="AT936" s="195" t="s">
        <v>188</v>
      </c>
      <c r="AU936" s="195" t="s">
        <v>81</v>
      </c>
      <c r="AV936" s="12" t="s">
        <v>81</v>
      </c>
      <c r="AW936" s="12" t="s">
        <v>34</v>
      </c>
      <c r="AX936" s="12" t="s">
        <v>72</v>
      </c>
      <c r="AY936" s="195" t="s">
        <v>177</v>
      </c>
    </row>
    <row r="937" spans="2:51" s="12" customFormat="1" ht="12">
      <c r="B937" s="194"/>
      <c r="D937" s="191" t="s">
        <v>188</v>
      </c>
      <c r="E937" s="195" t="s">
        <v>3</v>
      </c>
      <c r="F937" s="196" t="s">
        <v>817</v>
      </c>
      <c r="H937" s="197">
        <v>14.035</v>
      </c>
      <c r="I937" s="198"/>
      <c r="L937" s="194"/>
      <c r="M937" s="199"/>
      <c r="N937" s="200"/>
      <c r="O937" s="200"/>
      <c r="P937" s="200"/>
      <c r="Q937" s="200"/>
      <c r="R937" s="200"/>
      <c r="S937" s="200"/>
      <c r="T937" s="201"/>
      <c r="AT937" s="195" t="s">
        <v>188</v>
      </c>
      <c r="AU937" s="195" t="s">
        <v>81</v>
      </c>
      <c r="AV937" s="12" t="s">
        <v>81</v>
      </c>
      <c r="AW937" s="12" t="s">
        <v>34</v>
      </c>
      <c r="AX937" s="12" t="s">
        <v>72</v>
      </c>
      <c r="AY937" s="195" t="s">
        <v>177</v>
      </c>
    </row>
    <row r="938" spans="2:51" s="12" customFormat="1" ht="12">
      <c r="B938" s="194"/>
      <c r="D938" s="191" t="s">
        <v>188</v>
      </c>
      <c r="E938" s="195" t="s">
        <v>3</v>
      </c>
      <c r="F938" s="196" t="s">
        <v>817</v>
      </c>
      <c r="H938" s="197">
        <v>14.035</v>
      </c>
      <c r="I938" s="198"/>
      <c r="L938" s="194"/>
      <c r="M938" s="199"/>
      <c r="N938" s="200"/>
      <c r="O938" s="200"/>
      <c r="P938" s="200"/>
      <c r="Q938" s="200"/>
      <c r="R938" s="200"/>
      <c r="S938" s="200"/>
      <c r="T938" s="201"/>
      <c r="AT938" s="195" t="s">
        <v>188</v>
      </c>
      <c r="AU938" s="195" t="s">
        <v>81</v>
      </c>
      <c r="AV938" s="12" t="s">
        <v>81</v>
      </c>
      <c r="AW938" s="12" t="s">
        <v>34</v>
      </c>
      <c r="AX938" s="12" t="s">
        <v>72</v>
      </c>
      <c r="AY938" s="195" t="s">
        <v>177</v>
      </c>
    </row>
    <row r="939" spans="2:51" s="12" customFormat="1" ht="12">
      <c r="B939" s="194"/>
      <c r="D939" s="191" t="s">
        <v>188</v>
      </c>
      <c r="E939" s="195" t="s">
        <v>3</v>
      </c>
      <c r="F939" s="196" t="s">
        <v>817</v>
      </c>
      <c r="H939" s="197">
        <v>14.035</v>
      </c>
      <c r="I939" s="198"/>
      <c r="L939" s="194"/>
      <c r="M939" s="199"/>
      <c r="N939" s="200"/>
      <c r="O939" s="200"/>
      <c r="P939" s="200"/>
      <c r="Q939" s="200"/>
      <c r="R939" s="200"/>
      <c r="S939" s="200"/>
      <c r="T939" s="201"/>
      <c r="AT939" s="195" t="s">
        <v>188</v>
      </c>
      <c r="AU939" s="195" t="s">
        <v>81</v>
      </c>
      <c r="AV939" s="12" t="s">
        <v>81</v>
      </c>
      <c r="AW939" s="12" t="s">
        <v>34</v>
      </c>
      <c r="AX939" s="12" t="s">
        <v>72</v>
      </c>
      <c r="AY939" s="195" t="s">
        <v>177</v>
      </c>
    </row>
    <row r="940" spans="2:51" s="12" customFormat="1" ht="12">
      <c r="B940" s="194"/>
      <c r="D940" s="191" t="s">
        <v>188</v>
      </c>
      <c r="E940" s="195" t="s">
        <v>3</v>
      </c>
      <c r="F940" s="196" t="s">
        <v>818</v>
      </c>
      <c r="H940" s="197">
        <v>14.329</v>
      </c>
      <c r="I940" s="198"/>
      <c r="L940" s="194"/>
      <c r="M940" s="199"/>
      <c r="N940" s="200"/>
      <c r="O940" s="200"/>
      <c r="P940" s="200"/>
      <c r="Q940" s="200"/>
      <c r="R940" s="200"/>
      <c r="S940" s="200"/>
      <c r="T940" s="201"/>
      <c r="AT940" s="195" t="s">
        <v>188</v>
      </c>
      <c r="AU940" s="195" t="s">
        <v>81</v>
      </c>
      <c r="AV940" s="12" t="s">
        <v>81</v>
      </c>
      <c r="AW940" s="12" t="s">
        <v>34</v>
      </c>
      <c r="AX940" s="12" t="s">
        <v>72</v>
      </c>
      <c r="AY940" s="195" t="s">
        <v>177</v>
      </c>
    </row>
    <row r="941" spans="2:51" s="12" customFormat="1" ht="12">
      <c r="B941" s="194"/>
      <c r="D941" s="191" t="s">
        <v>188</v>
      </c>
      <c r="E941" s="195" t="s">
        <v>3</v>
      </c>
      <c r="F941" s="196" t="s">
        <v>819</v>
      </c>
      <c r="H941" s="197">
        <v>15.2</v>
      </c>
      <c r="I941" s="198"/>
      <c r="L941" s="194"/>
      <c r="M941" s="199"/>
      <c r="N941" s="200"/>
      <c r="O941" s="200"/>
      <c r="P941" s="200"/>
      <c r="Q941" s="200"/>
      <c r="R941" s="200"/>
      <c r="S941" s="200"/>
      <c r="T941" s="201"/>
      <c r="AT941" s="195" t="s">
        <v>188</v>
      </c>
      <c r="AU941" s="195" t="s">
        <v>81</v>
      </c>
      <c r="AV941" s="12" t="s">
        <v>81</v>
      </c>
      <c r="AW941" s="12" t="s">
        <v>34</v>
      </c>
      <c r="AX941" s="12" t="s">
        <v>72</v>
      </c>
      <c r="AY941" s="195" t="s">
        <v>177</v>
      </c>
    </row>
    <row r="942" spans="2:51" s="12" customFormat="1" ht="12">
      <c r="B942" s="194"/>
      <c r="D942" s="191" t="s">
        <v>188</v>
      </c>
      <c r="E942" s="195" t="s">
        <v>3</v>
      </c>
      <c r="F942" s="196" t="s">
        <v>820</v>
      </c>
      <c r="H942" s="197">
        <v>1.674</v>
      </c>
      <c r="I942" s="198"/>
      <c r="L942" s="194"/>
      <c r="M942" s="199"/>
      <c r="N942" s="200"/>
      <c r="O942" s="200"/>
      <c r="P942" s="200"/>
      <c r="Q942" s="200"/>
      <c r="R942" s="200"/>
      <c r="S942" s="200"/>
      <c r="T942" s="201"/>
      <c r="AT942" s="195" t="s">
        <v>188</v>
      </c>
      <c r="AU942" s="195" t="s">
        <v>81</v>
      </c>
      <c r="AV942" s="12" t="s">
        <v>81</v>
      </c>
      <c r="AW942" s="12" t="s">
        <v>34</v>
      </c>
      <c r="AX942" s="12" t="s">
        <v>72</v>
      </c>
      <c r="AY942" s="195" t="s">
        <v>177</v>
      </c>
    </row>
    <row r="943" spans="2:51" s="12" customFormat="1" ht="12">
      <c r="B943" s="194"/>
      <c r="D943" s="191" t="s">
        <v>188</v>
      </c>
      <c r="E943" s="195" t="s">
        <v>3</v>
      </c>
      <c r="F943" s="196" t="s">
        <v>821</v>
      </c>
      <c r="H943" s="197">
        <v>1.638</v>
      </c>
      <c r="I943" s="198"/>
      <c r="L943" s="194"/>
      <c r="M943" s="199"/>
      <c r="N943" s="200"/>
      <c r="O943" s="200"/>
      <c r="P943" s="200"/>
      <c r="Q943" s="200"/>
      <c r="R943" s="200"/>
      <c r="S943" s="200"/>
      <c r="T943" s="201"/>
      <c r="AT943" s="195" t="s">
        <v>188</v>
      </c>
      <c r="AU943" s="195" t="s">
        <v>81</v>
      </c>
      <c r="AV943" s="12" t="s">
        <v>81</v>
      </c>
      <c r="AW943" s="12" t="s">
        <v>34</v>
      </c>
      <c r="AX943" s="12" t="s">
        <v>72</v>
      </c>
      <c r="AY943" s="195" t="s">
        <v>177</v>
      </c>
    </row>
    <row r="944" spans="2:51" s="12" customFormat="1" ht="12">
      <c r="B944" s="194"/>
      <c r="D944" s="191" t="s">
        <v>188</v>
      </c>
      <c r="E944" s="195" t="s">
        <v>3</v>
      </c>
      <c r="F944" s="196" t="s">
        <v>792</v>
      </c>
      <c r="H944" s="197">
        <v>1.56</v>
      </c>
      <c r="I944" s="198"/>
      <c r="L944" s="194"/>
      <c r="M944" s="199"/>
      <c r="N944" s="200"/>
      <c r="O944" s="200"/>
      <c r="P944" s="200"/>
      <c r="Q944" s="200"/>
      <c r="R944" s="200"/>
      <c r="S944" s="200"/>
      <c r="T944" s="201"/>
      <c r="AT944" s="195" t="s">
        <v>188</v>
      </c>
      <c r="AU944" s="195" t="s">
        <v>81</v>
      </c>
      <c r="AV944" s="12" t="s">
        <v>81</v>
      </c>
      <c r="AW944" s="12" t="s">
        <v>34</v>
      </c>
      <c r="AX944" s="12" t="s">
        <v>72</v>
      </c>
      <c r="AY944" s="195" t="s">
        <v>177</v>
      </c>
    </row>
    <row r="945" spans="2:51" s="12" customFormat="1" ht="12">
      <c r="B945" s="194"/>
      <c r="D945" s="191" t="s">
        <v>188</v>
      </c>
      <c r="E945" s="195" t="s">
        <v>3</v>
      </c>
      <c r="F945" s="196" t="s">
        <v>792</v>
      </c>
      <c r="H945" s="197">
        <v>1.56</v>
      </c>
      <c r="I945" s="198"/>
      <c r="L945" s="194"/>
      <c r="M945" s="199"/>
      <c r="N945" s="200"/>
      <c r="O945" s="200"/>
      <c r="P945" s="200"/>
      <c r="Q945" s="200"/>
      <c r="R945" s="200"/>
      <c r="S945" s="200"/>
      <c r="T945" s="201"/>
      <c r="AT945" s="195" t="s">
        <v>188</v>
      </c>
      <c r="AU945" s="195" t="s">
        <v>81</v>
      </c>
      <c r="AV945" s="12" t="s">
        <v>81</v>
      </c>
      <c r="AW945" s="12" t="s">
        <v>34</v>
      </c>
      <c r="AX945" s="12" t="s">
        <v>72</v>
      </c>
      <c r="AY945" s="195" t="s">
        <v>177</v>
      </c>
    </row>
    <row r="946" spans="2:51" s="12" customFormat="1" ht="12">
      <c r="B946" s="194"/>
      <c r="D946" s="191" t="s">
        <v>188</v>
      </c>
      <c r="E946" s="195" t="s">
        <v>3</v>
      </c>
      <c r="F946" s="196" t="s">
        <v>822</v>
      </c>
      <c r="H946" s="197">
        <v>13.73</v>
      </c>
      <c r="I946" s="198"/>
      <c r="L946" s="194"/>
      <c r="M946" s="199"/>
      <c r="N946" s="200"/>
      <c r="O946" s="200"/>
      <c r="P946" s="200"/>
      <c r="Q946" s="200"/>
      <c r="R946" s="200"/>
      <c r="S946" s="200"/>
      <c r="T946" s="201"/>
      <c r="AT946" s="195" t="s">
        <v>188</v>
      </c>
      <c r="AU946" s="195" t="s">
        <v>81</v>
      </c>
      <c r="AV946" s="12" t="s">
        <v>81</v>
      </c>
      <c r="AW946" s="12" t="s">
        <v>34</v>
      </c>
      <c r="AX946" s="12" t="s">
        <v>72</v>
      </c>
      <c r="AY946" s="195" t="s">
        <v>177</v>
      </c>
    </row>
    <row r="947" spans="2:51" s="12" customFormat="1" ht="12">
      <c r="B947" s="194"/>
      <c r="D947" s="191" t="s">
        <v>188</v>
      </c>
      <c r="E947" s="195" t="s">
        <v>3</v>
      </c>
      <c r="F947" s="196" t="s">
        <v>823</v>
      </c>
      <c r="H947" s="197">
        <v>7.7</v>
      </c>
      <c r="I947" s="198"/>
      <c r="L947" s="194"/>
      <c r="M947" s="199"/>
      <c r="N947" s="200"/>
      <c r="O947" s="200"/>
      <c r="P947" s="200"/>
      <c r="Q947" s="200"/>
      <c r="R947" s="200"/>
      <c r="S947" s="200"/>
      <c r="T947" s="201"/>
      <c r="AT947" s="195" t="s">
        <v>188</v>
      </c>
      <c r="AU947" s="195" t="s">
        <v>81</v>
      </c>
      <c r="AV947" s="12" t="s">
        <v>81</v>
      </c>
      <c r="AW947" s="12" t="s">
        <v>34</v>
      </c>
      <c r="AX947" s="12" t="s">
        <v>72</v>
      </c>
      <c r="AY947" s="195" t="s">
        <v>177</v>
      </c>
    </row>
    <row r="948" spans="2:51" s="12" customFormat="1" ht="12">
      <c r="B948" s="194"/>
      <c r="D948" s="191" t="s">
        <v>188</v>
      </c>
      <c r="E948" s="195" t="s">
        <v>3</v>
      </c>
      <c r="F948" s="196" t="s">
        <v>824</v>
      </c>
      <c r="H948" s="197">
        <v>9.1</v>
      </c>
      <c r="I948" s="198"/>
      <c r="L948" s="194"/>
      <c r="M948" s="199"/>
      <c r="N948" s="200"/>
      <c r="O948" s="200"/>
      <c r="P948" s="200"/>
      <c r="Q948" s="200"/>
      <c r="R948" s="200"/>
      <c r="S948" s="200"/>
      <c r="T948" s="201"/>
      <c r="AT948" s="195" t="s">
        <v>188</v>
      </c>
      <c r="AU948" s="195" t="s">
        <v>81</v>
      </c>
      <c r="AV948" s="12" t="s">
        <v>81</v>
      </c>
      <c r="AW948" s="12" t="s">
        <v>34</v>
      </c>
      <c r="AX948" s="12" t="s">
        <v>72</v>
      </c>
      <c r="AY948" s="195" t="s">
        <v>177</v>
      </c>
    </row>
    <row r="949" spans="2:51" s="12" customFormat="1" ht="12">
      <c r="B949" s="194"/>
      <c r="D949" s="191" t="s">
        <v>188</v>
      </c>
      <c r="E949" s="195" t="s">
        <v>3</v>
      </c>
      <c r="F949" s="196" t="s">
        <v>825</v>
      </c>
      <c r="H949" s="197">
        <v>21.5</v>
      </c>
      <c r="I949" s="198"/>
      <c r="L949" s="194"/>
      <c r="M949" s="199"/>
      <c r="N949" s="200"/>
      <c r="O949" s="200"/>
      <c r="P949" s="200"/>
      <c r="Q949" s="200"/>
      <c r="R949" s="200"/>
      <c r="S949" s="200"/>
      <c r="T949" s="201"/>
      <c r="AT949" s="195" t="s">
        <v>188</v>
      </c>
      <c r="AU949" s="195" t="s">
        <v>81</v>
      </c>
      <c r="AV949" s="12" t="s">
        <v>81</v>
      </c>
      <c r="AW949" s="12" t="s">
        <v>34</v>
      </c>
      <c r="AX949" s="12" t="s">
        <v>72</v>
      </c>
      <c r="AY949" s="195" t="s">
        <v>177</v>
      </c>
    </row>
    <row r="950" spans="2:51" s="14" customFormat="1" ht="12">
      <c r="B950" s="221"/>
      <c r="D950" s="191" t="s">
        <v>188</v>
      </c>
      <c r="E950" s="222" t="s">
        <v>3</v>
      </c>
      <c r="F950" s="223" t="s">
        <v>358</v>
      </c>
      <c r="H950" s="224">
        <v>199.89599999999996</v>
      </c>
      <c r="I950" s="225"/>
      <c r="L950" s="221"/>
      <c r="M950" s="226"/>
      <c r="N950" s="227"/>
      <c r="O950" s="227"/>
      <c r="P950" s="227"/>
      <c r="Q950" s="227"/>
      <c r="R950" s="227"/>
      <c r="S950" s="227"/>
      <c r="T950" s="228"/>
      <c r="AT950" s="222" t="s">
        <v>188</v>
      </c>
      <c r="AU950" s="222" t="s">
        <v>81</v>
      </c>
      <c r="AV950" s="14" t="s">
        <v>194</v>
      </c>
      <c r="AW950" s="14" t="s">
        <v>34</v>
      </c>
      <c r="AX950" s="14" t="s">
        <v>72</v>
      </c>
      <c r="AY950" s="222" t="s">
        <v>177</v>
      </c>
    </row>
    <row r="951" spans="2:51" s="13" customFormat="1" ht="12">
      <c r="B951" s="213"/>
      <c r="D951" s="191" t="s">
        <v>188</v>
      </c>
      <c r="E951" s="214" t="s">
        <v>3</v>
      </c>
      <c r="F951" s="215" t="s">
        <v>359</v>
      </c>
      <c r="H951" s="216">
        <v>2437.7089999999985</v>
      </c>
      <c r="I951" s="217"/>
      <c r="L951" s="213"/>
      <c r="M951" s="218"/>
      <c r="N951" s="219"/>
      <c r="O951" s="219"/>
      <c r="P951" s="219"/>
      <c r="Q951" s="219"/>
      <c r="R951" s="219"/>
      <c r="S951" s="219"/>
      <c r="T951" s="220"/>
      <c r="AT951" s="214" t="s">
        <v>188</v>
      </c>
      <c r="AU951" s="214" t="s">
        <v>81</v>
      </c>
      <c r="AV951" s="13" t="s">
        <v>184</v>
      </c>
      <c r="AW951" s="13" t="s">
        <v>34</v>
      </c>
      <c r="AX951" s="13" t="s">
        <v>79</v>
      </c>
      <c r="AY951" s="214" t="s">
        <v>177</v>
      </c>
    </row>
    <row r="952" spans="2:65" s="1" customFormat="1" ht="48" customHeight="1">
      <c r="B952" s="177"/>
      <c r="C952" s="178" t="s">
        <v>826</v>
      </c>
      <c r="D952" s="178" t="s">
        <v>179</v>
      </c>
      <c r="E952" s="179" t="s">
        <v>827</v>
      </c>
      <c r="F952" s="180" t="s">
        <v>828</v>
      </c>
      <c r="G952" s="181" t="s">
        <v>261</v>
      </c>
      <c r="H952" s="182">
        <v>12520.884</v>
      </c>
      <c r="I952" s="183"/>
      <c r="J952" s="184">
        <f>ROUND(I952*H952,2)</f>
        <v>0</v>
      </c>
      <c r="K952" s="180" t="s">
        <v>183</v>
      </c>
      <c r="L952" s="37"/>
      <c r="M952" s="185" t="s">
        <v>3</v>
      </c>
      <c r="N952" s="186" t="s">
        <v>43</v>
      </c>
      <c r="O952" s="70"/>
      <c r="P952" s="187">
        <f>O952*H952</f>
        <v>0</v>
      </c>
      <c r="Q952" s="187">
        <v>0.01628</v>
      </c>
      <c r="R952" s="187">
        <f>Q952*H952</f>
        <v>203.83999151999998</v>
      </c>
      <c r="S952" s="187">
        <v>0</v>
      </c>
      <c r="T952" s="188">
        <f>S952*H952</f>
        <v>0</v>
      </c>
      <c r="AR952" s="189" t="s">
        <v>184</v>
      </c>
      <c r="AT952" s="189" t="s">
        <v>179</v>
      </c>
      <c r="AU952" s="189" t="s">
        <v>81</v>
      </c>
      <c r="AY952" s="18" t="s">
        <v>177</v>
      </c>
      <c r="BE952" s="190">
        <f>IF(N952="základní",J952,0)</f>
        <v>0</v>
      </c>
      <c r="BF952" s="190">
        <f>IF(N952="snížená",J952,0)</f>
        <v>0</v>
      </c>
      <c r="BG952" s="190">
        <f>IF(N952="zákl. přenesená",J952,0)</f>
        <v>0</v>
      </c>
      <c r="BH952" s="190">
        <f>IF(N952="sníž. přenesená",J952,0)</f>
        <v>0</v>
      </c>
      <c r="BI952" s="190">
        <f>IF(N952="nulová",J952,0)</f>
        <v>0</v>
      </c>
      <c r="BJ952" s="18" t="s">
        <v>79</v>
      </c>
      <c r="BK952" s="190">
        <f>ROUND(I952*H952,2)</f>
        <v>0</v>
      </c>
      <c r="BL952" s="18" t="s">
        <v>184</v>
      </c>
      <c r="BM952" s="189" t="s">
        <v>829</v>
      </c>
    </row>
    <row r="953" spans="2:47" s="1" customFormat="1" ht="12">
      <c r="B953" s="37"/>
      <c r="D953" s="191" t="s">
        <v>186</v>
      </c>
      <c r="F953" s="192" t="s">
        <v>525</v>
      </c>
      <c r="I953" s="122"/>
      <c r="L953" s="37"/>
      <c r="M953" s="193"/>
      <c r="N953" s="70"/>
      <c r="O953" s="70"/>
      <c r="P953" s="70"/>
      <c r="Q953" s="70"/>
      <c r="R953" s="70"/>
      <c r="S953" s="70"/>
      <c r="T953" s="71"/>
      <c r="AT953" s="18" t="s">
        <v>186</v>
      </c>
      <c r="AU953" s="18" t="s">
        <v>81</v>
      </c>
    </row>
    <row r="954" spans="2:51" s="12" customFormat="1" ht="12">
      <c r="B954" s="194"/>
      <c r="D954" s="191" t="s">
        <v>188</v>
      </c>
      <c r="E954" s="195" t="s">
        <v>3</v>
      </c>
      <c r="F954" s="196" t="s">
        <v>534</v>
      </c>
      <c r="H954" s="197">
        <v>27.72</v>
      </c>
      <c r="I954" s="198"/>
      <c r="L954" s="194"/>
      <c r="M954" s="199"/>
      <c r="N954" s="200"/>
      <c r="O954" s="200"/>
      <c r="P954" s="200"/>
      <c r="Q954" s="200"/>
      <c r="R954" s="200"/>
      <c r="S954" s="200"/>
      <c r="T954" s="201"/>
      <c r="AT954" s="195" t="s">
        <v>188</v>
      </c>
      <c r="AU954" s="195" t="s">
        <v>81</v>
      </c>
      <c r="AV954" s="12" t="s">
        <v>81</v>
      </c>
      <c r="AW954" s="12" t="s">
        <v>34</v>
      </c>
      <c r="AX954" s="12" t="s">
        <v>72</v>
      </c>
      <c r="AY954" s="195" t="s">
        <v>177</v>
      </c>
    </row>
    <row r="955" spans="2:51" s="12" customFormat="1" ht="12">
      <c r="B955" s="194"/>
      <c r="D955" s="191" t="s">
        <v>188</v>
      </c>
      <c r="E955" s="195" t="s">
        <v>3</v>
      </c>
      <c r="F955" s="196" t="s">
        <v>535</v>
      </c>
      <c r="H955" s="197">
        <v>41.63</v>
      </c>
      <c r="I955" s="198"/>
      <c r="L955" s="194"/>
      <c r="M955" s="199"/>
      <c r="N955" s="200"/>
      <c r="O955" s="200"/>
      <c r="P955" s="200"/>
      <c r="Q955" s="200"/>
      <c r="R955" s="200"/>
      <c r="S955" s="200"/>
      <c r="T955" s="201"/>
      <c r="AT955" s="195" t="s">
        <v>188</v>
      </c>
      <c r="AU955" s="195" t="s">
        <v>81</v>
      </c>
      <c r="AV955" s="12" t="s">
        <v>81</v>
      </c>
      <c r="AW955" s="12" t="s">
        <v>34</v>
      </c>
      <c r="AX955" s="12" t="s">
        <v>72</v>
      </c>
      <c r="AY955" s="195" t="s">
        <v>177</v>
      </c>
    </row>
    <row r="956" spans="2:51" s="12" customFormat="1" ht="12">
      <c r="B956" s="194"/>
      <c r="D956" s="191" t="s">
        <v>188</v>
      </c>
      <c r="E956" s="195" t="s">
        <v>3</v>
      </c>
      <c r="F956" s="196" t="s">
        <v>536</v>
      </c>
      <c r="H956" s="197">
        <v>77.21</v>
      </c>
      <c r="I956" s="198"/>
      <c r="L956" s="194"/>
      <c r="M956" s="199"/>
      <c r="N956" s="200"/>
      <c r="O956" s="200"/>
      <c r="P956" s="200"/>
      <c r="Q956" s="200"/>
      <c r="R956" s="200"/>
      <c r="S956" s="200"/>
      <c r="T956" s="201"/>
      <c r="AT956" s="195" t="s">
        <v>188</v>
      </c>
      <c r="AU956" s="195" t="s">
        <v>81</v>
      </c>
      <c r="AV956" s="12" t="s">
        <v>81</v>
      </c>
      <c r="AW956" s="12" t="s">
        <v>34</v>
      </c>
      <c r="AX956" s="12" t="s">
        <v>72</v>
      </c>
      <c r="AY956" s="195" t="s">
        <v>177</v>
      </c>
    </row>
    <row r="957" spans="2:51" s="12" customFormat="1" ht="12">
      <c r="B957" s="194"/>
      <c r="D957" s="191" t="s">
        <v>188</v>
      </c>
      <c r="E957" s="195" t="s">
        <v>3</v>
      </c>
      <c r="F957" s="196" t="s">
        <v>537</v>
      </c>
      <c r="H957" s="197">
        <v>91.865</v>
      </c>
      <c r="I957" s="198"/>
      <c r="L957" s="194"/>
      <c r="M957" s="199"/>
      <c r="N957" s="200"/>
      <c r="O957" s="200"/>
      <c r="P957" s="200"/>
      <c r="Q957" s="200"/>
      <c r="R957" s="200"/>
      <c r="S957" s="200"/>
      <c r="T957" s="201"/>
      <c r="AT957" s="195" t="s">
        <v>188</v>
      </c>
      <c r="AU957" s="195" t="s">
        <v>81</v>
      </c>
      <c r="AV957" s="12" t="s">
        <v>81</v>
      </c>
      <c r="AW957" s="12" t="s">
        <v>34</v>
      </c>
      <c r="AX957" s="12" t="s">
        <v>72</v>
      </c>
      <c r="AY957" s="195" t="s">
        <v>177</v>
      </c>
    </row>
    <row r="958" spans="2:51" s="12" customFormat="1" ht="12">
      <c r="B958" s="194"/>
      <c r="D958" s="191" t="s">
        <v>188</v>
      </c>
      <c r="E958" s="195" t="s">
        <v>3</v>
      </c>
      <c r="F958" s="196" t="s">
        <v>538</v>
      </c>
      <c r="H958" s="197">
        <v>57.85</v>
      </c>
      <c r="I958" s="198"/>
      <c r="L958" s="194"/>
      <c r="M958" s="199"/>
      <c r="N958" s="200"/>
      <c r="O958" s="200"/>
      <c r="P958" s="200"/>
      <c r="Q958" s="200"/>
      <c r="R958" s="200"/>
      <c r="S958" s="200"/>
      <c r="T958" s="201"/>
      <c r="AT958" s="195" t="s">
        <v>188</v>
      </c>
      <c r="AU958" s="195" t="s">
        <v>81</v>
      </c>
      <c r="AV958" s="12" t="s">
        <v>81</v>
      </c>
      <c r="AW958" s="12" t="s">
        <v>34</v>
      </c>
      <c r="AX958" s="12" t="s">
        <v>72</v>
      </c>
      <c r="AY958" s="195" t="s">
        <v>177</v>
      </c>
    </row>
    <row r="959" spans="2:51" s="12" customFormat="1" ht="12">
      <c r="B959" s="194"/>
      <c r="D959" s="191" t="s">
        <v>188</v>
      </c>
      <c r="E959" s="195" t="s">
        <v>3</v>
      </c>
      <c r="F959" s="196" t="s">
        <v>539</v>
      </c>
      <c r="H959" s="197">
        <v>36.73</v>
      </c>
      <c r="I959" s="198"/>
      <c r="L959" s="194"/>
      <c r="M959" s="199"/>
      <c r="N959" s="200"/>
      <c r="O959" s="200"/>
      <c r="P959" s="200"/>
      <c r="Q959" s="200"/>
      <c r="R959" s="200"/>
      <c r="S959" s="200"/>
      <c r="T959" s="201"/>
      <c r="AT959" s="195" t="s">
        <v>188</v>
      </c>
      <c r="AU959" s="195" t="s">
        <v>81</v>
      </c>
      <c r="AV959" s="12" t="s">
        <v>81</v>
      </c>
      <c r="AW959" s="12" t="s">
        <v>34</v>
      </c>
      <c r="AX959" s="12" t="s">
        <v>72</v>
      </c>
      <c r="AY959" s="195" t="s">
        <v>177</v>
      </c>
    </row>
    <row r="960" spans="2:51" s="12" customFormat="1" ht="12">
      <c r="B960" s="194"/>
      <c r="D960" s="191" t="s">
        <v>188</v>
      </c>
      <c r="E960" s="195" t="s">
        <v>3</v>
      </c>
      <c r="F960" s="196" t="s">
        <v>540</v>
      </c>
      <c r="H960" s="197">
        <v>19.61</v>
      </c>
      <c r="I960" s="198"/>
      <c r="L960" s="194"/>
      <c r="M960" s="199"/>
      <c r="N960" s="200"/>
      <c r="O960" s="200"/>
      <c r="P960" s="200"/>
      <c r="Q960" s="200"/>
      <c r="R960" s="200"/>
      <c r="S960" s="200"/>
      <c r="T960" s="201"/>
      <c r="AT960" s="195" t="s">
        <v>188</v>
      </c>
      <c r="AU960" s="195" t="s">
        <v>81</v>
      </c>
      <c r="AV960" s="12" t="s">
        <v>81</v>
      </c>
      <c r="AW960" s="12" t="s">
        <v>34</v>
      </c>
      <c r="AX960" s="12" t="s">
        <v>72</v>
      </c>
      <c r="AY960" s="195" t="s">
        <v>177</v>
      </c>
    </row>
    <row r="961" spans="2:51" s="12" customFormat="1" ht="12">
      <c r="B961" s="194"/>
      <c r="D961" s="191" t="s">
        <v>188</v>
      </c>
      <c r="E961" s="195" t="s">
        <v>3</v>
      </c>
      <c r="F961" s="196" t="s">
        <v>541</v>
      </c>
      <c r="H961" s="197">
        <v>13.98</v>
      </c>
      <c r="I961" s="198"/>
      <c r="L961" s="194"/>
      <c r="M961" s="199"/>
      <c r="N961" s="200"/>
      <c r="O961" s="200"/>
      <c r="P961" s="200"/>
      <c r="Q961" s="200"/>
      <c r="R961" s="200"/>
      <c r="S961" s="200"/>
      <c r="T961" s="201"/>
      <c r="AT961" s="195" t="s">
        <v>188</v>
      </c>
      <c r="AU961" s="195" t="s">
        <v>81</v>
      </c>
      <c r="AV961" s="12" t="s">
        <v>81</v>
      </c>
      <c r="AW961" s="12" t="s">
        <v>34</v>
      </c>
      <c r="AX961" s="12" t="s">
        <v>72</v>
      </c>
      <c r="AY961" s="195" t="s">
        <v>177</v>
      </c>
    </row>
    <row r="962" spans="2:51" s="12" customFormat="1" ht="12">
      <c r="B962" s="194"/>
      <c r="D962" s="191" t="s">
        <v>188</v>
      </c>
      <c r="E962" s="195" t="s">
        <v>3</v>
      </c>
      <c r="F962" s="196" t="s">
        <v>542</v>
      </c>
      <c r="H962" s="197">
        <v>15.43</v>
      </c>
      <c r="I962" s="198"/>
      <c r="L962" s="194"/>
      <c r="M962" s="199"/>
      <c r="N962" s="200"/>
      <c r="O962" s="200"/>
      <c r="P962" s="200"/>
      <c r="Q962" s="200"/>
      <c r="R962" s="200"/>
      <c r="S962" s="200"/>
      <c r="T962" s="201"/>
      <c r="AT962" s="195" t="s">
        <v>188</v>
      </c>
      <c r="AU962" s="195" t="s">
        <v>81</v>
      </c>
      <c r="AV962" s="12" t="s">
        <v>81</v>
      </c>
      <c r="AW962" s="12" t="s">
        <v>34</v>
      </c>
      <c r="AX962" s="12" t="s">
        <v>72</v>
      </c>
      <c r="AY962" s="195" t="s">
        <v>177</v>
      </c>
    </row>
    <row r="963" spans="2:51" s="12" customFormat="1" ht="12">
      <c r="B963" s="194"/>
      <c r="D963" s="191" t="s">
        <v>188</v>
      </c>
      <c r="E963" s="195" t="s">
        <v>3</v>
      </c>
      <c r="F963" s="196" t="s">
        <v>539</v>
      </c>
      <c r="H963" s="197">
        <v>36.73</v>
      </c>
      <c r="I963" s="198"/>
      <c r="L963" s="194"/>
      <c r="M963" s="199"/>
      <c r="N963" s="200"/>
      <c r="O963" s="200"/>
      <c r="P963" s="200"/>
      <c r="Q963" s="200"/>
      <c r="R963" s="200"/>
      <c r="S963" s="200"/>
      <c r="T963" s="201"/>
      <c r="AT963" s="195" t="s">
        <v>188</v>
      </c>
      <c r="AU963" s="195" t="s">
        <v>81</v>
      </c>
      <c r="AV963" s="12" t="s">
        <v>81</v>
      </c>
      <c r="AW963" s="12" t="s">
        <v>34</v>
      </c>
      <c r="AX963" s="12" t="s">
        <v>72</v>
      </c>
      <c r="AY963" s="195" t="s">
        <v>177</v>
      </c>
    </row>
    <row r="964" spans="2:51" s="12" customFormat="1" ht="12">
      <c r="B964" s="194"/>
      <c r="D964" s="191" t="s">
        <v>188</v>
      </c>
      <c r="E964" s="195" t="s">
        <v>3</v>
      </c>
      <c r="F964" s="196" t="s">
        <v>543</v>
      </c>
      <c r="H964" s="197">
        <v>38.726</v>
      </c>
      <c r="I964" s="198"/>
      <c r="L964" s="194"/>
      <c r="M964" s="199"/>
      <c r="N964" s="200"/>
      <c r="O964" s="200"/>
      <c r="P964" s="200"/>
      <c r="Q964" s="200"/>
      <c r="R964" s="200"/>
      <c r="S964" s="200"/>
      <c r="T964" s="201"/>
      <c r="AT964" s="195" t="s">
        <v>188</v>
      </c>
      <c r="AU964" s="195" t="s">
        <v>81</v>
      </c>
      <c r="AV964" s="12" t="s">
        <v>81</v>
      </c>
      <c r="AW964" s="12" t="s">
        <v>34</v>
      </c>
      <c r="AX964" s="12" t="s">
        <v>72</v>
      </c>
      <c r="AY964" s="195" t="s">
        <v>177</v>
      </c>
    </row>
    <row r="965" spans="2:51" s="12" customFormat="1" ht="12">
      <c r="B965" s="194"/>
      <c r="D965" s="191" t="s">
        <v>188</v>
      </c>
      <c r="E965" s="195" t="s">
        <v>3</v>
      </c>
      <c r="F965" s="196" t="s">
        <v>544</v>
      </c>
      <c r="H965" s="197">
        <v>44.65</v>
      </c>
      <c r="I965" s="198"/>
      <c r="L965" s="194"/>
      <c r="M965" s="199"/>
      <c r="N965" s="200"/>
      <c r="O965" s="200"/>
      <c r="P965" s="200"/>
      <c r="Q965" s="200"/>
      <c r="R965" s="200"/>
      <c r="S965" s="200"/>
      <c r="T965" s="201"/>
      <c r="AT965" s="195" t="s">
        <v>188</v>
      </c>
      <c r="AU965" s="195" t="s">
        <v>81</v>
      </c>
      <c r="AV965" s="12" t="s">
        <v>81</v>
      </c>
      <c r="AW965" s="12" t="s">
        <v>34</v>
      </c>
      <c r="AX965" s="12" t="s">
        <v>72</v>
      </c>
      <c r="AY965" s="195" t="s">
        <v>177</v>
      </c>
    </row>
    <row r="966" spans="2:51" s="12" customFormat="1" ht="12">
      <c r="B966" s="194"/>
      <c r="D966" s="191" t="s">
        <v>188</v>
      </c>
      <c r="E966" s="195" t="s">
        <v>3</v>
      </c>
      <c r="F966" s="196" t="s">
        <v>545</v>
      </c>
      <c r="H966" s="197">
        <v>24.51</v>
      </c>
      <c r="I966" s="198"/>
      <c r="L966" s="194"/>
      <c r="M966" s="199"/>
      <c r="N966" s="200"/>
      <c r="O966" s="200"/>
      <c r="P966" s="200"/>
      <c r="Q966" s="200"/>
      <c r="R966" s="200"/>
      <c r="S966" s="200"/>
      <c r="T966" s="201"/>
      <c r="AT966" s="195" t="s">
        <v>188</v>
      </c>
      <c r="AU966" s="195" t="s">
        <v>81</v>
      </c>
      <c r="AV966" s="12" t="s">
        <v>81</v>
      </c>
      <c r="AW966" s="12" t="s">
        <v>34</v>
      </c>
      <c r="AX966" s="12" t="s">
        <v>72</v>
      </c>
      <c r="AY966" s="195" t="s">
        <v>177</v>
      </c>
    </row>
    <row r="967" spans="2:51" s="12" customFormat="1" ht="12">
      <c r="B967" s="194"/>
      <c r="D967" s="191" t="s">
        <v>188</v>
      </c>
      <c r="E967" s="195" t="s">
        <v>3</v>
      </c>
      <c r="F967" s="196" t="s">
        <v>541</v>
      </c>
      <c r="H967" s="197">
        <v>13.98</v>
      </c>
      <c r="I967" s="198"/>
      <c r="L967" s="194"/>
      <c r="M967" s="199"/>
      <c r="N967" s="200"/>
      <c r="O967" s="200"/>
      <c r="P967" s="200"/>
      <c r="Q967" s="200"/>
      <c r="R967" s="200"/>
      <c r="S967" s="200"/>
      <c r="T967" s="201"/>
      <c r="AT967" s="195" t="s">
        <v>188</v>
      </c>
      <c r="AU967" s="195" t="s">
        <v>81</v>
      </c>
      <c r="AV967" s="12" t="s">
        <v>81</v>
      </c>
      <c r="AW967" s="12" t="s">
        <v>34</v>
      </c>
      <c r="AX967" s="12" t="s">
        <v>72</v>
      </c>
      <c r="AY967" s="195" t="s">
        <v>177</v>
      </c>
    </row>
    <row r="968" spans="2:51" s="12" customFormat="1" ht="12">
      <c r="B968" s="194"/>
      <c r="D968" s="191" t="s">
        <v>188</v>
      </c>
      <c r="E968" s="195" t="s">
        <v>3</v>
      </c>
      <c r="F968" s="196" t="s">
        <v>546</v>
      </c>
      <c r="H968" s="197">
        <v>17.08</v>
      </c>
      <c r="I968" s="198"/>
      <c r="L968" s="194"/>
      <c r="M968" s="199"/>
      <c r="N968" s="200"/>
      <c r="O968" s="200"/>
      <c r="P968" s="200"/>
      <c r="Q968" s="200"/>
      <c r="R968" s="200"/>
      <c r="S968" s="200"/>
      <c r="T968" s="201"/>
      <c r="AT968" s="195" t="s">
        <v>188</v>
      </c>
      <c r="AU968" s="195" t="s">
        <v>81</v>
      </c>
      <c r="AV968" s="12" t="s">
        <v>81</v>
      </c>
      <c r="AW968" s="12" t="s">
        <v>34</v>
      </c>
      <c r="AX968" s="12" t="s">
        <v>72</v>
      </c>
      <c r="AY968" s="195" t="s">
        <v>177</v>
      </c>
    </row>
    <row r="969" spans="2:51" s="12" customFormat="1" ht="12">
      <c r="B969" s="194"/>
      <c r="D969" s="191" t="s">
        <v>188</v>
      </c>
      <c r="E969" s="195" t="s">
        <v>3</v>
      </c>
      <c r="F969" s="196" t="s">
        <v>547</v>
      </c>
      <c r="H969" s="197">
        <v>33.38</v>
      </c>
      <c r="I969" s="198"/>
      <c r="L969" s="194"/>
      <c r="M969" s="199"/>
      <c r="N969" s="200"/>
      <c r="O969" s="200"/>
      <c r="P969" s="200"/>
      <c r="Q969" s="200"/>
      <c r="R969" s="200"/>
      <c r="S969" s="200"/>
      <c r="T969" s="201"/>
      <c r="AT969" s="195" t="s">
        <v>188</v>
      </c>
      <c r="AU969" s="195" t="s">
        <v>81</v>
      </c>
      <c r="AV969" s="12" t="s">
        <v>81</v>
      </c>
      <c r="AW969" s="12" t="s">
        <v>34</v>
      </c>
      <c r="AX969" s="12" t="s">
        <v>72</v>
      </c>
      <c r="AY969" s="195" t="s">
        <v>177</v>
      </c>
    </row>
    <row r="970" spans="2:51" s="12" customFormat="1" ht="12">
      <c r="B970" s="194"/>
      <c r="D970" s="191" t="s">
        <v>188</v>
      </c>
      <c r="E970" s="195" t="s">
        <v>3</v>
      </c>
      <c r="F970" s="196" t="s">
        <v>548</v>
      </c>
      <c r="H970" s="197">
        <v>14.44</v>
      </c>
      <c r="I970" s="198"/>
      <c r="L970" s="194"/>
      <c r="M970" s="199"/>
      <c r="N970" s="200"/>
      <c r="O970" s="200"/>
      <c r="P970" s="200"/>
      <c r="Q970" s="200"/>
      <c r="R970" s="200"/>
      <c r="S970" s="200"/>
      <c r="T970" s="201"/>
      <c r="AT970" s="195" t="s">
        <v>188</v>
      </c>
      <c r="AU970" s="195" t="s">
        <v>81</v>
      </c>
      <c r="AV970" s="12" t="s">
        <v>81</v>
      </c>
      <c r="AW970" s="12" t="s">
        <v>34</v>
      </c>
      <c r="AX970" s="12" t="s">
        <v>72</v>
      </c>
      <c r="AY970" s="195" t="s">
        <v>177</v>
      </c>
    </row>
    <row r="971" spans="2:51" s="12" customFormat="1" ht="12">
      <c r="B971" s="194"/>
      <c r="D971" s="191" t="s">
        <v>188</v>
      </c>
      <c r="E971" s="195" t="s">
        <v>3</v>
      </c>
      <c r="F971" s="196" t="s">
        <v>549</v>
      </c>
      <c r="H971" s="197">
        <v>27.03</v>
      </c>
      <c r="I971" s="198"/>
      <c r="L971" s="194"/>
      <c r="M971" s="199"/>
      <c r="N971" s="200"/>
      <c r="O971" s="200"/>
      <c r="P971" s="200"/>
      <c r="Q971" s="200"/>
      <c r="R971" s="200"/>
      <c r="S971" s="200"/>
      <c r="T971" s="201"/>
      <c r="AT971" s="195" t="s">
        <v>188</v>
      </c>
      <c r="AU971" s="195" t="s">
        <v>81</v>
      </c>
      <c r="AV971" s="12" t="s">
        <v>81</v>
      </c>
      <c r="AW971" s="12" t="s">
        <v>34</v>
      </c>
      <c r="AX971" s="12" t="s">
        <v>72</v>
      </c>
      <c r="AY971" s="195" t="s">
        <v>177</v>
      </c>
    </row>
    <row r="972" spans="2:51" s="12" customFormat="1" ht="12">
      <c r="B972" s="194"/>
      <c r="D972" s="191" t="s">
        <v>188</v>
      </c>
      <c r="E972" s="195" t="s">
        <v>3</v>
      </c>
      <c r="F972" s="196" t="s">
        <v>550</v>
      </c>
      <c r="H972" s="197">
        <v>15.76</v>
      </c>
      <c r="I972" s="198"/>
      <c r="L972" s="194"/>
      <c r="M972" s="199"/>
      <c r="N972" s="200"/>
      <c r="O972" s="200"/>
      <c r="P972" s="200"/>
      <c r="Q972" s="200"/>
      <c r="R972" s="200"/>
      <c r="S972" s="200"/>
      <c r="T972" s="201"/>
      <c r="AT972" s="195" t="s">
        <v>188</v>
      </c>
      <c r="AU972" s="195" t="s">
        <v>81</v>
      </c>
      <c r="AV972" s="12" t="s">
        <v>81</v>
      </c>
      <c r="AW972" s="12" t="s">
        <v>34</v>
      </c>
      <c r="AX972" s="12" t="s">
        <v>72</v>
      </c>
      <c r="AY972" s="195" t="s">
        <v>177</v>
      </c>
    </row>
    <row r="973" spans="2:51" s="12" customFormat="1" ht="12">
      <c r="B973" s="194"/>
      <c r="D973" s="191" t="s">
        <v>188</v>
      </c>
      <c r="E973" s="195" t="s">
        <v>3</v>
      </c>
      <c r="F973" s="196" t="s">
        <v>551</v>
      </c>
      <c r="H973" s="197">
        <v>17.08</v>
      </c>
      <c r="I973" s="198"/>
      <c r="L973" s="194"/>
      <c r="M973" s="199"/>
      <c r="N973" s="200"/>
      <c r="O973" s="200"/>
      <c r="P973" s="200"/>
      <c r="Q973" s="200"/>
      <c r="R973" s="200"/>
      <c r="S973" s="200"/>
      <c r="T973" s="201"/>
      <c r="AT973" s="195" t="s">
        <v>188</v>
      </c>
      <c r="AU973" s="195" t="s">
        <v>81</v>
      </c>
      <c r="AV973" s="12" t="s">
        <v>81</v>
      </c>
      <c r="AW973" s="12" t="s">
        <v>34</v>
      </c>
      <c r="AX973" s="12" t="s">
        <v>72</v>
      </c>
      <c r="AY973" s="195" t="s">
        <v>177</v>
      </c>
    </row>
    <row r="974" spans="2:51" s="12" customFormat="1" ht="12">
      <c r="B974" s="194"/>
      <c r="D974" s="191" t="s">
        <v>188</v>
      </c>
      <c r="E974" s="195" t="s">
        <v>3</v>
      </c>
      <c r="F974" s="196" t="s">
        <v>552</v>
      </c>
      <c r="H974" s="197">
        <v>21.01</v>
      </c>
      <c r="I974" s="198"/>
      <c r="L974" s="194"/>
      <c r="M974" s="199"/>
      <c r="N974" s="200"/>
      <c r="O974" s="200"/>
      <c r="P974" s="200"/>
      <c r="Q974" s="200"/>
      <c r="R974" s="200"/>
      <c r="S974" s="200"/>
      <c r="T974" s="201"/>
      <c r="AT974" s="195" t="s">
        <v>188</v>
      </c>
      <c r="AU974" s="195" t="s">
        <v>81</v>
      </c>
      <c r="AV974" s="12" t="s">
        <v>81</v>
      </c>
      <c r="AW974" s="12" t="s">
        <v>34</v>
      </c>
      <c r="AX974" s="12" t="s">
        <v>72</v>
      </c>
      <c r="AY974" s="195" t="s">
        <v>177</v>
      </c>
    </row>
    <row r="975" spans="2:51" s="12" customFormat="1" ht="12">
      <c r="B975" s="194"/>
      <c r="D975" s="191" t="s">
        <v>188</v>
      </c>
      <c r="E975" s="195" t="s">
        <v>3</v>
      </c>
      <c r="F975" s="196" t="s">
        <v>553</v>
      </c>
      <c r="H975" s="197">
        <v>27.82</v>
      </c>
      <c r="I975" s="198"/>
      <c r="L975" s="194"/>
      <c r="M975" s="199"/>
      <c r="N975" s="200"/>
      <c r="O975" s="200"/>
      <c r="P975" s="200"/>
      <c r="Q975" s="200"/>
      <c r="R975" s="200"/>
      <c r="S975" s="200"/>
      <c r="T975" s="201"/>
      <c r="AT975" s="195" t="s">
        <v>188</v>
      </c>
      <c r="AU975" s="195" t="s">
        <v>81</v>
      </c>
      <c r="AV975" s="12" t="s">
        <v>81</v>
      </c>
      <c r="AW975" s="12" t="s">
        <v>34</v>
      </c>
      <c r="AX975" s="12" t="s">
        <v>72</v>
      </c>
      <c r="AY975" s="195" t="s">
        <v>177</v>
      </c>
    </row>
    <row r="976" spans="2:51" s="12" customFormat="1" ht="12">
      <c r="B976" s="194"/>
      <c r="D976" s="191" t="s">
        <v>188</v>
      </c>
      <c r="E976" s="195" t="s">
        <v>3</v>
      </c>
      <c r="F976" s="196" t="s">
        <v>554</v>
      </c>
      <c r="H976" s="197">
        <v>15.43</v>
      </c>
      <c r="I976" s="198"/>
      <c r="L976" s="194"/>
      <c r="M976" s="199"/>
      <c r="N976" s="200"/>
      <c r="O976" s="200"/>
      <c r="P976" s="200"/>
      <c r="Q976" s="200"/>
      <c r="R976" s="200"/>
      <c r="S976" s="200"/>
      <c r="T976" s="201"/>
      <c r="AT976" s="195" t="s">
        <v>188</v>
      </c>
      <c r="AU976" s="195" t="s">
        <v>81</v>
      </c>
      <c r="AV976" s="12" t="s">
        <v>81</v>
      </c>
      <c r="AW976" s="12" t="s">
        <v>34</v>
      </c>
      <c r="AX976" s="12" t="s">
        <v>72</v>
      </c>
      <c r="AY976" s="195" t="s">
        <v>177</v>
      </c>
    </row>
    <row r="977" spans="2:51" s="12" customFormat="1" ht="12">
      <c r="B977" s="194"/>
      <c r="D977" s="191" t="s">
        <v>188</v>
      </c>
      <c r="E977" s="195" t="s">
        <v>3</v>
      </c>
      <c r="F977" s="196" t="s">
        <v>555</v>
      </c>
      <c r="H977" s="197">
        <v>56.827</v>
      </c>
      <c r="I977" s="198"/>
      <c r="L977" s="194"/>
      <c r="M977" s="199"/>
      <c r="N977" s="200"/>
      <c r="O977" s="200"/>
      <c r="P977" s="200"/>
      <c r="Q977" s="200"/>
      <c r="R977" s="200"/>
      <c r="S977" s="200"/>
      <c r="T977" s="201"/>
      <c r="AT977" s="195" t="s">
        <v>188</v>
      </c>
      <c r="AU977" s="195" t="s">
        <v>81</v>
      </c>
      <c r="AV977" s="12" t="s">
        <v>81</v>
      </c>
      <c r="AW977" s="12" t="s">
        <v>34</v>
      </c>
      <c r="AX977" s="12" t="s">
        <v>72</v>
      </c>
      <c r="AY977" s="195" t="s">
        <v>177</v>
      </c>
    </row>
    <row r="978" spans="2:51" s="12" customFormat="1" ht="12">
      <c r="B978" s="194"/>
      <c r="D978" s="191" t="s">
        <v>188</v>
      </c>
      <c r="E978" s="195" t="s">
        <v>3</v>
      </c>
      <c r="F978" s="196" t="s">
        <v>556</v>
      </c>
      <c r="H978" s="197">
        <v>56.86</v>
      </c>
      <c r="I978" s="198"/>
      <c r="L978" s="194"/>
      <c r="M978" s="199"/>
      <c r="N978" s="200"/>
      <c r="O978" s="200"/>
      <c r="P978" s="200"/>
      <c r="Q978" s="200"/>
      <c r="R978" s="200"/>
      <c r="S978" s="200"/>
      <c r="T978" s="201"/>
      <c r="AT978" s="195" t="s">
        <v>188</v>
      </c>
      <c r="AU978" s="195" t="s">
        <v>81</v>
      </c>
      <c r="AV978" s="12" t="s">
        <v>81</v>
      </c>
      <c r="AW978" s="12" t="s">
        <v>34</v>
      </c>
      <c r="AX978" s="12" t="s">
        <v>72</v>
      </c>
      <c r="AY978" s="195" t="s">
        <v>177</v>
      </c>
    </row>
    <row r="979" spans="2:51" s="12" customFormat="1" ht="12">
      <c r="B979" s="194"/>
      <c r="D979" s="191" t="s">
        <v>188</v>
      </c>
      <c r="E979" s="195" t="s">
        <v>3</v>
      </c>
      <c r="F979" s="196" t="s">
        <v>556</v>
      </c>
      <c r="H979" s="197">
        <v>56.86</v>
      </c>
      <c r="I979" s="198"/>
      <c r="L979" s="194"/>
      <c r="M979" s="199"/>
      <c r="N979" s="200"/>
      <c r="O979" s="200"/>
      <c r="P979" s="200"/>
      <c r="Q979" s="200"/>
      <c r="R979" s="200"/>
      <c r="S979" s="200"/>
      <c r="T979" s="201"/>
      <c r="AT979" s="195" t="s">
        <v>188</v>
      </c>
      <c r="AU979" s="195" t="s">
        <v>81</v>
      </c>
      <c r="AV979" s="12" t="s">
        <v>81</v>
      </c>
      <c r="AW979" s="12" t="s">
        <v>34</v>
      </c>
      <c r="AX979" s="12" t="s">
        <v>72</v>
      </c>
      <c r="AY979" s="195" t="s">
        <v>177</v>
      </c>
    </row>
    <row r="980" spans="2:51" s="12" customFormat="1" ht="12">
      <c r="B980" s="194"/>
      <c r="D980" s="191" t="s">
        <v>188</v>
      </c>
      <c r="E980" s="195" t="s">
        <v>3</v>
      </c>
      <c r="F980" s="196" t="s">
        <v>556</v>
      </c>
      <c r="H980" s="197">
        <v>56.86</v>
      </c>
      <c r="I980" s="198"/>
      <c r="L980" s="194"/>
      <c r="M980" s="199"/>
      <c r="N980" s="200"/>
      <c r="O980" s="200"/>
      <c r="P980" s="200"/>
      <c r="Q980" s="200"/>
      <c r="R980" s="200"/>
      <c r="S980" s="200"/>
      <c r="T980" s="201"/>
      <c r="AT980" s="195" t="s">
        <v>188</v>
      </c>
      <c r="AU980" s="195" t="s">
        <v>81</v>
      </c>
      <c r="AV980" s="12" t="s">
        <v>81</v>
      </c>
      <c r="AW980" s="12" t="s">
        <v>34</v>
      </c>
      <c r="AX980" s="12" t="s">
        <v>72</v>
      </c>
      <c r="AY980" s="195" t="s">
        <v>177</v>
      </c>
    </row>
    <row r="981" spans="2:51" s="12" customFormat="1" ht="12">
      <c r="B981" s="194"/>
      <c r="D981" s="191" t="s">
        <v>188</v>
      </c>
      <c r="E981" s="195" t="s">
        <v>3</v>
      </c>
      <c r="F981" s="196" t="s">
        <v>557</v>
      </c>
      <c r="H981" s="197">
        <v>56.96</v>
      </c>
      <c r="I981" s="198"/>
      <c r="L981" s="194"/>
      <c r="M981" s="199"/>
      <c r="N981" s="200"/>
      <c r="O981" s="200"/>
      <c r="P981" s="200"/>
      <c r="Q981" s="200"/>
      <c r="R981" s="200"/>
      <c r="S981" s="200"/>
      <c r="T981" s="201"/>
      <c r="AT981" s="195" t="s">
        <v>188</v>
      </c>
      <c r="AU981" s="195" t="s">
        <v>81</v>
      </c>
      <c r="AV981" s="12" t="s">
        <v>81</v>
      </c>
      <c r="AW981" s="12" t="s">
        <v>34</v>
      </c>
      <c r="AX981" s="12" t="s">
        <v>72</v>
      </c>
      <c r="AY981" s="195" t="s">
        <v>177</v>
      </c>
    </row>
    <row r="982" spans="2:51" s="12" customFormat="1" ht="12">
      <c r="B982" s="194"/>
      <c r="D982" s="191" t="s">
        <v>188</v>
      </c>
      <c r="E982" s="195" t="s">
        <v>3</v>
      </c>
      <c r="F982" s="196" t="s">
        <v>558</v>
      </c>
      <c r="H982" s="197">
        <v>13.615</v>
      </c>
      <c r="I982" s="198"/>
      <c r="L982" s="194"/>
      <c r="M982" s="199"/>
      <c r="N982" s="200"/>
      <c r="O982" s="200"/>
      <c r="P982" s="200"/>
      <c r="Q982" s="200"/>
      <c r="R982" s="200"/>
      <c r="S982" s="200"/>
      <c r="T982" s="201"/>
      <c r="AT982" s="195" t="s">
        <v>188</v>
      </c>
      <c r="AU982" s="195" t="s">
        <v>81</v>
      </c>
      <c r="AV982" s="12" t="s">
        <v>81</v>
      </c>
      <c r="AW982" s="12" t="s">
        <v>34</v>
      </c>
      <c r="AX982" s="12" t="s">
        <v>72</v>
      </c>
      <c r="AY982" s="195" t="s">
        <v>177</v>
      </c>
    </row>
    <row r="983" spans="2:51" s="12" customFormat="1" ht="12">
      <c r="B983" s="194"/>
      <c r="D983" s="191" t="s">
        <v>188</v>
      </c>
      <c r="E983" s="195" t="s">
        <v>3</v>
      </c>
      <c r="F983" s="196" t="s">
        <v>558</v>
      </c>
      <c r="H983" s="197">
        <v>13.615</v>
      </c>
      <c r="I983" s="198"/>
      <c r="L983" s="194"/>
      <c r="M983" s="199"/>
      <c r="N983" s="200"/>
      <c r="O983" s="200"/>
      <c r="P983" s="200"/>
      <c r="Q983" s="200"/>
      <c r="R983" s="200"/>
      <c r="S983" s="200"/>
      <c r="T983" s="201"/>
      <c r="AT983" s="195" t="s">
        <v>188</v>
      </c>
      <c r="AU983" s="195" t="s">
        <v>81</v>
      </c>
      <c r="AV983" s="12" t="s">
        <v>81</v>
      </c>
      <c r="AW983" s="12" t="s">
        <v>34</v>
      </c>
      <c r="AX983" s="12" t="s">
        <v>72</v>
      </c>
      <c r="AY983" s="195" t="s">
        <v>177</v>
      </c>
    </row>
    <row r="984" spans="2:51" s="12" customFormat="1" ht="12">
      <c r="B984" s="194"/>
      <c r="D984" s="191" t="s">
        <v>188</v>
      </c>
      <c r="E984" s="195" t="s">
        <v>3</v>
      </c>
      <c r="F984" s="196" t="s">
        <v>558</v>
      </c>
      <c r="H984" s="197">
        <v>13.615</v>
      </c>
      <c r="I984" s="198"/>
      <c r="L984" s="194"/>
      <c r="M984" s="199"/>
      <c r="N984" s="200"/>
      <c r="O984" s="200"/>
      <c r="P984" s="200"/>
      <c r="Q984" s="200"/>
      <c r="R984" s="200"/>
      <c r="S984" s="200"/>
      <c r="T984" s="201"/>
      <c r="AT984" s="195" t="s">
        <v>188</v>
      </c>
      <c r="AU984" s="195" t="s">
        <v>81</v>
      </c>
      <c r="AV984" s="12" t="s">
        <v>81</v>
      </c>
      <c r="AW984" s="12" t="s">
        <v>34</v>
      </c>
      <c r="AX984" s="12" t="s">
        <v>72</v>
      </c>
      <c r="AY984" s="195" t="s">
        <v>177</v>
      </c>
    </row>
    <row r="985" spans="2:51" s="12" customFormat="1" ht="12">
      <c r="B985" s="194"/>
      <c r="D985" s="191" t="s">
        <v>188</v>
      </c>
      <c r="E985" s="195" t="s">
        <v>3</v>
      </c>
      <c r="F985" s="196" t="s">
        <v>558</v>
      </c>
      <c r="H985" s="197">
        <v>13.615</v>
      </c>
      <c r="I985" s="198"/>
      <c r="L985" s="194"/>
      <c r="M985" s="199"/>
      <c r="N985" s="200"/>
      <c r="O985" s="200"/>
      <c r="P985" s="200"/>
      <c r="Q985" s="200"/>
      <c r="R985" s="200"/>
      <c r="S985" s="200"/>
      <c r="T985" s="201"/>
      <c r="AT985" s="195" t="s">
        <v>188</v>
      </c>
      <c r="AU985" s="195" t="s">
        <v>81</v>
      </c>
      <c r="AV985" s="12" t="s">
        <v>81</v>
      </c>
      <c r="AW985" s="12" t="s">
        <v>34</v>
      </c>
      <c r="AX985" s="12" t="s">
        <v>72</v>
      </c>
      <c r="AY985" s="195" t="s">
        <v>177</v>
      </c>
    </row>
    <row r="986" spans="2:51" s="12" customFormat="1" ht="12">
      <c r="B986" s="194"/>
      <c r="D986" s="191" t="s">
        <v>188</v>
      </c>
      <c r="E986" s="195" t="s">
        <v>3</v>
      </c>
      <c r="F986" s="196" t="s">
        <v>559</v>
      </c>
      <c r="H986" s="197">
        <v>59.62</v>
      </c>
      <c r="I986" s="198"/>
      <c r="L986" s="194"/>
      <c r="M986" s="199"/>
      <c r="N986" s="200"/>
      <c r="O986" s="200"/>
      <c r="P986" s="200"/>
      <c r="Q986" s="200"/>
      <c r="R986" s="200"/>
      <c r="S986" s="200"/>
      <c r="T986" s="201"/>
      <c r="AT986" s="195" t="s">
        <v>188</v>
      </c>
      <c r="AU986" s="195" t="s">
        <v>81</v>
      </c>
      <c r="AV986" s="12" t="s">
        <v>81</v>
      </c>
      <c r="AW986" s="12" t="s">
        <v>34</v>
      </c>
      <c r="AX986" s="12" t="s">
        <v>72</v>
      </c>
      <c r="AY986" s="195" t="s">
        <v>177</v>
      </c>
    </row>
    <row r="987" spans="2:51" s="12" customFormat="1" ht="12">
      <c r="B987" s="194"/>
      <c r="D987" s="191" t="s">
        <v>188</v>
      </c>
      <c r="E987" s="195" t="s">
        <v>3</v>
      </c>
      <c r="F987" s="196" t="s">
        <v>559</v>
      </c>
      <c r="H987" s="197">
        <v>59.62</v>
      </c>
      <c r="I987" s="198"/>
      <c r="L987" s="194"/>
      <c r="M987" s="199"/>
      <c r="N987" s="200"/>
      <c r="O987" s="200"/>
      <c r="P987" s="200"/>
      <c r="Q987" s="200"/>
      <c r="R987" s="200"/>
      <c r="S987" s="200"/>
      <c r="T987" s="201"/>
      <c r="AT987" s="195" t="s">
        <v>188</v>
      </c>
      <c r="AU987" s="195" t="s">
        <v>81</v>
      </c>
      <c r="AV987" s="12" t="s">
        <v>81</v>
      </c>
      <c r="AW987" s="12" t="s">
        <v>34</v>
      </c>
      <c r="AX987" s="12" t="s">
        <v>72</v>
      </c>
      <c r="AY987" s="195" t="s">
        <v>177</v>
      </c>
    </row>
    <row r="988" spans="2:51" s="12" customFormat="1" ht="12">
      <c r="B988" s="194"/>
      <c r="D988" s="191" t="s">
        <v>188</v>
      </c>
      <c r="E988" s="195" t="s">
        <v>3</v>
      </c>
      <c r="F988" s="196" t="s">
        <v>541</v>
      </c>
      <c r="H988" s="197">
        <v>13.98</v>
      </c>
      <c r="I988" s="198"/>
      <c r="L988" s="194"/>
      <c r="M988" s="199"/>
      <c r="N988" s="200"/>
      <c r="O988" s="200"/>
      <c r="P988" s="200"/>
      <c r="Q988" s="200"/>
      <c r="R988" s="200"/>
      <c r="S988" s="200"/>
      <c r="T988" s="201"/>
      <c r="AT988" s="195" t="s">
        <v>188</v>
      </c>
      <c r="AU988" s="195" t="s">
        <v>81</v>
      </c>
      <c r="AV988" s="12" t="s">
        <v>81</v>
      </c>
      <c r="AW988" s="12" t="s">
        <v>34</v>
      </c>
      <c r="AX988" s="12" t="s">
        <v>72</v>
      </c>
      <c r="AY988" s="195" t="s">
        <v>177</v>
      </c>
    </row>
    <row r="989" spans="2:51" s="12" customFormat="1" ht="12">
      <c r="B989" s="194"/>
      <c r="D989" s="191" t="s">
        <v>188</v>
      </c>
      <c r="E989" s="195" t="s">
        <v>3</v>
      </c>
      <c r="F989" s="196" t="s">
        <v>541</v>
      </c>
      <c r="H989" s="197">
        <v>13.98</v>
      </c>
      <c r="I989" s="198"/>
      <c r="L989" s="194"/>
      <c r="M989" s="199"/>
      <c r="N989" s="200"/>
      <c r="O989" s="200"/>
      <c r="P989" s="200"/>
      <c r="Q989" s="200"/>
      <c r="R989" s="200"/>
      <c r="S989" s="200"/>
      <c r="T989" s="201"/>
      <c r="AT989" s="195" t="s">
        <v>188</v>
      </c>
      <c r="AU989" s="195" t="s">
        <v>81</v>
      </c>
      <c r="AV989" s="12" t="s">
        <v>81</v>
      </c>
      <c r="AW989" s="12" t="s">
        <v>34</v>
      </c>
      <c r="AX989" s="12" t="s">
        <v>72</v>
      </c>
      <c r="AY989" s="195" t="s">
        <v>177</v>
      </c>
    </row>
    <row r="990" spans="2:51" s="12" customFormat="1" ht="12">
      <c r="B990" s="194"/>
      <c r="D990" s="191" t="s">
        <v>188</v>
      </c>
      <c r="E990" s="195" t="s">
        <v>3</v>
      </c>
      <c r="F990" s="196" t="s">
        <v>541</v>
      </c>
      <c r="H990" s="197">
        <v>13.98</v>
      </c>
      <c r="I990" s="198"/>
      <c r="L990" s="194"/>
      <c r="M990" s="199"/>
      <c r="N990" s="200"/>
      <c r="O990" s="200"/>
      <c r="P990" s="200"/>
      <c r="Q990" s="200"/>
      <c r="R990" s="200"/>
      <c r="S990" s="200"/>
      <c r="T990" s="201"/>
      <c r="AT990" s="195" t="s">
        <v>188</v>
      </c>
      <c r="AU990" s="195" t="s">
        <v>81</v>
      </c>
      <c r="AV990" s="12" t="s">
        <v>81</v>
      </c>
      <c r="AW990" s="12" t="s">
        <v>34</v>
      </c>
      <c r="AX990" s="12" t="s">
        <v>72</v>
      </c>
      <c r="AY990" s="195" t="s">
        <v>177</v>
      </c>
    </row>
    <row r="991" spans="2:51" s="12" customFormat="1" ht="12">
      <c r="B991" s="194"/>
      <c r="D991" s="191" t="s">
        <v>188</v>
      </c>
      <c r="E991" s="195" t="s">
        <v>3</v>
      </c>
      <c r="F991" s="196" t="s">
        <v>541</v>
      </c>
      <c r="H991" s="197">
        <v>13.98</v>
      </c>
      <c r="I991" s="198"/>
      <c r="L991" s="194"/>
      <c r="M991" s="199"/>
      <c r="N991" s="200"/>
      <c r="O991" s="200"/>
      <c r="P991" s="200"/>
      <c r="Q991" s="200"/>
      <c r="R991" s="200"/>
      <c r="S991" s="200"/>
      <c r="T991" s="201"/>
      <c r="AT991" s="195" t="s">
        <v>188</v>
      </c>
      <c r="AU991" s="195" t="s">
        <v>81</v>
      </c>
      <c r="AV991" s="12" t="s">
        <v>81</v>
      </c>
      <c r="AW991" s="12" t="s">
        <v>34</v>
      </c>
      <c r="AX991" s="12" t="s">
        <v>72</v>
      </c>
      <c r="AY991" s="195" t="s">
        <v>177</v>
      </c>
    </row>
    <row r="992" spans="2:51" s="12" customFormat="1" ht="12">
      <c r="B992" s="194"/>
      <c r="D992" s="191" t="s">
        <v>188</v>
      </c>
      <c r="E992" s="195" t="s">
        <v>3</v>
      </c>
      <c r="F992" s="196" t="s">
        <v>541</v>
      </c>
      <c r="H992" s="197">
        <v>13.98</v>
      </c>
      <c r="I992" s="198"/>
      <c r="L992" s="194"/>
      <c r="M992" s="199"/>
      <c r="N992" s="200"/>
      <c r="O992" s="200"/>
      <c r="P992" s="200"/>
      <c r="Q992" s="200"/>
      <c r="R992" s="200"/>
      <c r="S992" s="200"/>
      <c r="T992" s="201"/>
      <c r="AT992" s="195" t="s">
        <v>188</v>
      </c>
      <c r="AU992" s="195" t="s">
        <v>81</v>
      </c>
      <c r="AV992" s="12" t="s">
        <v>81</v>
      </c>
      <c r="AW992" s="12" t="s">
        <v>34</v>
      </c>
      <c r="AX992" s="12" t="s">
        <v>72</v>
      </c>
      <c r="AY992" s="195" t="s">
        <v>177</v>
      </c>
    </row>
    <row r="993" spans="2:51" s="12" customFormat="1" ht="12">
      <c r="B993" s="194"/>
      <c r="D993" s="191" t="s">
        <v>188</v>
      </c>
      <c r="E993" s="195" t="s">
        <v>3</v>
      </c>
      <c r="F993" s="196" t="s">
        <v>541</v>
      </c>
      <c r="H993" s="197">
        <v>13.98</v>
      </c>
      <c r="I993" s="198"/>
      <c r="L993" s="194"/>
      <c r="M993" s="199"/>
      <c r="N993" s="200"/>
      <c r="O993" s="200"/>
      <c r="P993" s="200"/>
      <c r="Q993" s="200"/>
      <c r="R993" s="200"/>
      <c r="S993" s="200"/>
      <c r="T993" s="201"/>
      <c r="AT993" s="195" t="s">
        <v>188</v>
      </c>
      <c r="AU993" s="195" t="s">
        <v>81</v>
      </c>
      <c r="AV993" s="12" t="s">
        <v>81</v>
      </c>
      <c r="AW993" s="12" t="s">
        <v>34</v>
      </c>
      <c r="AX993" s="12" t="s">
        <v>72</v>
      </c>
      <c r="AY993" s="195" t="s">
        <v>177</v>
      </c>
    </row>
    <row r="994" spans="2:51" s="12" customFormat="1" ht="12">
      <c r="B994" s="194"/>
      <c r="D994" s="191" t="s">
        <v>188</v>
      </c>
      <c r="E994" s="195" t="s">
        <v>3</v>
      </c>
      <c r="F994" s="196" t="s">
        <v>560</v>
      </c>
      <c r="H994" s="197">
        <v>15.28</v>
      </c>
      <c r="I994" s="198"/>
      <c r="L994" s="194"/>
      <c r="M994" s="199"/>
      <c r="N994" s="200"/>
      <c r="O994" s="200"/>
      <c r="P994" s="200"/>
      <c r="Q994" s="200"/>
      <c r="R994" s="200"/>
      <c r="S994" s="200"/>
      <c r="T994" s="201"/>
      <c r="AT994" s="195" t="s">
        <v>188</v>
      </c>
      <c r="AU994" s="195" t="s">
        <v>81</v>
      </c>
      <c r="AV994" s="12" t="s">
        <v>81</v>
      </c>
      <c r="AW994" s="12" t="s">
        <v>34</v>
      </c>
      <c r="AX994" s="12" t="s">
        <v>72</v>
      </c>
      <c r="AY994" s="195" t="s">
        <v>177</v>
      </c>
    </row>
    <row r="995" spans="2:51" s="12" customFormat="1" ht="12">
      <c r="B995" s="194"/>
      <c r="D995" s="191" t="s">
        <v>188</v>
      </c>
      <c r="E995" s="195" t="s">
        <v>3</v>
      </c>
      <c r="F995" s="196" t="s">
        <v>561</v>
      </c>
      <c r="H995" s="197">
        <v>14.62</v>
      </c>
      <c r="I995" s="198"/>
      <c r="L995" s="194"/>
      <c r="M995" s="199"/>
      <c r="N995" s="200"/>
      <c r="O995" s="200"/>
      <c r="P995" s="200"/>
      <c r="Q995" s="200"/>
      <c r="R995" s="200"/>
      <c r="S995" s="200"/>
      <c r="T995" s="201"/>
      <c r="AT995" s="195" t="s">
        <v>188</v>
      </c>
      <c r="AU995" s="195" t="s">
        <v>81</v>
      </c>
      <c r="AV995" s="12" t="s">
        <v>81</v>
      </c>
      <c r="AW995" s="12" t="s">
        <v>34</v>
      </c>
      <c r="AX995" s="12" t="s">
        <v>72</v>
      </c>
      <c r="AY995" s="195" t="s">
        <v>177</v>
      </c>
    </row>
    <row r="996" spans="2:51" s="12" customFormat="1" ht="12">
      <c r="B996" s="194"/>
      <c r="D996" s="191" t="s">
        <v>188</v>
      </c>
      <c r="E996" s="195" t="s">
        <v>3</v>
      </c>
      <c r="F996" s="196" t="s">
        <v>562</v>
      </c>
      <c r="H996" s="197">
        <v>42.36</v>
      </c>
      <c r="I996" s="198"/>
      <c r="L996" s="194"/>
      <c r="M996" s="199"/>
      <c r="N996" s="200"/>
      <c r="O996" s="200"/>
      <c r="P996" s="200"/>
      <c r="Q996" s="200"/>
      <c r="R996" s="200"/>
      <c r="S996" s="200"/>
      <c r="T996" s="201"/>
      <c r="AT996" s="195" t="s">
        <v>188</v>
      </c>
      <c r="AU996" s="195" t="s">
        <v>81</v>
      </c>
      <c r="AV996" s="12" t="s">
        <v>81</v>
      </c>
      <c r="AW996" s="12" t="s">
        <v>34</v>
      </c>
      <c r="AX996" s="12" t="s">
        <v>72</v>
      </c>
      <c r="AY996" s="195" t="s">
        <v>177</v>
      </c>
    </row>
    <row r="997" spans="2:51" s="12" customFormat="1" ht="12">
      <c r="B997" s="194"/>
      <c r="D997" s="191" t="s">
        <v>188</v>
      </c>
      <c r="E997" s="195" t="s">
        <v>3</v>
      </c>
      <c r="F997" s="196" t="s">
        <v>563</v>
      </c>
      <c r="H997" s="197">
        <v>254.46</v>
      </c>
      <c r="I997" s="198"/>
      <c r="L997" s="194"/>
      <c r="M997" s="199"/>
      <c r="N997" s="200"/>
      <c r="O997" s="200"/>
      <c r="P997" s="200"/>
      <c r="Q997" s="200"/>
      <c r="R997" s="200"/>
      <c r="S997" s="200"/>
      <c r="T997" s="201"/>
      <c r="AT997" s="195" t="s">
        <v>188</v>
      </c>
      <c r="AU997" s="195" t="s">
        <v>81</v>
      </c>
      <c r="AV997" s="12" t="s">
        <v>81</v>
      </c>
      <c r="AW997" s="12" t="s">
        <v>34</v>
      </c>
      <c r="AX997" s="12" t="s">
        <v>72</v>
      </c>
      <c r="AY997" s="195" t="s">
        <v>177</v>
      </c>
    </row>
    <row r="998" spans="2:51" s="12" customFormat="1" ht="12">
      <c r="B998" s="194"/>
      <c r="D998" s="191" t="s">
        <v>188</v>
      </c>
      <c r="E998" s="195" t="s">
        <v>3</v>
      </c>
      <c r="F998" s="196" t="s">
        <v>564</v>
      </c>
      <c r="H998" s="197">
        <v>34.997</v>
      </c>
      <c r="I998" s="198"/>
      <c r="L998" s="194"/>
      <c r="M998" s="199"/>
      <c r="N998" s="200"/>
      <c r="O998" s="200"/>
      <c r="P998" s="200"/>
      <c r="Q998" s="200"/>
      <c r="R998" s="200"/>
      <c r="S998" s="200"/>
      <c r="T998" s="201"/>
      <c r="AT998" s="195" t="s">
        <v>188</v>
      </c>
      <c r="AU998" s="195" t="s">
        <v>81</v>
      </c>
      <c r="AV998" s="12" t="s">
        <v>81</v>
      </c>
      <c r="AW998" s="12" t="s">
        <v>34</v>
      </c>
      <c r="AX998" s="12" t="s">
        <v>72</v>
      </c>
      <c r="AY998" s="195" t="s">
        <v>177</v>
      </c>
    </row>
    <row r="999" spans="2:51" s="12" customFormat="1" ht="12">
      <c r="B999" s="194"/>
      <c r="D999" s="191" t="s">
        <v>188</v>
      </c>
      <c r="E999" s="195" t="s">
        <v>3</v>
      </c>
      <c r="F999" s="196" t="s">
        <v>565</v>
      </c>
      <c r="H999" s="197">
        <v>31.497</v>
      </c>
      <c r="I999" s="198"/>
      <c r="L999" s="194"/>
      <c r="M999" s="199"/>
      <c r="N999" s="200"/>
      <c r="O999" s="200"/>
      <c r="P999" s="200"/>
      <c r="Q999" s="200"/>
      <c r="R999" s="200"/>
      <c r="S999" s="200"/>
      <c r="T999" s="201"/>
      <c r="AT999" s="195" t="s">
        <v>188</v>
      </c>
      <c r="AU999" s="195" t="s">
        <v>81</v>
      </c>
      <c r="AV999" s="12" t="s">
        <v>81</v>
      </c>
      <c r="AW999" s="12" t="s">
        <v>34</v>
      </c>
      <c r="AX999" s="12" t="s">
        <v>72</v>
      </c>
      <c r="AY999" s="195" t="s">
        <v>177</v>
      </c>
    </row>
    <row r="1000" spans="2:51" s="12" customFormat="1" ht="12">
      <c r="B1000" s="194"/>
      <c r="D1000" s="191" t="s">
        <v>188</v>
      </c>
      <c r="E1000" s="195" t="s">
        <v>3</v>
      </c>
      <c r="F1000" s="196" t="s">
        <v>566</v>
      </c>
      <c r="H1000" s="197">
        <v>30.686</v>
      </c>
      <c r="I1000" s="198"/>
      <c r="L1000" s="194"/>
      <c r="M1000" s="199"/>
      <c r="N1000" s="200"/>
      <c r="O1000" s="200"/>
      <c r="P1000" s="200"/>
      <c r="Q1000" s="200"/>
      <c r="R1000" s="200"/>
      <c r="S1000" s="200"/>
      <c r="T1000" s="201"/>
      <c r="AT1000" s="195" t="s">
        <v>188</v>
      </c>
      <c r="AU1000" s="195" t="s">
        <v>81</v>
      </c>
      <c r="AV1000" s="12" t="s">
        <v>81</v>
      </c>
      <c r="AW1000" s="12" t="s">
        <v>34</v>
      </c>
      <c r="AX1000" s="12" t="s">
        <v>72</v>
      </c>
      <c r="AY1000" s="195" t="s">
        <v>177</v>
      </c>
    </row>
    <row r="1001" spans="2:51" s="12" customFormat="1" ht="12">
      <c r="B1001" s="194"/>
      <c r="D1001" s="191" t="s">
        <v>188</v>
      </c>
      <c r="E1001" s="195" t="s">
        <v>3</v>
      </c>
      <c r="F1001" s="196" t="s">
        <v>567</v>
      </c>
      <c r="H1001" s="197">
        <v>62.942</v>
      </c>
      <c r="I1001" s="198"/>
      <c r="L1001" s="194"/>
      <c r="M1001" s="199"/>
      <c r="N1001" s="200"/>
      <c r="O1001" s="200"/>
      <c r="P1001" s="200"/>
      <c r="Q1001" s="200"/>
      <c r="R1001" s="200"/>
      <c r="S1001" s="200"/>
      <c r="T1001" s="201"/>
      <c r="AT1001" s="195" t="s">
        <v>188</v>
      </c>
      <c r="AU1001" s="195" t="s">
        <v>81</v>
      </c>
      <c r="AV1001" s="12" t="s">
        <v>81</v>
      </c>
      <c r="AW1001" s="12" t="s">
        <v>34</v>
      </c>
      <c r="AX1001" s="12" t="s">
        <v>72</v>
      </c>
      <c r="AY1001" s="195" t="s">
        <v>177</v>
      </c>
    </row>
    <row r="1002" spans="2:51" s="12" customFormat="1" ht="12">
      <c r="B1002" s="194"/>
      <c r="D1002" s="191" t="s">
        <v>188</v>
      </c>
      <c r="E1002" s="195" t="s">
        <v>3</v>
      </c>
      <c r="F1002" s="196" t="s">
        <v>568</v>
      </c>
      <c r="H1002" s="197">
        <v>56.445</v>
      </c>
      <c r="I1002" s="198"/>
      <c r="L1002" s="194"/>
      <c r="M1002" s="199"/>
      <c r="N1002" s="200"/>
      <c r="O1002" s="200"/>
      <c r="P1002" s="200"/>
      <c r="Q1002" s="200"/>
      <c r="R1002" s="200"/>
      <c r="S1002" s="200"/>
      <c r="T1002" s="201"/>
      <c r="AT1002" s="195" t="s">
        <v>188</v>
      </c>
      <c r="AU1002" s="195" t="s">
        <v>81</v>
      </c>
      <c r="AV1002" s="12" t="s">
        <v>81</v>
      </c>
      <c r="AW1002" s="12" t="s">
        <v>34</v>
      </c>
      <c r="AX1002" s="12" t="s">
        <v>72</v>
      </c>
      <c r="AY1002" s="195" t="s">
        <v>177</v>
      </c>
    </row>
    <row r="1003" spans="2:51" s="12" customFormat="1" ht="12">
      <c r="B1003" s="194"/>
      <c r="D1003" s="191" t="s">
        <v>188</v>
      </c>
      <c r="E1003" s="195" t="s">
        <v>3</v>
      </c>
      <c r="F1003" s="196" t="s">
        <v>569</v>
      </c>
      <c r="H1003" s="197">
        <v>61.16</v>
      </c>
      <c r="I1003" s="198"/>
      <c r="L1003" s="194"/>
      <c r="M1003" s="199"/>
      <c r="N1003" s="200"/>
      <c r="O1003" s="200"/>
      <c r="P1003" s="200"/>
      <c r="Q1003" s="200"/>
      <c r="R1003" s="200"/>
      <c r="S1003" s="200"/>
      <c r="T1003" s="201"/>
      <c r="AT1003" s="195" t="s">
        <v>188</v>
      </c>
      <c r="AU1003" s="195" t="s">
        <v>81</v>
      </c>
      <c r="AV1003" s="12" t="s">
        <v>81</v>
      </c>
      <c r="AW1003" s="12" t="s">
        <v>34</v>
      </c>
      <c r="AX1003" s="12" t="s">
        <v>72</v>
      </c>
      <c r="AY1003" s="195" t="s">
        <v>177</v>
      </c>
    </row>
    <row r="1004" spans="2:51" s="12" customFormat="1" ht="12">
      <c r="B1004" s="194"/>
      <c r="D1004" s="191" t="s">
        <v>188</v>
      </c>
      <c r="E1004" s="195" t="s">
        <v>3</v>
      </c>
      <c r="F1004" s="196" t="s">
        <v>570</v>
      </c>
      <c r="H1004" s="197">
        <v>61.56</v>
      </c>
      <c r="I1004" s="198"/>
      <c r="L1004" s="194"/>
      <c r="M1004" s="199"/>
      <c r="N1004" s="200"/>
      <c r="O1004" s="200"/>
      <c r="P1004" s="200"/>
      <c r="Q1004" s="200"/>
      <c r="R1004" s="200"/>
      <c r="S1004" s="200"/>
      <c r="T1004" s="201"/>
      <c r="AT1004" s="195" t="s">
        <v>188</v>
      </c>
      <c r="AU1004" s="195" t="s">
        <v>81</v>
      </c>
      <c r="AV1004" s="12" t="s">
        <v>81</v>
      </c>
      <c r="AW1004" s="12" t="s">
        <v>34</v>
      </c>
      <c r="AX1004" s="12" t="s">
        <v>72</v>
      </c>
      <c r="AY1004" s="195" t="s">
        <v>177</v>
      </c>
    </row>
    <row r="1005" spans="2:51" s="12" customFormat="1" ht="12">
      <c r="B1005" s="194"/>
      <c r="D1005" s="191" t="s">
        <v>188</v>
      </c>
      <c r="E1005" s="195" t="s">
        <v>3</v>
      </c>
      <c r="F1005" s="196" t="s">
        <v>571</v>
      </c>
      <c r="H1005" s="197">
        <v>60.16</v>
      </c>
      <c r="I1005" s="198"/>
      <c r="L1005" s="194"/>
      <c r="M1005" s="199"/>
      <c r="N1005" s="200"/>
      <c r="O1005" s="200"/>
      <c r="P1005" s="200"/>
      <c r="Q1005" s="200"/>
      <c r="R1005" s="200"/>
      <c r="S1005" s="200"/>
      <c r="T1005" s="201"/>
      <c r="AT1005" s="195" t="s">
        <v>188</v>
      </c>
      <c r="AU1005" s="195" t="s">
        <v>81</v>
      </c>
      <c r="AV1005" s="12" t="s">
        <v>81</v>
      </c>
      <c r="AW1005" s="12" t="s">
        <v>34</v>
      </c>
      <c r="AX1005" s="12" t="s">
        <v>72</v>
      </c>
      <c r="AY1005" s="195" t="s">
        <v>177</v>
      </c>
    </row>
    <row r="1006" spans="2:51" s="12" customFormat="1" ht="12">
      <c r="B1006" s="194"/>
      <c r="D1006" s="191" t="s">
        <v>188</v>
      </c>
      <c r="E1006" s="195" t="s">
        <v>3</v>
      </c>
      <c r="F1006" s="196" t="s">
        <v>572</v>
      </c>
      <c r="H1006" s="197">
        <v>22.03</v>
      </c>
      <c r="I1006" s="198"/>
      <c r="L1006" s="194"/>
      <c r="M1006" s="199"/>
      <c r="N1006" s="200"/>
      <c r="O1006" s="200"/>
      <c r="P1006" s="200"/>
      <c r="Q1006" s="200"/>
      <c r="R1006" s="200"/>
      <c r="S1006" s="200"/>
      <c r="T1006" s="201"/>
      <c r="AT1006" s="195" t="s">
        <v>188</v>
      </c>
      <c r="AU1006" s="195" t="s">
        <v>81</v>
      </c>
      <c r="AV1006" s="12" t="s">
        <v>81</v>
      </c>
      <c r="AW1006" s="12" t="s">
        <v>34</v>
      </c>
      <c r="AX1006" s="12" t="s">
        <v>72</v>
      </c>
      <c r="AY1006" s="195" t="s">
        <v>177</v>
      </c>
    </row>
    <row r="1007" spans="2:51" s="12" customFormat="1" ht="12">
      <c r="B1007" s="194"/>
      <c r="D1007" s="191" t="s">
        <v>188</v>
      </c>
      <c r="E1007" s="195" t="s">
        <v>3</v>
      </c>
      <c r="F1007" s="196" t="s">
        <v>573</v>
      </c>
      <c r="H1007" s="197">
        <v>36.81</v>
      </c>
      <c r="I1007" s="198"/>
      <c r="L1007" s="194"/>
      <c r="M1007" s="199"/>
      <c r="N1007" s="200"/>
      <c r="O1007" s="200"/>
      <c r="P1007" s="200"/>
      <c r="Q1007" s="200"/>
      <c r="R1007" s="200"/>
      <c r="S1007" s="200"/>
      <c r="T1007" s="201"/>
      <c r="AT1007" s="195" t="s">
        <v>188</v>
      </c>
      <c r="AU1007" s="195" t="s">
        <v>81</v>
      </c>
      <c r="AV1007" s="12" t="s">
        <v>81</v>
      </c>
      <c r="AW1007" s="12" t="s">
        <v>34</v>
      </c>
      <c r="AX1007" s="12" t="s">
        <v>72</v>
      </c>
      <c r="AY1007" s="195" t="s">
        <v>177</v>
      </c>
    </row>
    <row r="1008" spans="2:51" s="12" customFormat="1" ht="12">
      <c r="B1008" s="194"/>
      <c r="D1008" s="191" t="s">
        <v>188</v>
      </c>
      <c r="E1008" s="195" t="s">
        <v>3</v>
      </c>
      <c r="F1008" s="196" t="s">
        <v>574</v>
      </c>
      <c r="H1008" s="197">
        <v>44.73</v>
      </c>
      <c r="I1008" s="198"/>
      <c r="L1008" s="194"/>
      <c r="M1008" s="199"/>
      <c r="N1008" s="200"/>
      <c r="O1008" s="200"/>
      <c r="P1008" s="200"/>
      <c r="Q1008" s="200"/>
      <c r="R1008" s="200"/>
      <c r="S1008" s="200"/>
      <c r="T1008" s="201"/>
      <c r="AT1008" s="195" t="s">
        <v>188</v>
      </c>
      <c r="AU1008" s="195" t="s">
        <v>81</v>
      </c>
      <c r="AV1008" s="12" t="s">
        <v>81</v>
      </c>
      <c r="AW1008" s="12" t="s">
        <v>34</v>
      </c>
      <c r="AX1008" s="12" t="s">
        <v>72</v>
      </c>
      <c r="AY1008" s="195" t="s">
        <v>177</v>
      </c>
    </row>
    <row r="1009" spans="2:51" s="12" customFormat="1" ht="12">
      <c r="B1009" s="194"/>
      <c r="D1009" s="191" t="s">
        <v>188</v>
      </c>
      <c r="E1009" s="195" t="s">
        <v>3</v>
      </c>
      <c r="F1009" s="196" t="s">
        <v>575</v>
      </c>
      <c r="H1009" s="197">
        <v>59.76</v>
      </c>
      <c r="I1009" s="198"/>
      <c r="L1009" s="194"/>
      <c r="M1009" s="199"/>
      <c r="N1009" s="200"/>
      <c r="O1009" s="200"/>
      <c r="P1009" s="200"/>
      <c r="Q1009" s="200"/>
      <c r="R1009" s="200"/>
      <c r="S1009" s="200"/>
      <c r="T1009" s="201"/>
      <c r="AT1009" s="195" t="s">
        <v>188</v>
      </c>
      <c r="AU1009" s="195" t="s">
        <v>81</v>
      </c>
      <c r="AV1009" s="12" t="s">
        <v>81</v>
      </c>
      <c r="AW1009" s="12" t="s">
        <v>34</v>
      </c>
      <c r="AX1009" s="12" t="s">
        <v>72</v>
      </c>
      <c r="AY1009" s="195" t="s">
        <v>177</v>
      </c>
    </row>
    <row r="1010" spans="2:51" s="12" customFormat="1" ht="12">
      <c r="B1010" s="194"/>
      <c r="D1010" s="191" t="s">
        <v>188</v>
      </c>
      <c r="E1010" s="195" t="s">
        <v>3</v>
      </c>
      <c r="F1010" s="196" t="s">
        <v>576</v>
      </c>
      <c r="H1010" s="197">
        <v>59.36</v>
      </c>
      <c r="I1010" s="198"/>
      <c r="L1010" s="194"/>
      <c r="M1010" s="199"/>
      <c r="N1010" s="200"/>
      <c r="O1010" s="200"/>
      <c r="P1010" s="200"/>
      <c r="Q1010" s="200"/>
      <c r="R1010" s="200"/>
      <c r="S1010" s="200"/>
      <c r="T1010" s="201"/>
      <c r="AT1010" s="195" t="s">
        <v>188</v>
      </c>
      <c r="AU1010" s="195" t="s">
        <v>81</v>
      </c>
      <c r="AV1010" s="12" t="s">
        <v>81</v>
      </c>
      <c r="AW1010" s="12" t="s">
        <v>34</v>
      </c>
      <c r="AX1010" s="12" t="s">
        <v>72</v>
      </c>
      <c r="AY1010" s="195" t="s">
        <v>177</v>
      </c>
    </row>
    <row r="1011" spans="2:51" s="12" customFormat="1" ht="12">
      <c r="B1011" s="194"/>
      <c r="D1011" s="191" t="s">
        <v>188</v>
      </c>
      <c r="E1011" s="195" t="s">
        <v>3</v>
      </c>
      <c r="F1011" s="196" t="s">
        <v>577</v>
      </c>
      <c r="H1011" s="197">
        <v>31.86</v>
      </c>
      <c r="I1011" s="198"/>
      <c r="L1011" s="194"/>
      <c r="M1011" s="199"/>
      <c r="N1011" s="200"/>
      <c r="O1011" s="200"/>
      <c r="P1011" s="200"/>
      <c r="Q1011" s="200"/>
      <c r="R1011" s="200"/>
      <c r="S1011" s="200"/>
      <c r="T1011" s="201"/>
      <c r="AT1011" s="195" t="s">
        <v>188</v>
      </c>
      <c r="AU1011" s="195" t="s">
        <v>81</v>
      </c>
      <c r="AV1011" s="12" t="s">
        <v>81</v>
      </c>
      <c r="AW1011" s="12" t="s">
        <v>34</v>
      </c>
      <c r="AX1011" s="12" t="s">
        <v>72</v>
      </c>
      <c r="AY1011" s="195" t="s">
        <v>177</v>
      </c>
    </row>
    <row r="1012" spans="2:51" s="12" customFormat="1" ht="12">
      <c r="B1012" s="194"/>
      <c r="D1012" s="191" t="s">
        <v>188</v>
      </c>
      <c r="E1012" s="195" t="s">
        <v>3</v>
      </c>
      <c r="F1012" s="196" t="s">
        <v>578</v>
      </c>
      <c r="H1012" s="197">
        <v>41.265</v>
      </c>
      <c r="I1012" s="198"/>
      <c r="L1012" s="194"/>
      <c r="M1012" s="199"/>
      <c r="N1012" s="200"/>
      <c r="O1012" s="200"/>
      <c r="P1012" s="200"/>
      <c r="Q1012" s="200"/>
      <c r="R1012" s="200"/>
      <c r="S1012" s="200"/>
      <c r="T1012" s="201"/>
      <c r="AT1012" s="195" t="s">
        <v>188</v>
      </c>
      <c r="AU1012" s="195" t="s">
        <v>81</v>
      </c>
      <c r="AV1012" s="12" t="s">
        <v>81</v>
      </c>
      <c r="AW1012" s="12" t="s">
        <v>34</v>
      </c>
      <c r="AX1012" s="12" t="s">
        <v>72</v>
      </c>
      <c r="AY1012" s="195" t="s">
        <v>177</v>
      </c>
    </row>
    <row r="1013" spans="2:51" s="12" customFormat="1" ht="12">
      <c r="B1013" s="194"/>
      <c r="D1013" s="191" t="s">
        <v>188</v>
      </c>
      <c r="E1013" s="195" t="s">
        <v>3</v>
      </c>
      <c r="F1013" s="196" t="s">
        <v>579</v>
      </c>
      <c r="H1013" s="197">
        <v>60.845</v>
      </c>
      <c r="I1013" s="198"/>
      <c r="L1013" s="194"/>
      <c r="M1013" s="199"/>
      <c r="N1013" s="200"/>
      <c r="O1013" s="200"/>
      <c r="P1013" s="200"/>
      <c r="Q1013" s="200"/>
      <c r="R1013" s="200"/>
      <c r="S1013" s="200"/>
      <c r="T1013" s="201"/>
      <c r="AT1013" s="195" t="s">
        <v>188</v>
      </c>
      <c r="AU1013" s="195" t="s">
        <v>81</v>
      </c>
      <c r="AV1013" s="12" t="s">
        <v>81</v>
      </c>
      <c r="AW1013" s="12" t="s">
        <v>34</v>
      </c>
      <c r="AX1013" s="12" t="s">
        <v>72</v>
      </c>
      <c r="AY1013" s="195" t="s">
        <v>177</v>
      </c>
    </row>
    <row r="1014" spans="2:51" s="12" customFormat="1" ht="12">
      <c r="B1014" s="194"/>
      <c r="D1014" s="191" t="s">
        <v>188</v>
      </c>
      <c r="E1014" s="195" t="s">
        <v>3</v>
      </c>
      <c r="F1014" s="196" t="s">
        <v>580</v>
      </c>
      <c r="H1014" s="197">
        <v>36.245</v>
      </c>
      <c r="I1014" s="198"/>
      <c r="L1014" s="194"/>
      <c r="M1014" s="199"/>
      <c r="N1014" s="200"/>
      <c r="O1014" s="200"/>
      <c r="P1014" s="200"/>
      <c r="Q1014" s="200"/>
      <c r="R1014" s="200"/>
      <c r="S1014" s="200"/>
      <c r="T1014" s="201"/>
      <c r="AT1014" s="195" t="s">
        <v>188</v>
      </c>
      <c r="AU1014" s="195" t="s">
        <v>81</v>
      </c>
      <c r="AV1014" s="12" t="s">
        <v>81</v>
      </c>
      <c r="AW1014" s="12" t="s">
        <v>34</v>
      </c>
      <c r="AX1014" s="12" t="s">
        <v>72</v>
      </c>
      <c r="AY1014" s="195" t="s">
        <v>177</v>
      </c>
    </row>
    <row r="1015" spans="2:51" s="12" customFormat="1" ht="12">
      <c r="B1015" s="194"/>
      <c r="D1015" s="191" t="s">
        <v>188</v>
      </c>
      <c r="E1015" s="195" t="s">
        <v>3</v>
      </c>
      <c r="F1015" s="196" t="s">
        <v>581</v>
      </c>
      <c r="H1015" s="197">
        <v>36.15</v>
      </c>
      <c r="I1015" s="198"/>
      <c r="L1015" s="194"/>
      <c r="M1015" s="199"/>
      <c r="N1015" s="200"/>
      <c r="O1015" s="200"/>
      <c r="P1015" s="200"/>
      <c r="Q1015" s="200"/>
      <c r="R1015" s="200"/>
      <c r="S1015" s="200"/>
      <c r="T1015" s="201"/>
      <c r="AT1015" s="195" t="s">
        <v>188</v>
      </c>
      <c r="AU1015" s="195" t="s">
        <v>81</v>
      </c>
      <c r="AV1015" s="12" t="s">
        <v>81</v>
      </c>
      <c r="AW1015" s="12" t="s">
        <v>34</v>
      </c>
      <c r="AX1015" s="12" t="s">
        <v>72</v>
      </c>
      <c r="AY1015" s="195" t="s">
        <v>177</v>
      </c>
    </row>
    <row r="1016" spans="2:51" s="12" customFormat="1" ht="12">
      <c r="B1016" s="194"/>
      <c r="D1016" s="191" t="s">
        <v>188</v>
      </c>
      <c r="E1016" s="195" t="s">
        <v>3</v>
      </c>
      <c r="F1016" s="196" t="s">
        <v>582</v>
      </c>
      <c r="H1016" s="197">
        <v>33.21</v>
      </c>
      <c r="I1016" s="198"/>
      <c r="L1016" s="194"/>
      <c r="M1016" s="199"/>
      <c r="N1016" s="200"/>
      <c r="O1016" s="200"/>
      <c r="P1016" s="200"/>
      <c r="Q1016" s="200"/>
      <c r="R1016" s="200"/>
      <c r="S1016" s="200"/>
      <c r="T1016" s="201"/>
      <c r="AT1016" s="195" t="s">
        <v>188</v>
      </c>
      <c r="AU1016" s="195" t="s">
        <v>81</v>
      </c>
      <c r="AV1016" s="12" t="s">
        <v>81</v>
      </c>
      <c r="AW1016" s="12" t="s">
        <v>34</v>
      </c>
      <c r="AX1016" s="12" t="s">
        <v>72</v>
      </c>
      <c r="AY1016" s="195" t="s">
        <v>177</v>
      </c>
    </row>
    <row r="1017" spans="2:51" s="12" customFormat="1" ht="12">
      <c r="B1017" s="194"/>
      <c r="D1017" s="191" t="s">
        <v>188</v>
      </c>
      <c r="E1017" s="195" t="s">
        <v>3</v>
      </c>
      <c r="F1017" s="196" t="s">
        <v>583</v>
      </c>
      <c r="H1017" s="197">
        <v>26.314</v>
      </c>
      <c r="I1017" s="198"/>
      <c r="L1017" s="194"/>
      <c r="M1017" s="199"/>
      <c r="N1017" s="200"/>
      <c r="O1017" s="200"/>
      <c r="P1017" s="200"/>
      <c r="Q1017" s="200"/>
      <c r="R1017" s="200"/>
      <c r="S1017" s="200"/>
      <c r="T1017" s="201"/>
      <c r="AT1017" s="195" t="s">
        <v>188</v>
      </c>
      <c r="AU1017" s="195" t="s">
        <v>81</v>
      </c>
      <c r="AV1017" s="12" t="s">
        <v>81</v>
      </c>
      <c r="AW1017" s="12" t="s">
        <v>34</v>
      </c>
      <c r="AX1017" s="12" t="s">
        <v>72</v>
      </c>
      <c r="AY1017" s="195" t="s">
        <v>177</v>
      </c>
    </row>
    <row r="1018" spans="2:51" s="12" customFormat="1" ht="12">
      <c r="B1018" s="194"/>
      <c r="D1018" s="191" t="s">
        <v>188</v>
      </c>
      <c r="E1018" s="195" t="s">
        <v>3</v>
      </c>
      <c r="F1018" s="196" t="s">
        <v>584</v>
      </c>
      <c r="H1018" s="197">
        <v>26.76</v>
      </c>
      <c r="I1018" s="198"/>
      <c r="L1018" s="194"/>
      <c r="M1018" s="199"/>
      <c r="N1018" s="200"/>
      <c r="O1018" s="200"/>
      <c r="P1018" s="200"/>
      <c r="Q1018" s="200"/>
      <c r="R1018" s="200"/>
      <c r="S1018" s="200"/>
      <c r="T1018" s="201"/>
      <c r="AT1018" s="195" t="s">
        <v>188</v>
      </c>
      <c r="AU1018" s="195" t="s">
        <v>81</v>
      </c>
      <c r="AV1018" s="12" t="s">
        <v>81</v>
      </c>
      <c r="AW1018" s="12" t="s">
        <v>34</v>
      </c>
      <c r="AX1018" s="12" t="s">
        <v>72</v>
      </c>
      <c r="AY1018" s="195" t="s">
        <v>177</v>
      </c>
    </row>
    <row r="1019" spans="2:51" s="12" customFormat="1" ht="12">
      <c r="B1019" s="194"/>
      <c r="D1019" s="191" t="s">
        <v>188</v>
      </c>
      <c r="E1019" s="195" t="s">
        <v>3</v>
      </c>
      <c r="F1019" s="196" t="s">
        <v>585</v>
      </c>
      <c r="H1019" s="197">
        <v>51.18</v>
      </c>
      <c r="I1019" s="198"/>
      <c r="L1019" s="194"/>
      <c r="M1019" s="199"/>
      <c r="N1019" s="200"/>
      <c r="O1019" s="200"/>
      <c r="P1019" s="200"/>
      <c r="Q1019" s="200"/>
      <c r="R1019" s="200"/>
      <c r="S1019" s="200"/>
      <c r="T1019" s="201"/>
      <c r="AT1019" s="195" t="s">
        <v>188</v>
      </c>
      <c r="AU1019" s="195" t="s">
        <v>81</v>
      </c>
      <c r="AV1019" s="12" t="s">
        <v>81</v>
      </c>
      <c r="AW1019" s="12" t="s">
        <v>34</v>
      </c>
      <c r="AX1019" s="12" t="s">
        <v>72</v>
      </c>
      <c r="AY1019" s="195" t="s">
        <v>177</v>
      </c>
    </row>
    <row r="1020" spans="2:51" s="12" customFormat="1" ht="12">
      <c r="B1020" s="194"/>
      <c r="D1020" s="191" t="s">
        <v>188</v>
      </c>
      <c r="E1020" s="195" t="s">
        <v>3</v>
      </c>
      <c r="F1020" s="196" t="s">
        <v>586</v>
      </c>
      <c r="H1020" s="197">
        <v>46.912</v>
      </c>
      <c r="I1020" s="198"/>
      <c r="L1020" s="194"/>
      <c r="M1020" s="199"/>
      <c r="N1020" s="200"/>
      <c r="O1020" s="200"/>
      <c r="P1020" s="200"/>
      <c r="Q1020" s="200"/>
      <c r="R1020" s="200"/>
      <c r="S1020" s="200"/>
      <c r="T1020" s="201"/>
      <c r="AT1020" s="195" t="s">
        <v>188</v>
      </c>
      <c r="AU1020" s="195" t="s">
        <v>81</v>
      </c>
      <c r="AV1020" s="12" t="s">
        <v>81</v>
      </c>
      <c r="AW1020" s="12" t="s">
        <v>34</v>
      </c>
      <c r="AX1020" s="12" t="s">
        <v>72</v>
      </c>
      <c r="AY1020" s="195" t="s">
        <v>177</v>
      </c>
    </row>
    <row r="1021" spans="2:51" s="12" customFormat="1" ht="12">
      <c r="B1021" s="194"/>
      <c r="D1021" s="191" t="s">
        <v>188</v>
      </c>
      <c r="E1021" s="195" t="s">
        <v>3</v>
      </c>
      <c r="F1021" s="196" t="s">
        <v>587</v>
      </c>
      <c r="H1021" s="197">
        <v>103.13</v>
      </c>
      <c r="I1021" s="198"/>
      <c r="L1021" s="194"/>
      <c r="M1021" s="199"/>
      <c r="N1021" s="200"/>
      <c r="O1021" s="200"/>
      <c r="P1021" s="200"/>
      <c r="Q1021" s="200"/>
      <c r="R1021" s="200"/>
      <c r="S1021" s="200"/>
      <c r="T1021" s="201"/>
      <c r="AT1021" s="195" t="s">
        <v>188</v>
      </c>
      <c r="AU1021" s="195" t="s">
        <v>81</v>
      </c>
      <c r="AV1021" s="12" t="s">
        <v>81</v>
      </c>
      <c r="AW1021" s="12" t="s">
        <v>34</v>
      </c>
      <c r="AX1021" s="12" t="s">
        <v>72</v>
      </c>
      <c r="AY1021" s="195" t="s">
        <v>177</v>
      </c>
    </row>
    <row r="1022" spans="2:51" s="12" customFormat="1" ht="12">
      <c r="B1022" s="194"/>
      <c r="D1022" s="191" t="s">
        <v>188</v>
      </c>
      <c r="E1022" s="195" t="s">
        <v>3</v>
      </c>
      <c r="F1022" s="196" t="s">
        <v>588</v>
      </c>
      <c r="H1022" s="197">
        <v>56.43</v>
      </c>
      <c r="I1022" s="198"/>
      <c r="L1022" s="194"/>
      <c r="M1022" s="199"/>
      <c r="N1022" s="200"/>
      <c r="O1022" s="200"/>
      <c r="P1022" s="200"/>
      <c r="Q1022" s="200"/>
      <c r="R1022" s="200"/>
      <c r="S1022" s="200"/>
      <c r="T1022" s="201"/>
      <c r="AT1022" s="195" t="s">
        <v>188</v>
      </c>
      <c r="AU1022" s="195" t="s">
        <v>81</v>
      </c>
      <c r="AV1022" s="12" t="s">
        <v>81</v>
      </c>
      <c r="AW1022" s="12" t="s">
        <v>34</v>
      </c>
      <c r="AX1022" s="12" t="s">
        <v>72</v>
      </c>
      <c r="AY1022" s="195" t="s">
        <v>177</v>
      </c>
    </row>
    <row r="1023" spans="2:51" s="12" customFormat="1" ht="12">
      <c r="B1023" s="194"/>
      <c r="D1023" s="191" t="s">
        <v>188</v>
      </c>
      <c r="E1023" s="195" t="s">
        <v>3</v>
      </c>
      <c r="F1023" s="196" t="s">
        <v>589</v>
      </c>
      <c r="H1023" s="197">
        <v>47.96</v>
      </c>
      <c r="I1023" s="198"/>
      <c r="L1023" s="194"/>
      <c r="M1023" s="199"/>
      <c r="N1023" s="200"/>
      <c r="O1023" s="200"/>
      <c r="P1023" s="200"/>
      <c r="Q1023" s="200"/>
      <c r="R1023" s="200"/>
      <c r="S1023" s="200"/>
      <c r="T1023" s="201"/>
      <c r="AT1023" s="195" t="s">
        <v>188</v>
      </c>
      <c r="AU1023" s="195" t="s">
        <v>81</v>
      </c>
      <c r="AV1023" s="12" t="s">
        <v>81</v>
      </c>
      <c r="AW1023" s="12" t="s">
        <v>34</v>
      </c>
      <c r="AX1023" s="12" t="s">
        <v>72</v>
      </c>
      <c r="AY1023" s="195" t="s">
        <v>177</v>
      </c>
    </row>
    <row r="1024" spans="2:51" s="12" customFormat="1" ht="12">
      <c r="B1024" s="194"/>
      <c r="D1024" s="191" t="s">
        <v>188</v>
      </c>
      <c r="E1024" s="195" t="s">
        <v>3</v>
      </c>
      <c r="F1024" s="196" t="s">
        <v>590</v>
      </c>
      <c r="H1024" s="197">
        <v>31.745</v>
      </c>
      <c r="I1024" s="198"/>
      <c r="L1024" s="194"/>
      <c r="M1024" s="199"/>
      <c r="N1024" s="200"/>
      <c r="O1024" s="200"/>
      <c r="P1024" s="200"/>
      <c r="Q1024" s="200"/>
      <c r="R1024" s="200"/>
      <c r="S1024" s="200"/>
      <c r="T1024" s="201"/>
      <c r="AT1024" s="195" t="s">
        <v>188</v>
      </c>
      <c r="AU1024" s="195" t="s">
        <v>81</v>
      </c>
      <c r="AV1024" s="12" t="s">
        <v>81</v>
      </c>
      <c r="AW1024" s="12" t="s">
        <v>34</v>
      </c>
      <c r="AX1024" s="12" t="s">
        <v>72</v>
      </c>
      <c r="AY1024" s="195" t="s">
        <v>177</v>
      </c>
    </row>
    <row r="1025" spans="2:51" s="12" customFormat="1" ht="12">
      <c r="B1025" s="194"/>
      <c r="D1025" s="191" t="s">
        <v>188</v>
      </c>
      <c r="E1025" s="195" t="s">
        <v>3</v>
      </c>
      <c r="F1025" s="196" t="s">
        <v>591</v>
      </c>
      <c r="H1025" s="197">
        <v>25.84</v>
      </c>
      <c r="I1025" s="198"/>
      <c r="L1025" s="194"/>
      <c r="M1025" s="199"/>
      <c r="N1025" s="200"/>
      <c r="O1025" s="200"/>
      <c r="P1025" s="200"/>
      <c r="Q1025" s="200"/>
      <c r="R1025" s="200"/>
      <c r="S1025" s="200"/>
      <c r="T1025" s="201"/>
      <c r="AT1025" s="195" t="s">
        <v>188</v>
      </c>
      <c r="AU1025" s="195" t="s">
        <v>81</v>
      </c>
      <c r="AV1025" s="12" t="s">
        <v>81</v>
      </c>
      <c r="AW1025" s="12" t="s">
        <v>34</v>
      </c>
      <c r="AX1025" s="12" t="s">
        <v>72</v>
      </c>
      <c r="AY1025" s="195" t="s">
        <v>177</v>
      </c>
    </row>
    <row r="1026" spans="2:51" s="12" customFormat="1" ht="12">
      <c r="B1026" s="194"/>
      <c r="D1026" s="191" t="s">
        <v>188</v>
      </c>
      <c r="E1026" s="195" t="s">
        <v>3</v>
      </c>
      <c r="F1026" s="196" t="s">
        <v>592</v>
      </c>
      <c r="H1026" s="197">
        <v>29.403</v>
      </c>
      <c r="I1026" s="198"/>
      <c r="L1026" s="194"/>
      <c r="M1026" s="199"/>
      <c r="N1026" s="200"/>
      <c r="O1026" s="200"/>
      <c r="P1026" s="200"/>
      <c r="Q1026" s="200"/>
      <c r="R1026" s="200"/>
      <c r="S1026" s="200"/>
      <c r="T1026" s="201"/>
      <c r="AT1026" s="195" t="s">
        <v>188</v>
      </c>
      <c r="AU1026" s="195" t="s">
        <v>81</v>
      </c>
      <c r="AV1026" s="12" t="s">
        <v>81</v>
      </c>
      <c r="AW1026" s="12" t="s">
        <v>34</v>
      </c>
      <c r="AX1026" s="12" t="s">
        <v>72</v>
      </c>
      <c r="AY1026" s="195" t="s">
        <v>177</v>
      </c>
    </row>
    <row r="1027" spans="2:51" s="12" customFormat="1" ht="12">
      <c r="B1027" s="194"/>
      <c r="D1027" s="191" t="s">
        <v>188</v>
      </c>
      <c r="E1027" s="195" t="s">
        <v>3</v>
      </c>
      <c r="F1027" s="196" t="s">
        <v>593</v>
      </c>
      <c r="H1027" s="197">
        <v>25.59</v>
      </c>
      <c r="I1027" s="198"/>
      <c r="L1027" s="194"/>
      <c r="M1027" s="199"/>
      <c r="N1027" s="200"/>
      <c r="O1027" s="200"/>
      <c r="P1027" s="200"/>
      <c r="Q1027" s="200"/>
      <c r="R1027" s="200"/>
      <c r="S1027" s="200"/>
      <c r="T1027" s="201"/>
      <c r="AT1027" s="195" t="s">
        <v>188</v>
      </c>
      <c r="AU1027" s="195" t="s">
        <v>81</v>
      </c>
      <c r="AV1027" s="12" t="s">
        <v>81</v>
      </c>
      <c r="AW1027" s="12" t="s">
        <v>34</v>
      </c>
      <c r="AX1027" s="12" t="s">
        <v>72</v>
      </c>
      <c r="AY1027" s="195" t="s">
        <v>177</v>
      </c>
    </row>
    <row r="1028" spans="2:51" s="12" customFormat="1" ht="12">
      <c r="B1028" s="194"/>
      <c r="D1028" s="191" t="s">
        <v>188</v>
      </c>
      <c r="E1028" s="195" t="s">
        <v>3</v>
      </c>
      <c r="F1028" s="196" t="s">
        <v>594</v>
      </c>
      <c r="H1028" s="197">
        <v>15.1</v>
      </c>
      <c r="I1028" s="198"/>
      <c r="L1028" s="194"/>
      <c r="M1028" s="199"/>
      <c r="N1028" s="200"/>
      <c r="O1028" s="200"/>
      <c r="P1028" s="200"/>
      <c r="Q1028" s="200"/>
      <c r="R1028" s="200"/>
      <c r="S1028" s="200"/>
      <c r="T1028" s="201"/>
      <c r="AT1028" s="195" t="s">
        <v>188</v>
      </c>
      <c r="AU1028" s="195" t="s">
        <v>81</v>
      </c>
      <c r="AV1028" s="12" t="s">
        <v>81</v>
      </c>
      <c r="AW1028" s="12" t="s">
        <v>34</v>
      </c>
      <c r="AX1028" s="12" t="s">
        <v>72</v>
      </c>
      <c r="AY1028" s="195" t="s">
        <v>177</v>
      </c>
    </row>
    <row r="1029" spans="2:51" s="12" customFormat="1" ht="12">
      <c r="B1029" s="194"/>
      <c r="D1029" s="191" t="s">
        <v>188</v>
      </c>
      <c r="E1029" s="195" t="s">
        <v>3</v>
      </c>
      <c r="F1029" s="196" t="s">
        <v>595</v>
      </c>
      <c r="H1029" s="197">
        <v>16.67</v>
      </c>
      <c r="I1029" s="198"/>
      <c r="L1029" s="194"/>
      <c r="M1029" s="199"/>
      <c r="N1029" s="200"/>
      <c r="O1029" s="200"/>
      <c r="P1029" s="200"/>
      <c r="Q1029" s="200"/>
      <c r="R1029" s="200"/>
      <c r="S1029" s="200"/>
      <c r="T1029" s="201"/>
      <c r="AT1029" s="195" t="s">
        <v>188</v>
      </c>
      <c r="AU1029" s="195" t="s">
        <v>81</v>
      </c>
      <c r="AV1029" s="12" t="s">
        <v>81</v>
      </c>
      <c r="AW1029" s="12" t="s">
        <v>34</v>
      </c>
      <c r="AX1029" s="12" t="s">
        <v>72</v>
      </c>
      <c r="AY1029" s="195" t="s">
        <v>177</v>
      </c>
    </row>
    <row r="1030" spans="2:51" s="12" customFormat="1" ht="12">
      <c r="B1030" s="194"/>
      <c r="D1030" s="191" t="s">
        <v>188</v>
      </c>
      <c r="E1030" s="195" t="s">
        <v>3</v>
      </c>
      <c r="F1030" s="196" t="s">
        <v>596</v>
      </c>
      <c r="H1030" s="197">
        <v>51.275</v>
      </c>
      <c r="I1030" s="198"/>
      <c r="L1030" s="194"/>
      <c r="M1030" s="199"/>
      <c r="N1030" s="200"/>
      <c r="O1030" s="200"/>
      <c r="P1030" s="200"/>
      <c r="Q1030" s="200"/>
      <c r="R1030" s="200"/>
      <c r="S1030" s="200"/>
      <c r="T1030" s="201"/>
      <c r="AT1030" s="195" t="s">
        <v>188</v>
      </c>
      <c r="AU1030" s="195" t="s">
        <v>81</v>
      </c>
      <c r="AV1030" s="12" t="s">
        <v>81</v>
      </c>
      <c r="AW1030" s="12" t="s">
        <v>34</v>
      </c>
      <c r="AX1030" s="12" t="s">
        <v>72</v>
      </c>
      <c r="AY1030" s="195" t="s">
        <v>177</v>
      </c>
    </row>
    <row r="1031" spans="2:51" s="12" customFormat="1" ht="12">
      <c r="B1031" s="194"/>
      <c r="D1031" s="191" t="s">
        <v>188</v>
      </c>
      <c r="E1031" s="195" t="s">
        <v>3</v>
      </c>
      <c r="F1031" s="196" t="s">
        <v>597</v>
      </c>
      <c r="H1031" s="197">
        <v>30.375</v>
      </c>
      <c r="I1031" s="198"/>
      <c r="L1031" s="194"/>
      <c r="M1031" s="199"/>
      <c r="N1031" s="200"/>
      <c r="O1031" s="200"/>
      <c r="P1031" s="200"/>
      <c r="Q1031" s="200"/>
      <c r="R1031" s="200"/>
      <c r="S1031" s="200"/>
      <c r="T1031" s="201"/>
      <c r="AT1031" s="195" t="s">
        <v>188</v>
      </c>
      <c r="AU1031" s="195" t="s">
        <v>81</v>
      </c>
      <c r="AV1031" s="12" t="s">
        <v>81</v>
      </c>
      <c r="AW1031" s="12" t="s">
        <v>34</v>
      </c>
      <c r="AX1031" s="12" t="s">
        <v>72</v>
      </c>
      <c r="AY1031" s="195" t="s">
        <v>177</v>
      </c>
    </row>
    <row r="1032" spans="2:51" s="12" customFormat="1" ht="12">
      <c r="B1032" s="194"/>
      <c r="D1032" s="191" t="s">
        <v>188</v>
      </c>
      <c r="E1032" s="195" t="s">
        <v>3</v>
      </c>
      <c r="F1032" s="196" t="s">
        <v>597</v>
      </c>
      <c r="H1032" s="197">
        <v>30.375</v>
      </c>
      <c r="I1032" s="198"/>
      <c r="L1032" s="194"/>
      <c r="M1032" s="199"/>
      <c r="N1032" s="200"/>
      <c r="O1032" s="200"/>
      <c r="P1032" s="200"/>
      <c r="Q1032" s="200"/>
      <c r="R1032" s="200"/>
      <c r="S1032" s="200"/>
      <c r="T1032" s="201"/>
      <c r="AT1032" s="195" t="s">
        <v>188</v>
      </c>
      <c r="AU1032" s="195" t="s">
        <v>81</v>
      </c>
      <c r="AV1032" s="12" t="s">
        <v>81</v>
      </c>
      <c r="AW1032" s="12" t="s">
        <v>34</v>
      </c>
      <c r="AX1032" s="12" t="s">
        <v>72</v>
      </c>
      <c r="AY1032" s="195" t="s">
        <v>177</v>
      </c>
    </row>
    <row r="1033" spans="2:51" s="12" customFormat="1" ht="12">
      <c r="B1033" s="194"/>
      <c r="D1033" s="191" t="s">
        <v>188</v>
      </c>
      <c r="E1033" s="195" t="s">
        <v>3</v>
      </c>
      <c r="F1033" s="196" t="s">
        <v>598</v>
      </c>
      <c r="H1033" s="197">
        <v>52.76</v>
      </c>
      <c r="I1033" s="198"/>
      <c r="L1033" s="194"/>
      <c r="M1033" s="199"/>
      <c r="N1033" s="200"/>
      <c r="O1033" s="200"/>
      <c r="P1033" s="200"/>
      <c r="Q1033" s="200"/>
      <c r="R1033" s="200"/>
      <c r="S1033" s="200"/>
      <c r="T1033" s="201"/>
      <c r="AT1033" s="195" t="s">
        <v>188</v>
      </c>
      <c r="AU1033" s="195" t="s">
        <v>81</v>
      </c>
      <c r="AV1033" s="12" t="s">
        <v>81</v>
      </c>
      <c r="AW1033" s="12" t="s">
        <v>34</v>
      </c>
      <c r="AX1033" s="12" t="s">
        <v>72</v>
      </c>
      <c r="AY1033" s="195" t="s">
        <v>177</v>
      </c>
    </row>
    <row r="1034" spans="2:51" s="14" customFormat="1" ht="12">
      <c r="B1034" s="221"/>
      <c r="D1034" s="191" t="s">
        <v>188</v>
      </c>
      <c r="E1034" s="222" t="s">
        <v>3</v>
      </c>
      <c r="F1034" s="223" t="s">
        <v>374</v>
      </c>
      <c r="H1034" s="224">
        <v>3127.849</v>
      </c>
      <c r="I1034" s="225"/>
      <c r="L1034" s="221"/>
      <c r="M1034" s="226"/>
      <c r="N1034" s="227"/>
      <c r="O1034" s="227"/>
      <c r="P1034" s="227"/>
      <c r="Q1034" s="227"/>
      <c r="R1034" s="227"/>
      <c r="S1034" s="227"/>
      <c r="T1034" s="228"/>
      <c r="AT1034" s="222" t="s">
        <v>188</v>
      </c>
      <c r="AU1034" s="222" t="s">
        <v>81</v>
      </c>
      <c r="AV1034" s="14" t="s">
        <v>194</v>
      </c>
      <c r="AW1034" s="14" t="s">
        <v>34</v>
      </c>
      <c r="AX1034" s="14" t="s">
        <v>72</v>
      </c>
      <c r="AY1034" s="222" t="s">
        <v>177</v>
      </c>
    </row>
    <row r="1035" spans="2:51" s="12" customFormat="1" ht="12">
      <c r="B1035" s="194"/>
      <c r="D1035" s="191" t="s">
        <v>188</v>
      </c>
      <c r="E1035" s="195" t="s">
        <v>3</v>
      </c>
      <c r="F1035" s="196" t="s">
        <v>599</v>
      </c>
      <c r="H1035" s="197">
        <v>26.12</v>
      </c>
      <c r="I1035" s="198"/>
      <c r="L1035" s="194"/>
      <c r="M1035" s="199"/>
      <c r="N1035" s="200"/>
      <c r="O1035" s="200"/>
      <c r="P1035" s="200"/>
      <c r="Q1035" s="200"/>
      <c r="R1035" s="200"/>
      <c r="S1035" s="200"/>
      <c r="T1035" s="201"/>
      <c r="AT1035" s="195" t="s">
        <v>188</v>
      </c>
      <c r="AU1035" s="195" t="s">
        <v>81</v>
      </c>
      <c r="AV1035" s="12" t="s">
        <v>81</v>
      </c>
      <c r="AW1035" s="12" t="s">
        <v>34</v>
      </c>
      <c r="AX1035" s="12" t="s">
        <v>72</v>
      </c>
      <c r="AY1035" s="195" t="s">
        <v>177</v>
      </c>
    </row>
    <row r="1036" spans="2:51" s="12" customFormat="1" ht="12">
      <c r="B1036" s="194"/>
      <c r="D1036" s="191" t="s">
        <v>188</v>
      </c>
      <c r="E1036" s="195" t="s">
        <v>3</v>
      </c>
      <c r="F1036" s="196" t="s">
        <v>600</v>
      </c>
      <c r="H1036" s="197">
        <v>78.59</v>
      </c>
      <c r="I1036" s="198"/>
      <c r="L1036" s="194"/>
      <c r="M1036" s="199"/>
      <c r="N1036" s="200"/>
      <c r="O1036" s="200"/>
      <c r="P1036" s="200"/>
      <c r="Q1036" s="200"/>
      <c r="R1036" s="200"/>
      <c r="S1036" s="200"/>
      <c r="T1036" s="201"/>
      <c r="AT1036" s="195" t="s">
        <v>188</v>
      </c>
      <c r="AU1036" s="195" t="s">
        <v>81</v>
      </c>
      <c r="AV1036" s="12" t="s">
        <v>81</v>
      </c>
      <c r="AW1036" s="12" t="s">
        <v>34</v>
      </c>
      <c r="AX1036" s="12" t="s">
        <v>72</v>
      </c>
      <c r="AY1036" s="195" t="s">
        <v>177</v>
      </c>
    </row>
    <row r="1037" spans="2:51" s="12" customFormat="1" ht="12">
      <c r="B1037" s="194"/>
      <c r="D1037" s="191" t="s">
        <v>188</v>
      </c>
      <c r="E1037" s="195" t="s">
        <v>3</v>
      </c>
      <c r="F1037" s="196" t="s">
        <v>601</v>
      </c>
      <c r="H1037" s="197">
        <v>223.655</v>
      </c>
      <c r="I1037" s="198"/>
      <c r="L1037" s="194"/>
      <c r="M1037" s="199"/>
      <c r="N1037" s="200"/>
      <c r="O1037" s="200"/>
      <c r="P1037" s="200"/>
      <c r="Q1037" s="200"/>
      <c r="R1037" s="200"/>
      <c r="S1037" s="200"/>
      <c r="T1037" s="201"/>
      <c r="AT1037" s="195" t="s">
        <v>188</v>
      </c>
      <c r="AU1037" s="195" t="s">
        <v>81</v>
      </c>
      <c r="AV1037" s="12" t="s">
        <v>81</v>
      </c>
      <c r="AW1037" s="12" t="s">
        <v>34</v>
      </c>
      <c r="AX1037" s="12" t="s">
        <v>72</v>
      </c>
      <c r="AY1037" s="195" t="s">
        <v>177</v>
      </c>
    </row>
    <row r="1038" spans="2:51" s="12" customFormat="1" ht="12">
      <c r="B1038" s="194"/>
      <c r="D1038" s="191" t="s">
        <v>188</v>
      </c>
      <c r="E1038" s="195" t="s">
        <v>3</v>
      </c>
      <c r="F1038" s="196" t="s">
        <v>602</v>
      </c>
      <c r="H1038" s="197">
        <v>37.05</v>
      </c>
      <c r="I1038" s="198"/>
      <c r="L1038" s="194"/>
      <c r="M1038" s="199"/>
      <c r="N1038" s="200"/>
      <c r="O1038" s="200"/>
      <c r="P1038" s="200"/>
      <c r="Q1038" s="200"/>
      <c r="R1038" s="200"/>
      <c r="S1038" s="200"/>
      <c r="T1038" s="201"/>
      <c r="AT1038" s="195" t="s">
        <v>188</v>
      </c>
      <c r="AU1038" s="195" t="s">
        <v>81</v>
      </c>
      <c r="AV1038" s="12" t="s">
        <v>81</v>
      </c>
      <c r="AW1038" s="12" t="s">
        <v>34</v>
      </c>
      <c r="AX1038" s="12" t="s">
        <v>72</v>
      </c>
      <c r="AY1038" s="195" t="s">
        <v>177</v>
      </c>
    </row>
    <row r="1039" spans="2:51" s="12" customFormat="1" ht="12">
      <c r="B1039" s="194"/>
      <c r="D1039" s="191" t="s">
        <v>188</v>
      </c>
      <c r="E1039" s="195" t="s">
        <v>3</v>
      </c>
      <c r="F1039" s="196" t="s">
        <v>603</v>
      </c>
      <c r="H1039" s="197">
        <v>27.24</v>
      </c>
      <c r="I1039" s="198"/>
      <c r="L1039" s="194"/>
      <c r="M1039" s="199"/>
      <c r="N1039" s="200"/>
      <c r="O1039" s="200"/>
      <c r="P1039" s="200"/>
      <c r="Q1039" s="200"/>
      <c r="R1039" s="200"/>
      <c r="S1039" s="200"/>
      <c r="T1039" s="201"/>
      <c r="AT1039" s="195" t="s">
        <v>188</v>
      </c>
      <c r="AU1039" s="195" t="s">
        <v>81</v>
      </c>
      <c r="AV1039" s="12" t="s">
        <v>81</v>
      </c>
      <c r="AW1039" s="12" t="s">
        <v>34</v>
      </c>
      <c r="AX1039" s="12" t="s">
        <v>72</v>
      </c>
      <c r="AY1039" s="195" t="s">
        <v>177</v>
      </c>
    </row>
    <row r="1040" spans="2:51" s="12" customFormat="1" ht="12">
      <c r="B1040" s="194"/>
      <c r="D1040" s="191" t="s">
        <v>188</v>
      </c>
      <c r="E1040" s="195" t="s">
        <v>3</v>
      </c>
      <c r="F1040" s="196" t="s">
        <v>603</v>
      </c>
      <c r="H1040" s="197">
        <v>27.24</v>
      </c>
      <c r="I1040" s="198"/>
      <c r="L1040" s="194"/>
      <c r="M1040" s="199"/>
      <c r="N1040" s="200"/>
      <c r="O1040" s="200"/>
      <c r="P1040" s="200"/>
      <c r="Q1040" s="200"/>
      <c r="R1040" s="200"/>
      <c r="S1040" s="200"/>
      <c r="T1040" s="201"/>
      <c r="AT1040" s="195" t="s">
        <v>188</v>
      </c>
      <c r="AU1040" s="195" t="s">
        <v>81</v>
      </c>
      <c r="AV1040" s="12" t="s">
        <v>81</v>
      </c>
      <c r="AW1040" s="12" t="s">
        <v>34</v>
      </c>
      <c r="AX1040" s="12" t="s">
        <v>72</v>
      </c>
      <c r="AY1040" s="195" t="s">
        <v>177</v>
      </c>
    </row>
    <row r="1041" spans="2:51" s="12" customFormat="1" ht="12">
      <c r="B1041" s="194"/>
      <c r="D1041" s="191" t="s">
        <v>188</v>
      </c>
      <c r="E1041" s="195" t="s">
        <v>3</v>
      </c>
      <c r="F1041" s="196" t="s">
        <v>604</v>
      </c>
      <c r="H1041" s="197">
        <v>38.7</v>
      </c>
      <c r="I1041" s="198"/>
      <c r="L1041" s="194"/>
      <c r="M1041" s="199"/>
      <c r="N1041" s="200"/>
      <c r="O1041" s="200"/>
      <c r="P1041" s="200"/>
      <c r="Q1041" s="200"/>
      <c r="R1041" s="200"/>
      <c r="S1041" s="200"/>
      <c r="T1041" s="201"/>
      <c r="AT1041" s="195" t="s">
        <v>188</v>
      </c>
      <c r="AU1041" s="195" t="s">
        <v>81</v>
      </c>
      <c r="AV1041" s="12" t="s">
        <v>81</v>
      </c>
      <c r="AW1041" s="12" t="s">
        <v>34</v>
      </c>
      <c r="AX1041" s="12" t="s">
        <v>72</v>
      </c>
      <c r="AY1041" s="195" t="s">
        <v>177</v>
      </c>
    </row>
    <row r="1042" spans="2:51" s="12" customFormat="1" ht="12">
      <c r="B1042" s="194"/>
      <c r="D1042" s="191" t="s">
        <v>188</v>
      </c>
      <c r="E1042" s="195" t="s">
        <v>3</v>
      </c>
      <c r="F1042" s="196" t="s">
        <v>605</v>
      </c>
      <c r="H1042" s="197">
        <v>39.45</v>
      </c>
      <c r="I1042" s="198"/>
      <c r="L1042" s="194"/>
      <c r="M1042" s="199"/>
      <c r="N1042" s="200"/>
      <c r="O1042" s="200"/>
      <c r="P1042" s="200"/>
      <c r="Q1042" s="200"/>
      <c r="R1042" s="200"/>
      <c r="S1042" s="200"/>
      <c r="T1042" s="201"/>
      <c r="AT1042" s="195" t="s">
        <v>188</v>
      </c>
      <c r="AU1042" s="195" t="s">
        <v>81</v>
      </c>
      <c r="AV1042" s="12" t="s">
        <v>81</v>
      </c>
      <c r="AW1042" s="12" t="s">
        <v>34</v>
      </c>
      <c r="AX1042" s="12" t="s">
        <v>72</v>
      </c>
      <c r="AY1042" s="195" t="s">
        <v>177</v>
      </c>
    </row>
    <row r="1043" spans="2:51" s="12" customFormat="1" ht="12">
      <c r="B1043" s="194"/>
      <c r="D1043" s="191" t="s">
        <v>188</v>
      </c>
      <c r="E1043" s="195" t="s">
        <v>3</v>
      </c>
      <c r="F1043" s="196" t="s">
        <v>606</v>
      </c>
      <c r="H1043" s="197">
        <v>42.165</v>
      </c>
      <c r="I1043" s="198"/>
      <c r="L1043" s="194"/>
      <c r="M1043" s="199"/>
      <c r="N1043" s="200"/>
      <c r="O1043" s="200"/>
      <c r="P1043" s="200"/>
      <c r="Q1043" s="200"/>
      <c r="R1043" s="200"/>
      <c r="S1043" s="200"/>
      <c r="T1043" s="201"/>
      <c r="AT1043" s="195" t="s">
        <v>188</v>
      </c>
      <c r="AU1043" s="195" t="s">
        <v>81</v>
      </c>
      <c r="AV1043" s="12" t="s">
        <v>81</v>
      </c>
      <c r="AW1043" s="12" t="s">
        <v>34</v>
      </c>
      <c r="AX1043" s="12" t="s">
        <v>72</v>
      </c>
      <c r="AY1043" s="195" t="s">
        <v>177</v>
      </c>
    </row>
    <row r="1044" spans="2:51" s="12" customFormat="1" ht="12">
      <c r="B1044" s="194"/>
      <c r="D1044" s="191" t="s">
        <v>188</v>
      </c>
      <c r="E1044" s="195" t="s">
        <v>3</v>
      </c>
      <c r="F1044" s="196" t="s">
        <v>607</v>
      </c>
      <c r="H1044" s="197">
        <v>30.87</v>
      </c>
      <c r="I1044" s="198"/>
      <c r="L1044" s="194"/>
      <c r="M1044" s="199"/>
      <c r="N1044" s="200"/>
      <c r="O1044" s="200"/>
      <c r="P1044" s="200"/>
      <c r="Q1044" s="200"/>
      <c r="R1044" s="200"/>
      <c r="S1044" s="200"/>
      <c r="T1044" s="201"/>
      <c r="AT1044" s="195" t="s">
        <v>188</v>
      </c>
      <c r="AU1044" s="195" t="s">
        <v>81</v>
      </c>
      <c r="AV1044" s="12" t="s">
        <v>81</v>
      </c>
      <c r="AW1044" s="12" t="s">
        <v>34</v>
      </c>
      <c r="AX1044" s="12" t="s">
        <v>72</v>
      </c>
      <c r="AY1044" s="195" t="s">
        <v>177</v>
      </c>
    </row>
    <row r="1045" spans="2:51" s="12" customFormat="1" ht="12">
      <c r="B1045" s="194"/>
      <c r="D1045" s="191" t="s">
        <v>188</v>
      </c>
      <c r="E1045" s="195" t="s">
        <v>3</v>
      </c>
      <c r="F1045" s="196" t="s">
        <v>608</v>
      </c>
      <c r="H1045" s="197">
        <v>17.41</v>
      </c>
      <c r="I1045" s="198"/>
      <c r="L1045" s="194"/>
      <c r="M1045" s="199"/>
      <c r="N1045" s="200"/>
      <c r="O1045" s="200"/>
      <c r="P1045" s="200"/>
      <c r="Q1045" s="200"/>
      <c r="R1045" s="200"/>
      <c r="S1045" s="200"/>
      <c r="T1045" s="201"/>
      <c r="AT1045" s="195" t="s">
        <v>188</v>
      </c>
      <c r="AU1045" s="195" t="s">
        <v>81</v>
      </c>
      <c r="AV1045" s="12" t="s">
        <v>81</v>
      </c>
      <c r="AW1045" s="12" t="s">
        <v>34</v>
      </c>
      <c r="AX1045" s="12" t="s">
        <v>72</v>
      </c>
      <c r="AY1045" s="195" t="s">
        <v>177</v>
      </c>
    </row>
    <row r="1046" spans="2:51" s="12" customFormat="1" ht="12">
      <c r="B1046" s="194"/>
      <c r="D1046" s="191" t="s">
        <v>188</v>
      </c>
      <c r="E1046" s="195" t="s">
        <v>3</v>
      </c>
      <c r="F1046" s="196" t="s">
        <v>609</v>
      </c>
      <c r="H1046" s="197">
        <v>14.03</v>
      </c>
      <c r="I1046" s="198"/>
      <c r="L1046" s="194"/>
      <c r="M1046" s="199"/>
      <c r="N1046" s="200"/>
      <c r="O1046" s="200"/>
      <c r="P1046" s="200"/>
      <c r="Q1046" s="200"/>
      <c r="R1046" s="200"/>
      <c r="S1046" s="200"/>
      <c r="T1046" s="201"/>
      <c r="AT1046" s="195" t="s">
        <v>188</v>
      </c>
      <c r="AU1046" s="195" t="s">
        <v>81</v>
      </c>
      <c r="AV1046" s="12" t="s">
        <v>81</v>
      </c>
      <c r="AW1046" s="12" t="s">
        <v>34</v>
      </c>
      <c r="AX1046" s="12" t="s">
        <v>72</v>
      </c>
      <c r="AY1046" s="195" t="s">
        <v>177</v>
      </c>
    </row>
    <row r="1047" spans="2:51" s="12" customFormat="1" ht="12">
      <c r="B1047" s="194"/>
      <c r="D1047" s="191" t="s">
        <v>188</v>
      </c>
      <c r="E1047" s="195" t="s">
        <v>3</v>
      </c>
      <c r="F1047" s="196" t="s">
        <v>610</v>
      </c>
      <c r="H1047" s="197">
        <v>13.7</v>
      </c>
      <c r="I1047" s="198"/>
      <c r="L1047" s="194"/>
      <c r="M1047" s="199"/>
      <c r="N1047" s="200"/>
      <c r="O1047" s="200"/>
      <c r="P1047" s="200"/>
      <c r="Q1047" s="200"/>
      <c r="R1047" s="200"/>
      <c r="S1047" s="200"/>
      <c r="T1047" s="201"/>
      <c r="AT1047" s="195" t="s">
        <v>188</v>
      </c>
      <c r="AU1047" s="195" t="s">
        <v>81</v>
      </c>
      <c r="AV1047" s="12" t="s">
        <v>81</v>
      </c>
      <c r="AW1047" s="12" t="s">
        <v>34</v>
      </c>
      <c r="AX1047" s="12" t="s">
        <v>72</v>
      </c>
      <c r="AY1047" s="195" t="s">
        <v>177</v>
      </c>
    </row>
    <row r="1048" spans="2:51" s="12" customFormat="1" ht="12">
      <c r="B1048" s="194"/>
      <c r="D1048" s="191" t="s">
        <v>188</v>
      </c>
      <c r="E1048" s="195" t="s">
        <v>3</v>
      </c>
      <c r="F1048" s="196" t="s">
        <v>551</v>
      </c>
      <c r="H1048" s="197">
        <v>17.08</v>
      </c>
      <c r="I1048" s="198"/>
      <c r="L1048" s="194"/>
      <c r="M1048" s="199"/>
      <c r="N1048" s="200"/>
      <c r="O1048" s="200"/>
      <c r="P1048" s="200"/>
      <c r="Q1048" s="200"/>
      <c r="R1048" s="200"/>
      <c r="S1048" s="200"/>
      <c r="T1048" s="201"/>
      <c r="AT1048" s="195" t="s">
        <v>188</v>
      </c>
      <c r="AU1048" s="195" t="s">
        <v>81</v>
      </c>
      <c r="AV1048" s="12" t="s">
        <v>81</v>
      </c>
      <c r="AW1048" s="12" t="s">
        <v>34</v>
      </c>
      <c r="AX1048" s="12" t="s">
        <v>72</v>
      </c>
      <c r="AY1048" s="195" t="s">
        <v>177</v>
      </c>
    </row>
    <row r="1049" spans="2:51" s="12" customFormat="1" ht="12">
      <c r="B1049" s="194"/>
      <c r="D1049" s="191" t="s">
        <v>188</v>
      </c>
      <c r="E1049" s="195" t="s">
        <v>3</v>
      </c>
      <c r="F1049" s="196" t="s">
        <v>611</v>
      </c>
      <c r="H1049" s="197">
        <v>31.12</v>
      </c>
      <c r="I1049" s="198"/>
      <c r="L1049" s="194"/>
      <c r="M1049" s="199"/>
      <c r="N1049" s="200"/>
      <c r="O1049" s="200"/>
      <c r="P1049" s="200"/>
      <c r="Q1049" s="200"/>
      <c r="R1049" s="200"/>
      <c r="S1049" s="200"/>
      <c r="T1049" s="201"/>
      <c r="AT1049" s="195" t="s">
        <v>188</v>
      </c>
      <c r="AU1049" s="195" t="s">
        <v>81</v>
      </c>
      <c r="AV1049" s="12" t="s">
        <v>81</v>
      </c>
      <c r="AW1049" s="12" t="s">
        <v>34</v>
      </c>
      <c r="AX1049" s="12" t="s">
        <v>72</v>
      </c>
      <c r="AY1049" s="195" t="s">
        <v>177</v>
      </c>
    </row>
    <row r="1050" spans="2:51" s="12" customFormat="1" ht="12">
      <c r="B1050" s="194"/>
      <c r="D1050" s="191" t="s">
        <v>188</v>
      </c>
      <c r="E1050" s="195" t="s">
        <v>3</v>
      </c>
      <c r="F1050" s="196" t="s">
        <v>612</v>
      </c>
      <c r="H1050" s="197">
        <v>15.43</v>
      </c>
      <c r="I1050" s="198"/>
      <c r="L1050" s="194"/>
      <c r="M1050" s="199"/>
      <c r="N1050" s="200"/>
      <c r="O1050" s="200"/>
      <c r="P1050" s="200"/>
      <c r="Q1050" s="200"/>
      <c r="R1050" s="200"/>
      <c r="S1050" s="200"/>
      <c r="T1050" s="201"/>
      <c r="AT1050" s="195" t="s">
        <v>188</v>
      </c>
      <c r="AU1050" s="195" t="s">
        <v>81</v>
      </c>
      <c r="AV1050" s="12" t="s">
        <v>81</v>
      </c>
      <c r="AW1050" s="12" t="s">
        <v>34</v>
      </c>
      <c r="AX1050" s="12" t="s">
        <v>72</v>
      </c>
      <c r="AY1050" s="195" t="s">
        <v>177</v>
      </c>
    </row>
    <row r="1051" spans="2:51" s="12" customFormat="1" ht="12">
      <c r="B1051" s="194"/>
      <c r="D1051" s="191" t="s">
        <v>188</v>
      </c>
      <c r="E1051" s="195" t="s">
        <v>3</v>
      </c>
      <c r="F1051" s="196" t="s">
        <v>613</v>
      </c>
      <c r="H1051" s="197">
        <v>53.022</v>
      </c>
      <c r="I1051" s="198"/>
      <c r="L1051" s="194"/>
      <c r="M1051" s="199"/>
      <c r="N1051" s="200"/>
      <c r="O1051" s="200"/>
      <c r="P1051" s="200"/>
      <c r="Q1051" s="200"/>
      <c r="R1051" s="200"/>
      <c r="S1051" s="200"/>
      <c r="T1051" s="201"/>
      <c r="AT1051" s="195" t="s">
        <v>188</v>
      </c>
      <c r="AU1051" s="195" t="s">
        <v>81</v>
      </c>
      <c r="AV1051" s="12" t="s">
        <v>81</v>
      </c>
      <c r="AW1051" s="12" t="s">
        <v>34</v>
      </c>
      <c r="AX1051" s="12" t="s">
        <v>72</v>
      </c>
      <c r="AY1051" s="195" t="s">
        <v>177</v>
      </c>
    </row>
    <row r="1052" spans="2:51" s="12" customFormat="1" ht="12">
      <c r="B1052" s="194"/>
      <c r="D1052" s="191" t="s">
        <v>188</v>
      </c>
      <c r="E1052" s="195" t="s">
        <v>3</v>
      </c>
      <c r="F1052" s="196" t="s">
        <v>614</v>
      </c>
      <c r="H1052" s="197">
        <v>54.21</v>
      </c>
      <c r="I1052" s="198"/>
      <c r="L1052" s="194"/>
      <c r="M1052" s="199"/>
      <c r="N1052" s="200"/>
      <c r="O1052" s="200"/>
      <c r="P1052" s="200"/>
      <c r="Q1052" s="200"/>
      <c r="R1052" s="200"/>
      <c r="S1052" s="200"/>
      <c r="T1052" s="201"/>
      <c r="AT1052" s="195" t="s">
        <v>188</v>
      </c>
      <c r="AU1052" s="195" t="s">
        <v>81</v>
      </c>
      <c r="AV1052" s="12" t="s">
        <v>81</v>
      </c>
      <c r="AW1052" s="12" t="s">
        <v>34</v>
      </c>
      <c r="AX1052" s="12" t="s">
        <v>72</v>
      </c>
      <c r="AY1052" s="195" t="s">
        <v>177</v>
      </c>
    </row>
    <row r="1053" spans="2:51" s="12" customFormat="1" ht="12">
      <c r="B1053" s="194"/>
      <c r="D1053" s="191" t="s">
        <v>188</v>
      </c>
      <c r="E1053" s="195" t="s">
        <v>3</v>
      </c>
      <c r="F1053" s="196" t="s">
        <v>614</v>
      </c>
      <c r="H1053" s="197">
        <v>54.21</v>
      </c>
      <c r="I1053" s="198"/>
      <c r="L1053" s="194"/>
      <c r="M1053" s="199"/>
      <c r="N1053" s="200"/>
      <c r="O1053" s="200"/>
      <c r="P1053" s="200"/>
      <c r="Q1053" s="200"/>
      <c r="R1053" s="200"/>
      <c r="S1053" s="200"/>
      <c r="T1053" s="201"/>
      <c r="AT1053" s="195" t="s">
        <v>188</v>
      </c>
      <c r="AU1053" s="195" t="s">
        <v>81</v>
      </c>
      <c r="AV1053" s="12" t="s">
        <v>81</v>
      </c>
      <c r="AW1053" s="12" t="s">
        <v>34</v>
      </c>
      <c r="AX1053" s="12" t="s">
        <v>72</v>
      </c>
      <c r="AY1053" s="195" t="s">
        <v>177</v>
      </c>
    </row>
    <row r="1054" spans="2:51" s="12" customFormat="1" ht="12">
      <c r="B1054" s="194"/>
      <c r="D1054" s="191" t="s">
        <v>188</v>
      </c>
      <c r="E1054" s="195" t="s">
        <v>3</v>
      </c>
      <c r="F1054" s="196" t="s">
        <v>614</v>
      </c>
      <c r="H1054" s="197">
        <v>54.21</v>
      </c>
      <c r="I1054" s="198"/>
      <c r="L1054" s="194"/>
      <c r="M1054" s="199"/>
      <c r="N1054" s="200"/>
      <c r="O1054" s="200"/>
      <c r="P1054" s="200"/>
      <c r="Q1054" s="200"/>
      <c r="R1054" s="200"/>
      <c r="S1054" s="200"/>
      <c r="T1054" s="201"/>
      <c r="AT1054" s="195" t="s">
        <v>188</v>
      </c>
      <c r="AU1054" s="195" t="s">
        <v>81</v>
      </c>
      <c r="AV1054" s="12" t="s">
        <v>81</v>
      </c>
      <c r="AW1054" s="12" t="s">
        <v>34</v>
      </c>
      <c r="AX1054" s="12" t="s">
        <v>72</v>
      </c>
      <c r="AY1054" s="195" t="s">
        <v>177</v>
      </c>
    </row>
    <row r="1055" spans="2:51" s="12" customFormat="1" ht="12">
      <c r="B1055" s="194"/>
      <c r="D1055" s="191" t="s">
        <v>188</v>
      </c>
      <c r="E1055" s="195" t="s">
        <v>3</v>
      </c>
      <c r="F1055" s="196" t="s">
        <v>615</v>
      </c>
      <c r="H1055" s="197">
        <v>53.88</v>
      </c>
      <c r="I1055" s="198"/>
      <c r="L1055" s="194"/>
      <c r="M1055" s="199"/>
      <c r="N1055" s="200"/>
      <c r="O1055" s="200"/>
      <c r="P1055" s="200"/>
      <c r="Q1055" s="200"/>
      <c r="R1055" s="200"/>
      <c r="S1055" s="200"/>
      <c r="T1055" s="201"/>
      <c r="AT1055" s="195" t="s">
        <v>188</v>
      </c>
      <c r="AU1055" s="195" t="s">
        <v>81</v>
      </c>
      <c r="AV1055" s="12" t="s">
        <v>81</v>
      </c>
      <c r="AW1055" s="12" t="s">
        <v>34</v>
      </c>
      <c r="AX1055" s="12" t="s">
        <v>72</v>
      </c>
      <c r="AY1055" s="195" t="s">
        <v>177</v>
      </c>
    </row>
    <row r="1056" spans="2:51" s="12" customFormat="1" ht="12">
      <c r="B1056" s="194"/>
      <c r="D1056" s="191" t="s">
        <v>188</v>
      </c>
      <c r="E1056" s="195" t="s">
        <v>3</v>
      </c>
      <c r="F1056" s="196" t="s">
        <v>616</v>
      </c>
      <c r="H1056" s="197">
        <v>32.85</v>
      </c>
      <c r="I1056" s="198"/>
      <c r="L1056" s="194"/>
      <c r="M1056" s="199"/>
      <c r="N1056" s="200"/>
      <c r="O1056" s="200"/>
      <c r="P1056" s="200"/>
      <c r="Q1056" s="200"/>
      <c r="R1056" s="200"/>
      <c r="S1056" s="200"/>
      <c r="T1056" s="201"/>
      <c r="AT1056" s="195" t="s">
        <v>188</v>
      </c>
      <c r="AU1056" s="195" t="s">
        <v>81</v>
      </c>
      <c r="AV1056" s="12" t="s">
        <v>81</v>
      </c>
      <c r="AW1056" s="12" t="s">
        <v>34</v>
      </c>
      <c r="AX1056" s="12" t="s">
        <v>72</v>
      </c>
      <c r="AY1056" s="195" t="s">
        <v>177</v>
      </c>
    </row>
    <row r="1057" spans="2:51" s="12" customFormat="1" ht="12">
      <c r="B1057" s="194"/>
      <c r="D1057" s="191" t="s">
        <v>188</v>
      </c>
      <c r="E1057" s="195" t="s">
        <v>3</v>
      </c>
      <c r="F1057" s="196" t="s">
        <v>616</v>
      </c>
      <c r="H1057" s="197">
        <v>32.85</v>
      </c>
      <c r="I1057" s="198"/>
      <c r="L1057" s="194"/>
      <c r="M1057" s="199"/>
      <c r="N1057" s="200"/>
      <c r="O1057" s="200"/>
      <c r="P1057" s="200"/>
      <c r="Q1057" s="200"/>
      <c r="R1057" s="200"/>
      <c r="S1057" s="200"/>
      <c r="T1057" s="201"/>
      <c r="AT1057" s="195" t="s">
        <v>188</v>
      </c>
      <c r="AU1057" s="195" t="s">
        <v>81</v>
      </c>
      <c r="AV1057" s="12" t="s">
        <v>81</v>
      </c>
      <c r="AW1057" s="12" t="s">
        <v>34</v>
      </c>
      <c r="AX1057" s="12" t="s">
        <v>72</v>
      </c>
      <c r="AY1057" s="195" t="s">
        <v>177</v>
      </c>
    </row>
    <row r="1058" spans="2:51" s="12" customFormat="1" ht="12">
      <c r="B1058" s="194"/>
      <c r="D1058" s="191" t="s">
        <v>188</v>
      </c>
      <c r="E1058" s="195" t="s">
        <v>3</v>
      </c>
      <c r="F1058" s="196" t="s">
        <v>616</v>
      </c>
      <c r="H1058" s="197">
        <v>32.85</v>
      </c>
      <c r="I1058" s="198"/>
      <c r="L1058" s="194"/>
      <c r="M1058" s="199"/>
      <c r="N1058" s="200"/>
      <c r="O1058" s="200"/>
      <c r="P1058" s="200"/>
      <c r="Q1058" s="200"/>
      <c r="R1058" s="200"/>
      <c r="S1058" s="200"/>
      <c r="T1058" s="201"/>
      <c r="AT1058" s="195" t="s">
        <v>188</v>
      </c>
      <c r="AU1058" s="195" t="s">
        <v>81</v>
      </c>
      <c r="AV1058" s="12" t="s">
        <v>81</v>
      </c>
      <c r="AW1058" s="12" t="s">
        <v>34</v>
      </c>
      <c r="AX1058" s="12" t="s">
        <v>72</v>
      </c>
      <c r="AY1058" s="195" t="s">
        <v>177</v>
      </c>
    </row>
    <row r="1059" spans="2:51" s="12" customFormat="1" ht="12">
      <c r="B1059" s="194"/>
      <c r="D1059" s="191" t="s">
        <v>188</v>
      </c>
      <c r="E1059" s="195" t="s">
        <v>3</v>
      </c>
      <c r="F1059" s="196" t="s">
        <v>616</v>
      </c>
      <c r="H1059" s="197">
        <v>32.85</v>
      </c>
      <c r="I1059" s="198"/>
      <c r="L1059" s="194"/>
      <c r="M1059" s="199"/>
      <c r="N1059" s="200"/>
      <c r="O1059" s="200"/>
      <c r="P1059" s="200"/>
      <c r="Q1059" s="200"/>
      <c r="R1059" s="200"/>
      <c r="S1059" s="200"/>
      <c r="T1059" s="201"/>
      <c r="AT1059" s="195" t="s">
        <v>188</v>
      </c>
      <c r="AU1059" s="195" t="s">
        <v>81</v>
      </c>
      <c r="AV1059" s="12" t="s">
        <v>81</v>
      </c>
      <c r="AW1059" s="12" t="s">
        <v>34</v>
      </c>
      <c r="AX1059" s="12" t="s">
        <v>72</v>
      </c>
      <c r="AY1059" s="195" t="s">
        <v>177</v>
      </c>
    </row>
    <row r="1060" spans="2:51" s="12" customFormat="1" ht="12">
      <c r="B1060" s="194"/>
      <c r="D1060" s="191" t="s">
        <v>188</v>
      </c>
      <c r="E1060" s="195" t="s">
        <v>3</v>
      </c>
      <c r="F1060" s="196" t="s">
        <v>617</v>
      </c>
      <c r="H1060" s="197">
        <v>33.048</v>
      </c>
      <c r="I1060" s="198"/>
      <c r="L1060" s="194"/>
      <c r="M1060" s="199"/>
      <c r="N1060" s="200"/>
      <c r="O1060" s="200"/>
      <c r="P1060" s="200"/>
      <c r="Q1060" s="200"/>
      <c r="R1060" s="200"/>
      <c r="S1060" s="200"/>
      <c r="T1060" s="201"/>
      <c r="AT1060" s="195" t="s">
        <v>188</v>
      </c>
      <c r="AU1060" s="195" t="s">
        <v>81</v>
      </c>
      <c r="AV1060" s="12" t="s">
        <v>81</v>
      </c>
      <c r="AW1060" s="12" t="s">
        <v>34</v>
      </c>
      <c r="AX1060" s="12" t="s">
        <v>72</v>
      </c>
      <c r="AY1060" s="195" t="s">
        <v>177</v>
      </c>
    </row>
    <row r="1061" spans="2:51" s="12" customFormat="1" ht="12">
      <c r="B1061" s="194"/>
      <c r="D1061" s="191" t="s">
        <v>188</v>
      </c>
      <c r="E1061" s="195" t="s">
        <v>3</v>
      </c>
      <c r="F1061" s="196" t="s">
        <v>618</v>
      </c>
      <c r="H1061" s="197">
        <v>74.03</v>
      </c>
      <c r="I1061" s="198"/>
      <c r="L1061" s="194"/>
      <c r="M1061" s="199"/>
      <c r="N1061" s="200"/>
      <c r="O1061" s="200"/>
      <c r="P1061" s="200"/>
      <c r="Q1061" s="200"/>
      <c r="R1061" s="200"/>
      <c r="S1061" s="200"/>
      <c r="T1061" s="201"/>
      <c r="AT1061" s="195" t="s">
        <v>188</v>
      </c>
      <c r="AU1061" s="195" t="s">
        <v>81</v>
      </c>
      <c r="AV1061" s="12" t="s">
        <v>81</v>
      </c>
      <c r="AW1061" s="12" t="s">
        <v>34</v>
      </c>
      <c r="AX1061" s="12" t="s">
        <v>72</v>
      </c>
      <c r="AY1061" s="195" t="s">
        <v>177</v>
      </c>
    </row>
    <row r="1062" spans="2:51" s="12" customFormat="1" ht="12">
      <c r="B1062" s="194"/>
      <c r="D1062" s="191" t="s">
        <v>188</v>
      </c>
      <c r="E1062" s="195" t="s">
        <v>3</v>
      </c>
      <c r="F1062" s="196" t="s">
        <v>619</v>
      </c>
      <c r="H1062" s="197">
        <v>35.16</v>
      </c>
      <c r="I1062" s="198"/>
      <c r="L1062" s="194"/>
      <c r="M1062" s="199"/>
      <c r="N1062" s="200"/>
      <c r="O1062" s="200"/>
      <c r="P1062" s="200"/>
      <c r="Q1062" s="200"/>
      <c r="R1062" s="200"/>
      <c r="S1062" s="200"/>
      <c r="T1062" s="201"/>
      <c r="AT1062" s="195" t="s">
        <v>188</v>
      </c>
      <c r="AU1062" s="195" t="s">
        <v>81</v>
      </c>
      <c r="AV1062" s="12" t="s">
        <v>81</v>
      </c>
      <c r="AW1062" s="12" t="s">
        <v>34</v>
      </c>
      <c r="AX1062" s="12" t="s">
        <v>72</v>
      </c>
      <c r="AY1062" s="195" t="s">
        <v>177</v>
      </c>
    </row>
    <row r="1063" spans="2:51" s="12" customFormat="1" ht="12">
      <c r="B1063" s="194"/>
      <c r="D1063" s="191" t="s">
        <v>188</v>
      </c>
      <c r="E1063" s="195" t="s">
        <v>3</v>
      </c>
      <c r="F1063" s="196" t="s">
        <v>620</v>
      </c>
      <c r="H1063" s="197">
        <v>49.053</v>
      </c>
      <c r="I1063" s="198"/>
      <c r="L1063" s="194"/>
      <c r="M1063" s="199"/>
      <c r="N1063" s="200"/>
      <c r="O1063" s="200"/>
      <c r="P1063" s="200"/>
      <c r="Q1063" s="200"/>
      <c r="R1063" s="200"/>
      <c r="S1063" s="200"/>
      <c r="T1063" s="201"/>
      <c r="AT1063" s="195" t="s">
        <v>188</v>
      </c>
      <c r="AU1063" s="195" t="s">
        <v>81</v>
      </c>
      <c r="AV1063" s="12" t="s">
        <v>81</v>
      </c>
      <c r="AW1063" s="12" t="s">
        <v>34</v>
      </c>
      <c r="AX1063" s="12" t="s">
        <v>72</v>
      </c>
      <c r="AY1063" s="195" t="s">
        <v>177</v>
      </c>
    </row>
    <row r="1064" spans="2:51" s="12" customFormat="1" ht="12">
      <c r="B1064" s="194"/>
      <c r="D1064" s="191" t="s">
        <v>188</v>
      </c>
      <c r="E1064" s="195" t="s">
        <v>3</v>
      </c>
      <c r="F1064" s="196" t="s">
        <v>621</v>
      </c>
      <c r="H1064" s="197">
        <v>62.217</v>
      </c>
      <c r="I1064" s="198"/>
      <c r="L1064" s="194"/>
      <c r="M1064" s="199"/>
      <c r="N1064" s="200"/>
      <c r="O1064" s="200"/>
      <c r="P1064" s="200"/>
      <c r="Q1064" s="200"/>
      <c r="R1064" s="200"/>
      <c r="S1064" s="200"/>
      <c r="T1064" s="201"/>
      <c r="AT1064" s="195" t="s">
        <v>188</v>
      </c>
      <c r="AU1064" s="195" t="s">
        <v>81</v>
      </c>
      <c r="AV1064" s="12" t="s">
        <v>81</v>
      </c>
      <c r="AW1064" s="12" t="s">
        <v>34</v>
      </c>
      <c r="AX1064" s="12" t="s">
        <v>72</v>
      </c>
      <c r="AY1064" s="195" t="s">
        <v>177</v>
      </c>
    </row>
    <row r="1065" spans="2:51" s="12" customFormat="1" ht="12">
      <c r="B1065" s="194"/>
      <c r="D1065" s="191" t="s">
        <v>188</v>
      </c>
      <c r="E1065" s="195" t="s">
        <v>3</v>
      </c>
      <c r="F1065" s="196" t="s">
        <v>622</v>
      </c>
      <c r="H1065" s="197">
        <v>58.37</v>
      </c>
      <c r="I1065" s="198"/>
      <c r="L1065" s="194"/>
      <c r="M1065" s="199"/>
      <c r="N1065" s="200"/>
      <c r="O1065" s="200"/>
      <c r="P1065" s="200"/>
      <c r="Q1065" s="200"/>
      <c r="R1065" s="200"/>
      <c r="S1065" s="200"/>
      <c r="T1065" s="201"/>
      <c r="AT1065" s="195" t="s">
        <v>188</v>
      </c>
      <c r="AU1065" s="195" t="s">
        <v>81</v>
      </c>
      <c r="AV1065" s="12" t="s">
        <v>81</v>
      </c>
      <c r="AW1065" s="12" t="s">
        <v>34</v>
      </c>
      <c r="AX1065" s="12" t="s">
        <v>72</v>
      </c>
      <c r="AY1065" s="195" t="s">
        <v>177</v>
      </c>
    </row>
    <row r="1066" spans="2:51" s="12" customFormat="1" ht="12">
      <c r="B1066" s="194"/>
      <c r="D1066" s="191" t="s">
        <v>188</v>
      </c>
      <c r="E1066" s="195" t="s">
        <v>3</v>
      </c>
      <c r="F1066" s="196" t="s">
        <v>623</v>
      </c>
      <c r="H1066" s="197">
        <v>67.08</v>
      </c>
      <c r="I1066" s="198"/>
      <c r="L1066" s="194"/>
      <c r="M1066" s="199"/>
      <c r="N1066" s="200"/>
      <c r="O1066" s="200"/>
      <c r="P1066" s="200"/>
      <c r="Q1066" s="200"/>
      <c r="R1066" s="200"/>
      <c r="S1066" s="200"/>
      <c r="T1066" s="201"/>
      <c r="AT1066" s="195" t="s">
        <v>188</v>
      </c>
      <c r="AU1066" s="195" t="s">
        <v>81</v>
      </c>
      <c r="AV1066" s="12" t="s">
        <v>81</v>
      </c>
      <c r="AW1066" s="12" t="s">
        <v>34</v>
      </c>
      <c r="AX1066" s="12" t="s">
        <v>72</v>
      </c>
      <c r="AY1066" s="195" t="s">
        <v>177</v>
      </c>
    </row>
    <row r="1067" spans="2:51" s="12" customFormat="1" ht="12">
      <c r="B1067" s="194"/>
      <c r="D1067" s="191" t="s">
        <v>188</v>
      </c>
      <c r="E1067" s="195" t="s">
        <v>3</v>
      </c>
      <c r="F1067" s="196" t="s">
        <v>623</v>
      </c>
      <c r="H1067" s="197">
        <v>67.08</v>
      </c>
      <c r="I1067" s="198"/>
      <c r="L1067" s="194"/>
      <c r="M1067" s="199"/>
      <c r="N1067" s="200"/>
      <c r="O1067" s="200"/>
      <c r="P1067" s="200"/>
      <c r="Q1067" s="200"/>
      <c r="R1067" s="200"/>
      <c r="S1067" s="200"/>
      <c r="T1067" s="201"/>
      <c r="AT1067" s="195" t="s">
        <v>188</v>
      </c>
      <c r="AU1067" s="195" t="s">
        <v>81</v>
      </c>
      <c r="AV1067" s="12" t="s">
        <v>81</v>
      </c>
      <c r="AW1067" s="12" t="s">
        <v>34</v>
      </c>
      <c r="AX1067" s="12" t="s">
        <v>72</v>
      </c>
      <c r="AY1067" s="195" t="s">
        <v>177</v>
      </c>
    </row>
    <row r="1068" spans="2:51" s="12" customFormat="1" ht="12">
      <c r="B1068" s="194"/>
      <c r="D1068" s="191" t="s">
        <v>188</v>
      </c>
      <c r="E1068" s="195" t="s">
        <v>3</v>
      </c>
      <c r="F1068" s="196" t="s">
        <v>623</v>
      </c>
      <c r="H1068" s="197">
        <v>67.08</v>
      </c>
      <c r="I1068" s="198"/>
      <c r="L1068" s="194"/>
      <c r="M1068" s="199"/>
      <c r="N1068" s="200"/>
      <c r="O1068" s="200"/>
      <c r="P1068" s="200"/>
      <c r="Q1068" s="200"/>
      <c r="R1068" s="200"/>
      <c r="S1068" s="200"/>
      <c r="T1068" s="201"/>
      <c r="AT1068" s="195" t="s">
        <v>188</v>
      </c>
      <c r="AU1068" s="195" t="s">
        <v>81</v>
      </c>
      <c r="AV1068" s="12" t="s">
        <v>81</v>
      </c>
      <c r="AW1068" s="12" t="s">
        <v>34</v>
      </c>
      <c r="AX1068" s="12" t="s">
        <v>72</v>
      </c>
      <c r="AY1068" s="195" t="s">
        <v>177</v>
      </c>
    </row>
    <row r="1069" spans="2:51" s="12" customFormat="1" ht="12">
      <c r="B1069" s="194"/>
      <c r="D1069" s="191" t="s">
        <v>188</v>
      </c>
      <c r="E1069" s="195" t="s">
        <v>3</v>
      </c>
      <c r="F1069" s="196" t="s">
        <v>624</v>
      </c>
      <c r="H1069" s="197">
        <v>33.84</v>
      </c>
      <c r="I1069" s="198"/>
      <c r="L1069" s="194"/>
      <c r="M1069" s="199"/>
      <c r="N1069" s="200"/>
      <c r="O1069" s="200"/>
      <c r="P1069" s="200"/>
      <c r="Q1069" s="200"/>
      <c r="R1069" s="200"/>
      <c r="S1069" s="200"/>
      <c r="T1069" s="201"/>
      <c r="AT1069" s="195" t="s">
        <v>188</v>
      </c>
      <c r="AU1069" s="195" t="s">
        <v>81</v>
      </c>
      <c r="AV1069" s="12" t="s">
        <v>81</v>
      </c>
      <c r="AW1069" s="12" t="s">
        <v>34</v>
      </c>
      <c r="AX1069" s="12" t="s">
        <v>72</v>
      </c>
      <c r="AY1069" s="195" t="s">
        <v>177</v>
      </c>
    </row>
    <row r="1070" spans="2:51" s="12" customFormat="1" ht="12">
      <c r="B1070" s="194"/>
      <c r="D1070" s="191" t="s">
        <v>188</v>
      </c>
      <c r="E1070" s="195" t="s">
        <v>3</v>
      </c>
      <c r="F1070" s="196" t="s">
        <v>624</v>
      </c>
      <c r="H1070" s="197">
        <v>33.84</v>
      </c>
      <c r="I1070" s="198"/>
      <c r="L1070" s="194"/>
      <c r="M1070" s="199"/>
      <c r="N1070" s="200"/>
      <c r="O1070" s="200"/>
      <c r="P1070" s="200"/>
      <c r="Q1070" s="200"/>
      <c r="R1070" s="200"/>
      <c r="S1070" s="200"/>
      <c r="T1070" s="201"/>
      <c r="AT1070" s="195" t="s">
        <v>188</v>
      </c>
      <c r="AU1070" s="195" t="s">
        <v>81</v>
      </c>
      <c r="AV1070" s="12" t="s">
        <v>81</v>
      </c>
      <c r="AW1070" s="12" t="s">
        <v>34</v>
      </c>
      <c r="AX1070" s="12" t="s">
        <v>72</v>
      </c>
      <c r="AY1070" s="195" t="s">
        <v>177</v>
      </c>
    </row>
    <row r="1071" spans="2:51" s="12" customFormat="1" ht="12">
      <c r="B1071" s="194"/>
      <c r="D1071" s="191" t="s">
        <v>188</v>
      </c>
      <c r="E1071" s="195" t="s">
        <v>3</v>
      </c>
      <c r="F1071" s="196" t="s">
        <v>624</v>
      </c>
      <c r="H1071" s="197">
        <v>33.84</v>
      </c>
      <c r="I1071" s="198"/>
      <c r="L1071" s="194"/>
      <c r="M1071" s="199"/>
      <c r="N1071" s="200"/>
      <c r="O1071" s="200"/>
      <c r="P1071" s="200"/>
      <c r="Q1071" s="200"/>
      <c r="R1071" s="200"/>
      <c r="S1071" s="200"/>
      <c r="T1071" s="201"/>
      <c r="AT1071" s="195" t="s">
        <v>188</v>
      </c>
      <c r="AU1071" s="195" t="s">
        <v>81</v>
      </c>
      <c r="AV1071" s="12" t="s">
        <v>81</v>
      </c>
      <c r="AW1071" s="12" t="s">
        <v>34</v>
      </c>
      <c r="AX1071" s="12" t="s">
        <v>72</v>
      </c>
      <c r="AY1071" s="195" t="s">
        <v>177</v>
      </c>
    </row>
    <row r="1072" spans="2:51" s="12" customFormat="1" ht="12">
      <c r="B1072" s="194"/>
      <c r="D1072" s="191" t="s">
        <v>188</v>
      </c>
      <c r="E1072" s="195" t="s">
        <v>3</v>
      </c>
      <c r="F1072" s="196" t="s">
        <v>625</v>
      </c>
      <c r="H1072" s="197">
        <v>31.365</v>
      </c>
      <c r="I1072" s="198"/>
      <c r="L1072" s="194"/>
      <c r="M1072" s="199"/>
      <c r="N1072" s="200"/>
      <c r="O1072" s="200"/>
      <c r="P1072" s="200"/>
      <c r="Q1072" s="200"/>
      <c r="R1072" s="200"/>
      <c r="S1072" s="200"/>
      <c r="T1072" s="201"/>
      <c r="AT1072" s="195" t="s">
        <v>188</v>
      </c>
      <c r="AU1072" s="195" t="s">
        <v>81</v>
      </c>
      <c r="AV1072" s="12" t="s">
        <v>81</v>
      </c>
      <c r="AW1072" s="12" t="s">
        <v>34</v>
      </c>
      <c r="AX1072" s="12" t="s">
        <v>72</v>
      </c>
      <c r="AY1072" s="195" t="s">
        <v>177</v>
      </c>
    </row>
    <row r="1073" spans="2:51" s="12" customFormat="1" ht="12">
      <c r="B1073" s="194"/>
      <c r="D1073" s="191" t="s">
        <v>188</v>
      </c>
      <c r="E1073" s="195" t="s">
        <v>3</v>
      </c>
      <c r="F1073" s="196" t="s">
        <v>625</v>
      </c>
      <c r="H1073" s="197">
        <v>31.365</v>
      </c>
      <c r="I1073" s="198"/>
      <c r="L1073" s="194"/>
      <c r="M1073" s="199"/>
      <c r="N1073" s="200"/>
      <c r="O1073" s="200"/>
      <c r="P1073" s="200"/>
      <c r="Q1073" s="200"/>
      <c r="R1073" s="200"/>
      <c r="S1073" s="200"/>
      <c r="T1073" s="201"/>
      <c r="AT1073" s="195" t="s">
        <v>188</v>
      </c>
      <c r="AU1073" s="195" t="s">
        <v>81</v>
      </c>
      <c r="AV1073" s="12" t="s">
        <v>81</v>
      </c>
      <c r="AW1073" s="12" t="s">
        <v>34</v>
      </c>
      <c r="AX1073" s="12" t="s">
        <v>72</v>
      </c>
      <c r="AY1073" s="195" t="s">
        <v>177</v>
      </c>
    </row>
    <row r="1074" spans="2:51" s="12" customFormat="1" ht="12">
      <c r="B1074" s="194"/>
      <c r="D1074" s="191" t="s">
        <v>188</v>
      </c>
      <c r="E1074" s="195" t="s">
        <v>3</v>
      </c>
      <c r="F1074" s="196" t="s">
        <v>625</v>
      </c>
      <c r="H1074" s="197">
        <v>31.365</v>
      </c>
      <c r="I1074" s="198"/>
      <c r="L1074" s="194"/>
      <c r="M1074" s="199"/>
      <c r="N1074" s="200"/>
      <c r="O1074" s="200"/>
      <c r="P1074" s="200"/>
      <c r="Q1074" s="200"/>
      <c r="R1074" s="200"/>
      <c r="S1074" s="200"/>
      <c r="T1074" s="201"/>
      <c r="AT1074" s="195" t="s">
        <v>188</v>
      </c>
      <c r="AU1074" s="195" t="s">
        <v>81</v>
      </c>
      <c r="AV1074" s="12" t="s">
        <v>81</v>
      </c>
      <c r="AW1074" s="12" t="s">
        <v>34</v>
      </c>
      <c r="AX1074" s="12" t="s">
        <v>72</v>
      </c>
      <c r="AY1074" s="195" t="s">
        <v>177</v>
      </c>
    </row>
    <row r="1075" spans="2:51" s="12" customFormat="1" ht="12">
      <c r="B1075" s="194"/>
      <c r="D1075" s="191" t="s">
        <v>188</v>
      </c>
      <c r="E1075" s="195" t="s">
        <v>3</v>
      </c>
      <c r="F1075" s="196" t="s">
        <v>626</v>
      </c>
      <c r="H1075" s="197">
        <v>61.635</v>
      </c>
      <c r="I1075" s="198"/>
      <c r="L1075" s="194"/>
      <c r="M1075" s="199"/>
      <c r="N1075" s="200"/>
      <c r="O1075" s="200"/>
      <c r="P1075" s="200"/>
      <c r="Q1075" s="200"/>
      <c r="R1075" s="200"/>
      <c r="S1075" s="200"/>
      <c r="T1075" s="201"/>
      <c r="AT1075" s="195" t="s">
        <v>188</v>
      </c>
      <c r="AU1075" s="195" t="s">
        <v>81</v>
      </c>
      <c r="AV1075" s="12" t="s">
        <v>81</v>
      </c>
      <c r="AW1075" s="12" t="s">
        <v>34</v>
      </c>
      <c r="AX1075" s="12" t="s">
        <v>72</v>
      </c>
      <c r="AY1075" s="195" t="s">
        <v>177</v>
      </c>
    </row>
    <row r="1076" spans="2:51" s="12" customFormat="1" ht="12">
      <c r="B1076" s="194"/>
      <c r="D1076" s="191" t="s">
        <v>188</v>
      </c>
      <c r="E1076" s="195" t="s">
        <v>3</v>
      </c>
      <c r="F1076" s="196" t="s">
        <v>626</v>
      </c>
      <c r="H1076" s="197">
        <v>61.635</v>
      </c>
      <c r="I1076" s="198"/>
      <c r="L1076" s="194"/>
      <c r="M1076" s="199"/>
      <c r="N1076" s="200"/>
      <c r="O1076" s="200"/>
      <c r="P1076" s="200"/>
      <c r="Q1076" s="200"/>
      <c r="R1076" s="200"/>
      <c r="S1076" s="200"/>
      <c r="T1076" s="201"/>
      <c r="AT1076" s="195" t="s">
        <v>188</v>
      </c>
      <c r="AU1076" s="195" t="s">
        <v>81</v>
      </c>
      <c r="AV1076" s="12" t="s">
        <v>81</v>
      </c>
      <c r="AW1076" s="12" t="s">
        <v>34</v>
      </c>
      <c r="AX1076" s="12" t="s">
        <v>72</v>
      </c>
      <c r="AY1076" s="195" t="s">
        <v>177</v>
      </c>
    </row>
    <row r="1077" spans="2:51" s="12" customFormat="1" ht="12">
      <c r="B1077" s="194"/>
      <c r="D1077" s="191" t="s">
        <v>188</v>
      </c>
      <c r="E1077" s="195" t="s">
        <v>3</v>
      </c>
      <c r="F1077" s="196" t="s">
        <v>626</v>
      </c>
      <c r="H1077" s="197">
        <v>61.635</v>
      </c>
      <c r="I1077" s="198"/>
      <c r="L1077" s="194"/>
      <c r="M1077" s="199"/>
      <c r="N1077" s="200"/>
      <c r="O1077" s="200"/>
      <c r="P1077" s="200"/>
      <c r="Q1077" s="200"/>
      <c r="R1077" s="200"/>
      <c r="S1077" s="200"/>
      <c r="T1077" s="201"/>
      <c r="AT1077" s="195" t="s">
        <v>188</v>
      </c>
      <c r="AU1077" s="195" t="s">
        <v>81</v>
      </c>
      <c r="AV1077" s="12" t="s">
        <v>81</v>
      </c>
      <c r="AW1077" s="12" t="s">
        <v>34</v>
      </c>
      <c r="AX1077" s="12" t="s">
        <v>72</v>
      </c>
      <c r="AY1077" s="195" t="s">
        <v>177</v>
      </c>
    </row>
    <row r="1078" spans="2:51" s="12" customFormat="1" ht="12">
      <c r="B1078" s="194"/>
      <c r="D1078" s="191" t="s">
        <v>188</v>
      </c>
      <c r="E1078" s="195" t="s">
        <v>3</v>
      </c>
      <c r="F1078" s="196" t="s">
        <v>627</v>
      </c>
      <c r="H1078" s="197">
        <v>36.35</v>
      </c>
      <c r="I1078" s="198"/>
      <c r="L1078" s="194"/>
      <c r="M1078" s="199"/>
      <c r="N1078" s="200"/>
      <c r="O1078" s="200"/>
      <c r="P1078" s="200"/>
      <c r="Q1078" s="200"/>
      <c r="R1078" s="200"/>
      <c r="S1078" s="200"/>
      <c r="T1078" s="201"/>
      <c r="AT1078" s="195" t="s">
        <v>188</v>
      </c>
      <c r="AU1078" s="195" t="s">
        <v>81</v>
      </c>
      <c r="AV1078" s="12" t="s">
        <v>81</v>
      </c>
      <c r="AW1078" s="12" t="s">
        <v>34</v>
      </c>
      <c r="AX1078" s="12" t="s">
        <v>72</v>
      </c>
      <c r="AY1078" s="195" t="s">
        <v>177</v>
      </c>
    </row>
    <row r="1079" spans="2:51" s="12" customFormat="1" ht="12">
      <c r="B1079" s="194"/>
      <c r="D1079" s="191" t="s">
        <v>188</v>
      </c>
      <c r="E1079" s="195" t="s">
        <v>3</v>
      </c>
      <c r="F1079" s="196" t="s">
        <v>628</v>
      </c>
      <c r="H1079" s="197">
        <v>34.5</v>
      </c>
      <c r="I1079" s="198"/>
      <c r="L1079" s="194"/>
      <c r="M1079" s="199"/>
      <c r="N1079" s="200"/>
      <c r="O1079" s="200"/>
      <c r="P1079" s="200"/>
      <c r="Q1079" s="200"/>
      <c r="R1079" s="200"/>
      <c r="S1079" s="200"/>
      <c r="T1079" s="201"/>
      <c r="AT1079" s="195" t="s">
        <v>188</v>
      </c>
      <c r="AU1079" s="195" t="s">
        <v>81</v>
      </c>
      <c r="AV1079" s="12" t="s">
        <v>81</v>
      </c>
      <c r="AW1079" s="12" t="s">
        <v>34</v>
      </c>
      <c r="AX1079" s="12" t="s">
        <v>72</v>
      </c>
      <c r="AY1079" s="195" t="s">
        <v>177</v>
      </c>
    </row>
    <row r="1080" spans="2:51" s="12" customFormat="1" ht="12">
      <c r="B1080" s="194"/>
      <c r="D1080" s="191" t="s">
        <v>188</v>
      </c>
      <c r="E1080" s="195" t="s">
        <v>3</v>
      </c>
      <c r="F1080" s="196" t="s">
        <v>629</v>
      </c>
      <c r="H1080" s="197">
        <v>61.065</v>
      </c>
      <c r="I1080" s="198"/>
      <c r="L1080" s="194"/>
      <c r="M1080" s="199"/>
      <c r="N1080" s="200"/>
      <c r="O1080" s="200"/>
      <c r="P1080" s="200"/>
      <c r="Q1080" s="200"/>
      <c r="R1080" s="200"/>
      <c r="S1080" s="200"/>
      <c r="T1080" s="201"/>
      <c r="AT1080" s="195" t="s">
        <v>188</v>
      </c>
      <c r="AU1080" s="195" t="s">
        <v>81</v>
      </c>
      <c r="AV1080" s="12" t="s">
        <v>81</v>
      </c>
      <c r="AW1080" s="12" t="s">
        <v>34</v>
      </c>
      <c r="AX1080" s="12" t="s">
        <v>72</v>
      </c>
      <c r="AY1080" s="195" t="s">
        <v>177</v>
      </c>
    </row>
    <row r="1081" spans="2:51" s="12" customFormat="1" ht="12">
      <c r="B1081" s="194"/>
      <c r="D1081" s="191" t="s">
        <v>188</v>
      </c>
      <c r="E1081" s="195" t="s">
        <v>3</v>
      </c>
      <c r="F1081" s="196" t="s">
        <v>630</v>
      </c>
      <c r="H1081" s="197">
        <v>50.355</v>
      </c>
      <c r="I1081" s="198"/>
      <c r="L1081" s="194"/>
      <c r="M1081" s="199"/>
      <c r="N1081" s="200"/>
      <c r="O1081" s="200"/>
      <c r="P1081" s="200"/>
      <c r="Q1081" s="200"/>
      <c r="R1081" s="200"/>
      <c r="S1081" s="200"/>
      <c r="T1081" s="201"/>
      <c r="AT1081" s="195" t="s">
        <v>188</v>
      </c>
      <c r="AU1081" s="195" t="s">
        <v>81</v>
      </c>
      <c r="AV1081" s="12" t="s">
        <v>81</v>
      </c>
      <c r="AW1081" s="12" t="s">
        <v>34</v>
      </c>
      <c r="AX1081" s="12" t="s">
        <v>72</v>
      </c>
      <c r="AY1081" s="195" t="s">
        <v>177</v>
      </c>
    </row>
    <row r="1082" spans="2:51" s="12" customFormat="1" ht="12">
      <c r="B1082" s="194"/>
      <c r="D1082" s="191" t="s">
        <v>188</v>
      </c>
      <c r="E1082" s="195" t="s">
        <v>3</v>
      </c>
      <c r="F1082" s="196" t="s">
        <v>631</v>
      </c>
      <c r="H1082" s="197">
        <v>24.204</v>
      </c>
      <c r="I1082" s="198"/>
      <c r="L1082" s="194"/>
      <c r="M1082" s="199"/>
      <c r="N1082" s="200"/>
      <c r="O1082" s="200"/>
      <c r="P1082" s="200"/>
      <c r="Q1082" s="200"/>
      <c r="R1082" s="200"/>
      <c r="S1082" s="200"/>
      <c r="T1082" s="201"/>
      <c r="AT1082" s="195" t="s">
        <v>188</v>
      </c>
      <c r="AU1082" s="195" t="s">
        <v>81</v>
      </c>
      <c r="AV1082" s="12" t="s">
        <v>81</v>
      </c>
      <c r="AW1082" s="12" t="s">
        <v>34</v>
      </c>
      <c r="AX1082" s="12" t="s">
        <v>72</v>
      </c>
      <c r="AY1082" s="195" t="s">
        <v>177</v>
      </c>
    </row>
    <row r="1083" spans="2:51" s="12" customFormat="1" ht="12">
      <c r="B1083" s="194"/>
      <c r="D1083" s="191" t="s">
        <v>188</v>
      </c>
      <c r="E1083" s="195" t="s">
        <v>3</v>
      </c>
      <c r="F1083" s="196" t="s">
        <v>632</v>
      </c>
      <c r="H1083" s="197">
        <v>18.334</v>
      </c>
      <c r="I1083" s="198"/>
      <c r="L1083" s="194"/>
      <c r="M1083" s="199"/>
      <c r="N1083" s="200"/>
      <c r="O1083" s="200"/>
      <c r="P1083" s="200"/>
      <c r="Q1083" s="200"/>
      <c r="R1083" s="200"/>
      <c r="S1083" s="200"/>
      <c r="T1083" s="201"/>
      <c r="AT1083" s="195" t="s">
        <v>188</v>
      </c>
      <c r="AU1083" s="195" t="s">
        <v>81</v>
      </c>
      <c r="AV1083" s="12" t="s">
        <v>81</v>
      </c>
      <c r="AW1083" s="12" t="s">
        <v>34</v>
      </c>
      <c r="AX1083" s="12" t="s">
        <v>72</v>
      </c>
      <c r="AY1083" s="195" t="s">
        <v>177</v>
      </c>
    </row>
    <row r="1084" spans="2:51" s="12" customFormat="1" ht="12">
      <c r="B1084" s="194"/>
      <c r="D1084" s="191" t="s">
        <v>188</v>
      </c>
      <c r="E1084" s="195" t="s">
        <v>3</v>
      </c>
      <c r="F1084" s="196" t="s">
        <v>633</v>
      </c>
      <c r="H1084" s="197">
        <v>45.63</v>
      </c>
      <c r="I1084" s="198"/>
      <c r="L1084" s="194"/>
      <c r="M1084" s="199"/>
      <c r="N1084" s="200"/>
      <c r="O1084" s="200"/>
      <c r="P1084" s="200"/>
      <c r="Q1084" s="200"/>
      <c r="R1084" s="200"/>
      <c r="S1084" s="200"/>
      <c r="T1084" s="201"/>
      <c r="AT1084" s="195" t="s">
        <v>188</v>
      </c>
      <c r="AU1084" s="195" t="s">
        <v>81</v>
      </c>
      <c r="AV1084" s="12" t="s">
        <v>81</v>
      </c>
      <c r="AW1084" s="12" t="s">
        <v>34</v>
      </c>
      <c r="AX1084" s="12" t="s">
        <v>72</v>
      </c>
      <c r="AY1084" s="195" t="s">
        <v>177</v>
      </c>
    </row>
    <row r="1085" spans="2:51" s="12" customFormat="1" ht="12">
      <c r="B1085" s="194"/>
      <c r="D1085" s="191" t="s">
        <v>188</v>
      </c>
      <c r="E1085" s="195" t="s">
        <v>3</v>
      </c>
      <c r="F1085" s="196" t="s">
        <v>634</v>
      </c>
      <c r="H1085" s="197">
        <v>36.48</v>
      </c>
      <c r="I1085" s="198"/>
      <c r="L1085" s="194"/>
      <c r="M1085" s="199"/>
      <c r="N1085" s="200"/>
      <c r="O1085" s="200"/>
      <c r="P1085" s="200"/>
      <c r="Q1085" s="200"/>
      <c r="R1085" s="200"/>
      <c r="S1085" s="200"/>
      <c r="T1085" s="201"/>
      <c r="AT1085" s="195" t="s">
        <v>188</v>
      </c>
      <c r="AU1085" s="195" t="s">
        <v>81</v>
      </c>
      <c r="AV1085" s="12" t="s">
        <v>81</v>
      </c>
      <c r="AW1085" s="12" t="s">
        <v>34</v>
      </c>
      <c r="AX1085" s="12" t="s">
        <v>72</v>
      </c>
      <c r="AY1085" s="195" t="s">
        <v>177</v>
      </c>
    </row>
    <row r="1086" spans="2:51" s="12" customFormat="1" ht="12">
      <c r="B1086" s="194"/>
      <c r="D1086" s="191" t="s">
        <v>188</v>
      </c>
      <c r="E1086" s="195" t="s">
        <v>3</v>
      </c>
      <c r="F1086" s="196" t="s">
        <v>635</v>
      </c>
      <c r="H1086" s="197">
        <v>22.62</v>
      </c>
      <c r="I1086" s="198"/>
      <c r="L1086" s="194"/>
      <c r="M1086" s="199"/>
      <c r="N1086" s="200"/>
      <c r="O1086" s="200"/>
      <c r="P1086" s="200"/>
      <c r="Q1086" s="200"/>
      <c r="R1086" s="200"/>
      <c r="S1086" s="200"/>
      <c r="T1086" s="201"/>
      <c r="AT1086" s="195" t="s">
        <v>188</v>
      </c>
      <c r="AU1086" s="195" t="s">
        <v>81</v>
      </c>
      <c r="AV1086" s="12" t="s">
        <v>81</v>
      </c>
      <c r="AW1086" s="12" t="s">
        <v>34</v>
      </c>
      <c r="AX1086" s="12" t="s">
        <v>72</v>
      </c>
      <c r="AY1086" s="195" t="s">
        <v>177</v>
      </c>
    </row>
    <row r="1087" spans="2:51" s="12" customFormat="1" ht="12">
      <c r="B1087" s="194"/>
      <c r="D1087" s="191" t="s">
        <v>188</v>
      </c>
      <c r="E1087" s="195" t="s">
        <v>3</v>
      </c>
      <c r="F1087" s="196" t="s">
        <v>635</v>
      </c>
      <c r="H1087" s="197">
        <v>22.62</v>
      </c>
      <c r="I1087" s="198"/>
      <c r="L1087" s="194"/>
      <c r="M1087" s="199"/>
      <c r="N1087" s="200"/>
      <c r="O1087" s="200"/>
      <c r="P1087" s="200"/>
      <c r="Q1087" s="200"/>
      <c r="R1087" s="200"/>
      <c r="S1087" s="200"/>
      <c r="T1087" s="201"/>
      <c r="AT1087" s="195" t="s">
        <v>188</v>
      </c>
      <c r="AU1087" s="195" t="s">
        <v>81</v>
      </c>
      <c r="AV1087" s="12" t="s">
        <v>81</v>
      </c>
      <c r="AW1087" s="12" t="s">
        <v>34</v>
      </c>
      <c r="AX1087" s="12" t="s">
        <v>72</v>
      </c>
      <c r="AY1087" s="195" t="s">
        <v>177</v>
      </c>
    </row>
    <row r="1088" spans="2:51" s="12" customFormat="1" ht="12">
      <c r="B1088" s="194"/>
      <c r="D1088" s="191" t="s">
        <v>188</v>
      </c>
      <c r="E1088" s="195" t="s">
        <v>3</v>
      </c>
      <c r="F1088" s="196" t="s">
        <v>636</v>
      </c>
      <c r="H1088" s="197">
        <v>47.43</v>
      </c>
      <c r="I1088" s="198"/>
      <c r="L1088" s="194"/>
      <c r="M1088" s="199"/>
      <c r="N1088" s="200"/>
      <c r="O1088" s="200"/>
      <c r="P1088" s="200"/>
      <c r="Q1088" s="200"/>
      <c r="R1088" s="200"/>
      <c r="S1088" s="200"/>
      <c r="T1088" s="201"/>
      <c r="AT1088" s="195" t="s">
        <v>188</v>
      </c>
      <c r="AU1088" s="195" t="s">
        <v>81</v>
      </c>
      <c r="AV1088" s="12" t="s">
        <v>81</v>
      </c>
      <c r="AW1088" s="12" t="s">
        <v>34</v>
      </c>
      <c r="AX1088" s="12" t="s">
        <v>72</v>
      </c>
      <c r="AY1088" s="195" t="s">
        <v>177</v>
      </c>
    </row>
    <row r="1089" spans="2:51" s="14" customFormat="1" ht="12">
      <c r="B1089" s="221"/>
      <c r="D1089" s="191" t="s">
        <v>188</v>
      </c>
      <c r="E1089" s="222" t="s">
        <v>3</v>
      </c>
      <c r="F1089" s="223" t="s">
        <v>365</v>
      </c>
      <c r="H1089" s="224">
        <v>2374.0079999999994</v>
      </c>
      <c r="I1089" s="225"/>
      <c r="L1089" s="221"/>
      <c r="M1089" s="226"/>
      <c r="N1089" s="227"/>
      <c r="O1089" s="227"/>
      <c r="P1089" s="227"/>
      <c r="Q1089" s="227"/>
      <c r="R1089" s="227"/>
      <c r="S1089" s="227"/>
      <c r="T1089" s="228"/>
      <c r="AT1089" s="222" t="s">
        <v>188</v>
      </c>
      <c r="AU1089" s="222" t="s">
        <v>81</v>
      </c>
      <c r="AV1089" s="14" t="s">
        <v>194</v>
      </c>
      <c r="AW1089" s="14" t="s">
        <v>34</v>
      </c>
      <c r="AX1089" s="14" t="s">
        <v>72</v>
      </c>
      <c r="AY1089" s="222" t="s">
        <v>177</v>
      </c>
    </row>
    <row r="1090" spans="2:51" s="12" customFormat="1" ht="12">
      <c r="B1090" s="194"/>
      <c r="D1090" s="191" t="s">
        <v>188</v>
      </c>
      <c r="E1090" s="195" t="s">
        <v>3</v>
      </c>
      <c r="F1090" s="196" t="s">
        <v>599</v>
      </c>
      <c r="H1090" s="197">
        <v>26.12</v>
      </c>
      <c r="I1090" s="198"/>
      <c r="L1090" s="194"/>
      <c r="M1090" s="199"/>
      <c r="N1090" s="200"/>
      <c r="O1090" s="200"/>
      <c r="P1090" s="200"/>
      <c r="Q1090" s="200"/>
      <c r="R1090" s="200"/>
      <c r="S1090" s="200"/>
      <c r="T1090" s="201"/>
      <c r="AT1090" s="195" t="s">
        <v>188</v>
      </c>
      <c r="AU1090" s="195" t="s">
        <v>81</v>
      </c>
      <c r="AV1090" s="12" t="s">
        <v>81</v>
      </c>
      <c r="AW1090" s="12" t="s">
        <v>34</v>
      </c>
      <c r="AX1090" s="12" t="s">
        <v>72</v>
      </c>
      <c r="AY1090" s="195" t="s">
        <v>177</v>
      </c>
    </row>
    <row r="1091" spans="2:51" s="12" customFormat="1" ht="12">
      <c r="B1091" s="194"/>
      <c r="D1091" s="191" t="s">
        <v>188</v>
      </c>
      <c r="E1091" s="195" t="s">
        <v>3</v>
      </c>
      <c r="F1091" s="196" t="s">
        <v>637</v>
      </c>
      <c r="H1091" s="197">
        <v>51.86</v>
      </c>
      <c r="I1091" s="198"/>
      <c r="L1091" s="194"/>
      <c r="M1091" s="199"/>
      <c r="N1091" s="200"/>
      <c r="O1091" s="200"/>
      <c r="P1091" s="200"/>
      <c r="Q1091" s="200"/>
      <c r="R1091" s="200"/>
      <c r="S1091" s="200"/>
      <c r="T1091" s="201"/>
      <c r="AT1091" s="195" t="s">
        <v>188</v>
      </c>
      <c r="AU1091" s="195" t="s">
        <v>81</v>
      </c>
      <c r="AV1091" s="12" t="s">
        <v>81</v>
      </c>
      <c r="AW1091" s="12" t="s">
        <v>34</v>
      </c>
      <c r="AX1091" s="12" t="s">
        <v>72</v>
      </c>
      <c r="AY1091" s="195" t="s">
        <v>177</v>
      </c>
    </row>
    <row r="1092" spans="2:51" s="12" customFormat="1" ht="12">
      <c r="B1092" s="194"/>
      <c r="D1092" s="191" t="s">
        <v>188</v>
      </c>
      <c r="E1092" s="195" t="s">
        <v>3</v>
      </c>
      <c r="F1092" s="196" t="s">
        <v>638</v>
      </c>
      <c r="H1092" s="197">
        <v>578.29</v>
      </c>
      <c r="I1092" s="198"/>
      <c r="L1092" s="194"/>
      <c r="M1092" s="199"/>
      <c r="N1092" s="200"/>
      <c r="O1092" s="200"/>
      <c r="P1092" s="200"/>
      <c r="Q1092" s="200"/>
      <c r="R1092" s="200"/>
      <c r="S1092" s="200"/>
      <c r="T1092" s="201"/>
      <c r="AT1092" s="195" t="s">
        <v>188</v>
      </c>
      <c r="AU1092" s="195" t="s">
        <v>81</v>
      </c>
      <c r="AV1092" s="12" t="s">
        <v>81</v>
      </c>
      <c r="AW1092" s="12" t="s">
        <v>34</v>
      </c>
      <c r="AX1092" s="12" t="s">
        <v>72</v>
      </c>
      <c r="AY1092" s="195" t="s">
        <v>177</v>
      </c>
    </row>
    <row r="1093" spans="2:51" s="12" customFormat="1" ht="12">
      <c r="B1093" s="194"/>
      <c r="D1093" s="191" t="s">
        <v>188</v>
      </c>
      <c r="E1093" s="195" t="s">
        <v>3</v>
      </c>
      <c r="F1093" s="196" t="s">
        <v>639</v>
      </c>
      <c r="H1093" s="197">
        <v>37.05</v>
      </c>
      <c r="I1093" s="198"/>
      <c r="L1093" s="194"/>
      <c r="M1093" s="199"/>
      <c r="N1093" s="200"/>
      <c r="O1093" s="200"/>
      <c r="P1093" s="200"/>
      <c r="Q1093" s="200"/>
      <c r="R1093" s="200"/>
      <c r="S1093" s="200"/>
      <c r="T1093" s="201"/>
      <c r="AT1093" s="195" t="s">
        <v>188</v>
      </c>
      <c r="AU1093" s="195" t="s">
        <v>81</v>
      </c>
      <c r="AV1093" s="12" t="s">
        <v>81</v>
      </c>
      <c r="AW1093" s="12" t="s">
        <v>34</v>
      </c>
      <c r="AX1093" s="12" t="s">
        <v>72</v>
      </c>
      <c r="AY1093" s="195" t="s">
        <v>177</v>
      </c>
    </row>
    <row r="1094" spans="2:51" s="12" customFormat="1" ht="12">
      <c r="B1094" s="194"/>
      <c r="D1094" s="191" t="s">
        <v>188</v>
      </c>
      <c r="E1094" s="195" t="s">
        <v>3</v>
      </c>
      <c r="F1094" s="196" t="s">
        <v>603</v>
      </c>
      <c r="H1094" s="197">
        <v>27.24</v>
      </c>
      <c r="I1094" s="198"/>
      <c r="L1094" s="194"/>
      <c r="M1094" s="199"/>
      <c r="N1094" s="200"/>
      <c r="O1094" s="200"/>
      <c r="P1094" s="200"/>
      <c r="Q1094" s="200"/>
      <c r="R1094" s="200"/>
      <c r="S1094" s="200"/>
      <c r="T1094" s="201"/>
      <c r="AT1094" s="195" t="s">
        <v>188</v>
      </c>
      <c r="AU1094" s="195" t="s">
        <v>81</v>
      </c>
      <c r="AV1094" s="12" t="s">
        <v>81</v>
      </c>
      <c r="AW1094" s="12" t="s">
        <v>34</v>
      </c>
      <c r="AX1094" s="12" t="s">
        <v>72</v>
      </c>
      <c r="AY1094" s="195" t="s">
        <v>177</v>
      </c>
    </row>
    <row r="1095" spans="2:51" s="12" customFormat="1" ht="12">
      <c r="B1095" s="194"/>
      <c r="D1095" s="191" t="s">
        <v>188</v>
      </c>
      <c r="E1095" s="195" t="s">
        <v>3</v>
      </c>
      <c r="F1095" s="196" t="s">
        <v>603</v>
      </c>
      <c r="H1095" s="197">
        <v>27.24</v>
      </c>
      <c r="I1095" s="198"/>
      <c r="L1095" s="194"/>
      <c r="M1095" s="199"/>
      <c r="N1095" s="200"/>
      <c r="O1095" s="200"/>
      <c r="P1095" s="200"/>
      <c r="Q1095" s="200"/>
      <c r="R1095" s="200"/>
      <c r="S1095" s="200"/>
      <c r="T1095" s="201"/>
      <c r="AT1095" s="195" t="s">
        <v>188</v>
      </c>
      <c r="AU1095" s="195" t="s">
        <v>81</v>
      </c>
      <c r="AV1095" s="12" t="s">
        <v>81</v>
      </c>
      <c r="AW1095" s="12" t="s">
        <v>34</v>
      </c>
      <c r="AX1095" s="12" t="s">
        <v>72</v>
      </c>
      <c r="AY1095" s="195" t="s">
        <v>177</v>
      </c>
    </row>
    <row r="1096" spans="2:51" s="12" customFormat="1" ht="12">
      <c r="B1096" s="194"/>
      <c r="D1096" s="191" t="s">
        <v>188</v>
      </c>
      <c r="E1096" s="195" t="s">
        <v>3</v>
      </c>
      <c r="F1096" s="196" t="s">
        <v>640</v>
      </c>
      <c r="H1096" s="197">
        <v>38.7</v>
      </c>
      <c r="I1096" s="198"/>
      <c r="L1096" s="194"/>
      <c r="M1096" s="199"/>
      <c r="N1096" s="200"/>
      <c r="O1096" s="200"/>
      <c r="P1096" s="200"/>
      <c r="Q1096" s="200"/>
      <c r="R1096" s="200"/>
      <c r="S1096" s="200"/>
      <c r="T1096" s="201"/>
      <c r="AT1096" s="195" t="s">
        <v>188</v>
      </c>
      <c r="AU1096" s="195" t="s">
        <v>81</v>
      </c>
      <c r="AV1096" s="12" t="s">
        <v>81</v>
      </c>
      <c r="AW1096" s="12" t="s">
        <v>34</v>
      </c>
      <c r="AX1096" s="12" t="s">
        <v>72</v>
      </c>
      <c r="AY1096" s="195" t="s">
        <v>177</v>
      </c>
    </row>
    <row r="1097" spans="2:51" s="12" customFormat="1" ht="12">
      <c r="B1097" s="194"/>
      <c r="D1097" s="191" t="s">
        <v>188</v>
      </c>
      <c r="E1097" s="195" t="s">
        <v>3</v>
      </c>
      <c r="F1097" s="196" t="s">
        <v>641</v>
      </c>
      <c r="H1097" s="197">
        <v>39.45</v>
      </c>
      <c r="I1097" s="198"/>
      <c r="L1097" s="194"/>
      <c r="M1097" s="199"/>
      <c r="N1097" s="200"/>
      <c r="O1097" s="200"/>
      <c r="P1097" s="200"/>
      <c r="Q1097" s="200"/>
      <c r="R1097" s="200"/>
      <c r="S1097" s="200"/>
      <c r="T1097" s="201"/>
      <c r="AT1097" s="195" t="s">
        <v>188</v>
      </c>
      <c r="AU1097" s="195" t="s">
        <v>81</v>
      </c>
      <c r="AV1097" s="12" t="s">
        <v>81</v>
      </c>
      <c r="AW1097" s="12" t="s">
        <v>34</v>
      </c>
      <c r="AX1097" s="12" t="s">
        <v>72</v>
      </c>
      <c r="AY1097" s="195" t="s">
        <v>177</v>
      </c>
    </row>
    <row r="1098" spans="2:51" s="12" customFormat="1" ht="12">
      <c r="B1098" s="194"/>
      <c r="D1098" s="191" t="s">
        <v>188</v>
      </c>
      <c r="E1098" s="195" t="s">
        <v>3</v>
      </c>
      <c r="F1098" s="196" t="s">
        <v>642</v>
      </c>
      <c r="H1098" s="197">
        <v>42</v>
      </c>
      <c r="I1098" s="198"/>
      <c r="L1098" s="194"/>
      <c r="M1098" s="199"/>
      <c r="N1098" s="200"/>
      <c r="O1098" s="200"/>
      <c r="P1098" s="200"/>
      <c r="Q1098" s="200"/>
      <c r="R1098" s="200"/>
      <c r="S1098" s="200"/>
      <c r="T1098" s="201"/>
      <c r="AT1098" s="195" t="s">
        <v>188</v>
      </c>
      <c r="AU1098" s="195" t="s">
        <v>81</v>
      </c>
      <c r="AV1098" s="12" t="s">
        <v>81</v>
      </c>
      <c r="AW1098" s="12" t="s">
        <v>34</v>
      </c>
      <c r="AX1098" s="12" t="s">
        <v>72</v>
      </c>
      <c r="AY1098" s="195" t="s">
        <v>177</v>
      </c>
    </row>
    <row r="1099" spans="2:51" s="12" customFormat="1" ht="12">
      <c r="B1099" s="194"/>
      <c r="D1099" s="191" t="s">
        <v>188</v>
      </c>
      <c r="E1099" s="195" t="s">
        <v>3</v>
      </c>
      <c r="F1099" s="196" t="s">
        <v>643</v>
      </c>
      <c r="H1099" s="197">
        <v>30.87</v>
      </c>
      <c r="I1099" s="198"/>
      <c r="L1099" s="194"/>
      <c r="M1099" s="199"/>
      <c r="N1099" s="200"/>
      <c r="O1099" s="200"/>
      <c r="P1099" s="200"/>
      <c r="Q1099" s="200"/>
      <c r="R1099" s="200"/>
      <c r="S1099" s="200"/>
      <c r="T1099" s="201"/>
      <c r="AT1099" s="195" t="s">
        <v>188</v>
      </c>
      <c r="AU1099" s="195" t="s">
        <v>81</v>
      </c>
      <c r="AV1099" s="12" t="s">
        <v>81</v>
      </c>
      <c r="AW1099" s="12" t="s">
        <v>34</v>
      </c>
      <c r="AX1099" s="12" t="s">
        <v>72</v>
      </c>
      <c r="AY1099" s="195" t="s">
        <v>177</v>
      </c>
    </row>
    <row r="1100" spans="2:51" s="12" customFormat="1" ht="12">
      <c r="B1100" s="194"/>
      <c r="D1100" s="191" t="s">
        <v>188</v>
      </c>
      <c r="E1100" s="195" t="s">
        <v>3</v>
      </c>
      <c r="F1100" s="196" t="s">
        <v>644</v>
      </c>
      <c r="H1100" s="197">
        <v>17.41</v>
      </c>
      <c r="I1100" s="198"/>
      <c r="L1100" s="194"/>
      <c r="M1100" s="199"/>
      <c r="N1100" s="200"/>
      <c r="O1100" s="200"/>
      <c r="P1100" s="200"/>
      <c r="Q1100" s="200"/>
      <c r="R1100" s="200"/>
      <c r="S1100" s="200"/>
      <c r="T1100" s="201"/>
      <c r="AT1100" s="195" t="s">
        <v>188</v>
      </c>
      <c r="AU1100" s="195" t="s">
        <v>81</v>
      </c>
      <c r="AV1100" s="12" t="s">
        <v>81</v>
      </c>
      <c r="AW1100" s="12" t="s">
        <v>34</v>
      </c>
      <c r="AX1100" s="12" t="s">
        <v>72</v>
      </c>
      <c r="AY1100" s="195" t="s">
        <v>177</v>
      </c>
    </row>
    <row r="1101" spans="2:51" s="12" customFormat="1" ht="12">
      <c r="B1101" s="194"/>
      <c r="D1101" s="191" t="s">
        <v>188</v>
      </c>
      <c r="E1101" s="195" t="s">
        <v>3</v>
      </c>
      <c r="F1101" s="196" t="s">
        <v>645</v>
      </c>
      <c r="H1101" s="197">
        <v>14.03</v>
      </c>
      <c r="I1101" s="198"/>
      <c r="L1101" s="194"/>
      <c r="M1101" s="199"/>
      <c r="N1101" s="200"/>
      <c r="O1101" s="200"/>
      <c r="P1101" s="200"/>
      <c r="Q1101" s="200"/>
      <c r="R1101" s="200"/>
      <c r="S1101" s="200"/>
      <c r="T1101" s="201"/>
      <c r="AT1101" s="195" t="s">
        <v>188</v>
      </c>
      <c r="AU1101" s="195" t="s">
        <v>81</v>
      </c>
      <c r="AV1101" s="12" t="s">
        <v>81</v>
      </c>
      <c r="AW1101" s="12" t="s">
        <v>34</v>
      </c>
      <c r="AX1101" s="12" t="s">
        <v>72</v>
      </c>
      <c r="AY1101" s="195" t="s">
        <v>177</v>
      </c>
    </row>
    <row r="1102" spans="2:51" s="12" customFormat="1" ht="12">
      <c r="B1102" s="194"/>
      <c r="D1102" s="191" t="s">
        <v>188</v>
      </c>
      <c r="E1102" s="195" t="s">
        <v>3</v>
      </c>
      <c r="F1102" s="196" t="s">
        <v>646</v>
      </c>
      <c r="H1102" s="197">
        <v>13.7</v>
      </c>
      <c r="I1102" s="198"/>
      <c r="L1102" s="194"/>
      <c r="M1102" s="199"/>
      <c r="N1102" s="200"/>
      <c r="O1102" s="200"/>
      <c r="P1102" s="200"/>
      <c r="Q1102" s="200"/>
      <c r="R1102" s="200"/>
      <c r="S1102" s="200"/>
      <c r="T1102" s="201"/>
      <c r="AT1102" s="195" t="s">
        <v>188</v>
      </c>
      <c r="AU1102" s="195" t="s">
        <v>81</v>
      </c>
      <c r="AV1102" s="12" t="s">
        <v>81</v>
      </c>
      <c r="AW1102" s="12" t="s">
        <v>34</v>
      </c>
      <c r="AX1102" s="12" t="s">
        <v>72</v>
      </c>
      <c r="AY1102" s="195" t="s">
        <v>177</v>
      </c>
    </row>
    <row r="1103" spans="2:51" s="12" customFormat="1" ht="12">
      <c r="B1103" s="194"/>
      <c r="D1103" s="191" t="s">
        <v>188</v>
      </c>
      <c r="E1103" s="195" t="s">
        <v>3</v>
      </c>
      <c r="F1103" s="196" t="s">
        <v>647</v>
      </c>
      <c r="H1103" s="197">
        <v>17.08</v>
      </c>
      <c r="I1103" s="198"/>
      <c r="L1103" s="194"/>
      <c r="M1103" s="199"/>
      <c r="N1103" s="200"/>
      <c r="O1103" s="200"/>
      <c r="P1103" s="200"/>
      <c r="Q1103" s="200"/>
      <c r="R1103" s="200"/>
      <c r="S1103" s="200"/>
      <c r="T1103" s="201"/>
      <c r="AT1103" s="195" t="s">
        <v>188</v>
      </c>
      <c r="AU1103" s="195" t="s">
        <v>81</v>
      </c>
      <c r="AV1103" s="12" t="s">
        <v>81</v>
      </c>
      <c r="AW1103" s="12" t="s">
        <v>34</v>
      </c>
      <c r="AX1103" s="12" t="s">
        <v>72</v>
      </c>
      <c r="AY1103" s="195" t="s">
        <v>177</v>
      </c>
    </row>
    <row r="1104" spans="2:51" s="12" customFormat="1" ht="12">
      <c r="B1104" s="194"/>
      <c r="D1104" s="191" t="s">
        <v>188</v>
      </c>
      <c r="E1104" s="195" t="s">
        <v>3</v>
      </c>
      <c r="F1104" s="196" t="s">
        <v>648</v>
      </c>
      <c r="H1104" s="197">
        <v>31.12</v>
      </c>
      <c r="I1104" s="198"/>
      <c r="L1104" s="194"/>
      <c r="M1104" s="199"/>
      <c r="N1104" s="200"/>
      <c r="O1104" s="200"/>
      <c r="P1104" s="200"/>
      <c r="Q1104" s="200"/>
      <c r="R1104" s="200"/>
      <c r="S1104" s="200"/>
      <c r="T1104" s="201"/>
      <c r="AT1104" s="195" t="s">
        <v>188</v>
      </c>
      <c r="AU1104" s="195" t="s">
        <v>81</v>
      </c>
      <c r="AV1104" s="12" t="s">
        <v>81</v>
      </c>
      <c r="AW1104" s="12" t="s">
        <v>34</v>
      </c>
      <c r="AX1104" s="12" t="s">
        <v>72</v>
      </c>
      <c r="AY1104" s="195" t="s">
        <v>177</v>
      </c>
    </row>
    <row r="1105" spans="2:51" s="12" customFormat="1" ht="12">
      <c r="B1105" s="194"/>
      <c r="D1105" s="191" t="s">
        <v>188</v>
      </c>
      <c r="E1105" s="195" t="s">
        <v>3</v>
      </c>
      <c r="F1105" s="196" t="s">
        <v>554</v>
      </c>
      <c r="H1105" s="197">
        <v>15.43</v>
      </c>
      <c r="I1105" s="198"/>
      <c r="L1105" s="194"/>
      <c r="M1105" s="199"/>
      <c r="N1105" s="200"/>
      <c r="O1105" s="200"/>
      <c r="P1105" s="200"/>
      <c r="Q1105" s="200"/>
      <c r="R1105" s="200"/>
      <c r="S1105" s="200"/>
      <c r="T1105" s="201"/>
      <c r="AT1105" s="195" t="s">
        <v>188</v>
      </c>
      <c r="AU1105" s="195" t="s">
        <v>81</v>
      </c>
      <c r="AV1105" s="12" t="s">
        <v>81</v>
      </c>
      <c r="AW1105" s="12" t="s">
        <v>34</v>
      </c>
      <c r="AX1105" s="12" t="s">
        <v>72</v>
      </c>
      <c r="AY1105" s="195" t="s">
        <v>177</v>
      </c>
    </row>
    <row r="1106" spans="2:51" s="12" customFormat="1" ht="12">
      <c r="B1106" s="194"/>
      <c r="D1106" s="191" t="s">
        <v>188</v>
      </c>
      <c r="E1106" s="195" t="s">
        <v>3</v>
      </c>
      <c r="F1106" s="196" t="s">
        <v>649</v>
      </c>
      <c r="H1106" s="197">
        <v>53.022</v>
      </c>
      <c r="I1106" s="198"/>
      <c r="L1106" s="194"/>
      <c r="M1106" s="199"/>
      <c r="N1106" s="200"/>
      <c r="O1106" s="200"/>
      <c r="P1106" s="200"/>
      <c r="Q1106" s="200"/>
      <c r="R1106" s="200"/>
      <c r="S1106" s="200"/>
      <c r="T1106" s="201"/>
      <c r="AT1106" s="195" t="s">
        <v>188</v>
      </c>
      <c r="AU1106" s="195" t="s">
        <v>81</v>
      </c>
      <c r="AV1106" s="12" t="s">
        <v>81</v>
      </c>
      <c r="AW1106" s="12" t="s">
        <v>34</v>
      </c>
      <c r="AX1106" s="12" t="s">
        <v>72</v>
      </c>
      <c r="AY1106" s="195" t="s">
        <v>177</v>
      </c>
    </row>
    <row r="1107" spans="2:51" s="12" customFormat="1" ht="12">
      <c r="B1107" s="194"/>
      <c r="D1107" s="191" t="s">
        <v>188</v>
      </c>
      <c r="E1107" s="195" t="s">
        <v>3</v>
      </c>
      <c r="F1107" s="196" t="s">
        <v>650</v>
      </c>
      <c r="H1107" s="197">
        <v>54.21</v>
      </c>
      <c r="I1107" s="198"/>
      <c r="L1107" s="194"/>
      <c r="M1107" s="199"/>
      <c r="N1107" s="200"/>
      <c r="O1107" s="200"/>
      <c r="P1107" s="200"/>
      <c r="Q1107" s="200"/>
      <c r="R1107" s="200"/>
      <c r="S1107" s="200"/>
      <c r="T1107" s="201"/>
      <c r="AT1107" s="195" t="s">
        <v>188</v>
      </c>
      <c r="AU1107" s="195" t="s">
        <v>81</v>
      </c>
      <c r="AV1107" s="12" t="s">
        <v>81</v>
      </c>
      <c r="AW1107" s="12" t="s">
        <v>34</v>
      </c>
      <c r="AX1107" s="12" t="s">
        <v>72</v>
      </c>
      <c r="AY1107" s="195" t="s">
        <v>177</v>
      </c>
    </row>
    <row r="1108" spans="2:51" s="12" customFormat="1" ht="12">
      <c r="B1108" s="194"/>
      <c r="D1108" s="191" t="s">
        <v>188</v>
      </c>
      <c r="E1108" s="195" t="s">
        <v>3</v>
      </c>
      <c r="F1108" s="196" t="s">
        <v>650</v>
      </c>
      <c r="H1108" s="197">
        <v>54.21</v>
      </c>
      <c r="I1108" s="198"/>
      <c r="L1108" s="194"/>
      <c r="M1108" s="199"/>
      <c r="N1108" s="200"/>
      <c r="O1108" s="200"/>
      <c r="P1108" s="200"/>
      <c r="Q1108" s="200"/>
      <c r="R1108" s="200"/>
      <c r="S1108" s="200"/>
      <c r="T1108" s="201"/>
      <c r="AT1108" s="195" t="s">
        <v>188</v>
      </c>
      <c r="AU1108" s="195" t="s">
        <v>81</v>
      </c>
      <c r="AV1108" s="12" t="s">
        <v>81</v>
      </c>
      <c r="AW1108" s="12" t="s">
        <v>34</v>
      </c>
      <c r="AX1108" s="12" t="s">
        <v>72</v>
      </c>
      <c r="AY1108" s="195" t="s">
        <v>177</v>
      </c>
    </row>
    <row r="1109" spans="2:51" s="12" customFormat="1" ht="12">
      <c r="B1109" s="194"/>
      <c r="D1109" s="191" t="s">
        <v>188</v>
      </c>
      <c r="E1109" s="195" t="s">
        <v>3</v>
      </c>
      <c r="F1109" s="196" t="s">
        <v>650</v>
      </c>
      <c r="H1109" s="197">
        <v>54.21</v>
      </c>
      <c r="I1109" s="198"/>
      <c r="L1109" s="194"/>
      <c r="M1109" s="199"/>
      <c r="N1109" s="200"/>
      <c r="O1109" s="200"/>
      <c r="P1109" s="200"/>
      <c r="Q1109" s="200"/>
      <c r="R1109" s="200"/>
      <c r="S1109" s="200"/>
      <c r="T1109" s="201"/>
      <c r="AT1109" s="195" t="s">
        <v>188</v>
      </c>
      <c r="AU1109" s="195" t="s">
        <v>81</v>
      </c>
      <c r="AV1109" s="12" t="s">
        <v>81</v>
      </c>
      <c r="AW1109" s="12" t="s">
        <v>34</v>
      </c>
      <c r="AX1109" s="12" t="s">
        <v>72</v>
      </c>
      <c r="AY1109" s="195" t="s">
        <v>177</v>
      </c>
    </row>
    <row r="1110" spans="2:51" s="12" customFormat="1" ht="12">
      <c r="B1110" s="194"/>
      <c r="D1110" s="191" t="s">
        <v>188</v>
      </c>
      <c r="E1110" s="195" t="s">
        <v>3</v>
      </c>
      <c r="F1110" s="196" t="s">
        <v>651</v>
      </c>
      <c r="H1110" s="197">
        <v>53.88</v>
      </c>
      <c r="I1110" s="198"/>
      <c r="L1110" s="194"/>
      <c r="M1110" s="199"/>
      <c r="N1110" s="200"/>
      <c r="O1110" s="200"/>
      <c r="P1110" s="200"/>
      <c r="Q1110" s="200"/>
      <c r="R1110" s="200"/>
      <c r="S1110" s="200"/>
      <c r="T1110" s="201"/>
      <c r="AT1110" s="195" t="s">
        <v>188</v>
      </c>
      <c r="AU1110" s="195" t="s">
        <v>81</v>
      </c>
      <c r="AV1110" s="12" t="s">
        <v>81</v>
      </c>
      <c r="AW1110" s="12" t="s">
        <v>34</v>
      </c>
      <c r="AX1110" s="12" t="s">
        <v>72</v>
      </c>
      <c r="AY1110" s="195" t="s">
        <v>177</v>
      </c>
    </row>
    <row r="1111" spans="2:51" s="12" customFormat="1" ht="12">
      <c r="B1111" s="194"/>
      <c r="D1111" s="191" t="s">
        <v>188</v>
      </c>
      <c r="E1111" s="195" t="s">
        <v>3</v>
      </c>
      <c r="F1111" s="196" t="s">
        <v>649</v>
      </c>
      <c r="H1111" s="197">
        <v>53.022</v>
      </c>
      <c r="I1111" s="198"/>
      <c r="L1111" s="194"/>
      <c r="M1111" s="199"/>
      <c r="N1111" s="200"/>
      <c r="O1111" s="200"/>
      <c r="P1111" s="200"/>
      <c r="Q1111" s="200"/>
      <c r="R1111" s="200"/>
      <c r="S1111" s="200"/>
      <c r="T1111" s="201"/>
      <c r="AT1111" s="195" t="s">
        <v>188</v>
      </c>
      <c r="AU1111" s="195" t="s">
        <v>81</v>
      </c>
      <c r="AV1111" s="12" t="s">
        <v>81</v>
      </c>
      <c r="AW1111" s="12" t="s">
        <v>34</v>
      </c>
      <c r="AX1111" s="12" t="s">
        <v>72</v>
      </c>
      <c r="AY1111" s="195" t="s">
        <v>177</v>
      </c>
    </row>
    <row r="1112" spans="2:51" s="12" customFormat="1" ht="12">
      <c r="B1112" s="194"/>
      <c r="D1112" s="191" t="s">
        <v>188</v>
      </c>
      <c r="E1112" s="195" t="s">
        <v>3</v>
      </c>
      <c r="F1112" s="196" t="s">
        <v>652</v>
      </c>
      <c r="H1112" s="197">
        <v>32.85</v>
      </c>
      <c r="I1112" s="198"/>
      <c r="L1112" s="194"/>
      <c r="M1112" s="199"/>
      <c r="N1112" s="200"/>
      <c r="O1112" s="200"/>
      <c r="P1112" s="200"/>
      <c r="Q1112" s="200"/>
      <c r="R1112" s="200"/>
      <c r="S1112" s="200"/>
      <c r="T1112" s="201"/>
      <c r="AT1112" s="195" t="s">
        <v>188</v>
      </c>
      <c r="AU1112" s="195" t="s">
        <v>81</v>
      </c>
      <c r="AV1112" s="12" t="s">
        <v>81</v>
      </c>
      <c r="AW1112" s="12" t="s">
        <v>34</v>
      </c>
      <c r="AX1112" s="12" t="s">
        <v>72</v>
      </c>
      <c r="AY1112" s="195" t="s">
        <v>177</v>
      </c>
    </row>
    <row r="1113" spans="2:51" s="12" customFormat="1" ht="12">
      <c r="B1113" s="194"/>
      <c r="D1113" s="191" t="s">
        <v>188</v>
      </c>
      <c r="E1113" s="195" t="s">
        <v>3</v>
      </c>
      <c r="F1113" s="196" t="s">
        <v>652</v>
      </c>
      <c r="H1113" s="197">
        <v>32.85</v>
      </c>
      <c r="I1113" s="198"/>
      <c r="L1113" s="194"/>
      <c r="M1113" s="199"/>
      <c r="N1113" s="200"/>
      <c r="O1113" s="200"/>
      <c r="P1113" s="200"/>
      <c r="Q1113" s="200"/>
      <c r="R1113" s="200"/>
      <c r="S1113" s="200"/>
      <c r="T1113" s="201"/>
      <c r="AT1113" s="195" t="s">
        <v>188</v>
      </c>
      <c r="AU1113" s="195" t="s">
        <v>81</v>
      </c>
      <c r="AV1113" s="12" t="s">
        <v>81</v>
      </c>
      <c r="AW1113" s="12" t="s">
        <v>34</v>
      </c>
      <c r="AX1113" s="12" t="s">
        <v>72</v>
      </c>
      <c r="AY1113" s="195" t="s">
        <v>177</v>
      </c>
    </row>
    <row r="1114" spans="2:51" s="12" customFormat="1" ht="12">
      <c r="B1114" s="194"/>
      <c r="D1114" s="191" t="s">
        <v>188</v>
      </c>
      <c r="E1114" s="195" t="s">
        <v>3</v>
      </c>
      <c r="F1114" s="196" t="s">
        <v>652</v>
      </c>
      <c r="H1114" s="197">
        <v>32.85</v>
      </c>
      <c r="I1114" s="198"/>
      <c r="L1114" s="194"/>
      <c r="M1114" s="199"/>
      <c r="N1114" s="200"/>
      <c r="O1114" s="200"/>
      <c r="P1114" s="200"/>
      <c r="Q1114" s="200"/>
      <c r="R1114" s="200"/>
      <c r="S1114" s="200"/>
      <c r="T1114" s="201"/>
      <c r="AT1114" s="195" t="s">
        <v>188</v>
      </c>
      <c r="AU1114" s="195" t="s">
        <v>81</v>
      </c>
      <c r="AV1114" s="12" t="s">
        <v>81</v>
      </c>
      <c r="AW1114" s="12" t="s">
        <v>34</v>
      </c>
      <c r="AX1114" s="12" t="s">
        <v>72</v>
      </c>
      <c r="AY1114" s="195" t="s">
        <v>177</v>
      </c>
    </row>
    <row r="1115" spans="2:51" s="12" customFormat="1" ht="12">
      <c r="B1115" s="194"/>
      <c r="D1115" s="191" t="s">
        <v>188</v>
      </c>
      <c r="E1115" s="195" t="s">
        <v>3</v>
      </c>
      <c r="F1115" s="196" t="s">
        <v>652</v>
      </c>
      <c r="H1115" s="197">
        <v>32.85</v>
      </c>
      <c r="I1115" s="198"/>
      <c r="L1115" s="194"/>
      <c r="M1115" s="199"/>
      <c r="N1115" s="200"/>
      <c r="O1115" s="200"/>
      <c r="P1115" s="200"/>
      <c r="Q1115" s="200"/>
      <c r="R1115" s="200"/>
      <c r="S1115" s="200"/>
      <c r="T1115" s="201"/>
      <c r="AT1115" s="195" t="s">
        <v>188</v>
      </c>
      <c r="AU1115" s="195" t="s">
        <v>81</v>
      </c>
      <c r="AV1115" s="12" t="s">
        <v>81</v>
      </c>
      <c r="AW1115" s="12" t="s">
        <v>34</v>
      </c>
      <c r="AX1115" s="12" t="s">
        <v>72</v>
      </c>
      <c r="AY1115" s="195" t="s">
        <v>177</v>
      </c>
    </row>
    <row r="1116" spans="2:51" s="12" customFormat="1" ht="12">
      <c r="B1116" s="194"/>
      <c r="D1116" s="191" t="s">
        <v>188</v>
      </c>
      <c r="E1116" s="195" t="s">
        <v>3</v>
      </c>
      <c r="F1116" s="196" t="s">
        <v>653</v>
      </c>
      <c r="H1116" s="197">
        <v>33.048</v>
      </c>
      <c r="I1116" s="198"/>
      <c r="L1116" s="194"/>
      <c r="M1116" s="199"/>
      <c r="N1116" s="200"/>
      <c r="O1116" s="200"/>
      <c r="P1116" s="200"/>
      <c r="Q1116" s="200"/>
      <c r="R1116" s="200"/>
      <c r="S1116" s="200"/>
      <c r="T1116" s="201"/>
      <c r="AT1116" s="195" t="s">
        <v>188</v>
      </c>
      <c r="AU1116" s="195" t="s">
        <v>81</v>
      </c>
      <c r="AV1116" s="12" t="s">
        <v>81</v>
      </c>
      <c r="AW1116" s="12" t="s">
        <v>34</v>
      </c>
      <c r="AX1116" s="12" t="s">
        <v>72</v>
      </c>
      <c r="AY1116" s="195" t="s">
        <v>177</v>
      </c>
    </row>
    <row r="1117" spans="2:51" s="12" customFormat="1" ht="12">
      <c r="B1117" s="194"/>
      <c r="D1117" s="191" t="s">
        <v>188</v>
      </c>
      <c r="E1117" s="195" t="s">
        <v>3</v>
      </c>
      <c r="F1117" s="196" t="s">
        <v>653</v>
      </c>
      <c r="H1117" s="197">
        <v>33.048</v>
      </c>
      <c r="I1117" s="198"/>
      <c r="L1117" s="194"/>
      <c r="M1117" s="199"/>
      <c r="N1117" s="200"/>
      <c r="O1117" s="200"/>
      <c r="P1117" s="200"/>
      <c r="Q1117" s="200"/>
      <c r="R1117" s="200"/>
      <c r="S1117" s="200"/>
      <c r="T1117" s="201"/>
      <c r="AT1117" s="195" t="s">
        <v>188</v>
      </c>
      <c r="AU1117" s="195" t="s">
        <v>81</v>
      </c>
      <c r="AV1117" s="12" t="s">
        <v>81</v>
      </c>
      <c r="AW1117" s="12" t="s">
        <v>34</v>
      </c>
      <c r="AX1117" s="12" t="s">
        <v>72</v>
      </c>
      <c r="AY1117" s="195" t="s">
        <v>177</v>
      </c>
    </row>
    <row r="1118" spans="2:51" s="12" customFormat="1" ht="12">
      <c r="B1118" s="194"/>
      <c r="D1118" s="191" t="s">
        <v>188</v>
      </c>
      <c r="E1118" s="195" t="s">
        <v>3</v>
      </c>
      <c r="F1118" s="196" t="s">
        <v>654</v>
      </c>
      <c r="H1118" s="197">
        <v>33.36</v>
      </c>
      <c r="I1118" s="198"/>
      <c r="L1118" s="194"/>
      <c r="M1118" s="199"/>
      <c r="N1118" s="200"/>
      <c r="O1118" s="200"/>
      <c r="P1118" s="200"/>
      <c r="Q1118" s="200"/>
      <c r="R1118" s="200"/>
      <c r="S1118" s="200"/>
      <c r="T1118" s="201"/>
      <c r="AT1118" s="195" t="s">
        <v>188</v>
      </c>
      <c r="AU1118" s="195" t="s">
        <v>81</v>
      </c>
      <c r="AV1118" s="12" t="s">
        <v>81</v>
      </c>
      <c r="AW1118" s="12" t="s">
        <v>34</v>
      </c>
      <c r="AX1118" s="12" t="s">
        <v>72</v>
      </c>
      <c r="AY1118" s="195" t="s">
        <v>177</v>
      </c>
    </row>
    <row r="1119" spans="2:51" s="12" customFormat="1" ht="12">
      <c r="B1119" s="194"/>
      <c r="D1119" s="191" t="s">
        <v>188</v>
      </c>
      <c r="E1119" s="195" t="s">
        <v>3</v>
      </c>
      <c r="F1119" s="196" t="s">
        <v>620</v>
      </c>
      <c r="H1119" s="197">
        <v>49.053</v>
      </c>
      <c r="I1119" s="198"/>
      <c r="L1119" s="194"/>
      <c r="M1119" s="199"/>
      <c r="N1119" s="200"/>
      <c r="O1119" s="200"/>
      <c r="P1119" s="200"/>
      <c r="Q1119" s="200"/>
      <c r="R1119" s="200"/>
      <c r="S1119" s="200"/>
      <c r="T1119" s="201"/>
      <c r="AT1119" s="195" t="s">
        <v>188</v>
      </c>
      <c r="AU1119" s="195" t="s">
        <v>81</v>
      </c>
      <c r="AV1119" s="12" t="s">
        <v>81</v>
      </c>
      <c r="AW1119" s="12" t="s">
        <v>34</v>
      </c>
      <c r="AX1119" s="12" t="s">
        <v>72</v>
      </c>
      <c r="AY1119" s="195" t="s">
        <v>177</v>
      </c>
    </row>
    <row r="1120" spans="2:51" s="12" customFormat="1" ht="12">
      <c r="B1120" s="194"/>
      <c r="D1120" s="191" t="s">
        <v>188</v>
      </c>
      <c r="E1120" s="195" t="s">
        <v>3</v>
      </c>
      <c r="F1120" s="196" t="s">
        <v>655</v>
      </c>
      <c r="H1120" s="197">
        <v>62.217</v>
      </c>
      <c r="I1120" s="198"/>
      <c r="L1120" s="194"/>
      <c r="M1120" s="199"/>
      <c r="N1120" s="200"/>
      <c r="O1120" s="200"/>
      <c r="P1120" s="200"/>
      <c r="Q1120" s="200"/>
      <c r="R1120" s="200"/>
      <c r="S1120" s="200"/>
      <c r="T1120" s="201"/>
      <c r="AT1120" s="195" t="s">
        <v>188</v>
      </c>
      <c r="AU1120" s="195" t="s">
        <v>81</v>
      </c>
      <c r="AV1120" s="12" t="s">
        <v>81</v>
      </c>
      <c r="AW1120" s="12" t="s">
        <v>34</v>
      </c>
      <c r="AX1120" s="12" t="s">
        <v>72</v>
      </c>
      <c r="AY1120" s="195" t="s">
        <v>177</v>
      </c>
    </row>
    <row r="1121" spans="2:51" s="12" customFormat="1" ht="12">
      <c r="B1121" s="194"/>
      <c r="D1121" s="191" t="s">
        <v>188</v>
      </c>
      <c r="E1121" s="195" t="s">
        <v>3</v>
      </c>
      <c r="F1121" s="196" t="s">
        <v>656</v>
      </c>
      <c r="H1121" s="197">
        <v>58.37</v>
      </c>
      <c r="I1121" s="198"/>
      <c r="L1121" s="194"/>
      <c r="M1121" s="199"/>
      <c r="N1121" s="200"/>
      <c r="O1121" s="200"/>
      <c r="P1121" s="200"/>
      <c r="Q1121" s="200"/>
      <c r="R1121" s="200"/>
      <c r="S1121" s="200"/>
      <c r="T1121" s="201"/>
      <c r="AT1121" s="195" t="s">
        <v>188</v>
      </c>
      <c r="AU1121" s="195" t="s">
        <v>81</v>
      </c>
      <c r="AV1121" s="12" t="s">
        <v>81</v>
      </c>
      <c r="AW1121" s="12" t="s">
        <v>34</v>
      </c>
      <c r="AX1121" s="12" t="s">
        <v>72</v>
      </c>
      <c r="AY1121" s="195" t="s">
        <v>177</v>
      </c>
    </row>
    <row r="1122" spans="2:51" s="12" customFormat="1" ht="12">
      <c r="B1122" s="194"/>
      <c r="D1122" s="191" t="s">
        <v>188</v>
      </c>
      <c r="E1122" s="195" t="s">
        <v>3</v>
      </c>
      <c r="F1122" s="196" t="s">
        <v>623</v>
      </c>
      <c r="H1122" s="197">
        <v>67.08</v>
      </c>
      <c r="I1122" s="198"/>
      <c r="L1122" s="194"/>
      <c r="M1122" s="199"/>
      <c r="N1122" s="200"/>
      <c r="O1122" s="200"/>
      <c r="P1122" s="200"/>
      <c r="Q1122" s="200"/>
      <c r="R1122" s="200"/>
      <c r="S1122" s="200"/>
      <c r="T1122" s="201"/>
      <c r="AT1122" s="195" t="s">
        <v>188</v>
      </c>
      <c r="AU1122" s="195" t="s">
        <v>81</v>
      </c>
      <c r="AV1122" s="12" t="s">
        <v>81</v>
      </c>
      <c r="AW1122" s="12" t="s">
        <v>34</v>
      </c>
      <c r="AX1122" s="12" t="s">
        <v>72</v>
      </c>
      <c r="AY1122" s="195" t="s">
        <v>177</v>
      </c>
    </row>
    <row r="1123" spans="2:51" s="12" customFormat="1" ht="12">
      <c r="B1123" s="194"/>
      <c r="D1123" s="191" t="s">
        <v>188</v>
      </c>
      <c r="E1123" s="195" t="s">
        <v>3</v>
      </c>
      <c r="F1123" s="196" t="s">
        <v>623</v>
      </c>
      <c r="H1123" s="197">
        <v>67.08</v>
      </c>
      <c r="I1123" s="198"/>
      <c r="L1123" s="194"/>
      <c r="M1123" s="199"/>
      <c r="N1123" s="200"/>
      <c r="O1123" s="200"/>
      <c r="P1123" s="200"/>
      <c r="Q1123" s="200"/>
      <c r="R1123" s="200"/>
      <c r="S1123" s="200"/>
      <c r="T1123" s="201"/>
      <c r="AT1123" s="195" t="s">
        <v>188</v>
      </c>
      <c r="AU1123" s="195" t="s">
        <v>81</v>
      </c>
      <c r="AV1123" s="12" t="s">
        <v>81</v>
      </c>
      <c r="AW1123" s="12" t="s">
        <v>34</v>
      </c>
      <c r="AX1123" s="12" t="s">
        <v>72</v>
      </c>
      <c r="AY1123" s="195" t="s">
        <v>177</v>
      </c>
    </row>
    <row r="1124" spans="2:51" s="12" customFormat="1" ht="12">
      <c r="B1124" s="194"/>
      <c r="D1124" s="191" t="s">
        <v>188</v>
      </c>
      <c r="E1124" s="195" t="s">
        <v>3</v>
      </c>
      <c r="F1124" s="196" t="s">
        <v>623</v>
      </c>
      <c r="H1124" s="197">
        <v>67.08</v>
      </c>
      <c r="I1124" s="198"/>
      <c r="L1124" s="194"/>
      <c r="M1124" s="199"/>
      <c r="N1124" s="200"/>
      <c r="O1124" s="200"/>
      <c r="P1124" s="200"/>
      <c r="Q1124" s="200"/>
      <c r="R1124" s="200"/>
      <c r="S1124" s="200"/>
      <c r="T1124" s="201"/>
      <c r="AT1124" s="195" t="s">
        <v>188</v>
      </c>
      <c r="AU1124" s="195" t="s">
        <v>81</v>
      </c>
      <c r="AV1124" s="12" t="s">
        <v>81</v>
      </c>
      <c r="AW1124" s="12" t="s">
        <v>34</v>
      </c>
      <c r="AX1124" s="12" t="s">
        <v>72</v>
      </c>
      <c r="AY1124" s="195" t="s">
        <v>177</v>
      </c>
    </row>
    <row r="1125" spans="2:51" s="12" customFormat="1" ht="12">
      <c r="B1125" s="194"/>
      <c r="D1125" s="191" t="s">
        <v>188</v>
      </c>
      <c r="E1125" s="195" t="s">
        <v>3</v>
      </c>
      <c r="F1125" s="196" t="s">
        <v>657</v>
      </c>
      <c r="H1125" s="197">
        <v>61.635</v>
      </c>
      <c r="I1125" s="198"/>
      <c r="L1125" s="194"/>
      <c r="M1125" s="199"/>
      <c r="N1125" s="200"/>
      <c r="O1125" s="200"/>
      <c r="P1125" s="200"/>
      <c r="Q1125" s="200"/>
      <c r="R1125" s="200"/>
      <c r="S1125" s="200"/>
      <c r="T1125" s="201"/>
      <c r="AT1125" s="195" t="s">
        <v>188</v>
      </c>
      <c r="AU1125" s="195" t="s">
        <v>81</v>
      </c>
      <c r="AV1125" s="12" t="s">
        <v>81</v>
      </c>
      <c r="AW1125" s="12" t="s">
        <v>34</v>
      </c>
      <c r="AX1125" s="12" t="s">
        <v>72</v>
      </c>
      <c r="AY1125" s="195" t="s">
        <v>177</v>
      </c>
    </row>
    <row r="1126" spans="2:51" s="12" customFormat="1" ht="12">
      <c r="B1126" s="194"/>
      <c r="D1126" s="191" t="s">
        <v>188</v>
      </c>
      <c r="E1126" s="195" t="s">
        <v>3</v>
      </c>
      <c r="F1126" s="196" t="s">
        <v>657</v>
      </c>
      <c r="H1126" s="197">
        <v>61.635</v>
      </c>
      <c r="I1126" s="198"/>
      <c r="L1126" s="194"/>
      <c r="M1126" s="199"/>
      <c r="N1126" s="200"/>
      <c r="O1126" s="200"/>
      <c r="P1126" s="200"/>
      <c r="Q1126" s="200"/>
      <c r="R1126" s="200"/>
      <c r="S1126" s="200"/>
      <c r="T1126" s="201"/>
      <c r="AT1126" s="195" t="s">
        <v>188</v>
      </c>
      <c r="AU1126" s="195" t="s">
        <v>81</v>
      </c>
      <c r="AV1126" s="12" t="s">
        <v>81</v>
      </c>
      <c r="AW1126" s="12" t="s">
        <v>34</v>
      </c>
      <c r="AX1126" s="12" t="s">
        <v>72</v>
      </c>
      <c r="AY1126" s="195" t="s">
        <v>177</v>
      </c>
    </row>
    <row r="1127" spans="2:51" s="12" customFormat="1" ht="12">
      <c r="B1127" s="194"/>
      <c r="D1127" s="191" t="s">
        <v>188</v>
      </c>
      <c r="E1127" s="195" t="s">
        <v>3</v>
      </c>
      <c r="F1127" s="196" t="s">
        <v>657</v>
      </c>
      <c r="H1127" s="197">
        <v>61.635</v>
      </c>
      <c r="I1127" s="198"/>
      <c r="L1127" s="194"/>
      <c r="M1127" s="199"/>
      <c r="N1127" s="200"/>
      <c r="O1127" s="200"/>
      <c r="P1127" s="200"/>
      <c r="Q1127" s="200"/>
      <c r="R1127" s="200"/>
      <c r="S1127" s="200"/>
      <c r="T1127" s="201"/>
      <c r="AT1127" s="195" t="s">
        <v>188</v>
      </c>
      <c r="AU1127" s="195" t="s">
        <v>81</v>
      </c>
      <c r="AV1127" s="12" t="s">
        <v>81</v>
      </c>
      <c r="AW1127" s="12" t="s">
        <v>34</v>
      </c>
      <c r="AX1127" s="12" t="s">
        <v>72</v>
      </c>
      <c r="AY1127" s="195" t="s">
        <v>177</v>
      </c>
    </row>
    <row r="1128" spans="2:51" s="12" customFormat="1" ht="12">
      <c r="B1128" s="194"/>
      <c r="D1128" s="191" t="s">
        <v>188</v>
      </c>
      <c r="E1128" s="195" t="s">
        <v>3</v>
      </c>
      <c r="F1128" s="196" t="s">
        <v>657</v>
      </c>
      <c r="H1128" s="197">
        <v>61.635</v>
      </c>
      <c r="I1128" s="198"/>
      <c r="L1128" s="194"/>
      <c r="M1128" s="199"/>
      <c r="N1128" s="200"/>
      <c r="O1128" s="200"/>
      <c r="P1128" s="200"/>
      <c r="Q1128" s="200"/>
      <c r="R1128" s="200"/>
      <c r="S1128" s="200"/>
      <c r="T1128" s="201"/>
      <c r="AT1128" s="195" t="s">
        <v>188</v>
      </c>
      <c r="AU1128" s="195" t="s">
        <v>81</v>
      </c>
      <c r="AV1128" s="12" t="s">
        <v>81</v>
      </c>
      <c r="AW1128" s="12" t="s">
        <v>34</v>
      </c>
      <c r="AX1128" s="12" t="s">
        <v>72</v>
      </c>
      <c r="AY1128" s="195" t="s">
        <v>177</v>
      </c>
    </row>
    <row r="1129" spans="2:51" s="12" customFormat="1" ht="12">
      <c r="B1129" s="194"/>
      <c r="D1129" s="191" t="s">
        <v>188</v>
      </c>
      <c r="E1129" s="195" t="s">
        <v>3</v>
      </c>
      <c r="F1129" s="196" t="s">
        <v>658</v>
      </c>
      <c r="H1129" s="197">
        <v>34.83</v>
      </c>
      <c r="I1129" s="198"/>
      <c r="L1129" s="194"/>
      <c r="M1129" s="199"/>
      <c r="N1129" s="200"/>
      <c r="O1129" s="200"/>
      <c r="P1129" s="200"/>
      <c r="Q1129" s="200"/>
      <c r="R1129" s="200"/>
      <c r="S1129" s="200"/>
      <c r="T1129" s="201"/>
      <c r="AT1129" s="195" t="s">
        <v>188</v>
      </c>
      <c r="AU1129" s="195" t="s">
        <v>81</v>
      </c>
      <c r="AV1129" s="12" t="s">
        <v>81</v>
      </c>
      <c r="AW1129" s="12" t="s">
        <v>34</v>
      </c>
      <c r="AX1129" s="12" t="s">
        <v>72</v>
      </c>
      <c r="AY1129" s="195" t="s">
        <v>177</v>
      </c>
    </row>
    <row r="1130" spans="2:51" s="12" customFormat="1" ht="12">
      <c r="B1130" s="194"/>
      <c r="D1130" s="191" t="s">
        <v>188</v>
      </c>
      <c r="E1130" s="195" t="s">
        <v>3</v>
      </c>
      <c r="F1130" s="196" t="s">
        <v>658</v>
      </c>
      <c r="H1130" s="197">
        <v>34.83</v>
      </c>
      <c r="I1130" s="198"/>
      <c r="L1130" s="194"/>
      <c r="M1130" s="199"/>
      <c r="N1130" s="200"/>
      <c r="O1130" s="200"/>
      <c r="P1130" s="200"/>
      <c r="Q1130" s="200"/>
      <c r="R1130" s="200"/>
      <c r="S1130" s="200"/>
      <c r="T1130" s="201"/>
      <c r="AT1130" s="195" t="s">
        <v>188</v>
      </c>
      <c r="AU1130" s="195" t="s">
        <v>81</v>
      </c>
      <c r="AV1130" s="12" t="s">
        <v>81</v>
      </c>
      <c r="AW1130" s="12" t="s">
        <v>34</v>
      </c>
      <c r="AX1130" s="12" t="s">
        <v>72</v>
      </c>
      <c r="AY1130" s="195" t="s">
        <v>177</v>
      </c>
    </row>
    <row r="1131" spans="2:51" s="12" customFormat="1" ht="12">
      <c r="B1131" s="194"/>
      <c r="D1131" s="191" t="s">
        <v>188</v>
      </c>
      <c r="E1131" s="195" t="s">
        <v>3</v>
      </c>
      <c r="F1131" s="196" t="s">
        <v>658</v>
      </c>
      <c r="H1131" s="197">
        <v>34.83</v>
      </c>
      <c r="I1131" s="198"/>
      <c r="L1131" s="194"/>
      <c r="M1131" s="199"/>
      <c r="N1131" s="200"/>
      <c r="O1131" s="200"/>
      <c r="P1131" s="200"/>
      <c r="Q1131" s="200"/>
      <c r="R1131" s="200"/>
      <c r="S1131" s="200"/>
      <c r="T1131" s="201"/>
      <c r="AT1131" s="195" t="s">
        <v>188</v>
      </c>
      <c r="AU1131" s="195" t="s">
        <v>81</v>
      </c>
      <c r="AV1131" s="12" t="s">
        <v>81</v>
      </c>
      <c r="AW1131" s="12" t="s">
        <v>34</v>
      </c>
      <c r="AX1131" s="12" t="s">
        <v>72</v>
      </c>
      <c r="AY1131" s="195" t="s">
        <v>177</v>
      </c>
    </row>
    <row r="1132" spans="2:51" s="12" customFormat="1" ht="12">
      <c r="B1132" s="194"/>
      <c r="D1132" s="191" t="s">
        <v>188</v>
      </c>
      <c r="E1132" s="195" t="s">
        <v>3</v>
      </c>
      <c r="F1132" s="196" t="s">
        <v>659</v>
      </c>
      <c r="H1132" s="197">
        <v>31.86</v>
      </c>
      <c r="I1132" s="198"/>
      <c r="L1132" s="194"/>
      <c r="M1132" s="199"/>
      <c r="N1132" s="200"/>
      <c r="O1132" s="200"/>
      <c r="P1132" s="200"/>
      <c r="Q1132" s="200"/>
      <c r="R1132" s="200"/>
      <c r="S1132" s="200"/>
      <c r="T1132" s="201"/>
      <c r="AT1132" s="195" t="s">
        <v>188</v>
      </c>
      <c r="AU1132" s="195" t="s">
        <v>81</v>
      </c>
      <c r="AV1132" s="12" t="s">
        <v>81</v>
      </c>
      <c r="AW1132" s="12" t="s">
        <v>34</v>
      </c>
      <c r="AX1132" s="12" t="s">
        <v>72</v>
      </c>
      <c r="AY1132" s="195" t="s">
        <v>177</v>
      </c>
    </row>
    <row r="1133" spans="2:51" s="12" customFormat="1" ht="12">
      <c r="B1133" s="194"/>
      <c r="D1133" s="191" t="s">
        <v>188</v>
      </c>
      <c r="E1133" s="195" t="s">
        <v>3</v>
      </c>
      <c r="F1133" s="196" t="s">
        <v>659</v>
      </c>
      <c r="H1133" s="197">
        <v>31.86</v>
      </c>
      <c r="I1133" s="198"/>
      <c r="L1133" s="194"/>
      <c r="M1133" s="199"/>
      <c r="N1133" s="200"/>
      <c r="O1133" s="200"/>
      <c r="P1133" s="200"/>
      <c r="Q1133" s="200"/>
      <c r="R1133" s="200"/>
      <c r="S1133" s="200"/>
      <c r="T1133" s="201"/>
      <c r="AT1133" s="195" t="s">
        <v>188</v>
      </c>
      <c r="AU1133" s="195" t="s">
        <v>81</v>
      </c>
      <c r="AV1133" s="12" t="s">
        <v>81</v>
      </c>
      <c r="AW1133" s="12" t="s">
        <v>34</v>
      </c>
      <c r="AX1133" s="12" t="s">
        <v>72</v>
      </c>
      <c r="AY1133" s="195" t="s">
        <v>177</v>
      </c>
    </row>
    <row r="1134" spans="2:51" s="12" customFormat="1" ht="12">
      <c r="B1134" s="194"/>
      <c r="D1134" s="191" t="s">
        <v>188</v>
      </c>
      <c r="E1134" s="195" t="s">
        <v>3</v>
      </c>
      <c r="F1134" s="196" t="s">
        <v>659</v>
      </c>
      <c r="H1134" s="197">
        <v>31.86</v>
      </c>
      <c r="I1134" s="198"/>
      <c r="L1134" s="194"/>
      <c r="M1134" s="199"/>
      <c r="N1134" s="200"/>
      <c r="O1134" s="200"/>
      <c r="P1134" s="200"/>
      <c r="Q1134" s="200"/>
      <c r="R1134" s="200"/>
      <c r="S1134" s="200"/>
      <c r="T1134" s="201"/>
      <c r="AT1134" s="195" t="s">
        <v>188</v>
      </c>
      <c r="AU1134" s="195" t="s">
        <v>81</v>
      </c>
      <c r="AV1134" s="12" t="s">
        <v>81</v>
      </c>
      <c r="AW1134" s="12" t="s">
        <v>34</v>
      </c>
      <c r="AX1134" s="12" t="s">
        <v>72</v>
      </c>
      <c r="AY1134" s="195" t="s">
        <v>177</v>
      </c>
    </row>
    <row r="1135" spans="2:51" s="12" customFormat="1" ht="12">
      <c r="B1135" s="194"/>
      <c r="D1135" s="191" t="s">
        <v>188</v>
      </c>
      <c r="E1135" s="195" t="s">
        <v>3</v>
      </c>
      <c r="F1135" s="196" t="s">
        <v>659</v>
      </c>
      <c r="H1135" s="197">
        <v>31.86</v>
      </c>
      <c r="I1135" s="198"/>
      <c r="L1135" s="194"/>
      <c r="M1135" s="199"/>
      <c r="N1135" s="200"/>
      <c r="O1135" s="200"/>
      <c r="P1135" s="200"/>
      <c r="Q1135" s="200"/>
      <c r="R1135" s="200"/>
      <c r="S1135" s="200"/>
      <c r="T1135" s="201"/>
      <c r="AT1135" s="195" t="s">
        <v>188</v>
      </c>
      <c r="AU1135" s="195" t="s">
        <v>81</v>
      </c>
      <c r="AV1135" s="12" t="s">
        <v>81</v>
      </c>
      <c r="AW1135" s="12" t="s">
        <v>34</v>
      </c>
      <c r="AX1135" s="12" t="s">
        <v>72</v>
      </c>
      <c r="AY1135" s="195" t="s">
        <v>177</v>
      </c>
    </row>
    <row r="1136" spans="2:51" s="12" customFormat="1" ht="12">
      <c r="B1136" s="194"/>
      <c r="D1136" s="191" t="s">
        <v>188</v>
      </c>
      <c r="E1136" s="195" t="s">
        <v>3</v>
      </c>
      <c r="F1136" s="196" t="s">
        <v>660</v>
      </c>
      <c r="H1136" s="197">
        <v>55.818</v>
      </c>
      <c r="I1136" s="198"/>
      <c r="L1136" s="194"/>
      <c r="M1136" s="199"/>
      <c r="N1136" s="200"/>
      <c r="O1136" s="200"/>
      <c r="P1136" s="200"/>
      <c r="Q1136" s="200"/>
      <c r="R1136" s="200"/>
      <c r="S1136" s="200"/>
      <c r="T1136" s="201"/>
      <c r="AT1136" s="195" t="s">
        <v>188</v>
      </c>
      <c r="AU1136" s="195" t="s">
        <v>81</v>
      </c>
      <c r="AV1136" s="12" t="s">
        <v>81</v>
      </c>
      <c r="AW1136" s="12" t="s">
        <v>34</v>
      </c>
      <c r="AX1136" s="12" t="s">
        <v>72</v>
      </c>
      <c r="AY1136" s="195" t="s">
        <v>177</v>
      </c>
    </row>
    <row r="1137" spans="2:51" s="12" customFormat="1" ht="12">
      <c r="B1137" s="194"/>
      <c r="D1137" s="191" t="s">
        <v>188</v>
      </c>
      <c r="E1137" s="195" t="s">
        <v>3</v>
      </c>
      <c r="F1137" s="196" t="s">
        <v>661</v>
      </c>
      <c r="H1137" s="197">
        <v>39.22</v>
      </c>
      <c r="I1137" s="198"/>
      <c r="L1137" s="194"/>
      <c r="M1137" s="199"/>
      <c r="N1137" s="200"/>
      <c r="O1137" s="200"/>
      <c r="P1137" s="200"/>
      <c r="Q1137" s="200"/>
      <c r="R1137" s="200"/>
      <c r="S1137" s="200"/>
      <c r="T1137" s="201"/>
      <c r="AT1137" s="195" t="s">
        <v>188</v>
      </c>
      <c r="AU1137" s="195" t="s">
        <v>81</v>
      </c>
      <c r="AV1137" s="12" t="s">
        <v>81</v>
      </c>
      <c r="AW1137" s="12" t="s">
        <v>34</v>
      </c>
      <c r="AX1137" s="12" t="s">
        <v>72</v>
      </c>
      <c r="AY1137" s="195" t="s">
        <v>177</v>
      </c>
    </row>
    <row r="1138" spans="2:51" s="12" customFormat="1" ht="12">
      <c r="B1138" s="194"/>
      <c r="D1138" s="191" t="s">
        <v>188</v>
      </c>
      <c r="E1138" s="195" t="s">
        <v>3</v>
      </c>
      <c r="F1138" s="196" t="s">
        <v>629</v>
      </c>
      <c r="H1138" s="197">
        <v>61.065</v>
      </c>
      <c r="I1138" s="198"/>
      <c r="L1138" s="194"/>
      <c r="M1138" s="199"/>
      <c r="N1138" s="200"/>
      <c r="O1138" s="200"/>
      <c r="P1138" s="200"/>
      <c r="Q1138" s="200"/>
      <c r="R1138" s="200"/>
      <c r="S1138" s="200"/>
      <c r="T1138" s="201"/>
      <c r="AT1138" s="195" t="s">
        <v>188</v>
      </c>
      <c r="AU1138" s="195" t="s">
        <v>81</v>
      </c>
      <c r="AV1138" s="12" t="s">
        <v>81</v>
      </c>
      <c r="AW1138" s="12" t="s">
        <v>34</v>
      </c>
      <c r="AX1138" s="12" t="s">
        <v>72</v>
      </c>
      <c r="AY1138" s="195" t="s">
        <v>177</v>
      </c>
    </row>
    <row r="1139" spans="2:51" s="12" customFormat="1" ht="12">
      <c r="B1139" s="194"/>
      <c r="D1139" s="191" t="s">
        <v>188</v>
      </c>
      <c r="E1139" s="195" t="s">
        <v>3</v>
      </c>
      <c r="F1139" s="196" t="s">
        <v>662</v>
      </c>
      <c r="H1139" s="197">
        <v>53.155</v>
      </c>
      <c r="I1139" s="198"/>
      <c r="L1139" s="194"/>
      <c r="M1139" s="199"/>
      <c r="N1139" s="200"/>
      <c r="O1139" s="200"/>
      <c r="P1139" s="200"/>
      <c r="Q1139" s="200"/>
      <c r="R1139" s="200"/>
      <c r="S1139" s="200"/>
      <c r="T1139" s="201"/>
      <c r="AT1139" s="195" t="s">
        <v>188</v>
      </c>
      <c r="AU1139" s="195" t="s">
        <v>81</v>
      </c>
      <c r="AV1139" s="12" t="s">
        <v>81</v>
      </c>
      <c r="AW1139" s="12" t="s">
        <v>34</v>
      </c>
      <c r="AX1139" s="12" t="s">
        <v>72</v>
      </c>
      <c r="AY1139" s="195" t="s">
        <v>177</v>
      </c>
    </row>
    <row r="1140" spans="2:51" s="12" customFormat="1" ht="12">
      <c r="B1140" s="194"/>
      <c r="D1140" s="191" t="s">
        <v>188</v>
      </c>
      <c r="E1140" s="195" t="s">
        <v>3</v>
      </c>
      <c r="F1140" s="196" t="s">
        <v>663</v>
      </c>
      <c r="H1140" s="197">
        <v>18.4</v>
      </c>
      <c r="I1140" s="198"/>
      <c r="L1140" s="194"/>
      <c r="M1140" s="199"/>
      <c r="N1140" s="200"/>
      <c r="O1140" s="200"/>
      <c r="P1140" s="200"/>
      <c r="Q1140" s="200"/>
      <c r="R1140" s="200"/>
      <c r="S1140" s="200"/>
      <c r="T1140" s="201"/>
      <c r="AT1140" s="195" t="s">
        <v>188</v>
      </c>
      <c r="AU1140" s="195" t="s">
        <v>81</v>
      </c>
      <c r="AV1140" s="12" t="s">
        <v>81</v>
      </c>
      <c r="AW1140" s="12" t="s">
        <v>34</v>
      </c>
      <c r="AX1140" s="12" t="s">
        <v>72</v>
      </c>
      <c r="AY1140" s="195" t="s">
        <v>177</v>
      </c>
    </row>
    <row r="1141" spans="2:51" s="12" customFormat="1" ht="12">
      <c r="B1141" s="194"/>
      <c r="D1141" s="191" t="s">
        <v>188</v>
      </c>
      <c r="E1141" s="195" t="s">
        <v>3</v>
      </c>
      <c r="F1141" s="196" t="s">
        <v>664</v>
      </c>
      <c r="H1141" s="197">
        <v>24.27</v>
      </c>
      <c r="I1141" s="198"/>
      <c r="L1141" s="194"/>
      <c r="M1141" s="199"/>
      <c r="N1141" s="200"/>
      <c r="O1141" s="200"/>
      <c r="P1141" s="200"/>
      <c r="Q1141" s="200"/>
      <c r="R1141" s="200"/>
      <c r="S1141" s="200"/>
      <c r="T1141" s="201"/>
      <c r="AT1141" s="195" t="s">
        <v>188</v>
      </c>
      <c r="AU1141" s="195" t="s">
        <v>81</v>
      </c>
      <c r="AV1141" s="12" t="s">
        <v>81</v>
      </c>
      <c r="AW1141" s="12" t="s">
        <v>34</v>
      </c>
      <c r="AX1141" s="12" t="s">
        <v>72</v>
      </c>
      <c r="AY1141" s="195" t="s">
        <v>177</v>
      </c>
    </row>
    <row r="1142" spans="2:51" s="12" customFormat="1" ht="12">
      <c r="B1142" s="194"/>
      <c r="D1142" s="191" t="s">
        <v>188</v>
      </c>
      <c r="E1142" s="195" t="s">
        <v>3</v>
      </c>
      <c r="F1142" s="196" t="s">
        <v>633</v>
      </c>
      <c r="H1142" s="197">
        <v>45.63</v>
      </c>
      <c r="I1142" s="198"/>
      <c r="L1142" s="194"/>
      <c r="M1142" s="199"/>
      <c r="N1142" s="200"/>
      <c r="O1142" s="200"/>
      <c r="P1142" s="200"/>
      <c r="Q1142" s="200"/>
      <c r="R1142" s="200"/>
      <c r="S1142" s="200"/>
      <c r="T1142" s="201"/>
      <c r="AT1142" s="195" t="s">
        <v>188</v>
      </c>
      <c r="AU1142" s="195" t="s">
        <v>81</v>
      </c>
      <c r="AV1142" s="12" t="s">
        <v>81</v>
      </c>
      <c r="AW1142" s="12" t="s">
        <v>34</v>
      </c>
      <c r="AX1142" s="12" t="s">
        <v>72</v>
      </c>
      <c r="AY1142" s="195" t="s">
        <v>177</v>
      </c>
    </row>
    <row r="1143" spans="2:51" s="12" customFormat="1" ht="12">
      <c r="B1143" s="194"/>
      <c r="D1143" s="191" t="s">
        <v>188</v>
      </c>
      <c r="E1143" s="195" t="s">
        <v>3</v>
      </c>
      <c r="F1143" s="196" t="s">
        <v>634</v>
      </c>
      <c r="H1143" s="197">
        <v>36.48</v>
      </c>
      <c r="I1143" s="198"/>
      <c r="L1143" s="194"/>
      <c r="M1143" s="199"/>
      <c r="N1143" s="200"/>
      <c r="O1143" s="200"/>
      <c r="P1143" s="200"/>
      <c r="Q1143" s="200"/>
      <c r="R1143" s="200"/>
      <c r="S1143" s="200"/>
      <c r="T1143" s="201"/>
      <c r="AT1143" s="195" t="s">
        <v>188</v>
      </c>
      <c r="AU1143" s="195" t="s">
        <v>81</v>
      </c>
      <c r="AV1143" s="12" t="s">
        <v>81</v>
      </c>
      <c r="AW1143" s="12" t="s">
        <v>34</v>
      </c>
      <c r="AX1143" s="12" t="s">
        <v>72</v>
      </c>
      <c r="AY1143" s="195" t="s">
        <v>177</v>
      </c>
    </row>
    <row r="1144" spans="2:51" s="12" customFormat="1" ht="12">
      <c r="B1144" s="194"/>
      <c r="D1144" s="191" t="s">
        <v>188</v>
      </c>
      <c r="E1144" s="195" t="s">
        <v>3</v>
      </c>
      <c r="F1144" s="196" t="s">
        <v>665</v>
      </c>
      <c r="H1144" s="197">
        <v>22.62</v>
      </c>
      <c r="I1144" s="198"/>
      <c r="L1144" s="194"/>
      <c r="M1144" s="199"/>
      <c r="N1144" s="200"/>
      <c r="O1144" s="200"/>
      <c r="P1144" s="200"/>
      <c r="Q1144" s="200"/>
      <c r="R1144" s="200"/>
      <c r="S1144" s="200"/>
      <c r="T1144" s="201"/>
      <c r="AT1144" s="195" t="s">
        <v>188</v>
      </c>
      <c r="AU1144" s="195" t="s">
        <v>81</v>
      </c>
      <c r="AV1144" s="12" t="s">
        <v>81</v>
      </c>
      <c r="AW1144" s="12" t="s">
        <v>34</v>
      </c>
      <c r="AX1144" s="12" t="s">
        <v>72</v>
      </c>
      <c r="AY1144" s="195" t="s">
        <v>177</v>
      </c>
    </row>
    <row r="1145" spans="2:51" s="12" customFormat="1" ht="12">
      <c r="B1145" s="194"/>
      <c r="D1145" s="191" t="s">
        <v>188</v>
      </c>
      <c r="E1145" s="195" t="s">
        <v>3</v>
      </c>
      <c r="F1145" s="196" t="s">
        <v>665</v>
      </c>
      <c r="H1145" s="197">
        <v>22.62</v>
      </c>
      <c r="I1145" s="198"/>
      <c r="L1145" s="194"/>
      <c r="M1145" s="199"/>
      <c r="N1145" s="200"/>
      <c r="O1145" s="200"/>
      <c r="P1145" s="200"/>
      <c r="Q1145" s="200"/>
      <c r="R1145" s="200"/>
      <c r="S1145" s="200"/>
      <c r="T1145" s="201"/>
      <c r="AT1145" s="195" t="s">
        <v>188</v>
      </c>
      <c r="AU1145" s="195" t="s">
        <v>81</v>
      </c>
      <c r="AV1145" s="12" t="s">
        <v>81</v>
      </c>
      <c r="AW1145" s="12" t="s">
        <v>34</v>
      </c>
      <c r="AX1145" s="12" t="s">
        <v>72</v>
      </c>
      <c r="AY1145" s="195" t="s">
        <v>177</v>
      </c>
    </row>
    <row r="1146" spans="2:51" s="12" customFormat="1" ht="12">
      <c r="B1146" s="194"/>
      <c r="D1146" s="191" t="s">
        <v>188</v>
      </c>
      <c r="E1146" s="195" t="s">
        <v>3</v>
      </c>
      <c r="F1146" s="196" t="s">
        <v>633</v>
      </c>
      <c r="H1146" s="197">
        <v>45.63</v>
      </c>
      <c r="I1146" s="198"/>
      <c r="L1146" s="194"/>
      <c r="M1146" s="199"/>
      <c r="N1146" s="200"/>
      <c r="O1146" s="200"/>
      <c r="P1146" s="200"/>
      <c r="Q1146" s="200"/>
      <c r="R1146" s="200"/>
      <c r="S1146" s="200"/>
      <c r="T1146" s="201"/>
      <c r="AT1146" s="195" t="s">
        <v>188</v>
      </c>
      <c r="AU1146" s="195" t="s">
        <v>81</v>
      </c>
      <c r="AV1146" s="12" t="s">
        <v>81</v>
      </c>
      <c r="AW1146" s="12" t="s">
        <v>34</v>
      </c>
      <c r="AX1146" s="12" t="s">
        <v>72</v>
      </c>
      <c r="AY1146" s="195" t="s">
        <v>177</v>
      </c>
    </row>
    <row r="1147" spans="2:51" s="14" customFormat="1" ht="12">
      <c r="B1147" s="221"/>
      <c r="D1147" s="191" t="s">
        <v>188</v>
      </c>
      <c r="E1147" s="222" t="s">
        <v>3</v>
      </c>
      <c r="F1147" s="223" t="s">
        <v>366</v>
      </c>
      <c r="H1147" s="224">
        <v>2835.2580000000007</v>
      </c>
      <c r="I1147" s="225"/>
      <c r="L1147" s="221"/>
      <c r="M1147" s="226"/>
      <c r="N1147" s="227"/>
      <c r="O1147" s="227"/>
      <c r="P1147" s="227"/>
      <c r="Q1147" s="227"/>
      <c r="R1147" s="227"/>
      <c r="S1147" s="227"/>
      <c r="T1147" s="228"/>
      <c r="AT1147" s="222" t="s">
        <v>188</v>
      </c>
      <c r="AU1147" s="222" t="s">
        <v>81</v>
      </c>
      <c r="AV1147" s="14" t="s">
        <v>194</v>
      </c>
      <c r="AW1147" s="14" t="s">
        <v>34</v>
      </c>
      <c r="AX1147" s="14" t="s">
        <v>72</v>
      </c>
      <c r="AY1147" s="222" t="s">
        <v>177</v>
      </c>
    </row>
    <row r="1148" spans="2:51" s="12" customFormat="1" ht="12">
      <c r="B1148" s="194"/>
      <c r="D1148" s="191" t="s">
        <v>188</v>
      </c>
      <c r="E1148" s="195" t="s">
        <v>3</v>
      </c>
      <c r="F1148" s="196" t="s">
        <v>599</v>
      </c>
      <c r="H1148" s="197">
        <v>26.12</v>
      </c>
      <c r="I1148" s="198"/>
      <c r="L1148" s="194"/>
      <c r="M1148" s="199"/>
      <c r="N1148" s="200"/>
      <c r="O1148" s="200"/>
      <c r="P1148" s="200"/>
      <c r="Q1148" s="200"/>
      <c r="R1148" s="200"/>
      <c r="S1148" s="200"/>
      <c r="T1148" s="201"/>
      <c r="AT1148" s="195" t="s">
        <v>188</v>
      </c>
      <c r="AU1148" s="195" t="s">
        <v>81</v>
      </c>
      <c r="AV1148" s="12" t="s">
        <v>81</v>
      </c>
      <c r="AW1148" s="12" t="s">
        <v>34</v>
      </c>
      <c r="AX1148" s="12" t="s">
        <v>72</v>
      </c>
      <c r="AY1148" s="195" t="s">
        <v>177</v>
      </c>
    </row>
    <row r="1149" spans="2:51" s="12" customFormat="1" ht="12">
      <c r="B1149" s="194"/>
      <c r="D1149" s="191" t="s">
        <v>188</v>
      </c>
      <c r="E1149" s="195" t="s">
        <v>3</v>
      </c>
      <c r="F1149" s="196" t="s">
        <v>666</v>
      </c>
      <c r="H1149" s="197">
        <v>78.26</v>
      </c>
      <c r="I1149" s="198"/>
      <c r="L1149" s="194"/>
      <c r="M1149" s="199"/>
      <c r="N1149" s="200"/>
      <c r="O1149" s="200"/>
      <c r="P1149" s="200"/>
      <c r="Q1149" s="200"/>
      <c r="R1149" s="200"/>
      <c r="S1149" s="200"/>
      <c r="T1149" s="201"/>
      <c r="AT1149" s="195" t="s">
        <v>188</v>
      </c>
      <c r="AU1149" s="195" t="s">
        <v>81</v>
      </c>
      <c r="AV1149" s="12" t="s">
        <v>81</v>
      </c>
      <c r="AW1149" s="12" t="s">
        <v>34</v>
      </c>
      <c r="AX1149" s="12" t="s">
        <v>72</v>
      </c>
      <c r="AY1149" s="195" t="s">
        <v>177</v>
      </c>
    </row>
    <row r="1150" spans="2:51" s="12" customFormat="1" ht="12">
      <c r="B1150" s="194"/>
      <c r="D1150" s="191" t="s">
        <v>188</v>
      </c>
      <c r="E1150" s="195" t="s">
        <v>3</v>
      </c>
      <c r="F1150" s="196" t="s">
        <v>638</v>
      </c>
      <c r="H1150" s="197">
        <v>578.29</v>
      </c>
      <c r="I1150" s="198"/>
      <c r="L1150" s="194"/>
      <c r="M1150" s="199"/>
      <c r="N1150" s="200"/>
      <c r="O1150" s="200"/>
      <c r="P1150" s="200"/>
      <c r="Q1150" s="200"/>
      <c r="R1150" s="200"/>
      <c r="S1150" s="200"/>
      <c r="T1150" s="201"/>
      <c r="AT1150" s="195" t="s">
        <v>188</v>
      </c>
      <c r="AU1150" s="195" t="s">
        <v>81</v>
      </c>
      <c r="AV1150" s="12" t="s">
        <v>81</v>
      </c>
      <c r="AW1150" s="12" t="s">
        <v>34</v>
      </c>
      <c r="AX1150" s="12" t="s">
        <v>72</v>
      </c>
      <c r="AY1150" s="195" t="s">
        <v>177</v>
      </c>
    </row>
    <row r="1151" spans="2:51" s="12" customFormat="1" ht="12">
      <c r="B1151" s="194"/>
      <c r="D1151" s="191" t="s">
        <v>188</v>
      </c>
      <c r="E1151" s="195" t="s">
        <v>3</v>
      </c>
      <c r="F1151" s="196" t="s">
        <v>639</v>
      </c>
      <c r="H1151" s="197">
        <v>37.05</v>
      </c>
      <c r="I1151" s="198"/>
      <c r="L1151" s="194"/>
      <c r="M1151" s="199"/>
      <c r="N1151" s="200"/>
      <c r="O1151" s="200"/>
      <c r="P1151" s="200"/>
      <c r="Q1151" s="200"/>
      <c r="R1151" s="200"/>
      <c r="S1151" s="200"/>
      <c r="T1151" s="201"/>
      <c r="AT1151" s="195" t="s">
        <v>188</v>
      </c>
      <c r="AU1151" s="195" t="s">
        <v>81</v>
      </c>
      <c r="AV1151" s="12" t="s">
        <v>81</v>
      </c>
      <c r="AW1151" s="12" t="s">
        <v>34</v>
      </c>
      <c r="AX1151" s="12" t="s">
        <v>72</v>
      </c>
      <c r="AY1151" s="195" t="s">
        <v>177</v>
      </c>
    </row>
    <row r="1152" spans="2:51" s="12" customFormat="1" ht="12">
      <c r="B1152" s="194"/>
      <c r="D1152" s="191" t="s">
        <v>188</v>
      </c>
      <c r="E1152" s="195" t="s">
        <v>3</v>
      </c>
      <c r="F1152" s="196" t="s">
        <v>603</v>
      </c>
      <c r="H1152" s="197">
        <v>27.24</v>
      </c>
      <c r="I1152" s="198"/>
      <c r="L1152" s="194"/>
      <c r="M1152" s="199"/>
      <c r="N1152" s="200"/>
      <c r="O1152" s="200"/>
      <c r="P1152" s="200"/>
      <c r="Q1152" s="200"/>
      <c r="R1152" s="200"/>
      <c r="S1152" s="200"/>
      <c r="T1152" s="201"/>
      <c r="AT1152" s="195" t="s">
        <v>188</v>
      </c>
      <c r="AU1152" s="195" t="s">
        <v>81</v>
      </c>
      <c r="AV1152" s="12" t="s">
        <v>81</v>
      </c>
      <c r="AW1152" s="12" t="s">
        <v>34</v>
      </c>
      <c r="AX1152" s="12" t="s">
        <v>72</v>
      </c>
      <c r="AY1152" s="195" t="s">
        <v>177</v>
      </c>
    </row>
    <row r="1153" spans="2:51" s="12" customFormat="1" ht="12">
      <c r="B1153" s="194"/>
      <c r="D1153" s="191" t="s">
        <v>188</v>
      </c>
      <c r="E1153" s="195" t="s">
        <v>3</v>
      </c>
      <c r="F1153" s="196" t="s">
        <v>603</v>
      </c>
      <c r="H1153" s="197">
        <v>27.24</v>
      </c>
      <c r="I1153" s="198"/>
      <c r="L1153" s="194"/>
      <c r="M1153" s="199"/>
      <c r="N1153" s="200"/>
      <c r="O1153" s="200"/>
      <c r="P1153" s="200"/>
      <c r="Q1153" s="200"/>
      <c r="R1153" s="200"/>
      <c r="S1153" s="200"/>
      <c r="T1153" s="201"/>
      <c r="AT1153" s="195" t="s">
        <v>188</v>
      </c>
      <c r="AU1153" s="195" t="s">
        <v>81</v>
      </c>
      <c r="AV1153" s="12" t="s">
        <v>81</v>
      </c>
      <c r="AW1153" s="12" t="s">
        <v>34</v>
      </c>
      <c r="AX1153" s="12" t="s">
        <v>72</v>
      </c>
      <c r="AY1153" s="195" t="s">
        <v>177</v>
      </c>
    </row>
    <row r="1154" spans="2:51" s="12" customFormat="1" ht="12">
      <c r="B1154" s="194"/>
      <c r="D1154" s="191" t="s">
        <v>188</v>
      </c>
      <c r="E1154" s="195" t="s">
        <v>3</v>
      </c>
      <c r="F1154" s="196" t="s">
        <v>640</v>
      </c>
      <c r="H1154" s="197">
        <v>38.7</v>
      </c>
      <c r="I1154" s="198"/>
      <c r="L1154" s="194"/>
      <c r="M1154" s="199"/>
      <c r="N1154" s="200"/>
      <c r="O1154" s="200"/>
      <c r="P1154" s="200"/>
      <c r="Q1154" s="200"/>
      <c r="R1154" s="200"/>
      <c r="S1154" s="200"/>
      <c r="T1154" s="201"/>
      <c r="AT1154" s="195" t="s">
        <v>188</v>
      </c>
      <c r="AU1154" s="195" t="s">
        <v>81</v>
      </c>
      <c r="AV1154" s="12" t="s">
        <v>81</v>
      </c>
      <c r="AW1154" s="12" t="s">
        <v>34</v>
      </c>
      <c r="AX1154" s="12" t="s">
        <v>72</v>
      </c>
      <c r="AY1154" s="195" t="s">
        <v>177</v>
      </c>
    </row>
    <row r="1155" spans="2:51" s="12" customFormat="1" ht="12">
      <c r="B1155" s="194"/>
      <c r="D1155" s="191" t="s">
        <v>188</v>
      </c>
      <c r="E1155" s="195" t="s">
        <v>3</v>
      </c>
      <c r="F1155" s="196" t="s">
        <v>641</v>
      </c>
      <c r="H1155" s="197">
        <v>39.45</v>
      </c>
      <c r="I1155" s="198"/>
      <c r="L1155" s="194"/>
      <c r="M1155" s="199"/>
      <c r="N1155" s="200"/>
      <c r="O1155" s="200"/>
      <c r="P1155" s="200"/>
      <c r="Q1155" s="200"/>
      <c r="R1155" s="200"/>
      <c r="S1155" s="200"/>
      <c r="T1155" s="201"/>
      <c r="AT1155" s="195" t="s">
        <v>188</v>
      </c>
      <c r="AU1155" s="195" t="s">
        <v>81</v>
      </c>
      <c r="AV1155" s="12" t="s">
        <v>81</v>
      </c>
      <c r="AW1155" s="12" t="s">
        <v>34</v>
      </c>
      <c r="AX1155" s="12" t="s">
        <v>72</v>
      </c>
      <c r="AY1155" s="195" t="s">
        <v>177</v>
      </c>
    </row>
    <row r="1156" spans="2:51" s="12" customFormat="1" ht="12">
      <c r="B1156" s="194"/>
      <c r="D1156" s="191" t="s">
        <v>188</v>
      </c>
      <c r="E1156" s="195" t="s">
        <v>3</v>
      </c>
      <c r="F1156" s="196" t="s">
        <v>642</v>
      </c>
      <c r="H1156" s="197">
        <v>42</v>
      </c>
      <c r="I1156" s="198"/>
      <c r="L1156" s="194"/>
      <c r="M1156" s="199"/>
      <c r="N1156" s="200"/>
      <c r="O1156" s="200"/>
      <c r="P1156" s="200"/>
      <c r="Q1156" s="200"/>
      <c r="R1156" s="200"/>
      <c r="S1156" s="200"/>
      <c r="T1156" s="201"/>
      <c r="AT1156" s="195" t="s">
        <v>188</v>
      </c>
      <c r="AU1156" s="195" t="s">
        <v>81</v>
      </c>
      <c r="AV1156" s="12" t="s">
        <v>81</v>
      </c>
      <c r="AW1156" s="12" t="s">
        <v>34</v>
      </c>
      <c r="AX1156" s="12" t="s">
        <v>72</v>
      </c>
      <c r="AY1156" s="195" t="s">
        <v>177</v>
      </c>
    </row>
    <row r="1157" spans="2:51" s="12" customFormat="1" ht="12">
      <c r="B1157" s="194"/>
      <c r="D1157" s="191" t="s">
        <v>188</v>
      </c>
      <c r="E1157" s="195" t="s">
        <v>3</v>
      </c>
      <c r="F1157" s="196" t="s">
        <v>643</v>
      </c>
      <c r="H1157" s="197">
        <v>30.87</v>
      </c>
      <c r="I1157" s="198"/>
      <c r="L1157" s="194"/>
      <c r="M1157" s="199"/>
      <c r="N1157" s="200"/>
      <c r="O1157" s="200"/>
      <c r="P1157" s="200"/>
      <c r="Q1157" s="200"/>
      <c r="R1157" s="200"/>
      <c r="S1157" s="200"/>
      <c r="T1157" s="201"/>
      <c r="AT1157" s="195" t="s">
        <v>188</v>
      </c>
      <c r="AU1157" s="195" t="s">
        <v>81</v>
      </c>
      <c r="AV1157" s="12" t="s">
        <v>81</v>
      </c>
      <c r="AW1157" s="12" t="s">
        <v>34</v>
      </c>
      <c r="AX1157" s="12" t="s">
        <v>72</v>
      </c>
      <c r="AY1157" s="195" t="s">
        <v>177</v>
      </c>
    </row>
    <row r="1158" spans="2:51" s="12" customFormat="1" ht="12">
      <c r="B1158" s="194"/>
      <c r="D1158" s="191" t="s">
        <v>188</v>
      </c>
      <c r="E1158" s="195" t="s">
        <v>3</v>
      </c>
      <c r="F1158" s="196" t="s">
        <v>644</v>
      </c>
      <c r="H1158" s="197">
        <v>17.41</v>
      </c>
      <c r="I1158" s="198"/>
      <c r="L1158" s="194"/>
      <c r="M1158" s="199"/>
      <c r="N1158" s="200"/>
      <c r="O1158" s="200"/>
      <c r="P1158" s="200"/>
      <c r="Q1158" s="200"/>
      <c r="R1158" s="200"/>
      <c r="S1158" s="200"/>
      <c r="T1158" s="201"/>
      <c r="AT1158" s="195" t="s">
        <v>188</v>
      </c>
      <c r="AU1158" s="195" t="s">
        <v>81</v>
      </c>
      <c r="AV1158" s="12" t="s">
        <v>81</v>
      </c>
      <c r="AW1158" s="12" t="s">
        <v>34</v>
      </c>
      <c r="AX1158" s="12" t="s">
        <v>72</v>
      </c>
      <c r="AY1158" s="195" t="s">
        <v>177</v>
      </c>
    </row>
    <row r="1159" spans="2:51" s="12" customFormat="1" ht="12">
      <c r="B1159" s="194"/>
      <c r="D1159" s="191" t="s">
        <v>188</v>
      </c>
      <c r="E1159" s="195" t="s">
        <v>3</v>
      </c>
      <c r="F1159" s="196" t="s">
        <v>645</v>
      </c>
      <c r="H1159" s="197">
        <v>14.03</v>
      </c>
      <c r="I1159" s="198"/>
      <c r="L1159" s="194"/>
      <c r="M1159" s="199"/>
      <c r="N1159" s="200"/>
      <c r="O1159" s="200"/>
      <c r="P1159" s="200"/>
      <c r="Q1159" s="200"/>
      <c r="R1159" s="200"/>
      <c r="S1159" s="200"/>
      <c r="T1159" s="201"/>
      <c r="AT1159" s="195" t="s">
        <v>188</v>
      </c>
      <c r="AU1159" s="195" t="s">
        <v>81</v>
      </c>
      <c r="AV1159" s="12" t="s">
        <v>81</v>
      </c>
      <c r="AW1159" s="12" t="s">
        <v>34</v>
      </c>
      <c r="AX1159" s="12" t="s">
        <v>72</v>
      </c>
      <c r="AY1159" s="195" t="s">
        <v>177</v>
      </c>
    </row>
    <row r="1160" spans="2:51" s="12" customFormat="1" ht="12">
      <c r="B1160" s="194"/>
      <c r="D1160" s="191" t="s">
        <v>188</v>
      </c>
      <c r="E1160" s="195" t="s">
        <v>3</v>
      </c>
      <c r="F1160" s="196" t="s">
        <v>646</v>
      </c>
      <c r="H1160" s="197">
        <v>13.7</v>
      </c>
      <c r="I1160" s="198"/>
      <c r="L1160" s="194"/>
      <c r="M1160" s="199"/>
      <c r="N1160" s="200"/>
      <c r="O1160" s="200"/>
      <c r="P1160" s="200"/>
      <c r="Q1160" s="200"/>
      <c r="R1160" s="200"/>
      <c r="S1160" s="200"/>
      <c r="T1160" s="201"/>
      <c r="AT1160" s="195" t="s">
        <v>188</v>
      </c>
      <c r="AU1160" s="195" t="s">
        <v>81</v>
      </c>
      <c r="AV1160" s="12" t="s">
        <v>81</v>
      </c>
      <c r="AW1160" s="12" t="s">
        <v>34</v>
      </c>
      <c r="AX1160" s="12" t="s">
        <v>72</v>
      </c>
      <c r="AY1160" s="195" t="s">
        <v>177</v>
      </c>
    </row>
    <row r="1161" spans="2:51" s="12" customFormat="1" ht="12">
      <c r="B1161" s="194"/>
      <c r="D1161" s="191" t="s">
        <v>188</v>
      </c>
      <c r="E1161" s="195" t="s">
        <v>3</v>
      </c>
      <c r="F1161" s="196" t="s">
        <v>647</v>
      </c>
      <c r="H1161" s="197">
        <v>17.08</v>
      </c>
      <c r="I1161" s="198"/>
      <c r="L1161" s="194"/>
      <c r="M1161" s="199"/>
      <c r="N1161" s="200"/>
      <c r="O1161" s="200"/>
      <c r="P1161" s="200"/>
      <c r="Q1161" s="200"/>
      <c r="R1161" s="200"/>
      <c r="S1161" s="200"/>
      <c r="T1161" s="201"/>
      <c r="AT1161" s="195" t="s">
        <v>188</v>
      </c>
      <c r="AU1161" s="195" t="s">
        <v>81</v>
      </c>
      <c r="AV1161" s="12" t="s">
        <v>81</v>
      </c>
      <c r="AW1161" s="12" t="s">
        <v>34</v>
      </c>
      <c r="AX1161" s="12" t="s">
        <v>72</v>
      </c>
      <c r="AY1161" s="195" t="s">
        <v>177</v>
      </c>
    </row>
    <row r="1162" spans="2:51" s="12" customFormat="1" ht="12">
      <c r="B1162" s="194"/>
      <c r="D1162" s="191" t="s">
        <v>188</v>
      </c>
      <c r="E1162" s="195" t="s">
        <v>3</v>
      </c>
      <c r="F1162" s="196" t="s">
        <v>648</v>
      </c>
      <c r="H1162" s="197">
        <v>31.12</v>
      </c>
      <c r="I1162" s="198"/>
      <c r="L1162" s="194"/>
      <c r="M1162" s="199"/>
      <c r="N1162" s="200"/>
      <c r="O1162" s="200"/>
      <c r="P1162" s="200"/>
      <c r="Q1162" s="200"/>
      <c r="R1162" s="200"/>
      <c r="S1162" s="200"/>
      <c r="T1162" s="201"/>
      <c r="AT1162" s="195" t="s">
        <v>188</v>
      </c>
      <c r="AU1162" s="195" t="s">
        <v>81</v>
      </c>
      <c r="AV1162" s="12" t="s">
        <v>81</v>
      </c>
      <c r="AW1162" s="12" t="s">
        <v>34</v>
      </c>
      <c r="AX1162" s="12" t="s">
        <v>72</v>
      </c>
      <c r="AY1162" s="195" t="s">
        <v>177</v>
      </c>
    </row>
    <row r="1163" spans="2:51" s="12" customFormat="1" ht="12">
      <c r="B1163" s="194"/>
      <c r="D1163" s="191" t="s">
        <v>188</v>
      </c>
      <c r="E1163" s="195" t="s">
        <v>3</v>
      </c>
      <c r="F1163" s="196" t="s">
        <v>554</v>
      </c>
      <c r="H1163" s="197">
        <v>15.43</v>
      </c>
      <c r="I1163" s="198"/>
      <c r="L1163" s="194"/>
      <c r="M1163" s="199"/>
      <c r="N1163" s="200"/>
      <c r="O1163" s="200"/>
      <c r="P1163" s="200"/>
      <c r="Q1163" s="200"/>
      <c r="R1163" s="200"/>
      <c r="S1163" s="200"/>
      <c r="T1163" s="201"/>
      <c r="AT1163" s="195" t="s">
        <v>188</v>
      </c>
      <c r="AU1163" s="195" t="s">
        <v>81</v>
      </c>
      <c r="AV1163" s="12" t="s">
        <v>81</v>
      </c>
      <c r="AW1163" s="12" t="s">
        <v>34</v>
      </c>
      <c r="AX1163" s="12" t="s">
        <v>72</v>
      </c>
      <c r="AY1163" s="195" t="s">
        <v>177</v>
      </c>
    </row>
    <row r="1164" spans="2:51" s="12" customFormat="1" ht="12">
      <c r="B1164" s="194"/>
      <c r="D1164" s="191" t="s">
        <v>188</v>
      </c>
      <c r="E1164" s="195" t="s">
        <v>3</v>
      </c>
      <c r="F1164" s="196" t="s">
        <v>649</v>
      </c>
      <c r="H1164" s="197">
        <v>53.022</v>
      </c>
      <c r="I1164" s="198"/>
      <c r="L1164" s="194"/>
      <c r="M1164" s="199"/>
      <c r="N1164" s="200"/>
      <c r="O1164" s="200"/>
      <c r="P1164" s="200"/>
      <c r="Q1164" s="200"/>
      <c r="R1164" s="200"/>
      <c r="S1164" s="200"/>
      <c r="T1164" s="201"/>
      <c r="AT1164" s="195" t="s">
        <v>188</v>
      </c>
      <c r="AU1164" s="195" t="s">
        <v>81</v>
      </c>
      <c r="AV1164" s="12" t="s">
        <v>81</v>
      </c>
      <c r="AW1164" s="12" t="s">
        <v>34</v>
      </c>
      <c r="AX1164" s="12" t="s">
        <v>72</v>
      </c>
      <c r="AY1164" s="195" t="s">
        <v>177</v>
      </c>
    </row>
    <row r="1165" spans="2:51" s="12" customFormat="1" ht="12">
      <c r="B1165" s="194"/>
      <c r="D1165" s="191" t="s">
        <v>188</v>
      </c>
      <c r="E1165" s="195" t="s">
        <v>3</v>
      </c>
      <c r="F1165" s="196" t="s">
        <v>650</v>
      </c>
      <c r="H1165" s="197">
        <v>54.21</v>
      </c>
      <c r="I1165" s="198"/>
      <c r="L1165" s="194"/>
      <c r="M1165" s="199"/>
      <c r="N1165" s="200"/>
      <c r="O1165" s="200"/>
      <c r="P1165" s="200"/>
      <c r="Q1165" s="200"/>
      <c r="R1165" s="200"/>
      <c r="S1165" s="200"/>
      <c r="T1165" s="201"/>
      <c r="AT1165" s="195" t="s">
        <v>188</v>
      </c>
      <c r="AU1165" s="195" t="s">
        <v>81</v>
      </c>
      <c r="AV1165" s="12" t="s">
        <v>81</v>
      </c>
      <c r="AW1165" s="12" t="s">
        <v>34</v>
      </c>
      <c r="AX1165" s="12" t="s">
        <v>72</v>
      </c>
      <c r="AY1165" s="195" t="s">
        <v>177</v>
      </c>
    </row>
    <row r="1166" spans="2:51" s="12" customFormat="1" ht="12">
      <c r="B1166" s="194"/>
      <c r="D1166" s="191" t="s">
        <v>188</v>
      </c>
      <c r="E1166" s="195" t="s">
        <v>3</v>
      </c>
      <c r="F1166" s="196" t="s">
        <v>650</v>
      </c>
      <c r="H1166" s="197">
        <v>54.21</v>
      </c>
      <c r="I1166" s="198"/>
      <c r="L1166" s="194"/>
      <c r="M1166" s="199"/>
      <c r="N1166" s="200"/>
      <c r="O1166" s="200"/>
      <c r="P1166" s="200"/>
      <c r="Q1166" s="200"/>
      <c r="R1166" s="200"/>
      <c r="S1166" s="200"/>
      <c r="T1166" s="201"/>
      <c r="AT1166" s="195" t="s">
        <v>188</v>
      </c>
      <c r="AU1166" s="195" t="s">
        <v>81</v>
      </c>
      <c r="AV1166" s="12" t="s">
        <v>81</v>
      </c>
      <c r="AW1166" s="12" t="s">
        <v>34</v>
      </c>
      <c r="AX1166" s="12" t="s">
        <v>72</v>
      </c>
      <c r="AY1166" s="195" t="s">
        <v>177</v>
      </c>
    </row>
    <row r="1167" spans="2:51" s="12" customFormat="1" ht="12">
      <c r="B1167" s="194"/>
      <c r="D1167" s="191" t="s">
        <v>188</v>
      </c>
      <c r="E1167" s="195" t="s">
        <v>3</v>
      </c>
      <c r="F1167" s="196" t="s">
        <v>650</v>
      </c>
      <c r="H1167" s="197">
        <v>54.21</v>
      </c>
      <c r="I1167" s="198"/>
      <c r="L1167" s="194"/>
      <c r="M1167" s="199"/>
      <c r="N1167" s="200"/>
      <c r="O1167" s="200"/>
      <c r="P1167" s="200"/>
      <c r="Q1167" s="200"/>
      <c r="R1167" s="200"/>
      <c r="S1167" s="200"/>
      <c r="T1167" s="201"/>
      <c r="AT1167" s="195" t="s">
        <v>188</v>
      </c>
      <c r="AU1167" s="195" t="s">
        <v>81</v>
      </c>
      <c r="AV1167" s="12" t="s">
        <v>81</v>
      </c>
      <c r="AW1167" s="12" t="s">
        <v>34</v>
      </c>
      <c r="AX1167" s="12" t="s">
        <v>72</v>
      </c>
      <c r="AY1167" s="195" t="s">
        <v>177</v>
      </c>
    </row>
    <row r="1168" spans="2:51" s="12" customFormat="1" ht="12">
      <c r="B1168" s="194"/>
      <c r="D1168" s="191" t="s">
        <v>188</v>
      </c>
      <c r="E1168" s="195" t="s">
        <v>3</v>
      </c>
      <c r="F1168" s="196" t="s">
        <v>651</v>
      </c>
      <c r="H1168" s="197">
        <v>53.88</v>
      </c>
      <c r="I1168" s="198"/>
      <c r="L1168" s="194"/>
      <c r="M1168" s="199"/>
      <c r="N1168" s="200"/>
      <c r="O1168" s="200"/>
      <c r="P1168" s="200"/>
      <c r="Q1168" s="200"/>
      <c r="R1168" s="200"/>
      <c r="S1168" s="200"/>
      <c r="T1168" s="201"/>
      <c r="AT1168" s="195" t="s">
        <v>188</v>
      </c>
      <c r="AU1168" s="195" t="s">
        <v>81</v>
      </c>
      <c r="AV1168" s="12" t="s">
        <v>81</v>
      </c>
      <c r="AW1168" s="12" t="s">
        <v>34</v>
      </c>
      <c r="AX1168" s="12" t="s">
        <v>72</v>
      </c>
      <c r="AY1168" s="195" t="s">
        <v>177</v>
      </c>
    </row>
    <row r="1169" spans="2:51" s="12" customFormat="1" ht="12">
      <c r="B1169" s="194"/>
      <c r="D1169" s="191" t="s">
        <v>188</v>
      </c>
      <c r="E1169" s="195" t="s">
        <v>3</v>
      </c>
      <c r="F1169" s="196" t="s">
        <v>649</v>
      </c>
      <c r="H1169" s="197">
        <v>53.022</v>
      </c>
      <c r="I1169" s="198"/>
      <c r="L1169" s="194"/>
      <c r="M1169" s="199"/>
      <c r="N1169" s="200"/>
      <c r="O1169" s="200"/>
      <c r="P1169" s="200"/>
      <c r="Q1169" s="200"/>
      <c r="R1169" s="200"/>
      <c r="S1169" s="200"/>
      <c r="T1169" s="201"/>
      <c r="AT1169" s="195" t="s">
        <v>188</v>
      </c>
      <c r="AU1169" s="195" t="s">
        <v>81</v>
      </c>
      <c r="AV1169" s="12" t="s">
        <v>81</v>
      </c>
      <c r="AW1169" s="12" t="s">
        <v>34</v>
      </c>
      <c r="AX1169" s="12" t="s">
        <v>72</v>
      </c>
      <c r="AY1169" s="195" t="s">
        <v>177</v>
      </c>
    </row>
    <row r="1170" spans="2:51" s="12" customFormat="1" ht="12">
      <c r="B1170" s="194"/>
      <c r="D1170" s="191" t="s">
        <v>188</v>
      </c>
      <c r="E1170" s="195" t="s">
        <v>3</v>
      </c>
      <c r="F1170" s="196" t="s">
        <v>652</v>
      </c>
      <c r="H1170" s="197">
        <v>32.85</v>
      </c>
      <c r="I1170" s="198"/>
      <c r="L1170" s="194"/>
      <c r="M1170" s="199"/>
      <c r="N1170" s="200"/>
      <c r="O1170" s="200"/>
      <c r="P1170" s="200"/>
      <c r="Q1170" s="200"/>
      <c r="R1170" s="200"/>
      <c r="S1170" s="200"/>
      <c r="T1170" s="201"/>
      <c r="AT1170" s="195" t="s">
        <v>188</v>
      </c>
      <c r="AU1170" s="195" t="s">
        <v>81</v>
      </c>
      <c r="AV1170" s="12" t="s">
        <v>81</v>
      </c>
      <c r="AW1170" s="12" t="s">
        <v>34</v>
      </c>
      <c r="AX1170" s="12" t="s">
        <v>72</v>
      </c>
      <c r="AY1170" s="195" t="s">
        <v>177</v>
      </c>
    </row>
    <row r="1171" spans="2:51" s="12" customFormat="1" ht="12">
      <c r="B1171" s="194"/>
      <c r="D1171" s="191" t="s">
        <v>188</v>
      </c>
      <c r="E1171" s="195" t="s">
        <v>3</v>
      </c>
      <c r="F1171" s="196" t="s">
        <v>652</v>
      </c>
      <c r="H1171" s="197">
        <v>32.85</v>
      </c>
      <c r="I1171" s="198"/>
      <c r="L1171" s="194"/>
      <c r="M1171" s="199"/>
      <c r="N1171" s="200"/>
      <c r="O1171" s="200"/>
      <c r="P1171" s="200"/>
      <c r="Q1171" s="200"/>
      <c r="R1171" s="200"/>
      <c r="S1171" s="200"/>
      <c r="T1171" s="201"/>
      <c r="AT1171" s="195" t="s">
        <v>188</v>
      </c>
      <c r="AU1171" s="195" t="s">
        <v>81</v>
      </c>
      <c r="AV1171" s="12" t="s">
        <v>81</v>
      </c>
      <c r="AW1171" s="12" t="s">
        <v>34</v>
      </c>
      <c r="AX1171" s="12" t="s">
        <v>72</v>
      </c>
      <c r="AY1171" s="195" t="s">
        <v>177</v>
      </c>
    </row>
    <row r="1172" spans="2:51" s="12" customFormat="1" ht="12">
      <c r="B1172" s="194"/>
      <c r="D1172" s="191" t="s">
        <v>188</v>
      </c>
      <c r="E1172" s="195" t="s">
        <v>3</v>
      </c>
      <c r="F1172" s="196" t="s">
        <v>652</v>
      </c>
      <c r="H1172" s="197">
        <v>32.85</v>
      </c>
      <c r="I1172" s="198"/>
      <c r="L1172" s="194"/>
      <c r="M1172" s="199"/>
      <c r="N1172" s="200"/>
      <c r="O1172" s="200"/>
      <c r="P1172" s="200"/>
      <c r="Q1172" s="200"/>
      <c r="R1172" s="200"/>
      <c r="S1172" s="200"/>
      <c r="T1172" s="201"/>
      <c r="AT1172" s="195" t="s">
        <v>188</v>
      </c>
      <c r="AU1172" s="195" t="s">
        <v>81</v>
      </c>
      <c r="AV1172" s="12" t="s">
        <v>81</v>
      </c>
      <c r="AW1172" s="12" t="s">
        <v>34</v>
      </c>
      <c r="AX1172" s="12" t="s">
        <v>72</v>
      </c>
      <c r="AY1172" s="195" t="s">
        <v>177</v>
      </c>
    </row>
    <row r="1173" spans="2:51" s="12" customFormat="1" ht="12">
      <c r="B1173" s="194"/>
      <c r="D1173" s="191" t="s">
        <v>188</v>
      </c>
      <c r="E1173" s="195" t="s">
        <v>3</v>
      </c>
      <c r="F1173" s="196" t="s">
        <v>652</v>
      </c>
      <c r="H1173" s="197">
        <v>32.85</v>
      </c>
      <c r="I1173" s="198"/>
      <c r="L1173" s="194"/>
      <c r="M1173" s="199"/>
      <c r="N1173" s="200"/>
      <c r="O1173" s="200"/>
      <c r="P1173" s="200"/>
      <c r="Q1173" s="200"/>
      <c r="R1173" s="200"/>
      <c r="S1173" s="200"/>
      <c r="T1173" s="201"/>
      <c r="AT1173" s="195" t="s">
        <v>188</v>
      </c>
      <c r="AU1173" s="195" t="s">
        <v>81</v>
      </c>
      <c r="AV1173" s="12" t="s">
        <v>81</v>
      </c>
      <c r="AW1173" s="12" t="s">
        <v>34</v>
      </c>
      <c r="AX1173" s="12" t="s">
        <v>72</v>
      </c>
      <c r="AY1173" s="195" t="s">
        <v>177</v>
      </c>
    </row>
    <row r="1174" spans="2:51" s="12" customFormat="1" ht="12">
      <c r="B1174" s="194"/>
      <c r="D1174" s="191" t="s">
        <v>188</v>
      </c>
      <c r="E1174" s="195" t="s">
        <v>3</v>
      </c>
      <c r="F1174" s="196" t="s">
        <v>653</v>
      </c>
      <c r="H1174" s="197">
        <v>33.048</v>
      </c>
      <c r="I1174" s="198"/>
      <c r="L1174" s="194"/>
      <c r="M1174" s="199"/>
      <c r="N1174" s="200"/>
      <c r="O1174" s="200"/>
      <c r="P1174" s="200"/>
      <c r="Q1174" s="200"/>
      <c r="R1174" s="200"/>
      <c r="S1174" s="200"/>
      <c r="T1174" s="201"/>
      <c r="AT1174" s="195" t="s">
        <v>188</v>
      </c>
      <c r="AU1174" s="195" t="s">
        <v>81</v>
      </c>
      <c r="AV1174" s="12" t="s">
        <v>81</v>
      </c>
      <c r="AW1174" s="12" t="s">
        <v>34</v>
      </c>
      <c r="AX1174" s="12" t="s">
        <v>72</v>
      </c>
      <c r="AY1174" s="195" t="s">
        <v>177</v>
      </c>
    </row>
    <row r="1175" spans="2:51" s="12" customFormat="1" ht="12">
      <c r="B1175" s="194"/>
      <c r="D1175" s="191" t="s">
        <v>188</v>
      </c>
      <c r="E1175" s="195" t="s">
        <v>3</v>
      </c>
      <c r="F1175" s="196" t="s">
        <v>653</v>
      </c>
      <c r="H1175" s="197">
        <v>33.048</v>
      </c>
      <c r="I1175" s="198"/>
      <c r="L1175" s="194"/>
      <c r="M1175" s="199"/>
      <c r="N1175" s="200"/>
      <c r="O1175" s="200"/>
      <c r="P1175" s="200"/>
      <c r="Q1175" s="200"/>
      <c r="R1175" s="200"/>
      <c r="S1175" s="200"/>
      <c r="T1175" s="201"/>
      <c r="AT1175" s="195" t="s">
        <v>188</v>
      </c>
      <c r="AU1175" s="195" t="s">
        <v>81</v>
      </c>
      <c r="AV1175" s="12" t="s">
        <v>81</v>
      </c>
      <c r="AW1175" s="12" t="s">
        <v>34</v>
      </c>
      <c r="AX1175" s="12" t="s">
        <v>72</v>
      </c>
      <c r="AY1175" s="195" t="s">
        <v>177</v>
      </c>
    </row>
    <row r="1176" spans="2:51" s="12" customFormat="1" ht="12">
      <c r="B1176" s="194"/>
      <c r="D1176" s="191" t="s">
        <v>188</v>
      </c>
      <c r="E1176" s="195" t="s">
        <v>3</v>
      </c>
      <c r="F1176" s="196" t="s">
        <v>654</v>
      </c>
      <c r="H1176" s="197">
        <v>33.36</v>
      </c>
      <c r="I1176" s="198"/>
      <c r="L1176" s="194"/>
      <c r="M1176" s="199"/>
      <c r="N1176" s="200"/>
      <c r="O1176" s="200"/>
      <c r="P1176" s="200"/>
      <c r="Q1176" s="200"/>
      <c r="R1176" s="200"/>
      <c r="S1176" s="200"/>
      <c r="T1176" s="201"/>
      <c r="AT1176" s="195" t="s">
        <v>188</v>
      </c>
      <c r="AU1176" s="195" t="s">
        <v>81</v>
      </c>
      <c r="AV1176" s="12" t="s">
        <v>81</v>
      </c>
      <c r="AW1176" s="12" t="s">
        <v>34</v>
      </c>
      <c r="AX1176" s="12" t="s">
        <v>72</v>
      </c>
      <c r="AY1176" s="195" t="s">
        <v>177</v>
      </c>
    </row>
    <row r="1177" spans="2:51" s="12" customFormat="1" ht="12">
      <c r="B1177" s="194"/>
      <c r="D1177" s="191" t="s">
        <v>188</v>
      </c>
      <c r="E1177" s="195" t="s">
        <v>3</v>
      </c>
      <c r="F1177" s="196" t="s">
        <v>620</v>
      </c>
      <c r="H1177" s="197">
        <v>49.053</v>
      </c>
      <c r="I1177" s="198"/>
      <c r="L1177" s="194"/>
      <c r="M1177" s="199"/>
      <c r="N1177" s="200"/>
      <c r="O1177" s="200"/>
      <c r="P1177" s="200"/>
      <c r="Q1177" s="200"/>
      <c r="R1177" s="200"/>
      <c r="S1177" s="200"/>
      <c r="T1177" s="201"/>
      <c r="AT1177" s="195" t="s">
        <v>188</v>
      </c>
      <c r="AU1177" s="195" t="s">
        <v>81</v>
      </c>
      <c r="AV1177" s="12" t="s">
        <v>81</v>
      </c>
      <c r="AW1177" s="12" t="s">
        <v>34</v>
      </c>
      <c r="AX1177" s="12" t="s">
        <v>72</v>
      </c>
      <c r="AY1177" s="195" t="s">
        <v>177</v>
      </c>
    </row>
    <row r="1178" spans="2:51" s="12" customFormat="1" ht="12">
      <c r="B1178" s="194"/>
      <c r="D1178" s="191" t="s">
        <v>188</v>
      </c>
      <c r="E1178" s="195" t="s">
        <v>3</v>
      </c>
      <c r="F1178" s="196" t="s">
        <v>655</v>
      </c>
      <c r="H1178" s="197">
        <v>62.217</v>
      </c>
      <c r="I1178" s="198"/>
      <c r="L1178" s="194"/>
      <c r="M1178" s="199"/>
      <c r="N1178" s="200"/>
      <c r="O1178" s="200"/>
      <c r="P1178" s="200"/>
      <c r="Q1178" s="200"/>
      <c r="R1178" s="200"/>
      <c r="S1178" s="200"/>
      <c r="T1178" s="201"/>
      <c r="AT1178" s="195" t="s">
        <v>188</v>
      </c>
      <c r="AU1178" s="195" t="s">
        <v>81</v>
      </c>
      <c r="AV1178" s="12" t="s">
        <v>81</v>
      </c>
      <c r="AW1178" s="12" t="s">
        <v>34</v>
      </c>
      <c r="AX1178" s="12" t="s">
        <v>72</v>
      </c>
      <c r="AY1178" s="195" t="s">
        <v>177</v>
      </c>
    </row>
    <row r="1179" spans="2:51" s="12" customFormat="1" ht="12">
      <c r="B1179" s="194"/>
      <c r="D1179" s="191" t="s">
        <v>188</v>
      </c>
      <c r="E1179" s="195" t="s">
        <v>3</v>
      </c>
      <c r="F1179" s="196" t="s">
        <v>656</v>
      </c>
      <c r="H1179" s="197">
        <v>58.37</v>
      </c>
      <c r="I1179" s="198"/>
      <c r="L1179" s="194"/>
      <c r="M1179" s="199"/>
      <c r="N1179" s="200"/>
      <c r="O1179" s="200"/>
      <c r="P1179" s="200"/>
      <c r="Q1179" s="200"/>
      <c r="R1179" s="200"/>
      <c r="S1179" s="200"/>
      <c r="T1179" s="201"/>
      <c r="AT1179" s="195" t="s">
        <v>188</v>
      </c>
      <c r="AU1179" s="195" t="s">
        <v>81</v>
      </c>
      <c r="AV1179" s="12" t="s">
        <v>81</v>
      </c>
      <c r="AW1179" s="12" t="s">
        <v>34</v>
      </c>
      <c r="AX1179" s="12" t="s">
        <v>72</v>
      </c>
      <c r="AY1179" s="195" t="s">
        <v>177</v>
      </c>
    </row>
    <row r="1180" spans="2:51" s="12" customFormat="1" ht="12">
      <c r="B1180" s="194"/>
      <c r="D1180" s="191" t="s">
        <v>188</v>
      </c>
      <c r="E1180" s="195" t="s">
        <v>3</v>
      </c>
      <c r="F1180" s="196" t="s">
        <v>623</v>
      </c>
      <c r="H1180" s="197">
        <v>67.08</v>
      </c>
      <c r="I1180" s="198"/>
      <c r="L1180" s="194"/>
      <c r="M1180" s="199"/>
      <c r="N1180" s="200"/>
      <c r="O1180" s="200"/>
      <c r="P1180" s="200"/>
      <c r="Q1180" s="200"/>
      <c r="R1180" s="200"/>
      <c r="S1180" s="200"/>
      <c r="T1180" s="201"/>
      <c r="AT1180" s="195" t="s">
        <v>188</v>
      </c>
      <c r="AU1180" s="195" t="s">
        <v>81</v>
      </c>
      <c r="AV1180" s="12" t="s">
        <v>81</v>
      </c>
      <c r="AW1180" s="12" t="s">
        <v>34</v>
      </c>
      <c r="AX1180" s="12" t="s">
        <v>72</v>
      </c>
      <c r="AY1180" s="195" t="s">
        <v>177</v>
      </c>
    </row>
    <row r="1181" spans="2:51" s="12" customFormat="1" ht="12">
      <c r="B1181" s="194"/>
      <c r="D1181" s="191" t="s">
        <v>188</v>
      </c>
      <c r="E1181" s="195" t="s">
        <v>3</v>
      </c>
      <c r="F1181" s="196" t="s">
        <v>623</v>
      </c>
      <c r="H1181" s="197">
        <v>67.08</v>
      </c>
      <c r="I1181" s="198"/>
      <c r="L1181" s="194"/>
      <c r="M1181" s="199"/>
      <c r="N1181" s="200"/>
      <c r="O1181" s="200"/>
      <c r="P1181" s="200"/>
      <c r="Q1181" s="200"/>
      <c r="R1181" s="200"/>
      <c r="S1181" s="200"/>
      <c r="T1181" s="201"/>
      <c r="AT1181" s="195" t="s">
        <v>188</v>
      </c>
      <c r="AU1181" s="195" t="s">
        <v>81</v>
      </c>
      <c r="AV1181" s="12" t="s">
        <v>81</v>
      </c>
      <c r="AW1181" s="12" t="s">
        <v>34</v>
      </c>
      <c r="AX1181" s="12" t="s">
        <v>72</v>
      </c>
      <c r="AY1181" s="195" t="s">
        <v>177</v>
      </c>
    </row>
    <row r="1182" spans="2:51" s="12" customFormat="1" ht="12">
      <c r="B1182" s="194"/>
      <c r="D1182" s="191" t="s">
        <v>188</v>
      </c>
      <c r="E1182" s="195" t="s">
        <v>3</v>
      </c>
      <c r="F1182" s="196" t="s">
        <v>623</v>
      </c>
      <c r="H1182" s="197">
        <v>67.08</v>
      </c>
      <c r="I1182" s="198"/>
      <c r="L1182" s="194"/>
      <c r="M1182" s="199"/>
      <c r="N1182" s="200"/>
      <c r="O1182" s="200"/>
      <c r="P1182" s="200"/>
      <c r="Q1182" s="200"/>
      <c r="R1182" s="200"/>
      <c r="S1182" s="200"/>
      <c r="T1182" s="201"/>
      <c r="AT1182" s="195" t="s">
        <v>188</v>
      </c>
      <c r="AU1182" s="195" t="s">
        <v>81</v>
      </c>
      <c r="AV1182" s="12" t="s">
        <v>81</v>
      </c>
      <c r="AW1182" s="12" t="s">
        <v>34</v>
      </c>
      <c r="AX1182" s="12" t="s">
        <v>72</v>
      </c>
      <c r="AY1182" s="195" t="s">
        <v>177</v>
      </c>
    </row>
    <row r="1183" spans="2:51" s="12" customFormat="1" ht="12">
      <c r="B1183" s="194"/>
      <c r="D1183" s="191" t="s">
        <v>188</v>
      </c>
      <c r="E1183" s="195" t="s">
        <v>3</v>
      </c>
      <c r="F1183" s="196" t="s">
        <v>657</v>
      </c>
      <c r="H1183" s="197">
        <v>61.635</v>
      </c>
      <c r="I1183" s="198"/>
      <c r="L1183" s="194"/>
      <c r="M1183" s="199"/>
      <c r="N1183" s="200"/>
      <c r="O1183" s="200"/>
      <c r="P1183" s="200"/>
      <c r="Q1183" s="200"/>
      <c r="R1183" s="200"/>
      <c r="S1183" s="200"/>
      <c r="T1183" s="201"/>
      <c r="AT1183" s="195" t="s">
        <v>188</v>
      </c>
      <c r="AU1183" s="195" t="s">
        <v>81</v>
      </c>
      <c r="AV1183" s="12" t="s">
        <v>81</v>
      </c>
      <c r="AW1183" s="12" t="s">
        <v>34</v>
      </c>
      <c r="AX1183" s="12" t="s">
        <v>72</v>
      </c>
      <c r="AY1183" s="195" t="s">
        <v>177</v>
      </c>
    </row>
    <row r="1184" spans="2:51" s="12" customFormat="1" ht="12">
      <c r="B1184" s="194"/>
      <c r="D1184" s="191" t="s">
        <v>188</v>
      </c>
      <c r="E1184" s="195" t="s">
        <v>3</v>
      </c>
      <c r="F1184" s="196" t="s">
        <v>657</v>
      </c>
      <c r="H1184" s="197">
        <v>61.635</v>
      </c>
      <c r="I1184" s="198"/>
      <c r="L1184" s="194"/>
      <c r="M1184" s="199"/>
      <c r="N1184" s="200"/>
      <c r="O1184" s="200"/>
      <c r="P1184" s="200"/>
      <c r="Q1184" s="200"/>
      <c r="R1184" s="200"/>
      <c r="S1184" s="200"/>
      <c r="T1184" s="201"/>
      <c r="AT1184" s="195" t="s">
        <v>188</v>
      </c>
      <c r="AU1184" s="195" t="s">
        <v>81</v>
      </c>
      <c r="AV1184" s="12" t="s">
        <v>81</v>
      </c>
      <c r="AW1184" s="12" t="s">
        <v>34</v>
      </c>
      <c r="AX1184" s="12" t="s">
        <v>72</v>
      </c>
      <c r="AY1184" s="195" t="s">
        <v>177</v>
      </c>
    </row>
    <row r="1185" spans="2:51" s="12" customFormat="1" ht="12">
      <c r="B1185" s="194"/>
      <c r="D1185" s="191" t="s">
        <v>188</v>
      </c>
      <c r="E1185" s="195" t="s">
        <v>3</v>
      </c>
      <c r="F1185" s="196" t="s">
        <v>657</v>
      </c>
      <c r="H1185" s="197">
        <v>61.635</v>
      </c>
      <c r="I1185" s="198"/>
      <c r="L1185" s="194"/>
      <c r="M1185" s="199"/>
      <c r="N1185" s="200"/>
      <c r="O1185" s="200"/>
      <c r="P1185" s="200"/>
      <c r="Q1185" s="200"/>
      <c r="R1185" s="200"/>
      <c r="S1185" s="200"/>
      <c r="T1185" s="201"/>
      <c r="AT1185" s="195" t="s">
        <v>188</v>
      </c>
      <c r="AU1185" s="195" t="s">
        <v>81</v>
      </c>
      <c r="AV1185" s="12" t="s">
        <v>81</v>
      </c>
      <c r="AW1185" s="12" t="s">
        <v>34</v>
      </c>
      <c r="AX1185" s="12" t="s">
        <v>72</v>
      </c>
      <c r="AY1185" s="195" t="s">
        <v>177</v>
      </c>
    </row>
    <row r="1186" spans="2:51" s="12" customFormat="1" ht="12">
      <c r="B1186" s="194"/>
      <c r="D1186" s="191" t="s">
        <v>188</v>
      </c>
      <c r="E1186" s="195" t="s">
        <v>3</v>
      </c>
      <c r="F1186" s="196" t="s">
        <v>657</v>
      </c>
      <c r="H1186" s="197">
        <v>61.635</v>
      </c>
      <c r="I1186" s="198"/>
      <c r="L1186" s="194"/>
      <c r="M1186" s="199"/>
      <c r="N1186" s="200"/>
      <c r="O1186" s="200"/>
      <c r="P1186" s="200"/>
      <c r="Q1186" s="200"/>
      <c r="R1186" s="200"/>
      <c r="S1186" s="200"/>
      <c r="T1186" s="201"/>
      <c r="AT1186" s="195" t="s">
        <v>188</v>
      </c>
      <c r="AU1186" s="195" t="s">
        <v>81</v>
      </c>
      <c r="AV1186" s="12" t="s">
        <v>81</v>
      </c>
      <c r="AW1186" s="12" t="s">
        <v>34</v>
      </c>
      <c r="AX1186" s="12" t="s">
        <v>72</v>
      </c>
      <c r="AY1186" s="195" t="s">
        <v>177</v>
      </c>
    </row>
    <row r="1187" spans="2:51" s="12" customFormat="1" ht="12">
      <c r="B1187" s="194"/>
      <c r="D1187" s="191" t="s">
        <v>188</v>
      </c>
      <c r="E1187" s="195" t="s">
        <v>3</v>
      </c>
      <c r="F1187" s="196" t="s">
        <v>658</v>
      </c>
      <c r="H1187" s="197">
        <v>34.83</v>
      </c>
      <c r="I1187" s="198"/>
      <c r="L1187" s="194"/>
      <c r="M1187" s="199"/>
      <c r="N1187" s="200"/>
      <c r="O1187" s="200"/>
      <c r="P1187" s="200"/>
      <c r="Q1187" s="200"/>
      <c r="R1187" s="200"/>
      <c r="S1187" s="200"/>
      <c r="T1187" s="201"/>
      <c r="AT1187" s="195" t="s">
        <v>188</v>
      </c>
      <c r="AU1187" s="195" t="s">
        <v>81</v>
      </c>
      <c r="AV1187" s="12" t="s">
        <v>81</v>
      </c>
      <c r="AW1187" s="12" t="s">
        <v>34</v>
      </c>
      <c r="AX1187" s="12" t="s">
        <v>72</v>
      </c>
      <c r="AY1187" s="195" t="s">
        <v>177</v>
      </c>
    </row>
    <row r="1188" spans="2:51" s="12" customFormat="1" ht="12">
      <c r="B1188" s="194"/>
      <c r="D1188" s="191" t="s">
        <v>188</v>
      </c>
      <c r="E1188" s="195" t="s">
        <v>3</v>
      </c>
      <c r="F1188" s="196" t="s">
        <v>658</v>
      </c>
      <c r="H1188" s="197">
        <v>34.83</v>
      </c>
      <c r="I1188" s="198"/>
      <c r="L1188" s="194"/>
      <c r="M1188" s="199"/>
      <c r="N1188" s="200"/>
      <c r="O1188" s="200"/>
      <c r="P1188" s="200"/>
      <c r="Q1188" s="200"/>
      <c r="R1188" s="200"/>
      <c r="S1188" s="200"/>
      <c r="T1188" s="201"/>
      <c r="AT1188" s="195" t="s">
        <v>188</v>
      </c>
      <c r="AU1188" s="195" t="s">
        <v>81</v>
      </c>
      <c r="AV1188" s="12" t="s">
        <v>81</v>
      </c>
      <c r="AW1188" s="12" t="s">
        <v>34</v>
      </c>
      <c r="AX1188" s="12" t="s">
        <v>72</v>
      </c>
      <c r="AY1188" s="195" t="s">
        <v>177</v>
      </c>
    </row>
    <row r="1189" spans="2:51" s="12" customFormat="1" ht="12">
      <c r="B1189" s="194"/>
      <c r="D1189" s="191" t="s">
        <v>188</v>
      </c>
      <c r="E1189" s="195" t="s">
        <v>3</v>
      </c>
      <c r="F1189" s="196" t="s">
        <v>658</v>
      </c>
      <c r="H1189" s="197">
        <v>34.83</v>
      </c>
      <c r="I1189" s="198"/>
      <c r="L1189" s="194"/>
      <c r="M1189" s="199"/>
      <c r="N1189" s="200"/>
      <c r="O1189" s="200"/>
      <c r="P1189" s="200"/>
      <c r="Q1189" s="200"/>
      <c r="R1189" s="200"/>
      <c r="S1189" s="200"/>
      <c r="T1189" s="201"/>
      <c r="AT1189" s="195" t="s">
        <v>188</v>
      </c>
      <c r="AU1189" s="195" t="s">
        <v>81</v>
      </c>
      <c r="AV1189" s="12" t="s">
        <v>81</v>
      </c>
      <c r="AW1189" s="12" t="s">
        <v>34</v>
      </c>
      <c r="AX1189" s="12" t="s">
        <v>72</v>
      </c>
      <c r="AY1189" s="195" t="s">
        <v>177</v>
      </c>
    </row>
    <row r="1190" spans="2:51" s="12" customFormat="1" ht="12">
      <c r="B1190" s="194"/>
      <c r="D1190" s="191" t="s">
        <v>188</v>
      </c>
      <c r="E1190" s="195" t="s">
        <v>3</v>
      </c>
      <c r="F1190" s="196" t="s">
        <v>659</v>
      </c>
      <c r="H1190" s="197">
        <v>31.86</v>
      </c>
      <c r="I1190" s="198"/>
      <c r="L1190" s="194"/>
      <c r="M1190" s="199"/>
      <c r="N1190" s="200"/>
      <c r="O1190" s="200"/>
      <c r="P1190" s="200"/>
      <c r="Q1190" s="200"/>
      <c r="R1190" s="200"/>
      <c r="S1190" s="200"/>
      <c r="T1190" s="201"/>
      <c r="AT1190" s="195" t="s">
        <v>188</v>
      </c>
      <c r="AU1190" s="195" t="s">
        <v>81</v>
      </c>
      <c r="AV1190" s="12" t="s">
        <v>81</v>
      </c>
      <c r="AW1190" s="12" t="s">
        <v>34</v>
      </c>
      <c r="AX1190" s="12" t="s">
        <v>72</v>
      </c>
      <c r="AY1190" s="195" t="s">
        <v>177</v>
      </c>
    </row>
    <row r="1191" spans="2:51" s="12" customFormat="1" ht="12">
      <c r="B1191" s="194"/>
      <c r="D1191" s="191" t="s">
        <v>188</v>
      </c>
      <c r="E1191" s="195" t="s">
        <v>3</v>
      </c>
      <c r="F1191" s="196" t="s">
        <v>659</v>
      </c>
      <c r="H1191" s="197">
        <v>31.86</v>
      </c>
      <c r="I1191" s="198"/>
      <c r="L1191" s="194"/>
      <c r="M1191" s="199"/>
      <c r="N1191" s="200"/>
      <c r="O1191" s="200"/>
      <c r="P1191" s="200"/>
      <c r="Q1191" s="200"/>
      <c r="R1191" s="200"/>
      <c r="S1191" s="200"/>
      <c r="T1191" s="201"/>
      <c r="AT1191" s="195" t="s">
        <v>188</v>
      </c>
      <c r="AU1191" s="195" t="s">
        <v>81</v>
      </c>
      <c r="AV1191" s="12" t="s">
        <v>81</v>
      </c>
      <c r="AW1191" s="12" t="s">
        <v>34</v>
      </c>
      <c r="AX1191" s="12" t="s">
        <v>72</v>
      </c>
      <c r="AY1191" s="195" t="s">
        <v>177</v>
      </c>
    </row>
    <row r="1192" spans="2:51" s="12" customFormat="1" ht="12">
      <c r="B1192" s="194"/>
      <c r="D1192" s="191" t="s">
        <v>188</v>
      </c>
      <c r="E1192" s="195" t="s">
        <v>3</v>
      </c>
      <c r="F1192" s="196" t="s">
        <v>659</v>
      </c>
      <c r="H1192" s="197">
        <v>31.86</v>
      </c>
      <c r="I1192" s="198"/>
      <c r="L1192" s="194"/>
      <c r="M1192" s="199"/>
      <c r="N1192" s="200"/>
      <c r="O1192" s="200"/>
      <c r="P1192" s="200"/>
      <c r="Q1192" s="200"/>
      <c r="R1192" s="200"/>
      <c r="S1192" s="200"/>
      <c r="T1192" s="201"/>
      <c r="AT1192" s="195" t="s">
        <v>188</v>
      </c>
      <c r="AU1192" s="195" t="s">
        <v>81</v>
      </c>
      <c r="AV1192" s="12" t="s">
        <v>81</v>
      </c>
      <c r="AW1192" s="12" t="s">
        <v>34</v>
      </c>
      <c r="AX1192" s="12" t="s">
        <v>72</v>
      </c>
      <c r="AY1192" s="195" t="s">
        <v>177</v>
      </c>
    </row>
    <row r="1193" spans="2:51" s="12" customFormat="1" ht="12">
      <c r="B1193" s="194"/>
      <c r="D1193" s="191" t="s">
        <v>188</v>
      </c>
      <c r="E1193" s="195" t="s">
        <v>3</v>
      </c>
      <c r="F1193" s="196" t="s">
        <v>659</v>
      </c>
      <c r="H1193" s="197">
        <v>31.86</v>
      </c>
      <c r="I1193" s="198"/>
      <c r="L1193" s="194"/>
      <c r="M1193" s="199"/>
      <c r="N1193" s="200"/>
      <c r="O1193" s="200"/>
      <c r="P1193" s="200"/>
      <c r="Q1193" s="200"/>
      <c r="R1193" s="200"/>
      <c r="S1193" s="200"/>
      <c r="T1193" s="201"/>
      <c r="AT1193" s="195" t="s">
        <v>188</v>
      </c>
      <c r="AU1193" s="195" t="s">
        <v>81</v>
      </c>
      <c r="AV1193" s="12" t="s">
        <v>81</v>
      </c>
      <c r="AW1193" s="12" t="s">
        <v>34</v>
      </c>
      <c r="AX1193" s="12" t="s">
        <v>72</v>
      </c>
      <c r="AY1193" s="195" t="s">
        <v>177</v>
      </c>
    </row>
    <row r="1194" spans="2:51" s="12" customFormat="1" ht="12">
      <c r="B1194" s="194"/>
      <c r="D1194" s="191" t="s">
        <v>188</v>
      </c>
      <c r="E1194" s="195" t="s">
        <v>3</v>
      </c>
      <c r="F1194" s="196" t="s">
        <v>660</v>
      </c>
      <c r="H1194" s="197">
        <v>55.818</v>
      </c>
      <c r="I1194" s="198"/>
      <c r="L1194" s="194"/>
      <c r="M1194" s="199"/>
      <c r="N1194" s="200"/>
      <c r="O1194" s="200"/>
      <c r="P1194" s="200"/>
      <c r="Q1194" s="200"/>
      <c r="R1194" s="200"/>
      <c r="S1194" s="200"/>
      <c r="T1194" s="201"/>
      <c r="AT1194" s="195" t="s">
        <v>188</v>
      </c>
      <c r="AU1194" s="195" t="s">
        <v>81</v>
      </c>
      <c r="AV1194" s="12" t="s">
        <v>81</v>
      </c>
      <c r="AW1194" s="12" t="s">
        <v>34</v>
      </c>
      <c r="AX1194" s="12" t="s">
        <v>72</v>
      </c>
      <c r="AY1194" s="195" t="s">
        <v>177</v>
      </c>
    </row>
    <row r="1195" spans="2:51" s="12" customFormat="1" ht="12">
      <c r="B1195" s="194"/>
      <c r="D1195" s="191" t="s">
        <v>188</v>
      </c>
      <c r="E1195" s="195" t="s">
        <v>3</v>
      </c>
      <c r="F1195" s="196" t="s">
        <v>661</v>
      </c>
      <c r="H1195" s="197">
        <v>39.22</v>
      </c>
      <c r="I1195" s="198"/>
      <c r="L1195" s="194"/>
      <c r="M1195" s="199"/>
      <c r="N1195" s="200"/>
      <c r="O1195" s="200"/>
      <c r="P1195" s="200"/>
      <c r="Q1195" s="200"/>
      <c r="R1195" s="200"/>
      <c r="S1195" s="200"/>
      <c r="T1195" s="201"/>
      <c r="AT1195" s="195" t="s">
        <v>188</v>
      </c>
      <c r="AU1195" s="195" t="s">
        <v>81</v>
      </c>
      <c r="AV1195" s="12" t="s">
        <v>81</v>
      </c>
      <c r="AW1195" s="12" t="s">
        <v>34</v>
      </c>
      <c r="AX1195" s="12" t="s">
        <v>72</v>
      </c>
      <c r="AY1195" s="195" t="s">
        <v>177</v>
      </c>
    </row>
    <row r="1196" spans="2:51" s="12" customFormat="1" ht="12">
      <c r="B1196" s="194"/>
      <c r="D1196" s="191" t="s">
        <v>188</v>
      </c>
      <c r="E1196" s="195" t="s">
        <v>3</v>
      </c>
      <c r="F1196" s="196" t="s">
        <v>629</v>
      </c>
      <c r="H1196" s="197">
        <v>61.065</v>
      </c>
      <c r="I1196" s="198"/>
      <c r="L1196" s="194"/>
      <c r="M1196" s="199"/>
      <c r="N1196" s="200"/>
      <c r="O1196" s="200"/>
      <c r="P1196" s="200"/>
      <c r="Q1196" s="200"/>
      <c r="R1196" s="200"/>
      <c r="S1196" s="200"/>
      <c r="T1196" s="201"/>
      <c r="AT1196" s="195" t="s">
        <v>188</v>
      </c>
      <c r="AU1196" s="195" t="s">
        <v>81</v>
      </c>
      <c r="AV1196" s="12" t="s">
        <v>81</v>
      </c>
      <c r="AW1196" s="12" t="s">
        <v>34</v>
      </c>
      <c r="AX1196" s="12" t="s">
        <v>72</v>
      </c>
      <c r="AY1196" s="195" t="s">
        <v>177</v>
      </c>
    </row>
    <row r="1197" spans="2:51" s="12" customFormat="1" ht="12">
      <c r="B1197" s="194"/>
      <c r="D1197" s="191" t="s">
        <v>188</v>
      </c>
      <c r="E1197" s="195" t="s">
        <v>3</v>
      </c>
      <c r="F1197" s="196" t="s">
        <v>662</v>
      </c>
      <c r="H1197" s="197">
        <v>53.155</v>
      </c>
      <c r="I1197" s="198"/>
      <c r="L1197" s="194"/>
      <c r="M1197" s="199"/>
      <c r="N1197" s="200"/>
      <c r="O1197" s="200"/>
      <c r="P1197" s="200"/>
      <c r="Q1197" s="200"/>
      <c r="R1197" s="200"/>
      <c r="S1197" s="200"/>
      <c r="T1197" s="201"/>
      <c r="AT1197" s="195" t="s">
        <v>188</v>
      </c>
      <c r="AU1197" s="195" t="s">
        <v>81</v>
      </c>
      <c r="AV1197" s="12" t="s">
        <v>81</v>
      </c>
      <c r="AW1197" s="12" t="s">
        <v>34</v>
      </c>
      <c r="AX1197" s="12" t="s">
        <v>72</v>
      </c>
      <c r="AY1197" s="195" t="s">
        <v>177</v>
      </c>
    </row>
    <row r="1198" spans="2:51" s="12" customFormat="1" ht="12">
      <c r="B1198" s="194"/>
      <c r="D1198" s="191" t="s">
        <v>188</v>
      </c>
      <c r="E1198" s="195" t="s">
        <v>3</v>
      </c>
      <c r="F1198" s="196" t="s">
        <v>663</v>
      </c>
      <c r="H1198" s="197">
        <v>18.4</v>
      </c>
      <c r="I1198" s="198"/>
      <c r="L1198" s="194"/>
      <c r="M1198" s="199"/>
      <c r="N1198" s="200"/>
      <c r="O1198" s="200"/>
      <c r="P1198" s="200"/>
      <c r="Q1198" s="200"/>
      <c r="R1198" s="200"/>
      <c r="S1198" s="200"/>
      <c r="T1198" s="201"/>
      <c r="AT1198" s="195" t="s">
        <v>188</v>
      </c>
      <c r="AU1198" s="195" t="s">
        <v>81</v>
      </c>
      <c r="AV1198" s="12" t="s">
        <v>81</v>
      </c>
      <c r="AW1198" s="12" t="s">
        <v>34</v>
      </c>
      <c r="AX1198" s="12" t="s">
        <v>72</v>
      </c>
      <c r="AY1198" s="195" t="s">
        <v>177</v>
      </c>
    </row>
    <row r="1199" spans="2:51" s="12" customFormat="1" ht="12">
      <c r="B1199" s="194"/>
      <c r="D1199" s="191" t="s">
        <v>188</v>
      </c>
      <c r="E1199" s="195" t="s">
        <v>3</v>
      </c>
      <c r="F1199" s="196" t="s">
        <v>664</v>
      </c>
      <c r="H1199" s="197">
        <v>24.27</v>
      </c>
      <c r="I1199" s="198"/>
      <c r="L1199" s="194"/>
      <c r="M1199" s="199"/>
      <c r="N1199" s="200"/>
      <c r="O1199" s="200"/>
      <c r="P1199" s="200"/>
      <c r="Q1199" s="200"/>
      <c r="R1199" s="200"/>
      <c r="S1199" s="200"/>
      <c r="T1199" s="201"/>
      <c r="AT1199" s="195" t="s">
        <v>188</v>
      </c>
      <c r="AU1199" s="195" t="s">
        <v>81</v>
      </c>
      <c r="AV1199" s="12" t="s">
        <v>81</v>
      </c>
      <c r="AW1199" s="12" t="s">
        <v>34</v>
      </c>
      <c r="AX1199" s="12" t="s">
        <v>72</v>
      </c>
      <c r="AY1199" s="195" t="s">
        <v>177</v>
      </c>
    </row>
    <row r="1200" spans="2:51" s="12" customFormat="1" ht="12">
      <c r="B1200" s="194"/>
      <c r="D1200" s="191" t="s">
        <v>188</v>
      </c>
      <c r="E1200" s="195" t="s">
        <v>3</v>
      </c>
      <c r="F1200" s="196" t="s">
        <v>633</v>
      </c>
      <c r="H1200" s="197">
        <v>45.63</v>
      </c>
      <c r="I1200" s="198"/>
      <c r="L1200" s="194"/>
      <c r="M1200" s="199"/>
      <c r="N1200" s="200"/>
      <c r="O1200" s="200"/>
      <c r="P1200" s="200"/>
      <c r="Q1200" s="200"/>
      <c r="R1200" s="200"/>
      <c r="S1200" s="200"/>
      <c r="T1200" s="201"/>
      <c r="AT1200" s="195" t="s">
        <v>188</v>
      </c>
      <c r="AU1200" s="195" t="s">
        <v>81</v>
      </c>
      <c r="AV1200" s="12" t="s">
        <v>81</v>
      </c>
      <c r="AW1200" s="12" t="s">
        <v>34</v>
      </c>
      <c r="AX1200" s="12" t="s">
        <v>72</v>
      </c>
      <c r="AY1200" s="195" t="s">
        <v>177</v>
      </c>
    </row>
    <row r="1201" spans="2:51" s="12" customFormat="1" ht="12">
      <c r="B1201" s="194"/>
      <c r="D1201" s="191" t="s">
        <v>188</v>
      </c>
      <c r="E1201" s="195" t="s">
        <v>3</v>
      </c>
      <c r="F1201" s="196" t="s">
        <v>634</v>
      </c>
      <c r="H1201" s="197">
        <v>36.48</v>
      </c>
      <c r="I1201" s="198"/>
      <c r="L1201" s="194"/>
      <c r="M1201" s="199"/>
      <c r="N1201" s="200"/>
      <c r="O1201" s="200"/>
      <c r="P1201" s="200"/>
      <c r="Q1201" s="200"/>
      <c r="R1201" s="200"/>
      <c r="S1201" s="200"/>
      <c r="T1201" s="201"/>
      <c r="AT1201" s="195" t="s">
        <v>188</v>
      </c>
      <c r="AU1201" s="195" t="s">
        <v>81</v>
      </c>
      <c r="AV1201" s="12" t="s">
        <v>81</v>
      </c>
      <c r="AW1201" s="12" t="s">
        <v>34</v>
      </c>
      <c r="AX1201" s="12" t="s">
        <v>72</v>
      </c>
      <c r="AY1201" s="195" t="s">
        <v>177</v>
      </c>
    </row>
    <row r="1202" spans="2:51" s="12" customFormat="1" ht="12">
      <c r="B1202" s="194"/>
      <c r="D1202" s="191" t="s">
        <v>188</v>
      </c>
      <c r="E1202" s="195" t="s">
        <v>3</v>
      </c>
      <c r="F1202" s="196" t="s">
        <v>665</v>
      </c>
      <c r="H1202" s="197">
        <v>22.62</v>
      </c>
      <c r="I1202" s="198"/>
      <c r="L1202" s="194"/>
      <c r="M1202" s="199"/>
      <c r="N1202" s="200"/>
      <c r="O1202" s="200"/>
      <c r="P1202" s="200"/>
      <c r="Q1202" s="200"/>
      <c r="R1202" s="200"/>
      <c r="S1202" s="200"/>
      <c r="T1202" s="201"/>
      <c r="AT1202" s="195" t="s">
        <v>188</v>
      </c>
      <c r="AU1202" s="195" t="s">
        <v>81</v>
      </c>
      <c r="AV1202" s="12" t="s">
        <v>81</v>
      </c>
      <c r="AW1202" s="12" t="s">
        <v>34</v>
      </c>
      <c r="AX1202" s="12" t="s">
        <v>72</v>
      </c>
      <c r="AY1202" s="195" t="s">
        <v>177</v>
      </c>
    </row>
    <row r="1203" spans="2:51" s="12" customFormat="1" ht="12">
      <c r="B1203" s="194"/>
      <c r="D1203" s="191" t="s">
        <v>188</v>
      </c>
      <c r="E1203" s="195" t="s">
        <v>3</v>
      </c>
      <c r="F1203" s="196" t="s">
        <v>665</v>
      </c>
      <c r="H1203" s="197">
        <v>22.62</v>
      </c>
      <c r="I1203" s="198"/>
      <c r="L1203" s="194"/>
      <c r="M1203" s="199"/>
      <c r="N1203" s="200"/>
      <c r="O1203" s="200"/>
      <c r="P1203" s="200"/>
      <c r="Q1203" s="200"/>
      <c r="R1203" s="200"/>
      <c r="S1203" s="200"/>
      <c r="T1203" s="201"/>
      <c r="AT1203" s="195" t="s">
        <v>188</v>
      </c>
      <c r="AU1203" s="195" t="s">
        <v>81</v>
      </c>
      <c r="AV1203" s="12" t="s">
        <v>81</v>
      </c>
      <c r="AW1203" s="12" t="s">
        <v>34</v>
      </c>
      <c r="AX1203" s="12" t="s">
        <v>72</v>
      </c>
      <c r="AY1203" s="195" t="s">
        <v>177</v>
      </c>
    </row>
    <row r="1204" spans="2:51" s="12" customFormat="1" ht="12">
      <c r="B1204" s="194"/>
      <c r="D1204" s="191" t="s">
        <v>188</v>
      </c>
      <c r="E1204" s="195" t="s">
        <v>3</v>
      </c>
      <c r="F1204" s="196" t="s">
        <v>633</v>
      </c>
      <c r="H1204" s="197">
        <v>45.63</v>
      </c>
      <c r="I1204" s="198"/>
      <c r="L1204" s="194"/>
      <c r="M1204" s="199"/>
      <c r="N1204" s="200"/>
      <c r="O1204" s="200"/>
      <c r="P1204" s="200"/>
      <c r="Q1204" s="200"/>
      <c r="R1204" s="200"/>
      <c r="S1204" s="200"/>
      <c r="T1204" s="201"/>
      <c r="AT1204" s="195" t="s">
        <v>188</v>
      </c>
      <c r="AU1204" s="195" t="s">
        <v>81</v>
      </c>
      <c r="AV1204" s="12" t="s">
        <v>81</v>
      </c>
      <c r="AW1204" s="12" t="s">
        <v>34</v>
      </c>
      <c r="AX1204" s="12" t="s">
        <v>72</v>
      </c>
      <c r="AY1204" s="195" t="s">
        <v>177</v>
      </c>
    </row>
    <row r="1205" spans="2:51" s="14" customFormat="1" ht="12">
      <c r="B1205" s="221"/>
      <c r="D1205" s="191" t="s">
        <v>188</v>
      </c>
      <c r="E1205" s="222" t="s">
        <v>3</v>
      </c>
      <c r="F1205" s="223" t="s">
        <v>367</v>
      </c>
      <c r="H1205" s="224">
        <v>2861.6580000000004</v>
      </c>
      <c r="I1205" s="225"/>
      <c r="L1205" s="221"/>
      <c r="M1205" s="226"/>
      <c r="N1205" s="227"/>
      <c r="O1205" s="227"/>
      <c r="P1205" s="227"/>
      <c r="Q1205" s="227"/>
      <c r="R1205" s="227"/>
      <c r="S1205" s="227"/>
      <c r="T1205" s="228"/>
      <c r="AT1205" s="222" t="s">
        <v>188</v>
      </c>
      <c r="AU1205" s="222" t="s">
        <v>81</v>
      </c>
      <c r="AV1205" s="14" t="s">
        <v>194</v>
      </c>
      <c r="AW1205" s="14" t="s">
        <v>34</v>
      </c>
      <c r="AX1205" s="14" t="s">
        <v>72</v>
      </c>
      <c r="AY1205" s="222" t="s">
        <v>177</v>
      </c>
    </row>
    <row r="1206" spans="2:51" s="12" customFormat="1" ht="12">
      <c r="B1206" s="194"/>
      <c r="D1206" s="191" t="s">
        <v>188</v>
      </c>
      <c r="E1206" s="195" t="s">
        <v>3</v>
      </c>
      <c r="F1206" s="196" t="s">
        <v>599</v>
      </c>
      <c r="H1206" s="197">
        <v>26.12</v>
      </c>
      <c r="I1206" s="198"/>
      <c r="L1206" s="194"/>
      <c r="M1206" s="199"/>
      <c r="N1206" s="200"/>
      <c r="O1206" s="200"/>
      <c r="P1206" s="200"/>
      <c r="Q1206" s="200"/>
      <c r="R1206" s="200"/>
      <c r="S1206" s="200"/>
      <c r="T1206" s="201"/>
      <c r="AT1206" s="195" t="s">
        <v>188</v>
      </c>
      <c r="AU1206" s="195" t="s">
        <v>81</v>
      </c>
      <c r="AV1206" s="12" t="s">
        <v>81</v>
      </c>
      <c r="AW1206" s="12" t="s">
        <v>34</v>
      </c>
      <c r="AX1206" s="12" t="s">
        <v>72</v>
      </c>
      <c r="AY1206" s="195" t="s">
        <v>177</v>
      </c>
    </row>
    <row r="1207" spans="2:51" s="12" customFormat="1" ht="12">
      <c r="B1207" s="194"/>
      <c r="D1207" s="191" t="s">
        <v>188</v>
      </c>
      <c r="E1207" s="195" t="s">
        <v>3</v>
      </c>
      <c r="F1207" s="196" t="s">
        <v>666</v>
      </c>
      <c r="H1207" s="197">
        <v>78.26</v>
      </c>
      <c r="I1207" s="198"/>
      <c r="L1207" s="194"/>
      <c r="M1207" s="199"/>
      <c r="N1207" s="200"/>
      <c r="O1207" s="200"/>
      <c r="P1207" s="200"/>
      <c r="Q1207" s="200"/>
      <c r="R1207" s="200"/>
      <c r="S1207" s="200"/>
      <c r="T1207" s="201"/>
      <c r="AT1207" s="195" t="s">
        <v>188</v>
      </c>
      <c r="AU1207" s="195" t="s">
        <v>81</v>
      </c>
      <c r="AV1207" s="12" t="s">
        <v>81</v>
      </c>
      <c r="AW1207" s="12" t="s">
        <v>34</v>
      </c>
      <c r="AX1207" s="12" t="s">
        <v>72</v>
      </c>
      <c r="AY1207" s="195" t="s">
        <v>177</v>
      </c>
    </row>
    <row r="1208" spans="2:51" s="12" customFormat="1" ht="12">
      <c r="B1208" s="194"/>
      <c r="D1208" s="191" t="s">
        <v>188</v>
      </c>
      <c r="E1208" s="195" t="s">
        <v>3</v>
      </c>
      <c r="F1208" s="196" t="s">
        <v>667</v>
      </c>
      <c r="H1208" s="197">
        <v>185.07</v>
      </c>
      <c r="I1208" s="198"/>
      <c r="L1208" s="194"/>
      <c r="M1208" s="199"/>
      <c r="N1208" s="200"/>
      <c r="O1208" s="200"/>
      <c r="P1208" s="200"/>
      <c r="Q1208" s="200"/>
      <c r="R1208" s="200"/>
      <c r="S1208" s="200"/>
      <c r="T1208" s="201"/>
      <c r="AT1208" s="195" t="s">
        <v>188</v>
      </c>
      <c r="AU1208" s="195" t="s">
        <v>81</v>
      </c>
      <c r="AV1208" s="12" t="s">
        <v>81</v>
      </c>
      <c r="AW1208" s="12" t="s">
        <v>34</v>
      </c>
      <c r="AX1208" s="12" t="s">
        <v>72</v>
      </c>
      <c r="AY1208" s="195" t="s">
        <v>177</v>
      </c>
    </row>
    <row r="1209" spans="2:51" s="12" customFormat="1" ht="12">
      <c r="B1209" s="194"/>
      <c r="D1209" s="191" t="s">
        <v>188</v>
      </c>
      <c r="E1209" s="195" t="s">
        <v>3</v>
      </c>
      <c r="F1209" s="196" t="s">
        <v>668</v>
      </c>
      <c r="H1209" s="197">
        <v>44.27</v>
      </c>
      <c r="I1209" s="198"/>
      <c r="L1209" s="194"/>
      <c r="M1209" s="199"/>
      <c r="N1209" s="200"/>
      <c r="O1209" s="200"/>
      <c r="P1209" s="200"/>
      <c r="Q1209" s="200"/>
      <c r="R1209" s="200"/>
      <c r="S1209" s="200"/>
      <c r="T1209" s="201"/>
      <c r="AT1209" s="195" t="s">
        <v>188</v>
      </c>
      <c r="AU1209" s="195" t="s">
        <v>81</v>
      </c>
      <c r="AV1209" s="12" t="s">
        <v>81</v>
      </c>
      <c r="AW1209" s="12" t="s">
        <v>34</v>
      </c>
      <c r="AX1209" s="12" t="s">
        <v>72</v>
      </c>
      <c r="AY1209" s="195" t="s">
        <v>177</v>
      </c>
    </row>
    <row r="1210" spans="2:51" s="12" customFormat="1" ht="12">
      <c r="B1210" s="194"/>
      <c r="D1210" s="191" t="s">
        <v>188</v>
      </c>
      <c r="E1210" s="195" t="s">
        <v>3</v>
      </c>
      <c r="F1210" s="196" t="s">
        <v>669</v>
      </c>
      <c r="H1210" s="197">
        <v>26.78</v>
      </c>
      <c r="I1210" s="198"/>
      <c r="L1210" s="194"/>
      <c r="M1210" s="199"/>
      <c r="N1210" s="200"/>
      <c r="O1210" s="200"/>
      <c r="P1210" s="200"/>
      <c r="Q1210" s="200"/>
      <c r="R1210" s="200"/>
      <c r="S1210" s="200"/>
      <c r="T1210" s="201"/>
      <c r="AT1210" s="195" t="s">
        <v>188</v>
      </c>
      <c r="AU1210" s="195" t="s">
        <v>81</v>
      </c>
      <c r="AV1210" s="12" t="s">
        <v>81</v>
      </c>
      <c r="AW1210" s="12" t="s">
        <v>34</v>
      </c>
      <c r="AX1210" s="12" t="s">
        <v>72</v>
      </c>
      <c r="AY1210" s="195" t="s">
        <v>177</v>
      </c>
    </row>
    <row r="1211" spans="2:51" s="12" customFormat="1" ht="12">
      <c r="B1211" s="194"/>
      <c r="D1211" s="191" t="s">
        <v>188</v>
      </c>
      <c r="E1211" s="195" t="s">
        <v>3</v>
      </c>
      <c r="F1211" s="196" t="s">
        <v>670</v>
      </c>
      <c r="H1211" s="197">
        <v>17.245</v>
      </c>
      <c r="I1211" s="198"/>
      <c r="L1211" s="194"/>
      <c r="M1211" s="199"/>
      <c r="N1211" s="200"/>
      <c r="O1211" s="200"/>
      <c r="P1211" s="200"/>
      <c r="Q1211" s="200"/>
      <c r="R1211" s="200"/>
      <c r="S1211" s="200"/>
      <c r="T1211" s="201"/>
      <c r="AT1211" s="195" t="s">
        <v>188</v>
      </c>
      <c r="AU1211" s="195" t="s">
        <v>81</v>
      </c>
      <c r="AV1211" s="12" t="s">
        <v>81</v>
      </c>
      <c r="AW1211" s="12" t="s">
        <v>34</v>
      </c>
      <c r="AX1211" s="12" t="s">
        <v>72</v>
      </c>
      <c r="AY1211" s="195" t="s">
        <v>177</v>
      </c>
    </row>
    <row r="1212" spans="2:51" s="12" customFormat="1" ht="12">
      <c r="B1212" s="194"/>
      <c r="D1212" s="191" t="s">
        <v>188</v>
      </c>
      <c r="E1212" s="195" t="s">
        <v>3</v>
      </c>
      <c r="F1212" s="196" t="s">
        <v>671</v>
      </c>
      <c r="H1212" s="197">
        <v>16.915</v>
      </c>
      <c r="I1212" s="198"/>
      <c r="L1212" s="194"/>
      <c r="M1212" s="199"/>
      <c r="N1212" s="200"/>
      <c r="O1212" s="200"/>
      <c r="P1212" s="200"/>
      <c r="Q1212" s="200"/>
      <c r="R1212" s="200"/>
      <c r="S1212" s="200"/>
      <c r="T1212" s="201"/>
      <c r="AT1212" s="195" t="s">
        <v>188</v>
      </c>
      <c r="AU1212" s="195" t="s">
        <v>81</v>
      </c>
      <c r="AV1212" s="12" t="s">
        <v>81</v>
      </c>
      <c r="AW1212" s="12" t="s">
        <v>34</v>
      </c>
      <c r="AX1212" s="12" t="s">
        <v>72</v>
      </c>
      <c r="AY1212" s="195" t="s">
        <v>177</v>
      </c>
    </row>
    <row r="1213" spans="2:51" s="12" customFormat="1" ht="12">
      <c r="B1213" s="194"/>
      <c r="D1213" s="191" t="s">
        <v>188</v>
      </c>
      <c r="E1213" s="195" t="s">
        <v>3</v>
      </c>
      <c r="F1213" s="196" t="s">
        <v>672</v>
      </c>
      <c r="H1213" s="197">
        <v>13.205</v>
      </c>
      <c r="I1213" s="198"/>
      <c r="L1213" s="194"/>
      <c r="M1213" s="199"/>
      <c r="N1213" s="200"/>
      <c r="O1213" s="200"/>
      <c r="P1213" s="200"/>
      <c r="Q1213" s="200"/>
      <c r="R1213" s="200"/>
      <c r="S1213" s="200"/>
      <c r="T1213" s="201"/>
      <c r="AT1213" s="195" t="s">
        <v>188</v>
      </c>
      <c r="AU1213" s="195" t="s">
        <v>81</v>
      </c>
      <c r="AV1213" s="12" t="s">
        <v>81</v>
      </c>
      <c r="AW1213" s="12" t="s">
        <v>34</v>
      </c>
      <c r="AX1213" s="12" t="s">
        <v>72</v>
      </c>
      <c r="AY1213" s="195" t="s">
        <v>177</v>
      </c>
    </row>
    <row r="1214" spans="2:51" s="12" customFormat="1" ht="12">
      <c r="B1214" s="194"/>
      <c r="D1214" s="191" t="s">
        <v>188</v>
      </c>
      <c r="E1214" s="195" t="s">
        <v>3</v>
      </c>
      <c r="F1214" s="196" t="s">
        <v>673</v>
      </c>
      <c r="H1214" s="197">
        <v>12.875</v>
      </c>
      <c r="I1214" s="198"/>
      <c r="L1214" s="194"/>
      <c r="M1214" s="199"/>
      <c r="N1214" s="200"/>
      <c r="O1214" s="200"/>
      <c r="P1214" s="200"/>
      <c r="Q1214" s="200"/>
      <c r="R1214" s="200"/>
      <c r="S1214" s="200"/>
      <c r="T1214" s="201"/>
      <c r="AT1214" s="195" t="s">
        <v>188</v>
      </c>
      <c r="AU1214" s="195" t="s">
        <v>81</v>
      </c>
      <c r="AV1214" s="12" t="s">
        <v>81</v>
      </c>
      <c r="AW1214" s="12" t="s">
        <v>34</v>
      </c>
      <c r="AX1214" s="12" t="s">
        <v>72</v>
      </c>
      <c r="AY1214" s="195" t="s">
        <v>177</v>
      </c>
    </row>
    <row r="1215" spans="2:51" s="12" customFormat="1" ht="12">
      <c r="B1215" s="194"/>
      <c r="D1215" s="191" t="s">
        <v>188</v>
      </c>
      <c r="E1215" s="195" t="s">
        <v>3</v>
      </c>
      <c r="F1215" s="196" t="s">
        <v>674</v>
      </c>
      <c r="H1215" s="197">
        <v>29.55</v>
      </c>
      <c r="I1215" s="198"/>
      <c r="L1215" s="194"/>
      <c r="M1215" s="199"/>
      <c r="N1215" s="200"/>
      <c r="O1215" s="200"/>
      <c r="P1215" s="200"/>
      <c r="Q1215" s="200"/>
      <c r="R1215" s="200"/>
      <c r="S1215" s="200"/>
      <c r="T1215" s="201"/>
      <c r="AT1215" s="195" t="s">
        <v>188</v>
      </c>
      <c r="AU1215" s="195" t="s">
        <v>81</v>
      </c>
      <c r="AV1215" s="12" t="s">
        <v>81</v>
      </c>
      <c r="AW1215" s="12" t="s">
        <v>34</v>
      </c>
      <c r="AX1215" s="12" t="s">
        <v>72</v>
      </c>
      <c r="AY1215" s="195" t="s">
        <v>177</v>
      </c>
    </row>
    <row r="1216" spans="2:51" s="12" customFormat="1" ht="12">
      <c r="B1216" s="194"/>
      <c r="D1216" s="191" t="s">
        <v>188</v>
      </c>
      <c r="E1216" s="195" t="s">
        <v>3</v>
      </c>
      <c r="F1216" s="196" t="s">
        <v>675</v>
      </c>
      <c r="H1216" s="197">
        <v>15.595</v>
      </c>
      <c r="I1216" s="198"/>
      <c r="L1216" s="194"/>
      <c r="M1216" s="199"/>
      <c r="N1216" s="200"/>
      <c r="O1216" s="200"/>
      <c r="P1216" s="200"/>
      <c r="Q1216" s="200"/>
      <c r="R1216" s="200"/>
      <c r="S1216" s="200"/>
      <c r="T1216" s="201"/>
      <c r="AT1216" s="195" t="s">
        <v>188</v>
      </c>
      <c r="AU1216" s="195" t="s">
        <v>81</v>
      </c>
      <c r="AV1216" s="12" t="s">
        <v>81</v>
      </c>
      <c r="AW1216" s="12" t="s">
        <v>34</v>
      </c>
      <c r="AX1216" s="12" t="s">
        <v>72</v>
      </c>
      <c r="AY1216" s="195" t="s">
        <v>177</v>
      </c>
    </row>
    <row r="1217" spans="2:51" s="12" customFormat="1" ht="12">
      <c r="B1217" s="194"/>
      <c r="D1217" s="191" t="s">
        <v>188</v>
      </c>
      <c r="E1217" s="195" t="s">
        <v>3</v>
      </c>
      <c r="F1217" s="196" t="s">
        <v>676</v>
      </c>
      <c r="H1217" s="197">
        <v>46.16</v>
      </c>
      <c r="I1217" s="198"/>
      <c r="L1217" s="194"/>
      <c r="M1217" s="199"/>
      <c r="N1217" s="200"/>
      <c r="O1217" s="200"/>
      <c r="P1217" s="200"/>
      <c r="Q1217" s="200"/>
      <c r="R1217" s="200"/>
      <c r="S1217" s="200"/>
      <c r="T1217" s="201"/>
      <c r="AT1217" s="195" t="s">
        <v>188</v>
      </c>
      <c r="AU1217" s="195" t="s">
        <v>81</v>
      </c>
      <c r="AV1217" s="12" t="s">
        <v>81</v>
      </c>
      <c r="AW1217" s="12" t="s">
        <v>34</v>
      </c>
      <c r="AX1217" s="12" t="s">
        <v>72</v>
      </c>
      <c r="AY1217" s="195" t="s">
        <v>177</v>
      </c>
    </row>
    <row r="1218" spans="2:51" s="12" customFormat="1" ht="12">
      <c r="B1218" s="194"/>
      <c r="D1218" s="191" t="s">
        <v>188</v>
      </c>
      <c r="E1218" s="195" t="s">
        <v>3</v>
      </c>
      <c r="F1218" s="196" t="s">
        <v>677</v>
      </c>
      <c r="H1218" s="197">
        <v>28.364</v>
      </c>
      <c r="I1218" s="198"/>
      <c r="L1218" s="194"/>
      <c r="M1218" s="199"/>
      <c r="N1218" s="200"/>
      <c r="O1218" s="200"/>
      <c r="P1218" s="200"/>
      <c r="Q1218" s="200"/>
      <c r="R1218" s="200"/>
      <c r="S1218" s="200"/>
      <c r="T1218" s="201"/>
      <c r="AT1218" s="195" t="s">
        <v>188</v>
      </c>
      <c r="AU1218" s="195" t="s">
        <v>81</v>
      </c>
      <c r="AV1218" s="12" t="s">
        <v>81</v>
      </c>
      <c r="AW1218" s="12" t="s">
        <v>34</v>
      </c>
      <c r="AX1218" s="12" t="s">
        <v>72</v>
      </c>
      <c r="AY1218" s="195" t="s">
        <v>177</v>
      </c>
    </row>
    <row r="1219" spans="2:51" s="12" customFormat="1" ht="12">
      <c r="B1219" s="194"/>
      <c r="D1219" s="191" t="s">
        <v>188</v>
      </c>
      <c r="E1219" s="195" t="s">
        <v>3</v>
      </c>
      <c r="F1219" s="196" t="s">
        <v>678</v>
      </c>
      <c r="H1219" s="197">
        <v>31.056</v>
      </c>
      <c r="I1219" s="198"/>
      <c r="L1219" s="194"/>
      <c r="M1219" s="199"/>
      <c r="N1219" s="200"/>
      <c r="O1219" s="200"/>
      <c r="P1219" s="200"/>
      <c r="Q1219" s="200"/>
      <c r="R1219" s="200"/>
      <c r="S1219" s="200"/>
      <c r="T1219" s="201"/>
      <c r="AT1219" s="195" t="s">
        <v>188</v>
      </c>
      <c r="AU1219" s="195" t="s">
        <v>81</v>
      </c>
      <c r="AV1219" s="12" t="s">
        <v>81</v>
      </c>
      <c r="AW1219" s="12" t="s">
        <v>34</v>
      </c>
      <c r="AX1219" s="12" t="s">
        <v>72</v>
      </c>
      <c r="AY1219" s="195" t="s">
        <v>177</v>
      </c>
    </row>
    <row r="1220" spans="2:51" s="12" customFormat="1" ht="12">
      <c r="B1220" s="194"/>
      <c r="D1220" s="191" t="s">
        <v>188</v>
      </c>
      <c r="E1220" s="195" t="s">
        <v>3</v>
      </c>
      <c r="F1220" s="196" t="s">
        <v>679</v>
      </c>
      <c r="H1220" s="197">
        <v>34.62</v>
      </c>
      <c r="I1220" s="198"/>
      <c r="L1220" s="194"/>
      <c r="M1220" s="199"/>
      <c r="N1220" s="200"/>
      <c r="O1220" s="200"/>
      <c r="P1220" s="200"/>
      <c r="Q1220" s="200"/>
      <c r="R1220" s="200"/>
      <c r="S1220" s="200"/>
      <c r="T1220" s="201"/>
      <c r="AT1220" s="195" t="s">
        <v>188</v>
      </c>
      <c r="AU1220" s="195" t="s">
        <v>81</v>
      </c>
      <c r="AV1220" s="12" t="s">
        <v>81</v>
      </c>
      <c r="AW1220" s="12" t="s">
        <v>34</v>
      </c>
      <c r="AX1220" s="12" t="s">
        <v>72</v>
      </c>
      <c r="AY1220" s="195" t="s">
        <v>177</v>
      </c>
    </row>
    <row r="1221" spans="2:51" s="12" customFormat="1" ht="12">
      <c r="B1221" s="194"/>
      <c r="D1221" s="191" t="s">
        <v>188</v>
      </c>
      <c r="E1221" s="195" t="s">
        <v>3</v>
      </c>
      <c r="F1221" s="196" t="s">
        <v>680</v>
      </c>
      <c r="H1221" s="197">
        <v>57.6</v>
      </c>
      <c r="I1221" s="198"/>
      <c r="L1221" s="194"/>
      <c r="M1221" s="199"/>
      <c r="N1221" s="200"/>
      <c r="O1221" s="200"/>
      <c r="P1221" s="200"/>
      <c r="Q1221" s="200"/>
      <c r="R1221" s="200"/>
      <c r="S1221" s="200"/>
      <c r="T1221" s="201"/>
      <c r="AT1221" s="195" t="s">
        <v>188</v>
      </c>
      <c r="AU1221" s="195" t="s">
        <v>81</v>
      </c>
      <c r="AV1221" s="12" t="s">
        <v>81</v>
      </c>
      <c r="AW1221" s="12" t="s">
        <v>34</v>
      </c>
      <c r="AX1221" s="12" t="s">
        <v>72</v>
      </c>
      <c r="AY1221" s="195" t="s">
        <v>177</v>
      </c>
    </row>
    <row r="1222" spans="2:51" s="12" customFormat="1" ht="12">
      <c r="B1222" s="194"/>
      <c r="D1222" s="191" t="s">
        <v>188</v>
      </c>
      <c r="E1222" s="195" t="s">
        <v>3</v>
      </c>
      <c r="F1222" s="196" t="s">
        <v>681</v>
      </c>
      <c r="H1222" s="197">
        <v>48.95</v>
      </c>
      <c r="I1222" s="198"/>
      <c r="L1222" s="194"/>
      <c r="M1222" s="199"/>
      <c r="N1222" s="200"/>
      <c r="O1222" s="200"/>
      <c r="P1222" s="200"/>
      <c r="Q1222" s="200"/>
      <c r="R1222" s="200"/>
      <c r="S1222" s="200"/>
      <c r="T1222" s="201"/>
      <c r="AT1222" s="195" t="s">
        <v>188</v>
      </c>
      <c r="AU1222" s="195" t="s">
        <v>81</v>
      </c>
      <c r="AV1222" s="12" t="s">
        <v>81</v>
      </c>
      <c r="AW1222" s="12" t="s">
        <v>34</v>
      </c>
      <c r="AX1222" s="12" t="s">
        <v>72</v>
      </c>
      <c r="AY1222" s="195" t="s">
        <v>177</v>
      </c>
    </row>
    <row r="1223" spans="2:51" s="12" customFormat="1" ht="12">
      <c r="B1223" s="194"/>
      <c r="D1223" s="191" t="s">
        <v>188</v>
      </c>
      <c r="E1223" s="195" t="s">
        <v>3</v>
      </c>
      <c r="F1223" s="196" t="s">
        <v>682</v>
      </c>
      <c r="H1223" s="197">
        <v>341.5</v>
      </c>
      <c r="I1223" s="198"/>
      <c r="L1223" s="194"/>
      <c r="M1223" s="199"/>
      <c r="N1223" s="200"/>
      <c r="O1223" s="200"/>
      <c r="P1223" s="200"/>
      <c r="Q1223" s="200"/>
      <c r="R1223" s="200"/>
      <c r="S1223" s="200"/>
      <c r="T1223" s="201"/>
      <c r="AT1223" s="195" t="s">
        <v>188</v>
      </c>
      <c r="AU1223" s="195" t="s">
        <v>81</v>
      </c>
      <c r="AV1223" s="12" t="s">
        <v>81</v>
      </c>
      <c r="AW1223" s="12" t="s">
        <v>34</v>
      </c>
      <c r="AX1223" s="12" t="s">
        <v>72</v>
      </c>
      <c r="AY1223" s="195" t="s">
        <v>177</v>
      </c>
    </row>
    <row r="1224" spans="2:51" s="12" customFormat="1" ht="12">
      <c r="B1224" s="194"/>
      <c r="D1224" s="191" t="s">
        <v>188</v>
      </c>
      <c r="E1224" s="195" t="s">
        <v>3</v>
      </c>
      <c r="F1224" s="196" t="s">
        <v>683</v>
      </c>
      <c r="H1224" s="197">
        <v>32.37</v>
      </c>
      <c r="I1224" s="198"/>
      <c r="L1224" s="194"/>
      <c r="M1224" s="199"/>
      <c r="N1224" s="200"/>
      <c r="O1224" s="200"/>
      <c r="P1224" s="200"/>
      <c r="Q1224" s="200"/>
      <c r="R1224" s="200"/>
      <c r="S1224" s="200"/>
      <c r="T1224" s="201"/>
      <c r="AT1224" s="195" t="s">
        <v>188</v>
      </c>
      <c r="AU1224" s="195" t="s">
        <v>81</v>
      </c>
      <c r="AV1224" s="12" t="s">
        <v>81</v>
      </c>
      <c r="AW1224" s="12" t="s">
        <v>34</v>
      </c>
      <c r="AX1224" s="12" t="s">
        <v>72</v>
      </c>
      <c r="AY1224" s="195" t="s">
        <v>177</v>
      </c>
    </row>
    <row r="1225" spans="2:51" s="12" customFormat="1" ht="12">
      <c r="B1225" s="194"/>
      <c r="D1225" s="191" t="s">
        <v>188</v>
      </c>
      <c r="E1225" s="195" t="s">
        <v>3</v>
      </c>
      <c r="F1225" s="196" t="s">
        <v>620</v>
      </c>
      <c r="H1225" s="197">
        <v>49.053</v>
      </c>
      <c r="I1225" s="198"/>
      <c r="L1225" s="194"/>
      <c r="M1225" s="199"/>
      <c r="N1225" s="200"/>
      <c r="O1225" s="200"/>
      <c r="P1225" s="200"/>
      <c r="Q1225" s="200"/>
      <c r="R1225" s="200"/>
      <c r="S1225" s="200"/>
      <c r="T1225" s="201"/>
      <c r="AT1225" s="195" t="s">
        <v>188</v>
      </c>
      <c r="AU1225" s="195" t="s">
        <v>81</v>
      </c>
      <c r="AV1225" s="12" t="s">
        <v>81</v>
      </c>
      <c r="AW1225" s="12" t="s">
        <v>34</v>
      </c>
      <c r="AX1225" s="12" t="s">
        <v>72</v>
      </c>
      <c r="AY1225" s="195" t="s">
        <v>177</v>
      </c>
    </row>
    <row r="1226" spans="2:51" s="12" customFormat="1" ht="12">
      <c r="B1226" s="194"/>
      <c r="D1226" s="191" t="s">
        <v>188</v>
      </c>
      <c r="E1226" s="195" t="s">
        <v>3</v>
      </c>
      <c r="F1226" s="196" t="s">
        <v>684</v>
      </c>
      <c r="H1226" s="197">
        <v>61.227</v>
      </c>
      <c r="I1226" s="198"/>
      <c r="L1226" s="194"/>
      <c r="M1226" s="199"/>
      <c r="N1226" s="200"/>
      <c r="O1226" s="200"/>
      <c r="P1226" s="200"/>
      <c r="Q1226" s="200"/>
      <c r="R1226" s="200"/>
      <c r="S1226" s="200"/>
      <c r="T1226" s="201"/>
      <c r="AT1226" s="195" t="s">
        <v>188</v>
      </c>
      <c r="AU1226" s="195" t="s">
        <v>81</v>
      </c>
      <c r="AV1226" s="12" t="s">
        <v>81</v>
      </c>
      <c r="AW1226" s="12" t="s">
        <v>34</v>
      </c>
      <c r="AX1226" s="12" t="s">
        <v>72</v>
      </c>
      <c r="AY1226" s="195" t="s">
        <v>177</v>
      </c>
    </row>
    <row r="1227" spans="2:51" s="12" customFormat="1" ht="12">
      <c r="B1227" s="194"/>
      <c r="D1227" s="191" t="s">
        <v>188</v>
      </c>
      <c r="E1227" s="195" t="s">
        <v>3</v>
      </c>
      <c r="F1227" s="196" t="s">
        <v>685</v>
      </c>
      <c r="H1227" s="197">
        <v>59.36</v>
      </c>
      <c r="I1227" s="198"/>
      <c r="L1227" s="194"/>
      <c r="M1227" s="199"/>
      <c r="N1227" s="200"/>
      <c r="O1227" s="200"/>
      <c r="P1227" s="200"/>
      <c r="Q1227" s="200"/>
      <c r="R1227" s="200"/>
      <c r="S1227" s="200"/>
      <c r="T1227" s="201"/>
      <c r="AT1227" s="195" t="s">
        <v>188</v>
      </c>
      <c r="AU1227" s="195" t="s">
        <v>81</v>
      </c>
      <c r="AV1227" s="12" t="s">
        <v>81</v>
      </c>
      <c r="AW1227" s="12" t="s">
        <v>34</v>
      </c>
      <c r="AX1227" s="12" t="s">
        <v>72</v>
      </c>
      <c r="AY1227" s="195" t="s">
        <v>177</v>
      </c>
    </row>
    <row r="1228" spans="2:51" s="12" customFormat="1" ht="12">
      <c r="B1228" s="194"/>
      <c r="D1228" s="191" t="s">
        <v>188</v>
      </c>
      <c r="E1228" s="195" t="s">
        <v>3</v>
      </c>
      <c r="F1228" s="196" t="s">
        <v>623</v>
      </c>
      <c r="H1228" s="197">
        <v>67.08</v>
      </c>
      <c r="I1228" s="198"/>
      <c r="L1228" s="194"/>
      <c r="M1228" s="199"/>
      <c r="N1228" s="200"/>
      <c r="O1228" s="200"/>
      <c r="P1228" s="200"/>
      <c r="Q1228" s="200"/>
      <c r="R1228" s="200"/>
      <c r="S1228" s="200"/>
      <c r="T1228" s="201"/>
      <c r="AT1228" s="195" t="s">
        <v>188</v>
      </c>
      <c r="AU1228" s="195" t="s">
        <v>81</v>
      </c>
      <c r="AV1228" s="12" t="s">
        <v>81</v>
      </c>
      <c r="AW1228" s="12" t="s">
        <v>34</v>
      </c>
      <c r="AX1228" s="12" t="s">
        <v>72</v>
      </c>
      <c r="AY1228" s="195" t="s">
        <v>177</v>
      </c>
    </row>
    <row r="1229" spans="2:51" s="12" customFormat="1" ht="12">
      <c r="B1229" s="194"/>
      <c r="D1229" s="191" t="s">
        <v>188</v>
      </c>
      <c r="E1229" s="195" t="s">
        <v>3</v>
      </c>
      <c r="F1229" s="196" t="s">
        <v>623</v>
      </c>
      <c r="H1229" s="197">
        <v>67.08</v>
      </c>
      <c r="I1229" s="198"/>
      <c r="L1229" s="194"/>
      <c r="M1229" s="199"/>
      <c r="N1229" s="200"/>
      <c r="O1229" s="200"/>
      <c r="P1229" s="200"/>
      <c r="Q1229" s="200"/>
      <c r="R1229" s="200"/>
      <c r="S1229" s="200"/>
      <c r="T1229" s="201"/>
      <c r="AT1229" s="195" t="s">
        <v>188</v>
      </c>
      <c r="AU1229" s="195" t="s">
        <v>81</v>
      </c>
      <c r="AV1229" s="12" t="s">
        <v>81</v>
      </c>
      <c r="AW1229" s="12" t="s">
        <v>34</v>
      </c>
      <c r="AX1229" s="12" t="s">
        <v>72</v>
      </c>
      <c r="AY1229" s="195" t="s">
        <v>177</v>
      </c>
    </row>
    <row r="1230" spans="2:51" s="12" customFormat="1" ht="12">
      <c r="B1230" s="194"/>
      <c r="D1230" s="191" t="s">
        <v>188</v>
      </c>
      <c r="E1230" s="195" t="s">
        <v>3</v>
      </c>
      <c r="F1230" s="196" t="s">
        <v>623</v>
      </c>
      <c r="H1230" s="197">
        <v>67.08</v>
      </c>
      <c r="I1230" s="198"/>
      <c r="L1230" s="194"/>
      <c r="M1230" s="199"/>
      <c r="N1230" s="200"/>
      <c r="O1230" s="200"/>
      <c r="P1230" s="200"/>
      <c r="Q1230" s="200"/>
      <c r="R1230" s="200"/>
      <c r="S1230" s="200"/>
      <c r="T1230" s="201"/>
      <c r="AT1230" s="195" t="s">
        <v>188</v>
      </c>
      <c r="AU1230" s="195" t="s">
        <v>81</v>
      </c>
      <c r="AV1230" s="12" t="s">
        <v>81</v>
      </c>
      <c r="AW1230" s="12" t="s">
        <v>34</v>
      </c>
      <c r="AX1230" s="12" t="s">
        <v>72</v>
      </c>
      <c r="AY1230" s="195" t="s">
        <v>177</v>
      </c>
    </row>
    <row r="1231" spans="2:51" s="12" customFormat="1" ht="12">
      <c r="B1231" s="194"/>
      <c r="D1231" s="191" t="s">
        <v>188</v>
      </c>
      <c r="E1231" s="195" t="s">
        <v>3</v>
      </c>
      <c r="F1231" s="196" t="s">
        <v>626</v>
      </c>
      <c r="H1231" s="197">
        <v>61.635</v>
      </c>
      <c r="I1231" s="198"/>
      <c r="L1231" s="194"/>
      <c r="M1231" s="199"/>
      <c r="N1231" s="200"/>
      <c r="O1231" s="200"/>
      <c r="P1231" s="200"/>
      <c r="Q1231" s="200"/>
      <c r="R1231" s="200"/>
      <c r="S1231" s="200"/>
      <c r="T1231" s="201"/>
      <c r="AT1231" s="195" t="s">
        <v>188</v>
      </c>
      <c r="AU1231" s="195" t="s">
        <v>81</v>
      </c>
      <c r="AV1231" s="12" t="s">
        <v>81</v>
      </c>
      <c r="AW1231" s="12" t="s">
        <v>34</v>
      </c>
      <c r="AX1231" s="12" t="s">
        <v>72</v>
      </c>
      <c r="AY1231" s="195" t="s">
        <v>177</v>
      </c>
    </row>
    <row r="1232" spans="2:51" s="12" customFormat="1" ht="12">
      <c r="B1232" s="194"/>
      <c r="D1232" s="191" t="s">
        <v>188</v>
      </c>
      <c r="E1232" s="195" t="s">
        <v>3</v>
      </c>
      <c r="F1232" s="196" t="s">
        <v>626</v>
      </c>
      <c r="H1232" s="197">
        <v>61.635</v>
      </c>
      <c r="I1232" s="198"/>
      <c r="L1232" s="194"/>
      <c r="M1232" s="199"/>
      <c r="N1232" s="200"/>
      <c r="O1232" s="200"/>
      <c r="P1232" s="200"/>
      <c r="Q1232" s="200"/>
      <c r="R1232" s="200"/>
      <c r="S1232" s="200"/>
      <c r="T1232" s="201"/>
      <c r="AT1232" s="195" t="s">
        <v>188</v>
      </c>
      <c r="AU1232" s="195" t="s">
        <v>81</v>
      </c>
      <c r="AV1232" s="12" t="s">
        <v>81</v>
      </c>
      <c r="AW1232" s="12" t="s">
        <v>34</v>
      </c>
      <c r="AX1232" s="12" t="s">
        <v>72</v>
      </c>
      <c r="AY1232" s="195" t="s">
        <v>177</v>
      </c>
    </row>
    <row r="1233" spans="2:51" s="12" customFormat="1" ht="12">
      <c r="B1233" s="194"/>
      <c r="D1233" s="191" t="s">
        <v>188</v>
      </c>
      <c r="E1233" s="195" t="s">
        <v>3</v>
      </c>
      <c r="F1233" s="196" t="s">
        <v>626</v>
      </c>
      <c r="H1233" s="197">
        <v>61.635</v>
      </c>
      <c r="I1233" s="198"/>
      <c r="L1233" s="194"/>
      <c r="M1233" s="199"/>
      <c r="N1233" s="200"/>
      <c r="O1233" s="200"/>
      <c r="P1233" s="200"/>
      <c r="Q1233" s="200"/>
      <c r="R1233" s="200"/>
      <c r="S1233" s="200"/>
      <c r="T1233" s="201"/>
      <c r="AT1233" s="195" t="s">
        <v>188</v>
      </c>
      <c r="AU1233" s="195" t="s">
        <v>81</v>
      </c>
      <c r="AV1233" s="12" t="s">
        <v>81</v>
      </c>
      <c r="AW1233" s="12" t="s">
        <v>34</v>
      </c>
      <c r="AX1233" s="12" t="s">
        <v>72</v>
      </c>
      <c r="AY1233" s="195" t="s">
        <v>177</v>
      </c>
    </row>
    <row r="1234" spans="2:51" s="12" customFormat="1" ht="12">
      <c r="B1234" s="194"/>
      <c r="D1234" s="191" t="s">
        <v>188</v>
      </c>
      <c r="E1234" s="195" t="s">
        <v>3</v>
      </c>
      <c r="F1234" s="196" t="s">
        <v>658</v>
      </c>
      <c r="H1234" s="197">
        <v>34.83</v>
      </c>
      <c r="I1234" s="198"/>
      <c r="L1234" s="194"/>
      <c r="M1234" s="199"/>
      <c r="N1234" s="200"/>
      <c r="O1234" s="200"/>
      <c r="P1234" s="200"/>
      <c r="Q1234" s="200"/>
      <c r="R1234" s="200"/>
      <c r="S1234" s="200"/>
      <c r="T1234" s="201"/>
      <c r="AT1234" s="195" t="s">
        <v>188</v>
      </c>
      <c r="AU1234" s="195" t="s">
        <v>81</v>
      </c>
      <c r="AV1234" s="12" t="s">
        <v>81</v>
      </c>
      <c r="AW1234" s="12" t="s">
        <v>34</v>
      </c>
      <c r="AX1234" s="12" t="s">
        <v>72</v>
      </c>
      <c r="AY1234" s="195" t="s">
        <v>177</v>
      </c>
    </row>
    <row r="1235" spans="2:51" s="12" customFormat="1" ht="12">
      <c r="B1235" s="194"/>
      <c r="D1235" s="191" t="s">
        <v>188</v>
      </c>
      <c r="E1235" s="195" t="s">
        <v>3</v>
      </c>
      <c r="F1235" s="196" t="s">
        <v>658</v>
      </c>
      <c r="H1235" s="197">
        <v>34.83</v>
      </c>
      <c r="I1235" s="198"/>
      <c r="L1235" s="194"/>
      <c r="M1235" s="199"/>
      <c r="N1235" s="200"/>
      <c r="O1235" s="200"/>
      <c r="P1235" s="200"/>
      <c r="Q1235" s="200"/>
      <c r="R1235" s="200"/>
      <c r="S1235" s="200"/>
      <c r="T1235" s="201"/>
      <c r="AT1235" s="195" t="s">
        <v>188</v>
      </c>
      <c r="AU1235" s="195" t="s">
        <v>81</v>
      </c>
      <c r="AV1235" s="12" t="s">
        <v>81</v>
      </c>
      <c r="AW1235" s="12" t="s">
        <v>34</v>
      </c>
      <c r="AX1235" s="12" t="s">
        <v>72</v>
      </c>
      <c r="AY1235" s="195" t="s">
        <v>177</v>
      </c>
    </row>
    <row r="1236" spans="2:51" s="12" customFormat="1" ht="12">
      <c r="B1236" s="194"/>
      <c r="D1236" s="191" t="s">
        <v>188</v>
      </c>
      <c r="E1236" s="195" t="s">
        <v>3</v>
      </c>
      <c r="F1236" s="196" t="s">
        <v>658</v>
      </c>
      <c r="H1236" s="197">
        <v>34.83</v>
      </c>
      <c r="I1236" s="198"/>
      <c r="L1236" s="194"/>
      <c r="M1236" s="199"/>
      <c r="N1236" s="200"/>
      <c r="O1236" s="200"/>
      <c r="P1236" s="200"/>
      <c r="Q1236" s="200"/>
      <c r="R1236" s="200"/>
      <c r="S1236" s="200"/>
      <c r="T1236" s="201"/>
      <c r="AT1236" s="195" t="s">
        <v>188</v>
      </c>
      <c r="AU1236" s="195" t="s">
        <v>81</v>
      </c>
      <c r="AV1236" s="12" t="s">
        <v>81</v>
      </c>
      <c r="AW1236" s="12" t="s">
        <v>34</v>
      </c>
      <c r="AX1236" s="12" t="s">
        <v>72</v>
      </c>
      <c r="AY1236" s="195" t="s">
        <v>177</v>
      </c>
    </row>
    <row r="1237" spans="2:51" s="12" customFormat="1" ht="12">
      <c r="B1237" s="194"/>
      <c r="D1237" s="191" t="s">
        <v>188</v>
      </c>
      <c r="E1237" s="195" t="s">
        <v>3</v>
      </c>
      <c r="F1237" s="196" t="s">
        <v>686</v>
      </c>
      <c r="H1237" s="197">
        <v>31.86</v>
      </c>
      <c r="I1237" s="198"/>
      <c r="L1237" s="194"/>
      <c r="M1237" s="199"/>
      <c r="N1237" s="200"/>
      <c r="O1237" s="200"/>
      <c r="P1237" s="200"/>
      <c r="Q1237" s="200"/>
      <c r="R1237" s="200"/>
      <c r="S1237" s="200"/>
      <c r="T1237" s="201"/>
      <c r="AT1237" s="195" t="s">
        <v>188</v>
      </c>
      <c r="AU1237" s="195" t="s">
        <v>81</v>
      </c>
      <c r="AV1237" s="12" t="s">
        <v>81</v>
      </c>
      <c r="AW1237" s="12" t="s">
        <v>34</v>
      </c>
      <c r="AX1237" s="12" t="s">
        <v>72</v>
      </c>
      <c r="AY1237" s="195" t="s">
        <v>177</v>
      </c>
    </row>
    <row r="1238" spans="2:51" s="12" customFormat="1" ht="12">
      <c r="B1238" s="194"/>
      <c r="D1238" s="191" t="s">
        <v>188</v>
      </c>
      <c r="E1238" s="195" t="s">
        <v>3</v>
      </c>
      <c r="F1238" s="196" t="s">
        <v>686</v>
      </c>
      <c r="H1238" s="197">
        <v>31.86</v>
      </c>
      <c r="I1238" s="198"/>
      <c r="L1238" s="194"/>
      <c r="M1238" s="199"/>
      <c r="N1238" s="200"/>
      <c r="O1238" s="200"/>
      <c r="P1238" s="200"/>
      <c r="Q1238" s="200"/>
      <c r="R1238" s="200"/>
      <c r="S1238" s="200"/>
      <c r="T1238" s="201"/>
      <c r="AT1238" s="195" t="s">
        <v>188</v>
      </c>
      <c r="AU1238" s="195" t="s">
        <v>81</v>
      </c>
      <c r="AV1238" s="12" t="s">
        <v>81</v>
      </c>
      <c r="AW1238" s="12" t="s">
        <v>34</v>
      </c>
      <c r="AX1238" s="12" t="s">
        <v>72</v>
      </c>
      <c r="AY1238" s="195" t="s">
        <v>177</v>
      </c>
    </row>
    <row r="1239" spans="2:51" s="12" customFormat="1" ht="12">
      <c r="B1239" s="194"/>
      <c r="D1239" s="191" t="s">
        <v>188</v>
      </c>
      <c r="E1239" s="195" t="s">
        <v>3</v>
      </c>
      <c r="F1239" s="196" t="s">
        <v>686</v>
      </c>
      <c r="H1239" s="197">
        <v>31.86</v>
      </c>
      <c r="I1239" s="198"/>
      <c r="L1239" s="194"/>
      <c r="M1239" s="199"/>
      <c r="N1239" s="200"/>
      <c r="O1239" s="200"/>
      <c r="P1239" s="200"/>
      <c r="Q1239" s="200"/>
      <c r="R1239" s="200"/>
      <c r="S1239" s="200"/>
      <c r="T1239" s="201"/>
      <c r="AT1239" s="195" t="s">
        <v>188</v>
      </c>
      <c r="AU1239" s="195" t="s">
        <v>81</v>
      </c>
      <c r="AV1239" s="12" t="s">
        <v>81</v>
      </c>
      <c r="AW1239" s="12" t="s">
        <v>34</v>
      </c>
      <c r="AX1239" s="12" t="s">
        <v>72</v>
      </c>
      <c r="AY1239" s="195" t="s">
        <v>177</v>
      </c>
    </row>
    <row r="1240" spans="2:51" s="12" customFormat="1" ht="12">
      <c r="B1240" s="194"/>
      <c r="D1240" s="191" t="s">
        <v>188</v>
      </c>
      <c r="E1240" s="195" t="s">
        <v>3</v>
      </c>
      <c r="F1240" s="196" t="s">
        <v>687</v>
      </c>
      <c r="H1240" s="197">
        <v>56.28</v>
      </c>
      <c r="I1240" s="198"/>
      <c r="L1240" s="194"/>
      <c r="M1240" s="199"/>
      <c r="N1240" s="200"/>
      <c r="O1240" s="200"/>
      <c r="P1240" s="200"/>
      <c r="Q1240" s="200"/>
      <c r="R1240" s="200"/>
      <c r="S1240" s="200"/>
      <c r="T1240" s="201"/>
      <c r="AT1240" s="195" t="s">
        <v>188</v>
      </c>
      <c r="AU1240" s="195" t="s">
        <v>81</v>
      </c>
      <c r="AV1240" s="12" t="s">
        <v>81</v>
      </c>
      <c r="AW1240" s="12" t="s">
        <v>34</v>
      </c>
      <c r="AX1240" s="12" t="s">
        <v>72</v>
      </c>
      <c r="AY1240" s="195" t="s">
        <v>177</v>
      </c>
    </row>
    <row r="1241" spans="2:51" s="12" customFormat="1" ht="12">
      <c r="B1241" s="194"/>
      <c r="D1241" s="191" t="s">
        <v>188</v>
      </c>
      <c r="E1241" s="195" t="s">
        <v>3</v>
      </c>
      <c r="F1241" s="196" t="s">
        <v>688</v>
      </c>
      <c r="H1241" s="197">
        <v>39.22</v>
      </c>
      <c r="I1241" s="198"/>
      <c r="L1241" s="194"/>
      <c r="M1241" s="199"/>
      <c r="N1241" s="200"/>
      <c r="O1241" s="200"/>
      <c r="P1241" s="200"/>
      <c r="Q1241" s="200"/>
      <c r="R1241" s="200"/>
      <c r="S1241" s="200"/>
      <c r="T1241" s="201"/>
      <c r="AT1241" s="195" t="s">
        <v>188</v>
      </c>
      <c r="AU1241" s="195" t="s">
        <v>81</v>
      </c>
      <c r="AV1241" s="12" t="s">
        <v>81</v>
      </c>
      <c r="AW1241" s="12" t="s">
        <v>34</v>
      </c>
      <c r="AX1241" s="12" t="s">
        <v>72</v>
      </c>
      <c r="AY1241" s="195" t="s">
        <v>177</v>
      </c>
    </row>
    <row r="1242" spans="2:51" s="12" customFormat="1" ht="12">
      <c r="B1242" s="194"/>
      <c r="D1242" s="191" t="s">
        <v>188</v>
      </c>
      <c r="E1242" s="195" t="s">
        <v>3</v>
      </c>
      <c r="F1242" s="196" t="s">
        <v>629</v>
      </c>
      <c r="H1242" s="197">
        <v>61.065</v>
      </c>
      <c r="I1242" s="198"/>
      <c r="L1242" s="194"/>
      <c r="M1242" s="199"/>
      <c r="N1242" s="200"/>
      <c r="O1242" s="200"/>
      <c r="P1242" s="200"/>
      <c r="Q1242" s="200"/>
      <c r="R1242" s="200"/>
      <c r="S1242" s="200"/>
      <c r="T1242" s="201"/>
      <c r="AT1242" s="195" t="s">
        <v>188</v>
      </c>
      <c r="AU1242" s="195" t="s">
        <v>81</v>
      </c>
      <c r="AV1242" s="12" t="s">
        <v>81</v>
      </c>
      <c r="AW1242" s="12" t="s">
        <v>34</v>
      </c>
      <c r="AX1242" s="12" t="s">
        <v>72</v>
      </c>
      <c r="AY1242" s="195" t="s">
        <v>177</v>
      </c>
    </row>
    <row r="1243" spans="2:51" s="12" customFormat="1" ht="12">
      <c r="B1243" s="194"/>
      <c r="D1243" s="191" t="s">
        <v>188</v>
      </c>
      <c r="E1243" s="195" t="s">
        <v>3</v>
      </c>
      <c r="F1243" s="196" t="s">
        <v>689</v>
      </c>
      <c r="H1243" s="197">
        <v>49.955</v>
      </c>
      <c r="I1243" s="198"/>
      <c r="L1243" s="194"/>
      <c r="M1243" s="199"/>
      <c r="N1243" s="200"/>
      <c r="O1243" s="200"/>
      <c r="P1243" s="200"/>
      <c r="Q1243" s="200"/>
      <c r="R1243" s="200"/>
      <c r="S1243" s="200"/>
      <c r="T1243" s="201"/>
      <c r="AT1243" s="195" t="s">
        <v>188</v>
      </c>
      <c r="AU1243" s="195" t="s">
        <v>81</v>
      </c>
      <c r="AV1243" s="12" t="s">
        <v>81</v>
      </c>
      <c r="AW1243" s="12" t="s">
        <v>34</v>
      </c>
      <c r="AX1243" s="12" t="s">
        <v>72</v>
      </c>
      <c r="AY1243" s="195" t="s">
        <v>177</v>
      </c>
    </row>
    <row r="1244" spans="2:51" s="12" customFormat="1" ht="12">
      <c r="B1244" s="194"/>
      <c r="D1244" s="191" t="s">
        <v>188</v>
      </c>
      <c r="E1244" s="195" t="s">
        <v>3</v>
      </c>
      <c r="F1244" s="196" t="s">
        <v>690</v>
      </c>
      <c r="H1244" s="197">
        <v>24.27</v>
      </c>
      <c r="I1244" s="198"/>
      <c r="L1244" s="194"/>
      <c r="M1244" s="199"/>
      <c r="N1244" s="200"/>
      <c r="O1244" s="200"/>
      <c r="P1244" s="200"/>
      <c r="Q1244" s="200"/>
      <c r="R1244" s="200"/>
      <c r="S1244" s="200"/>
      <c r="T1244" s="201"/>
      <c r="AT1244" s="195" t="s">
        <v>188</v>
      </c>
      <c r="AU1244" s="195" t="s">
        <v>81</v>
      </c>
      <c r="AV1244" s="12" t="s">
        <v>81</v>
      </c>
      <c r="AW1244" s="12" t="s">
        <v>34</v>
      </c>
      <c r="AX1244" s="12" t="s">
        <v>72</v>
      </c>
      <c r="AY1244" s="195" t="s">
        <v>177</v>
      </c>
    </row>
    <row r="1245" spans="2:51" s="12" customFormat="1" ht="12">
      <c r="B1245" s="194"/>
      <c r="D1245" s="191" t="s">
        <v>188</v>
      </c>
      <c r="E1245" s="195" t="s">
        <v>3</v>
      </c>
      <c r="F1245" s="196" t="s">
        <v>691</v>
      </c>
      <c r="H1245" s="197">
        <v>18</v>
      </c>
      <c r="I1245" s="198"/>
      <c r="L1245" s="194"/>
      <c r="M1245" s="199"/>
      <c r="N1245" s="200"/>
      <c r="O1245" s="200"/>
      <c r="P1245" s="200"/>
      <c r="Q1245" s="200"/>
      <c r="R1245" s="200"/>
      <c r="S1245" s="200"/>
      <c r="T1245" s="201"/>
      <c r="AT1245" s="195" t="s">
        <v>188</v>
      </c>
      <c r="AU1245" s="195" t="s">
        <v>81</v>
      </c>
      <c r="AV1245" s="12" t="s">
        <v>81</v>
      </c>
      <c r="AW1245" s="12" t="s">
        <v>34</v>
      </c>
      <c r="AX1245" s="12" t="s">
        <v>72</v>
      </c>
      <c r="AY1245" s="195" t="s">
        <v>177</v>
      </c>
    </row>
    <row r="1246" spans="2:51" s="12" customFormat="1" ht="12">
      <c r="B1246" s="194"/>
      <c r="D1246" s="191" t="s">
        <v>188</v>
      </c>
      <c r="E1246" s="195" t="s">
        <v>3</v>
      </c>
      <c r="F1246" s="196" t="s">
        <v>633</v>
      </c>
      <c r="H1246" s="197">
        <v>45.63</v>
      </c>
      <c r="I1246" s="198"/>
      <c r="L1246" s="194"/>
      <c r="M1246" s="199"/>
      <c r="N1246" s="200"/>
      <c r="O1246" s="200"/>
      <c r="P1246" s="200"/>
      <c r="Q1246" s="200"/>
      <c r="R1246" s="200"/>
      <c r="S1246" s="200"/>
      <c r="T1246" s="201"/>
      <c r="AT1246" s="195" t="s">
        <v>188</v>
      </c>
      <c r="AU1246" s="195" t="s">
        <v>81</v>
      </c>
      <c r="AV1246" s="12" t="s">
        <v>81</v>
      </c>
      <c r="AW1246" s="12" t="s">
        <v>34</v>
      </c>
      <c r="AX1246" s="12" t="s">
        <v>72</v>
      </c>
      <c r="AY1246" s="195" t="s">
        <v>177</v>
      </c>
    </row>
    <row r="1247" spans="2:51" s="12" customFormat="1" ht="12">
      <c r="B1247" s="194"/>
      <c r="D1247" s="191" t="s">
        <v>188</v>
      </c>
      <c r="E1247" s="195" t="s">
        <v>3</v>
      </c>
      <c r="F1247" s="196" t="s">
        <v>634</v>
      </c>
      <c r="H1247" s="197">
        <v>36.48</v>
      </c>
      <c r="I1247" s="198"/>
      <c r="L1247" s="194"/>
      <c r="M1247" s="199"/>
      <c r="N1247" s="200"/>
      <c r="O1247" s="200"/>
      <c r="P1247" s="200"/>
      <c r="Q1247" s="200"/>
      <c r="R1247" s="200"/>
      <c r="S1247" s="200"/>
      <c r="T1247" s="201"/>
      <c r="AT1247" s="195" t="s">
        <v>188</v>
      </c>
      <c r="AU1247" s="195" t="s">
        <v>81</v>
      </c>
      <c r="AV1247" s="12" t="s">
        <v>81</v>
      </c>
      <c r="AW1247" s="12" t="s">
        <v>34</v>
      </c>
      <c r="AX1247" s="12" t="s">
        <v>72</v>
      </c>
      <c r="AY1247" s="195" t="s">
        <v>177</v>
      </c>
    </row>
    <row r="1248" spans="2:51" s="12" customFormat="1" ht="12">
      <c r="B1248" s="194"/>
      <c r="D1248" s="191" t="s">
        <v>188</v>
      </c>
      <c r="E1248" s="195" t="s">
        <v>3</v>
      </c>
      <c r="F1248" s="196" t="s">
        <v>665</v>
      </c>
      <c r="H1248" s="197">
        <v>22.62</v>
      </c>
      <c r="I1248" s="198"/>
      <c r="L1248" s="194"/>
      <c r="M1248" s="199"/>
      <c r="N1248" s="200"/>
      <c r="O1248" s="200"/>
      <c r="P1248" s="200"/>
      <c r="Q1248" s="200"/>
      <c r="R1248" s="200"/>
      <c r="S1248" s="200"/>
      <c r="T1248" s="201"/>
      <c r="AT1248" s="195" t="s">
        <v>188</v>
      </c>
      <c r="AU1248" s="195" t="s">
        <v>81</v>
      </c>
      <c r="AV1248" s="12" t="s">
        <v>81</v>
      </c>
      <c r="AW1248" s="12" t="s">
        <v>34</v>
      </c>
      <c r="AX1248" s="12" t="s">
        <v>72</v>
      </c>
      <c r="AY1248" s="195" t="s">
        <v>177</v>
      </c>
    </row>
    <row r="1249" spans="2:51" s="12" customFormat="1" ht="12">
      <c r="B1249" s="194"/>
      <c r="D1249" s="191" t="s">
        <v>188</v>
      </c>
      <c r="E1249" s="195" t="s">
        <v>3</v>
      </c>
      <c r="F1249" s="196" t="s">
        <v>665</v>
      </c>
      <c r="H1249" s="197">
        <v>22.62</v>
      </c>
      <c r="I1249" s="198"/>
      <c r="L1249" s="194"/>
      <c r="M1249" s="199"/>
      <c r="N1249" s="200"/>
      <c r="O1249" s="200"/>
      <c r="P1249" s="200"/>
      <c r="Q1249" s="200"/>
      <c r="R1249" s="200"/>
      <c r="S1249" s="200"/>
      <c r="T1249" s="201"/>
      <c r="AT1249" s="195" t="s">
        <v>188</v>
      </c>
      <c r="AU1249" s="195" t="s">
        <v>81</v>
      </c>
      <c r="AV1249" s="12" t="s">
        <v>81</v>
      </c>
      <c r="AW1249" s="12" t="s">
        <v>34</v>
      </c>
      <c r="AX1249" s="12" t="s">
        <v>72</v>
      </c>
      <c r="AY1249" s="195" t="s">
        <v>177</v>
      </c>
    </row>
    <row r="1250" spans="2:51" s="12" customFormat="1" ht="12">
      <c r="B1250" s="194"/>
      <c r="D1250" s="191" t="s">
        <v>188</v>
      </c>
      <c r="E1250" s="195" t="s">
        <v>3</v>
      </c>
      <c r="F1250" s="196" t="s">
        <v>633</v>
      </c>
      <c r="H1250" s="197">
        <v>45.63</v>
      </c>
      <c r="I1250" s="198"/>
      <c r="L1250" s="194"/>
      <c r="M1250" s="199"/>
      <c r="N1250" s="200"/>
      <c r="O1250" s="200"/>
      <c r="P1250" s="200"/>
      <c r="Q1250" s="200"/>
      <c r="R1250" s="200"/>
      <c r="S1250" s="200"/>
      <c r="T1250" s="201"/>
      <c r="AT1250" s="195" t="s">
        <v>188</v>
      </c>
      <c r="AU1250" s="195" t="s">
        <v>81</v>
      </c>
      <c r="AV1250" s="12" t="s">
        <v>81</v>
      </c>
      <c r="AW1250" s="12" t="s">
        <v>34</v>
      </c>
      <c r="AX1250" s="12" t="s">
        <v>72</v>
      </c>
      <c r="AY1250" s="195" t="s">
        <v>177</v>
      </c>
    </row>
    <row r="1251" spans="2:51" s="14" customFormat="1" ht="12">
      <c r="B1251" s="221"/>
      <c r="D1251" s="191" t="s">
        <v>188</v>
      </c>
      <c r="E1251" s="222" t="s">
        <v>3</v>
      </c>
      <c r="F1251" s="223" t="s">
        <v>356</v>
      </c>
      <c r="H1251" s="224">
        <v>2264.129999999999</v>
      </c>
      <c r="I1251" s="225"/>
      <c r="L1251" s="221"/>
      <c r="M1251" s="226"/>
      <c r="N1251" s="227"/>
      <c r="O1251" s="227"/>
      <c r="P1251" s="227"/>
      <c r="Q1251" s="227"/>
      <c r="R1251" s="227"/>
      <c r="S1251" s="227"/>
      <c r="T1251" s="228"/>
      <c r="AT1251" s="222" t="s">
        <v>188</v>
      </c>
      <c r="AU1251" s="222" t="s">
        <v>81</v>
      </c>
      <c r="AV1251" s="14" t="s">
        <v>194</v>
      </c>
      <c r="AW1251" s="14" t="s">
        <v>34</v>
      </c>
      <c r="AX1251" s="14" t="s">
        <v>72</v>
      </c>
      <c r="AY1251" s="222" t="s">
        <v>177</v>
      </c>
    </row>
    <row r="1252" spans="2:51" s="12" customFormat="1" ht="12">
      <c r="B1252" s="194"/>
      <c r="D1252" s="191" t="s">
        <v>188</v>
      </c>
      <c r="E1252" s="195" t="s">
        <v>3</v>
      </c>
      <c r="F1252" s="196" t="s">
        <v>692</v>
      </c>
      <c r="H1252" s="197">
        <v>98.2</v>
      </c>
      <c r="I1252" s="198"/>
      <c r="L1252" s="194"/>
      <c r="M1252" s="199"/>
      <c r="N1252" s="200"/>
      <c r="O1252" s="200"/>
      <c r="P1252" s="200"/>
      <c r="Q1252" s="200"/>
      <c r="R1252" s="200"/>
      <c r="S1252" s="200"/>
      <c r="T1252" s="201"/>
      <c r="AT1252" s="195" t="s">
        <v>188</v>
      </c>
      <c r="AU1252" s="195" t="s">
        <v>81</v>
      </c>
      <c r="AV1252" s="12" t="s">
        <v>81</v>
      </c>
      <c r="AW1252" s="12" t="s">
        <v>34</v>
      </c>
      <c r="AX1252" s="12" t="s">
        <v>72</v>
      </c>
      <c r="AY1252" s="195" t="s">
        <v>177</v>
      </c>
    </row>
    <row r="1253" spans="2:51" s="12" customFormat="1" ht="12">
      <c r="B1253" s="194"/>
      <c r="D1253" s="191" t="s">
        <v>188</v>
      </c>
      <c r="E1253" s="195" t="s">
        <v>3</v>
      </c>
      <c r="F1253" s="196" t="s">
        <v>693</v>
      </c>
      <c r="H1253" s="197">
        <v>26.8</v>
      </c>
      <c r="I1253" s="198"/>
      <c r="L1253" s="194"/>
      <c r="M1253" s="199"/>
      <c r="N1253" s="200"/>
      <c r="O1253" s="200"/>
      <c r="P1253" s="200"/>
      <c r="Q1253" s="200"/>
      <c r="R1253" s="200"/>
      <c r="S1253" s="200"/>
      <c r="T1253" s="201"/>
      <c r="AT1253" s="195" t="s">
        <v>188</v>
      </c>
      <c r="AU1253" s="195" t="s">
        <v>81</v>
      </c>
      <c r="AV1253" s="12" t="s">
        <v>81</v>
      </c>
      <c r="AW1253" s="12" t="s">
        <v>34</v>
      </c>
      <c r="AX1253" s="12" t="s">
        <v>72</v>
      </c>
      <c r="AY1253" s="195" t="s">
        <v>177</v>
      </c>
    </row>
    <row r="1254" spans="2:51" s="12" customFormat="1" ht="12">
      <c r="B1254" s="194"/>
      <c r="D1254" s="191" t="s">
        <v>188</v>
      </c>
      <c r="E1254" s="195" t="s">
        <v>3</v>
      </c>
      <c r="F1254" s="196" t="s">
        <v>694</v>
      </c>
      <c r="H1254" s="197">
        <v>33.2</v>
      </c>
      <c r="I1254" s="198"/>
      <c r="L1254" s="194"/>
      <c r="M1254" s="199"/>
      <c r="N1254" s="200"/>
      <c r="O1254" s="200"/>
      <c r="P1254" s="200"/>
      <c r="Q1254" s="200"/>
      <c r="R1254" s="200"/>
      <c r="S1254" s="200"/>
      <c r="T1254" s="201"/>
      <c r="AT1254" s="195" t="s">
        <v>188</v>
      </c>
      <c r="AU1254" s="195" t="s">
        <v>81</v>
      </c>
      <c r="AV1254" s="12" t="s">
        <v>81</v>
      </c>
      <c r="AW1254" s="12" t="s">
        <v>34</v>
      </c>
      <c r="AX1254" s="12" t="s">
        <v>72</v>
      </c>
      <c r="AY1254" s="195" t="s">
        <v>177</v>
      </c>
    </row>
    <row r="1255" spans="2:51" s="12" customFormat="1" ht="12">
      <c r="B1255" s="194"/>
      <c r="D1255" s="191" t="s">
        <v>188</v>
      </c>
      <c r="E1255" s="195" t="s">
        <v>3</v>
      </c>
      <c r="F1255" s="196" t="s">
        <v>695</v>
      </c>
      <c r="H1255" s="197">
        <v>138.4</v>
      </c>
      <c r="I1255" s="198"/>
      <c r="L1255" s="194"/>
      <c r="M1255" s="199"/>
      <c r="N1255" s="200"/>
      <c r="O1255" s="200"/>
      <c r="P1255" s="200"/>
      <c r="Q1255" s="200"/>
      <c r="R1255" s="200"/>
      <c r="S1255" s="200"/>
      <c r="T1255" s="201"/>
      <c r="AT1255" s="195" t="s">
        <v>188</v>
      </c>
      <c r="AU1255" s="195" t="s">
        <v>81</v>
      </c>
      <c r="AV1255" s="12" t="s">
        <v>81</v>
      </c>
      <c r="AW1255" s="12" t="s">
        <v>34</v>
      </c>
      <c r="AX1255" s="12" t="s">
        <v>72</v>
      </c>
      <c r="AY1255" s="195" t="s">
        <v>177</v>
      </c>
    </row>
    <row r="1256" spans="2:51" s="12" customFormat="1" ht="12">
      <c r="B1256" s="194"/>
      <c r="D1256" s="191" t="s">
        <v>188</v>
      </c>
      <c r="E1256" s="195" t="s">
        <v>3</v>
      </c>
      <c r="F1256" s="196" t="s">
        <v>696</v>
      </c>
      <c r="H1256" s="197">
        <v>23.375</v>
      </c>
      <c r="I1256" s="198"/>
      <c r="L1256" s="194"/>
      <c r="M1256" s="199"/>
      <c r="N1256" s="200"/>
      <c r="O1256" s="200"/>
      <c r="P1256" s="200"/>
      <c r="Q1256" s="200"/>
      <c r="R1256" s="200"/>
      <c r="S1256" s="200"/>
      <c r="T1256" s="201"/>
      <c r="AT1256" s="195" t="s">
        <v>188</v>
      </c>
      <c r="AU1256" s="195" t="s">
        <v>81</v>
      </c>
      <c r="AV1256" s="12" t="s">
        <v>81</v>
      </c>
      <c r="AW1256" s="12" t="s">
        <v>34</v>
      </c>
      <c r="AX1256" s="12" t="s">
        <v>72</v>
      </c>
      <c r="AY1256" s="195" t="s">
        <v>177</v>
      </c>
    </row>
    <row r="1257" spans="2:51" s="12" customFormat="1" ht="12">
      <c r="B1257" s="194"/>
      <c r="D1257" s="191" t="s">
        <v>188</v>
      </c>
      <c r="E1257" s="195" t="s">
        <v>3</v>
      </c>
      <c r="F1257" s="196" t="s">
        <v>697</v>
      </c>
      <c r="H1257" s="197">
        <v>30.665</v>
      </c>
      <c r="I1257" s="198"/>
      <c r="L1257" s="194"/>
      <c r="M1257" s="199"/>
      <c r="N1257" s="200"/>
      <c r="O1257" s="200"/>
      <c r="P1257" s="200"/>
      <c r="Q1257" s="200"/>
      <c r="R1257" s="200"/>
      <c r="S1257" s="200"/>
      <c r="T1257" s="201"/>
      <c r="AT1257" s="195" t="s">
        <v>188</v>
      </c>
      <c r="AU1257" s="195" t="s">
        <v>81</v>
      </c>
      <c r="AV1257" s="12" t="s">
        <v>81</v>
      </c>
      <c r="AW1257" s="12" t="s">
        <v>34</v>
      </c>
      <c r="AX1257" s="12" t="s">
        <v>72</v>
      </c>
      <c r="AY1257" s="195" t="s">
        <v>177</v>
      </c>
    </row>
    <row r="1258" spans="2:51" s="12" customFormat="1" ht="12">
      <c r="B1258" s="194"/>
      <c r="D1258" s="191" t="s">
        <v>188</v>
      </c>
      <c r="E1258" s="195" t="s">
        <v>3</v>
      </c>
      <c r="F1258" s="196" t="s">
        <v>698</v>
      </c>
      <c r="H1258" s="197">
        <v>84.87</v>
      </c>
      <c r="I1258" s="198"/>
      <c r="L1258" s="194"/>
      <c r="M1258" s="199"/>
      <c r="N1258" s="200"/>
      <c r="O1258" s="200"/>
      <c r="P1258" s="200"/>
      <c r="Q1258" s="200"/>
      <c r="R1258" s="200"/>
      <c r="S1258" s="200"/>
      <c r="T1258" s="201"/>
      <c r="AT1258" s="195" t="s">
        <v>188</v>
      </c>
      <c r="AU1258" s="195" t="s">
        <v>81</v>
      </c>
      <c r="AV1258" s="12" t="s">
        <v>81</v>
      </c>
      <c r="AW1258" s="12" t="s">
        <v>34</v>
      </c>
      <c r="AX1258" s="12" t="s">
        <v>72</v>
      </c>
      <c r="AY1258" s="195" t="s">
        <v>177</v>
      </c>
    </row>
    <row r="1259" spans="2:51" s="12" customFormat="1" ht="12">
      <c r="B1259" s="194"/>
      <c r="D1259" s="191" t="s">
        <v>188</v>
      </c>
      <c r="E1259" s="195" t="s">
        <v>3</v>
      </c>
      <c r="F1259" s="196" t="s">
        <v>699</v>
      </c>
      <c r="H1259" s="197">
        <v>60.7</v>
      </c>
      <c r="I1259" s="198"/>
      <c r="L1259" s="194"/>
      <c r="M1259" s="199"/>
      <c r="N1259" s="200"/>
      <c r="O1259" s="200"/>
      <c r="P1259" s="200"/>
      <c r="Q1259" s="200"/>
      <c r="R1259" s="200"/>
      <c r="S1259" s="200"/>
      <c r="T1259" s="201"/>
      <c r="AT1259" s="195" t="s">
        <v>188</v>
      </c>
      <c r="AU1259" s="195" t="s">
        <v>81</v>
      </c>
      <c r="AV1259" s="12" t="s">
        <v>81</v>
      </c>
      <c r="AW1259" s="12" t="s">
        <v>34</v>
      </c>
      <c r="AX1259" s="12" t="s">
        <v>72</v>
      </c>
      <c r="AY1259" s="195" t="s">
        <v>177</v>
      </c>
    </row>
    <row r="1260" spans="2:51" s="12" customFormat="1" ht="12">
      <c r="B1260" s="194"/>
      <c r="D1260" s="191" t="s">
        <v>188</v>
      </c>
      <c r="E1260" s="195" t="s">
        <v>3</v>
      </c>
      <c r="F1260" s="196" t="s">
        <v>700</v>
      </c>
      <c r="H1260" s="197">
        <v>52.8</v>
      </c>
      <c r="I1260" s="198"/>
      <c r="L1260" s="194"/>
      <c r="M1260" s="199"/>
      <c r="N1260" s="200"/>
      <c r="O1260" s="200"/>
      <c r="P1260" s="200"/>
      <c r="Q1260" s="200"/>
      <c r="R1260" s="200"/>
      <c r="S1260" s="200"/>
      <c r="T1260" s="201"/>
      <c r="AT1260" s="195" t="s">
        <v>188</v>
      </c>
      <c r="AU1260" s="195" t="s">
        <v>81</v>
      </c>
      <c r="AV1260" s="12" t="s">
        <v>81</v>
      </c>
      <c r="AW1260" s="12" t="s">
        <v>34</v>
      </c>
      <c r="AX1260" s="12" t="s">
        <v>72</v>
      </c>
      <c r="AY1260" s="195" t="s">
        <v>177</v>
      </c>
    </row>
    <row r="1261" spans="2:51" s="12" customFormat="1" ht="12">
      <c r="B1261" s="194"/>
      <c r="D1261" s="191" t="s">
        <v>188</v>
      </c>
      <c r="E1261" s="195" t="s">
        <v>3</v>
      </c>
      <c r="F1261" s="196" t="s">
        <v>701</v>
      </c>
      <c r="H1261" s="197">
        <v>48.4</v>
      </c>
      <c r="I1261" s="198"/>
      <c r="L1261" s="194"/>
      <c r="M1261" s="199"/>
      <c r="N1261" s="200"/>
      <c r="O1261" s="200"/>
      <c r="P1261" s="200"/>
      <c r="Q1261" s="200"/>
      <c r="R1261" s="200"/>
      <c r="S1261" s="200"/>
      <c r="T1261" s="201"/>
      <c r="AT1261" s="195" t="s">
        <v>188</v>
      </c>
      <c r="AU1261" s="195" t="s">
        <v>81</v>
      </c>
      <c r="AV1261" s="12" t="s">
        <v>81</v>
      </c>
      <c r="AW1261" s="12" t="s">
        <v>34</v>
      </c>
      <c r="AX1261" s="12" t="s">
        <v>72</v>
      </c>
      <c r="AY1261" s="195" t="s">
        <v>177</v>
      </c>
    </row>
    <row r="1262" spans="2:51" s="12" customFormat="1" ht="12">
      <c r="B1262" s="194"/>
      <c r="D1262" s="191" t="s">
        <v>188</v>
      </c>
      <c r="E1262" s="195" t="s">
        <v>3</v>
      </c>
      <c r="F1262" s="196" t="s">
        <v>702</v>
      </c>
      <c r="H1262" s="197">
        <v>43.9</v>
      </c>
      <c r="I1262" s="198"/>
      <c r="L1262" s="194"/>
      <c r="M1262" s="199"/>
      <c r="N1262" s="200"/>
      <c r="O1262" s="200"/>
      <c r="P1262" s="200"/>
      <c r="Q1262" s="200"/>
      <c r="R1262" s="200"/>
      <c r="S1262" s="200"/>
      <c r="T1262" s="201"/>
      <c r="AT1262" s="195" t="s">
        <v>188</v>
      </c>
      <c r="AU1262" s="195" t="s">
        <v>81</v>
      </c>
      <c r="AV1262" s="12" t="s">
        <v>81</v>
      </c>
      <c r="AW1262" s="12" t="s">
        <v>34</v>
      </c>
      <c r="AX1262" s="12" t="s">
        <v>72</v>
      </c>
      <c r="AY1262" s="195" t="s">
        <v>177</v>
      </c>
    </row>
    <row r="1263" spans="2:51" s="12" customFormat="1" ht="12">
      <c r="B1263" s="194"/>
      <c r="D1263" s="191" t="s">
        <v>188</v>
      </c>
      <c r="E1263" s="195" t="s">
        <v>3</v>
      </c>
      <c r="F1263" s="196" t="s">
        <v>703</v>
      </c>
      <c r="H1263" s="197">
        <v>44.05</v>
      </c>
      <c r="I1263" s="198"/>
      <c r="L1263" s="194"/>
      <c r="M1263" s="199"/>
      <c r="N1263" s="200"/>
      <c r="O1263" s="200"/>
      <c r="P1263" s="200"/>
      <c r="Q1263" s="200"/>
      <c r="R1263" s="200"/>
      <c r="S1263" s="200"/>
      <c r="T1263" s="201"/>
      <c r="AT1263" s="195" t="s">
        <v>188</v>
      </c>
      <c r="AU1263" s="195" t="s">
        <v>81</v>
      </c>
      <c r="AV1263" s="12" t="s">
        <v>81</v>
      </c>
      <c r="AW1263" s="12" t="s">
        <v>34</v>
      </c>
      <c r="AX1263" s="12" t="s">
        <v>72</v>
      </c>
      <c r="AY1263" s="195" t="s">
        <v>177</v>
      </c>
    </row>
    <row r="1264" spans="2:51" s="12" customFormat="1" ht="12">
      <c r="B1264" s="194"/>
      <c r="D1264" s="191" t="s">
        <v>188</v>
      </c>
      <c r="E1264" s="195" t="s">
        <v>3</v>
      </c>
      <c r="F1264" s="196" t="s">
        <v>704</v>
      </c>
      <c r="H1264" s="197">
        <v>11.725</v>
      </c>
      <c r="I1264" s="198"/>
      <c r="L1264" s="194"/>
      <c r="M1264" s="199"/>
      <c r="N1264" s="200"/>
      <c r="O1264" s="200"/>
      <c r="P1264" s="200"/>
      <c r="Q1264" s="200"/>
      <c r="R1264" s="200"/>
      <c r="S1264" s="200"/>
      <c r="T1264" s="201"/>
      <c r="AT1264" s="195" t="s">
        <v>188</v>
      </c>
      <c r="AU1264" s="195" t="s">
        <v>81</v>
      </c>
      <c r="AV1264" s="12" t="s">
        <v>81</v>
      </c>
      <c r="AW1264" s="12" t="s">
        <v>34</v>
      </c>
      <c r="AX1264" s="12" t="s">
        <v>72</v>
      </c>
      <c r="AY1264" s="195" t="s">
        <v>177</v>
      </c>
    </row>
    <row r="1265" spans="2:51" s="12" customFormat="1" ht="12">
      <c r="B1265" s="194"/>
      <c r="D1265" s="191" t="s">
        <v>188</v>
      </c>
      <c r="E1265" s="195" t="s">
        <v>3</v>
      </c>
      <c r="F1265" s="196" t="s">
        <v>705</v>
      </c>
      <c r="H1265" s="197">
        <v>12.225</v>
      </c>
      <c r="I1265" s="198"/>
      <c r="L1265" s="194"/>
      <c r="M1265" s="199"/>
      <c r="N1265" s="200"/>
      <c r="O1265" s="200"/>
      <c r="P1265" s="200"/>
      <c r="Q1265" s="200"/>
      <c r="R1265" s="200"/>
      <c r="S1265" s="200"/>
      <c r="T1265" s="201"/>
      <c r="AT1265" s="195" t="s">
        <v>188</v>
      </c>
      <c r="AU1265" s="195" t="s">
        <v>81</v>
      </c>
      <c r="AV1265" s="12" t="s">
        <v>81</v>
      </c>
      <c r="AW1265" s="12" t="s">
        <v>34</v>
      </c>
      <c r="AX1265" s="12" t="s">
        <v>72</v>
      </c>
      <c r="AY1265" s="195" t="s">
        <v>177</v>
      </c>
    </row>
    <row r="1266" spans="2:51" s="12" customFormat="1" ht="12">
      <c r="B1266" s="194"/>
      <c r="D1266" s="191" t="s">
        <v>188</v>
      </c>
      <c r="E1266" s="195" t="s">
        <v>3</v>
      </c>
      <c r="F1266" s="196" t="s">
        <v>706</v>
      </c>
      <c r="H1266" s="197">
        <v>10.2</v>
      </c>
      <c r="I1266" s="198"/>
      <c r="L1266" s="194"/>
      <c r="M1266" s="199"/>
      <c r="N1266" s="200"/>
      <c r="O1266" s="200"/>
      <c r="P1266" s="200"/>
      <c r="Q1266" s="200"/>
      <c r="R1266" s="200"/>
      <c r="S1266" s="200"/>
      <c r="T1266" s="201"/>
      <c r="AT1266" s="195" t="s">
        <v>188</v>
      </c>
      <c r="AU1266" s="195" t="s">
        <v>81</v>
      </c>
      <c r="AV1266" s="12" t="s">
        <v>81</v>
      </c>
      <c r="AW1266" s="12" t="s">
        <v>34</v>
      </c>
      <c r="AX1266" s="12" t="s">
        <v>72</v>
      </c>
      <c r="AY1266" s="195" t="s">
        <v>177</v>
      </c>
    </row>
    <row r="1267" spans="2:51" s="12" customFormat="1" ht="12">
      <c r="B1267" s="194"/>
      <c r="D1267" s="191" t="s">
        <v>188</v>
      </c>
      <c r="E1267" s="195" t="s">
        <v>3</v>
      </c>
      <c r="F1267" s="196" t="s">
        <v>707</v>
      </c>
      <c r="H1267" s="197">
        <v>10.7</v>
      </c>
      <c r="I1267" s="198"/>
      <c r="L1267" s="194"/>
      <c r="M1267" s="199"/>
      <c r="N1267" s="200"/>
      <c r="O1267" s="200"/>
      <c r="P1267" s="200"/>
      <c r="Q1267" s="200"/>
      <c r="R1267" s="200"/>
      <c r="S1267" s="200"/>
      <c r="T1267" s="201"/>
      <c r="AT1267" s="195" t="s">
        <v>188</v>
      </c>
      <c r="AU1267" s="195" t="s">
        <v>81</v>
      </c>
      <c r="AV1267" s="12" t="s">
        <v>81</v>
      </c>
      <c r="AW1267" s="12" t="s">
        <v>34</v>
      </c>
      <c r="AX1267" s="12" t="s">
        <v>72</v>
      </c>
      <c r="AY1267" s="195" t="s">
        <v>177</v>
      </c>
    </row>
    <row r="1268" spans="2:51" s="12" customFormat="1" ht="12">
      <c r="B1268" s="194"/>
      <c r="D1268" s="191" t="s">
        <v>188</v>
      </c>
      <c r="E1268" s="195" t="s">
        <v>3</v>
      </c>
      <c r="F1268" s="196" t="s">
        <v>708</v>
      </c>
      <c r="H1268" s="197">
        <v>44.65</v>
      </c>
      <c r="I1268" s="198"/>
      <c r="L1268" s="194"/>
      <c r="M1268" s="199"/>
      <c r="N1268" s="200"/>
      <c r="O1268" s="200"/>
      <c r="P1268" s="200"/>
      <c r="Q1268" s="200"/>
      <c r="R1268" s="200"/>
      <c r="S1268" s="200"/>
      <c r="T1268" s="201"/>
      <c r="AT1268" s="195" t="s">
        <v>188</v>
      </c>
      <c r="AU1268" s="195" t="s">
        <v>81</v>
      </c>
      <c r="AV1268" s="12" t="s">
        <v>81</v>
      </c>
      <c r="AW1268" s="12" t="s">
        <v>34</v>
      </c>
      <c r="AX1268" s="12" t="s">
        <v>72</v>
      </c>
      <c r="AY1268" s="195" t="s">
        <v>177</v>
      </c>
    </row>
    <row r="1269" spans="2:51" s="12" customFormat="1" ht="12">
      <c r="B1269" s="194"/>
      <c r="D1269" s="191" t="s">
        <v>188</v>
      </c>
      <c r="E1269" s="195" t="s">
        <v>3</v>
      </c>
      <c r="F1269" s="196" t="s">
        <v>709</v>
      </c>
      <c r="H1269" s="197">
        <v>44.5</v>
      </c>
      <c r="I1269" s="198"/>
      <c r="L1269" s="194"/>
      <c r="M1269" s="199"/>
      <c r="N1269" s="200"/>
      <c r="O1269" s="200"/>
      <c r="P1269" s="200"/>
      <c r="Q1269" s="200"/>
      <c r="R1269" s="200"/>
      <c r="S1269" s="200"/>
      <c r="T1269" s="201"/>
      <c r="AT1269" s="195" t="s">
        <v>188</v>
      </c>
      <c r="AU1269" s="195" t="s">
        <v>81</v>
      </c>
      <c r="AV1269" s="12" t="s">
        <v>81</v>
      </c>
      <c r="AW1269" s="12" t="s">
        <v>34</v>
      </c>
      <c r="AX1269" s="12" t="s">
        <v>72</v>
      </c>
      <c r="AY1269" s="195" t="s">
        <v>177</v>
      </c>
    </row>
    <row r="1270" spans="2:51" s="12" customFormat="1" ht="12">
      <c r="B1270" s="194"/>
      <c r="D1270" s="191" t="s">
        <v>188</v>
      </c>
      <c r="E1270" s="195" t="s">
        <v>3</v>
      </c>
      <c r="F1270" s="196" t="s">
        <v>710</v>
      </c>
      <c r="H1270" s="197">
        <v>37.6</v>
      </c>
      <c r="I1270" s="198"/>
      <c r="L1270" s="194"/>
      <c r="M1270" s="199"/>
      <c r="N1270" s="200"/>
      <c r="O1270" s="200"/>
      <c r="P1270" s="200"/>
      <c r="Q1270" s="200"/>
      <c r="R1270" s="200"/>
      <c r="S1270" s="200"/>
      <c r="T1270" s="201"/>
      <c r="AT1270" s="195" t="s">
        <v>188</v>
      </c>
      <c r="AU1270" s="195" t="s">
        <v>81</v>
      </c>
      <c r="AV1270" s="12" t="s">
        <v>81</v>
      </c>
      <c r="AW1270" s="12" t="s">
        <v>34</v>
      </c>
      <c r="AX1270" s="12" t="s">
        <v>72</v>
      </c>
      <c r="AY1270" s="195" t="s">
        <v>177</v>
      </c>
    </row>
    <row r="1271" spans="2:51" s="12" customFormat="1" ht="12">
      <c r="B1271" s="194"/>
      <c r="D1271" s="191" t="s">
        <v>188</v>
      </c>
      <c r="E1271" s="195" t="s">
        <v>3</v>
      </c>
      <c r="F1271" s="196" t="s">
        <v>710</v>
      </c>
      <c r="H1271" s="197">
        <v>37.6</v>
      </c>
      <c r="I1271" s="198"/>
      <c r="L1271" s="194"/>
      <c r="M1271" s="199"/>
      <c r="N1271" s="200"/>
      <c r="O1271" s="200"/>
      <c r="P1271" s="200"/>
      <c r="Q1271" s="200"/>
      <c r="R1271" s="200"/>
      <c r="S1271" s="200"/>
      <c r="T1271" s="201"/>
      <c r="AT1271" s="195" t="s">
        <v>188</v>
      </c>
      <c r="AU1271" s="195" t="s">
        <v>81</v>
      </c>
      <c r="AV1271" s="12" t="s">
        <v>81</v>
      </c>
      <c r="AW1271" s="12" t="s">
        <v>34</v>
      </c>
      <c r="AX1271" s="12" t="s">
        <v>72</v>
      </c>
      <c r="AY1271" s="195" t="s">
        <v>177</v>
      </c>
    </row>
    <row r="1272" spans="2:51" s="12" customFormat="1" ht="12">
      <c r="B1272" s="194"/>
      <c r="D1272" s="191" t="s">
        <v>188</v>
      </c>
      <c r="E1272" s="195" t="s">
        <v>3</v>
      </c>
      <c r="F1272" s="196" t="s">
        <v>710</v>
      </c>
      <c r="H1272" s="197">
        <v>37.6</v>
      </c>
      <c r="I1272" s="198"/>
      <c r="L1272" s="194"/>
      <c r="M1272" s="199"/>
      <c r="N1272" s="200"/>
      <c r="O1272" s="200"/>
      <c r="P1272" s="200"/>
      <c r="Q1272" s="200"/>
      <c r="R1272" s="200"/>
      <c r="S1272" s="200"/>
      <c r="T1272" s="201"/>
      <c r="AT1272" s="195" t="s">
        <v>188</v>
      </c>
      <c r="AU1272" s="195" t="s">
        <v>81</v>
      </c>
      <c r="AV1272" s="12" t="s">
        <v>81</v>
      </c>
      <c r="AW1272" s="12" t="s">
        <v>34</v>
      </c>
      <c r="AX1272" s="12" t="s">
        <v>72</v>
      </c>
      <c r="AY1272" s="195" t="s">
        <v>177</v>
      </c>
    </row>
    <row r="1273" spans="2:51" s="12" customFormat="1" ht="12">
      <c r="B1273" s="194"/>
      <c r="D1273" s="191" t="s">
        <v>188</v>
      </c>
      <c r="E1273" s="195" t="s">
        <v>3</v>
      </c>
      <c r="F1273" s="196" t="s">
        <v>710</v>
      </c>
      <c r="H1273" s="197">
        <v>37.6</v>
      </c>
      <c r="I1273" s="198"/>
      <c r="L1273" s="194"/>
      <c r="M1273" s="199"/>
      <c r="N1273" s="200"/>
      <c r="O1273" s="200"/>
      <c r="P1273" s="200"/>
      <c r="Q1273" s="200"/>
      <c r="R1273" s="200"/>
      <c r="S1273" s="200"/>
      <c r="T1273" s="201"/>
      <c r="AT1273" s="195" t="s">
        <v>188</v>
      </c>
      <c r="AU1273" s="195" t="s">
        <v>81</v>
      </c>
      <c r="AV1273" s="12" t="s">
        <v>81</v>
      </c>
      <c r="AW1273" s="12" t="s">
        <v>34</v>
      </c>
      <c r="AX1273" s="12" t="s">
        <v>72</v>
      </c>
      <c r="AY1273" s="195" t="s">
        <v>177</v>
      </c>
    </row>
    <row r="1274" spans="2:51" s="12" customFormat="1" ht="12">
      <c r="B1274" s="194"/>
      <c r="D1274" s="191" t="s">
        <v>188</v>
      </c>
      <c r="E1274" s="195" t="s">
        <v>3</v>
      </c>
      <c r="F1274" s="196" t="s">
        <v>711</v>
      </c>
      <c r="H1274" s="197">
        <v>37</v>
      </c>
      <c r="I1274" s="198"/>
      <c r="L1274" s="194"/>
      <c r="M1274" s="199"/>
      <c r="N1274" s="200"/>
      <c r="O1274" s="200"/>
      <c r="P1274" s="200"/>
      <c r="Q1274" s="200"/>
      <c r="R1274" s="200"/>
      <c r="S1274" s="200"/>
      <c r="T1274" s="201"/>
      <c r="AT1274" s="195" t="s">
        <v>188</v>
      </c>
      <c r="AU1274" s="195" t="s">
        <v>81</v>
      </c>
      <c r="AV1274" s="12" t="s">
        <v>81</v>
      </c>
      <c r="AW1274" s="12" t="s">
        <v>34</v>
      </c>
      <c r="AX1274" s="12" t="s">
        <v>72</v>
      </c>
      <c r="AY1274" s="195" t="s">
        <v>177</v>
      </c>
    </row>
    <row r="1275" spans="2:51" s="12" customFormat="1" ht="12">
      <c r="B1275" s="194"/>
      <c r="D1275" s="191" t="s">
        <v>188</v>
      </c>
      <c r="E1275" s="195" t="s">
        <v>3</v>
      </c>
      <c r="F1275" s="196" t="s">
        <v>712</v>
      </c>
      <c r="H1275" s="197">
        <v>15.925</v>
      </c>
      <c r="I1275" s="198"/>
      <c r="L1275" s="194"/>
      <c r="M1275" s="199"/>
      <c r="N1275" s="200"/>
      <c r="O1275" s="200"/>
      <c r="P1275" s="200"/>
      <c r="Q1275" s="200"/>
      <c r="R1275" s="200"/>
      <c r="S1275" s="200"/>
      <c r="T1275" s="201"/>
      <c r="AT1275" s="195" t="s">
        <v>188</v>
      </c>
      <c r="AU1275" s="195" t="s">
        <v>81</v>
      </c>
      <c r="AV1275" s="12" t="s">
        <v>81</v>
      </c>
      <c r="AW1275" s="12" t="s">
        <v>34</v>
      </c>
      <c r="AX1275" s="12" t="s">
        <v>72</v>
      </c>
      <c r="AY1275" s="195" t="s">
        <v>177</v>
      </c>
    </row>
    <row r="1276" spans="2:51" s="12" customFormat="1" ht="12">
      <c r="B1276" s="194"/>
      <c r="D1276" s="191" t="s">
        <v>188</v>
      </c>
      <c r="E1276" s="195" t="s">
        <v>3</v>
      </c>
      <c r="F1276" s="196" t="s">
        <v>712</v>
      </c>
      <c r="H1276" s="197">
        <v>15.925</v>
      </c>
      <c r="I1276" s="198"/>
      <c r="L1276" s="194"/>
      <c r="M1276" s="199"/>
      <c r="N1276" s="200"/>
      <c r="O1276" s="200"/>
      <c r="P1276" s="200"/>
      <c r="Q1276" s="200"/>
      <c r="R1276" s="200"/>
      <c r="S1276" s="200"/>
      <c r="T1276" s="201"/>
      <c r="AT1276" s="195" t="s">
        <v>188</v>
      </c>
      <c r="AU1276" s="195" t="s">
        <v>81</v>
      </c>
      <c r="AV1276" s="12" t="s">
        <v>81</v>
      </c>
      <c r="AW1276" s="12" t="s">
        <v>34</v>
      </c>
      <c r="AX1276" s="12" t="s">
        <v>72</v>
      </c>
      <c r="AY1276" s="195" t="s">
        <v>177</v>
      </c>
    </row>
    <row r="1277" spans="2:51" s="12" customFormat="1" ht="12">
      <c r="B1277" s="194"/>
      <c r="D1277" s="191" t="s">
        <v>188</v>
      </c>
      <c r="E1277" s="195" t="s">
        <v>3</v>
      </c>
      <c r="F1277" s="196" t="s">
        <v>713</v>
      </c>
      <c r="H1277" s="197">
        <v>16.975</v>
      </c>
      <c r="I1277" s="198"/>
      <c r="L1277" s="194"/>
      <c r="M1277" s="199"/>
      <c r="N1277" s="200"/>
      <c r="O1277" s="200"/>
      <c r="P1277" s="200"/>
      <c r="Q1277" s="200"/>
      <c r="R1277" s="200"/>
      <c r="S1277" s="200"/>
      <c r="T1277" s="201"/>
      <c r="AT1277" s="195" t="s">
        <v>188</v>
      </c>
      <c r="AU1277" s="195" t="s">
        <v>81</v>
      </c>
      <c r="AV1277" s="12" t="s">
        <v>81</v>
      </c>
      <c r="AW1277" s="12" t="s">
        <v>34</v>
      </c>
      <c r="AX1277" s="12" t="s">
        <v>72</v>
      </c>
      <c r="AY1277" s="195" t="s">
        <v>177</v>
      </c>
    </row>
    <row r="1278" spans="2:51" s="12" customFormat="1" ht="12">
      <c r="B1278" s="194"/>
      <c r="D1278" s="191" t="s">
        <v>188</v>
      </c>
      <c r="E1278" s="195" t="s">
        <v>3</v>
      </c>
      <c r="F1278" s="196" t="s">
        <v>713</v>
      </c>
      <c r="H1278" s="197">
        <v>16.975</v>
      </c>
      <c r="I1278" s="198"/>
      <c r="L1278" s="194"/>
      <c r="M1278" s="199"/>
      <c r="N1278" s="200"/>
      <c r="O1278" s="200"/>
      <c r="P1278" s="200"/>
      <c r="Q1278" s="200"/>
      <c r="R1278" s="200"/>
      <c r="S1278" s="200"/>
      <c r="T1278" s="201"/>
      <c r="AT1278" s="195" t="s">
        <v>188</v>
      </c>
      <c r="AU1278" s="195" t="s">
        <v>81</v>
      </c>
      <c r="AV1278" s="12" t="s">
        <v>81</v>
      </c>
      <c r="AW1278" s="12" t="s">
        <v>34</v>
      </c>
      <c r="AX1278" s="12" t="s">
        <v>72</v>
      </c>
      <c r="AY1278" s="195" t="s">
        <v>177</v>
      </c>
    </row>
    <row r="1279" spans="2:51" s="12" customFormat="1" ht="12">
      <c r="B1279" s="194"/>
      <c r="D1279" s="191" t="s">
        <v>188</v>
      </c>
      <c r="E1279" s="195" t="s">
        <v>3</v>
      </c>
      <c r="F1279" s="196" t="s">
        <v>714</v>
      </c>
      <c r="H1279" s="197">
        <v>17.325</v>
      </c>
      <c r="I1279" s="198"/>
      <c r="L1279" s="194"/>
      <c r="M1279" s="199"/>
      <c r="N1279" s="200"/>
      <c r="O1279" s="200"/>
      <c r="P1279" s="200"/>
      <c r="Q1279" s="200"/>
      <c r="R1279" s="200"/>
      <c r="S1279" s="200"/>
      <c r="T1279" s="201"/>
      <c r="AT1279" s="195" t="s">
        <v>188</v>
      </c>
      <c r="AU1279" s="195" t="s">
        <v>81</v>
      </c>
      <c r="AV1279" s="12" t="s">
        <v>81</v>
      </c>
      <c r="AW1279" s="12" t="s">
        <v>34</v>
      </c>
      <c r="AX1279" s="12" t="s">
        <v>72</v>
      </c>
      <c r="AY1279" s="195" t="s">
        <v>177</v>
      </c>
    </row>
    <row r="1280" spans="2:51" s="12" customFormat="1" ht="12">
      <c r="B1280" s="194"/>
      <c r="D1280" s="191" t="s">
        <v>188</v>
      </c>
      <c r="E1280" s="195" t="s">
        <v>3</v>
      </c>
      <c r="F1280" s="196" t="s">
        <v>714</v>
      </c>
      <c r="H1280" s="197">
        <v>17.325</v>
      </c>
      <c r="I1280" s="198"/>
      <c r="L1280" s="194"/>
      <c r="M1280" s="199"/>
      <c r="N1280" s="200"/>
      <c r="O1280" s="200"/>
      <c r="P1280" s="200"/>
      <c r="Q1280" s="200"/>
      <c r="R1280" s="200"/>
      <c r="S1280" s="200"/>
      <c r="T1280" s="201"/>
      <c r="AT1280" s="195" t="s">
        <v>188</v>
      </c>
      <c r="AU1280" s="195" t="s">
        <v>81</v>
      </c>
      <c r="AV1280" s="12" t="s">
        <v>81</v>
      </c>
      <c r="AW1280" s="12" t="s">
        <v>34</v>
      </c>
      <c r="AX1280" s="12" t="s">
        <v>72</v>
      </c>
      <c r="AY1280" s="195" t="s">
        <v>177</v>
      </c>
    </row>
    <row r="1281" spans="2:51" s="12" customFormat="1" ht="12">
      <c r="B1281" s="194"/>
      <c r="D1281" s="191" t="s">
        <v>188</v>
      </c>
      <c r="E1281" s="195" t="s">
        <v>3</v>
      </c>
      <c r="F1281" s="196" t="s">
        <v>715</v>
      </c>
      <c r="H1281" s="197">
        <v>42.125</v>
      </c>
      <c r="I1281" s="198"/>
      <c r="L1281" s="194"/>
      <c r="M1281" s="199"/>
      <c r="N1281" s="200"/>
      <c r="O1281" s="200"/>
      <c r="P1281" s="200"/>
      <c r="Q1281" s="200"/>
      <c r="R1281" s="200"/>
      <c r="S1281" s="200"/>
      <c r="T1281" s="201"/>
      <c r="AT1281" s="195" t="s">
        <v>188</v>
      </c>
      <c r="AU1281" s="195" t="s">
        <v>81</v>
      </c>
      <c r="AV1281" s="12" t="s">
        <v>81</v>
      </c>
      <c r="AW1281" s="12" t="s">
        <v>34</v>
      </c>
      <c r="AX1281" s="12" t="s">
        <v>72</v>
      </c>
      <c r="AY1281" s="195" t="s">
        <v>177</v>
      </c>
    </row>
    <row r="1282" spans="2:51" s="12" customFormat="1" ht="12">
      <c r="B1282" s="194"/>
      <c r="D1282" s="191" t="s">
        <v>188</v>
      </c>
      <c r="E1282" s="195" t="s">
        <v>3</v>
      </c>
      <c r="F1282" s="196" t="s">
        <v>716</v>
      </c>
      <c r="H1282" s="197">
        <v>27.136</v>
      </c>
      <c r="I1282" s="198"/>
      <c r="L1282" s="194"/>
      <c r="M1282" s="199"/>
      <c r="N1282" s="200"/>
      <c r="O1282" s="200"/>
      <c r="P1282" s="200"/>
      <c r="Q1282" s="200"/>
      <c r="R1282" s="200"/>
      <c r="S1282" s="200"/>
      <c r="T1282" s="201"/>
      <c r="AT1282" s="195" t="s">
        <v>188</v>
      </c>
      <c r="AU1282" s="195" t="s">
        <v>81</v>
      </c>
      <c r="AV1282" s="12" t="s">
        <v>81</v>
      </c>
      <c r="AW1282" s="12" t="s">
        <v>34</v>
      </c>
      <c r="AX1282" s="12" t="s">
        <v>72</v>
      </c>
      <c r="AY1282" s="195" t="s">
        <v>177</v>
      </c>
    </row>
    <row r="1283" spans="2:51" s="12" customFormat="1" ht="12">
      <c r="B1283" s="194"/>
      <c r="D1283" s="191" t="s">
        <v>188</v>
      </c>
      <c r="E1283" s="195" t="s">
        <v>3</v>
      </c>
      <c r="F1283" s="196" t="s">
        <v>717</v>
      </c>
      <c r="H1283" s="197">
        <v>37.936</v>
      </c>
      <c r="I1283" s="198"/>
      <c r="L1283" s="194"/>
      <c r="M1283" s="199"/>
      <c r="N1283" s="200"/>
      <c r="O1283" s="200"/>
      <c r="P1283" s="200"/>
      <c r="Q1283" s="200"/>
      <c r="R1283" s="200"/>
      <c r="S1283" s="200"/>
      <c r="T1283" s="201"/>
      <c r="AT1283" s="195" t="s">
        <v>188</v>
      </c>
      <c r="AU1283" s="195" t="s">
        <v>81</v>
      </c>
      <c r="AV1283" s="12" t="s">
        <v>81</v>
      </c>
      <c r="AW1283" s="12" t="s">
        <v>34</v>
      </c>
      <c r="AX1283" s="12" t="s">
        <v>72</v>
      </c>
      <c r="AY1283" s="195" t="s">
        <v>177</v>
      </c>
    </row>
    <row r="1284" spans="2:51" s="12" customFormat="1" ht="12">
      <c r="B1284" s="194"/>
      <c r="D1284" s="191" t="s">
        <v>188</v>
      </c>
      <c r="E1284" s="195" t="s">
        <v>3</v>
      </c>
      <c r="F1284" s="196" t="s">
        <v>717</v>
      </c>
      <c r="H1284" s="197">
        <v>37.936</v>
      </c>
      <c r="I1284" s="198"/>
      <c r="L1284" s="194"/>
      <c r="M1284" s="199"/>
      <c r="N1284" s="200"/>
      <c r="O1284" s="200"/>
      <c r="P1284" s="200"/>
      <c r="Q1284" s="200"/>
      <c r="R1284" s="200"/>
      <c r="S1284" s="200"/>
      <c r="T1284" s="201"/>
      <c r="AT1284" s="195" t="s">
        <v>188</v>
      </c>
      <c r="AU1284" s="195" t="s">
        <v>81</v>
      </c>
      <c r="AV1284" s="12" t="s">
        <v>81</v>
      </c>
      <c r="AW1284" s="12" t="s">
        <v>34</v>
      </c>
      <c r="AX1284" s="12" t="s">
        <v>72</v>
      </c>
      <c r="AY1284" s="195" t="s">
        <v>177</v>
      </c>
    </row>
    <row r="1285" spans="2:51" s="12" customFormat="1" ht="12">
      <c r="B1285" s="194"/>
      <c r="D1285" s="191" t="s">
        <v>188</v>
      </c>
      <c r="E1285" s="195" t="s">
        <v>3</v>
      </c>
      <c r="F1285" s="196" t="s">
        <v>718</v>
      </c>
      <c r="H1285" s="197">
        <v>38.236</v>
      </c>
      <c r="I1285" s="198"/>
      <c r="L1285" s="194"/>
      <c r="M1285" s="199"/>
      <c r="N1285" s="200"/>
      <c r="O1285" s="200"/>
      <c r="P1285" s="200"/>
      <c r="Q1285" s="200"/>
      <c r="R1285" s="200"/>
      <c r="S1285" s="200"/>
      <c r="T1285" s="201"/>
      <c r="AT1285" s="195" t="s">
        <v>188</v>
      </c>
      <c r="AU1285" s="195" t="s">
        <v>81</v>
      </c>
      <c r="AV1285" s="12" t="s">
        <v>81</v>
      </c>
      <c r="AW1285" s="12" t="s">
        <v>34</v>
      </c>
      <c r="AX1285" s="12" t="s">
        <v>72</v>
      </c>
      <c r="AY1285" s="195" t="s">
        <v>177</v>
      </c>
    </row>
    <row r="1286" spans="2:51" s="12" customFormat="1" ht="12">
      <c r="B1286" s="194"/>
      <c r="D1286" s="191" t="s">
        <v>188</v>
      </c>
      <c r="E1286" s="195" t="s">
        <v>3</v>
      </c>
      <c r="F1286" s="196" t="s">
        <v>719</v>
      </c>
      <c r="H1286" s="197">
        <v>56.286</v>
      </c>
      <c r="I1286" s="198"/>
      <c r="L1286" s="194"/>
      <c r="M1286" s="199"/>
      <c r="N1286" s="200"/>
      <c r="O1286" s="200"/>
      <c r="P1286" s="200"/>
      <c r="Q1286" s="200"/>
      <c r="R1286" s="200"/>
      <c r="S1286" s="200"/>
      <c r="T1286" s="201"/>
      <c r="AT1286" s="195" t="s">
        <v>188</v>
      </c>
      <c r="AU1286" s="195" t="s">
        <v>81</v>
      </c>
      <c r="AV1286" s="12" t="s">
        <v>81</v>
      </c>
      <c r="AW1286" s="12" t="s">
        <v>34</v>
      </c>
      <c r="AX1286" s="12" t="s">
        <v>72</v>
      </c>
      <c r="AY1286" s="195" t="s">
        <v>177</v>
      </c>
    </row>
    <row r="1287" spans="2:51" s="12" customFormat="1" ht="12">
      <c r="B1287" s="194"/>
      <c r="D1287" s="191" t="s">
        <v>188</v>
      </c>
      <c r="E1287" s="195" t="s">
        <v>3</v>
      </c>
      <c r="F1287" s="196" t="s">
        <v>720</v>
      </c>
      <c r="H1287" s="197">
        <v>11.15</v>
      </c>
      <c r="I1287" s="198"/>
      <c r="L1287" s="194"/>
      <c r="M1287" s="199"/>
      <c r="N1287" s="200"/>
      <c r="O1287" s="200"/>
      <c r="P1287" s="200"/>
      <c r="Q1287" s="200"/>
      <c r="R1287" s="200"/>
      <c r="S1287" s="200"/>
      <c r="T1287" s="201"/>
      <c r="AT1287" s="195" t="s">
        <v>188</v>
      </c>
      <c r="AU1287" s="195" t="s">
        <v>81</v>
      </c>
      <c r="AV1287" s="12" t="s">
        <v>81</v>
      </c>
      <c r="AW1287" s="12" t="s">
        <v>34</v>
      </c>
      <c r="AX1287" s="12" t="s">
        <v>72</v>
      </c>
      <c r="AY1287" s="195" t="s">
        <v>177</v>
      </c>
    </row>
    <row r="1288" spans="2:51" s="12" customFormat="1" ht="12">
      <c r="B1288" s="194"/>
      <c r="D1288" s="191" t="s">
        <v>188</v>
      </c>
      <c r="E1288" s="195" t="s">
        <v>3</v>
      </c>
      <c r="F1288" s="196" t="s">
        <v>721</v>
      </c>
      <c r="H1288" s="197">
        <v>11.1</v>
      </c>
      <c r="I1288" s="198"/>
      <c r="L1288" s="194"/>
      <c r="M1288" s="199"/>
      <c r="N1288" s="200"/>
      <c r="O1288" s="200"/>
      <c r="P1288" s="200"/>
      <c r="Q1288" s="200"/>
      <c r="R1288" s="200"/>
      <c r="S1288" s="200"/>
      <c r="T1288" s="201"/>
      <c r="AT1288" s="195" t="s">
        <v>188</v>
      </c>
      <c r="AU1288" s="195" t="s">
        <v>81</v>
      </c>
      <c r="AV1288" s="12" t="s">
        <v>81</v>
      </c>
      <c r="AW1288" s="12" t="s">
        <v>34</v>
      </c>
      <c r="AX1288" s="12" t="s">
        <v>72</v>
      </c>
      <c r="AY1288" s="195" t="s">
        <v>177</v>
      </c>
    </row>
    <row r="1289" spans="2:51" s="12" customFormat="1" ht="12">
      <c r="B1289" s="194"/>
      <c r="D1289" s="191" t="s">
        <v>188</v>
      </c>
      <c r="E1289" s="195" t="s">
        <v>3</v>
      </c>
      <c r="F1289" s="196" t="s">
        <v>722</v>
      </c>
      <c r="H1289" s="197">
        <v>9.7</v>
      </c>
      <c r="I1289" s="198"/>
      <c r="L1289" s="194"/>
      <c r="M1289" s="199"/>
      <c r="N1289" s="200"/>
      <c r="O1289" s="200"/>
      <c r="P1289" s="200"/>
      <c r="Q1289" s="200"/>
      <c r="R1289" s="200"/>
      <c r="S1289" s="200"/>
      <c r="T1289" s="201"/>
      <c r="AT1289" s="195" t="s">
        <v>188</v>
      </c>
      <c r="AU1289" s="195" t="s">
        <v>81</v>
      </c>
      <c r="AV1289" s="12" t="s">
        <v>81</v>
      </c>
      <c r="AW1289" s="12" t="s">
        <v>34</v>
      </c>
      <c r="AX1289" s="12" t="s">
        <v>72</v>
      </c>
      <c r="AY1289" s="195" t="s">
        <v>177</v>
      </c>
    </row>
    <row r="1290" spans="2:51" s="12" customFormat="1" ht="12">
      <c r="B1290" s="194"/>
      <c r="D1290" s="191" t="s">
        <v>188</v>
      </c>
      <c r="E1290" s="195" t="s">
        <v>3</v>
      </c>
      <c r="F1290" s="196" t="s">
        <v>723</v>
      </c>
      <c r="H1290" s="197">
        <v>39.4</v>
      </c>
      <c r="I1290" s="198"/>
      <c r="L1290" s="194"/>
      <c r="M1290" s="199"/>
      <c r="N1290" s="200"/>
      <c r="O1290" s="200"/>
      <c r="P1290" s="200"/>
      <c r="Q1290" s="200"/>
      <c r="R1290" s="200"/>
      <c r="S1290" s="200"/>
      <c r="T1290" s="201"/>
      <c r="AT1290" s="195" t="s">
        <v>188</v>
      </c>
      <c r="AU1290" s="195" t="s">
        <v>81</v>
      </c>
      <c r="AV1290" s="12" t="s">
        <v>81</v>
      </c>
      <c r="AW1290" s="12" t="s">
        <v>34</v>
      </c>
      <c r="AX1290" s="12" t="s">
        <v>72</v>
      </c>
      <c r="AY1290" s="195" t="s">
        <v>177</v>
      </c>
    </row>
    <row r="1291" spans="2:51" s="12" customFormat="1" ht="12">
      <c r="B1291" s="194"/>
      <c r="D1291" s="191" t="s">
        <v>188</v>
      </c>
      <c r="E1291" s="195" t="s">
        <v>3</v>
      </c>
      <c r="F1291" s="196" t="s">
        <v>724</v>
      </c>
      <c r="H1291" s="197">
        <v>17.4</v>
      </c>
      <c r="I1291" s="198"/>
      <c r="L1291" s="194"/>
      <c r="M1291" s="199"/>
      <c r="N1291" s="200"/>
      <c r="O1291" s="200"/>
      <c r="P1291" s="200"/>
      <c r="Q1291" s="200"/>
      <c r="R1291" s="200"/>
      <c r="S1291" s="200"/>
      <c r="T1291" s="201"/>
      <c r="AT1291" s="195" t="s">
        <v>188</v>
      </c>
      <c r="AU1291" s="195" t="s">
        <v>81</v>
      </c>
      <c r="AV1291" s="12" t="s">
        <v>81</v>
      </c>
      <c r="AW1291" s="12" t="s">
        <v>34</v>
      </c>
      <c r="AX1291" s="12" t="s">
        <v>72</v>
      </c>
      <c r="AY1291" s="195" t="s">
        <v>177</v>
      </c>
    </row>
    <row r="1292" spans="2:51" s="12" customFormat="1" ht="12">
      <c r="B1292" s="194"/>
      <c r="D1292" s="191" t="s">
        <v>188</v>
      </c>
      <c r="E1292" s="195" t="s">
        <v>3</v>
      </c>
      <c r="F1292" s="196" t="s">
        <v>725</v>
      </c>
      <c r="H1292" s="197">
        <v>41.675</v>
      </c>
      <c r="I1292" s="198"/>
      <c r="L1292" s="194"/>
      <c r="M1292" s="199"/>
      <c r="N1292" s="200"/>
      <c r="O1292" s="200"/>
      <c r="P1292" s="200"/>
      <c r="Q1292" s="200"/>
      <c r="R1292" s="200"/>
      <c r="S1292" s="200"/>
      <c r="T1292" s="201"/>
      <c r="AT1292" s="195" t="s">
        <v>188</v>
      </c>
      <c r="AU1292" s="195" t="s">
        <v>81</v>
      </c>
      <c r="AV1292" s="12" t="s">
        <v>81</v>
      </c>
      <c r="AW1292" s="12" t="s">
        <v>34</v>
      </c>
      <c r="AX1292" s="12" t="s">
        <v>72</v>
      </c>
      <c r="AY1292" s="195" t="s">
        <v>177</v>
      </c>
    </row>
    <row r="1293" spans="2:51" s="12" customFormat="1" ht="12">
      <c r="B1293" s="194"/>
      <c r="D1293" s="191" t="s">
        <v>188</v>
      </c>
      <c r="E1293" s="195" t="s">
        <v>3</v>
      </c>
      <c r="F1293" s="196" t="s">
        <v>726</v>
      </c>
      <c r="H1293" s="197">
        <v>18.4</v>
      </c>
      <c r="I1293" s="198"/>
      <c r="L1293" s="194"/>
      <c r="M1293" s="199"/>
      <c r="N1293" s="200"/>
      <c r="O1293" s="200"/>
      <c r="P1293" s="200"/>
      <c r="Q1293" s="200"/>
      <c r="R1293" s="200"/>
      <c r="S1293" s="200"/>
      <c r="T1293" s="201"/>
      <c r="AT1293" s="195" t="s">
        <v>188</v>
      </c>
      <c r="AU1293" s="195" t="s">
        <v>81</v>
      </c>
      <c r="AV1293" s="12" t="s">
        <v>81</v>
      </c>
      <c r="AW1293" s="12" t="s">
        <v>34</v>
      </c>
      <c r="AX1293" s="12" t="s">
        <v>72</v>
      </c>
      <c r="AY1293" s="195" t="s">
        <v>177</v>
      </c>
    </row>
    <row r="1294" spans="2:51" s="14" customFormat="1" ht="12">
      <c r="B1294" s="221"/>
      <c r="D1294" s="191" t="s">
        <v>188</v>
      </c>
      <c r="E1294" s="222" t="s">
        <v>3</v>
      </c>
      <c r="F1294" s="223" t="s">
        <v>358</v>
      </c>
      <c r="H1294" s="224">
        <v>1495.6900000000003</v>
      </c>
      <c r="I1294" s="225"/>
      <c r="L1294" s="221"/>
      <c r="M1294" s="226"/>
      <c r="N1294" s="227"/>
      <c r="O1294" s="227"/>
      <c r="P1294" s="227"/>
      <c r="Q1294" s="227"/>
      <c r="R1294" s="227"/>
      <c r="S1294" s="227"/>
      <c r="T1294" s="228"/>
      <c r="AT1294" s="222" t="s">
        <v>188</v>
      </c>
      <c r="AU1294" s="222" t="s">
        <v>81</v>
      </c>
      <c r="AV1294" s="14" t="s">
        <v>194</v>
      </c>
      <c r="AW1294" s="14" t="s">
        <v>34</v>
      </c>
      <c r="AX1294" s="14" t="s">
        <v>72</v>
      </c>
      <c r="AY1294" s="222" t="s">
        <v>177</v>
      </c>
    </row>
    <row r="1295" spans="2:51" s="12" customFormat="1" ht="12">
      <c r="B1295" s="194"/>
      <c r="D1295" s="191" t="s">
        <v>188</v>
      </c>
      <c r="E1295" s="195" t="s">
        <v>3</v>
      </c>
      <c r="F1295" s="196" t="s">
        <v>830</v>
      </c>
      <c r="H1295" s="197">
        <v>-2437.709</v>
      </c>
      <c r="I1295" s="198"/>
      <c r="L1295" s="194"/>
      <c r="M1295" s="199"/>
      <c r="N1295" s="200"/>
      <c r="O1295" s="200"/>
      <c r="P1295" s="200"/>
      <c r="Q1295" s="200"/>
      <c r="R1295" s="200"/>
      <c r="S1295" s="200"/>
      <c r="T1295" s="201"/>
      <c r="AT1295" s="195" t="s">
        <v>188</v>
      </c>
      <c r="AU1295" s="195" t="s">
        <v>81</v>
      </c>
      <c r="AV1295" s="12" t="s">
        <v>81</v>
      </c>
      <c r="AW1295" s="12" t="s">
        <v>34</v>
      </c>
      <c r="AX1295" s="12" t="s">
        <v>72</v>
      </c>
      <c r="AY1295" s="195" t="s">
        <v>177</v>
      </c>
    </row>
    <row r="1296" spans="2:51" s="14" customFormat="1" ht="12">
      <c r="B1296" s="221"/>
      <c r="D1296" s="191" t="s">
        <v>188</v>
      </c>
      <c r="E1296" s="222" t="s">
        <v>3</v>
      </c>
      <c r="F1296" s="223" t="s">
        <v>831</v>
      </c>
      <c r="H1296" s="224">
        <v>-2437.709</v>
      </c>
      <c r="I1296" s="225"/>
      <c r="L1296" s="221"/>
      <c r="M1296" s="226"/>
      <c r="N1296" s="227"/>
      <c r="O1296" s="227"/>
      <c r="P1296" s="227"/>
      <c r="Q1296" s="227"/>
      <c r="R1296" s="227"/>
      <c r="S1296" s="227"/>
      <c r="T1296" s="228"/>
      <c r="AT1296" s="222" t="s">
        <v>188</v>
      </c>
      <c r="AU1296" s="222" t="s">
        <v>81</v>
      </c>
      <c r="AV1296" s="14" t="s">
        <v>194</v>
      </c>
      <c r="AW1296" s="14" t="s">
        <v>34</v>
      </c>
      <c r="AX1296" s="14" t="s">
        <v>72</v>
      </c>
      <c r="AY1296" s="222" t="s">
        <v>177</v>
      </c>
    </row>
    <row r="1297" spans="2:51" s="13" customFormat="1" ht="12">
      <c r="B1297" s="213"/>
      <c r="D1297" s="191" t="s">
        <v>188</v>
      </c>
      <c r="E1297" s="214" t="s">
        <v>3</v>
      </c>
      <c r="F1297" s="215" t="s">
        <v>359</v>
      </c>
      <c r="H1297" s="216">
        <v>12520.884000000016</v>
      </c>
      <c r="I1297" s="217"/>
      <c r="L1297" s="213"/>
      <c r="M1297" s="218"/>
      <c r="N1297" s="219"/>
      <c r="O1297" s="219"/>
      <c r="P1297" s="219"/>
      <c r="Q1297" s="219"/>
      <c r="R1297" s="219"/>
      <c r="S1297" s="219"/>
      <c r="T1297" s="220"/>
      <c r="AT1297" s="214" t="s">
        <v>188</v>
      </c>
      <c r="AU1297" s="214" t="s">
        <v>81</v>
      </c>
      <c r="AV1297" s="13" t="s">
        <v>184</v>
      </c>
      <c r="AW1297" s="13" t="s">
        <v>34</v>
      </c>
      <c r="AX1297" s="13" t="s">
        <v>79</v>
      </c>
      <c r="AY1297" s="214" t="s">
        <v>177</v>
      </c>
    </row>
    <row r="1298" spans="2:65" s="1" customFormat="1" ht="36" customHeight="1">
      <c r="B1298" s="177"/>
      <c r="C1298" s="178" t="s">
        <v>832</v>
      </c>
      <c r="D1298" s="178" t="s">
        <v>179</v>
      </c>
      <c r="E1298" s="179" t="s">
        <v>833</v>
      </c>
      <c r="F1298" s="180" t="s">
        <v>834</v>
      </c>
      <c r="G1298" s="181" t="s">
        <v>261</v>
      </c>
      <c r="H1298" s="182">
        <v>14976.451</v>
      </c>
      <c r="I1298" s="183"/>
      <c r="J1298" s="184">
        <f>ROUND(I1298*H1298,2)</f>
        <v>0</v>
      </c>
      <c r="K1298" s="180" t="s">
        <v>183</v>
      </c>
      <c r="L1298" s="37"/>
      <c r="M1298" s="185" t="s">
        <v>3</v>
      </c>
      <c r="N1298" s="186" t="s">
        <v>43</v>
      </c>
      <c r="O1298" s="70"/>
      <c r="P1298" s="187">
        <f>O1298*H1298</f>
        <v>0</v>
      </c>
      <c r="Q1298" s="187">
        <v>0.0068</v>
      </c>
      <c r="R1298" s="187">
        <f>Q1298*H1298</f>
        <v>101.83986679999998</v>
      </c>
      <c r="S1298" s="187">
        <v>0</v>
      </c>
      <c r="T1298" s="188">
        <f>S1298*H1298</f>
        <v>0</v>
      </c>
      <c r="AR1298" s="189" t="s">
        <v>184</v>
      </c>
      <c r="AT1298" s="189" t="s">
        <v>179</v>
      </c>
      <c r="AU1298" s="189" t="s">
        <v>81</v>
      </c>
      <c r="AY1298" s="18" t="s">
        <v>177</v>
      </c>
      <c r="BE1298" s="190">
        <f>IF(N1298="základní",J1298,0)</f>
        <v>0</v>
      </c>
      <c r="BF1298" s="190">
        <f>IF(N1298="snížená",J1298,0)</f>
        <v>0</v>
      </c>
      <c r="BG1298" s="190">
        <f>IF(N1298="zákl. přenesená",J1298,0)</f>
        <v>0</v>
      </c>
      <c r="BH1298" s="190">
        <f>IF(N1298="sníž. přenesená",J1298,0)</f>
        <v>0</v>
      </c>
      <c r="BI1298" s="190">
        <f>IF(N1298="nulová",J1298,0)</f>
        <v>0</v>
      </c>
      <c r="BJ1298" s="18" t="s">
        <v>79</v>
      </c>
      <c r="BK1298" s="190">
        <f>ROUND(I1298*H1298,2)</f>
        <v>0</v>
      </c>
      <c r="BL1298" s="18" t="s">
        <v>184</v>
      </c>
      <c r="BM1298" s="189" t="s">
        <v>835</v>
      </c>
    </row>
    <row r="1299" spans="2:47" s="1" customFormat="1" ht="12">
      <c r="B1299" s="37"/>
      <c r="D1299" s="191" t="s">
        <v>186</v>
      </c>
      <c r="F1299" s="192" t="s">
        <v>525</v>
      </c>
      <c r="I1299" s="122"/>
      <c r="L1299" s="37"/>
      <c r="M1299" s="193"/>
      <c r="N1299" s="70"/>
      <c r="O1299" s="70"/>
      <c r="P1299" s="70"/>
      <c r="Q1299" s="70"/>
      <c r="R1299" s="70"/>
      <c r="S1299" s="70"/>
      <c r="T1299" s="71"/>
      <c r="AT1299" s="18" t="s">
        <v>186</v>
      </c>
      <c r="AU1299" s="18" t="s">
        <v>81</v>
      </c>
    </row>
    <row r="1300" spans="2:51" s="12" customFormat="1" ht="12">
      <c r="B1300" s="194"/>
      <c r="D1300" s="191" t="s">
        <v>188</v>
      </c>
      <c r="E1300" s="195" t="s">
        <v>3</v>
      </c>
      <c r="F1300" s="196" t="s">
        <v>534</v>
      </c>
      <c r="H1300" s="197">
        <v>27.72</v>
      </c>
      <c r="I1300" s="198"/>
      <c r="L1300" s="194"/>
      <c r="M1300" s="199"/>
      <c r="N1300" s="200"/>
      <c r="O1300" s="200"/>
      <c r="P1300" s="200"/>
      <c r="Q1300" s="200"/>
      <c r="R1300" s="200"/>
      <c r="S1300" s="200"/>
      <c r="T1300" s="201"/>
      <c r="AT1300" s="195" t="s">
        <v>188</v>
      </c>
      <c r="AU1300" s="195" t="s">
        <v>81</v>
      </c>
      <c r="AV1300" s="12" t="s">
        <v>81</v>
      </c>
      <c r="AW1300" s="12" t="s">
        <v>34</v>
      </c>
      <c r="AX1300" s="12" t="s">
        <v>72</v>
      </c>
      <c r="AY1300" s="195" t="s">
        <v>177</v>
      </c>
    </row>
    <row r="1301" spans="2:51" s="12" customFormat="1" ht="12">
      <c r="B1301" s="194"/>
      <c r="D1301" s="191" t="s">
        <v>188</v>
      </c>
      <c r="E1301" s="195" t="s">
        <v>3</v>
      </c>
      <c r="F1301" s="196" t="s">
        <v>535</v>
      </c>
      <c r="H1301" s="197">
        <v>41.63</v>
      </c>
      <c r="I1301" s="198"/>
      <c r="L1301" s="194"/>
      <c r="M1301" s="199"/>
      <c r="N1301" s="200"/>
      <c r="O1301" s="200"/>
      <c r="P1301" s="200"/>
      <c r="Q1301" s="200"/>
      <c r="R1301" s="200"/>
      <c r="S1301" s="200"/>
      <c r="T1301" s="201"/>
      <c r="AT1301" s="195" t="s">
        <v>188</v>
      </c>
      <c r="AU1301" s="195" t="s">
        <v>81</v>
      </c>
      <c r="AV1301" s="12" t="s">
        <v>81</v>
      </c>
      <c r="AW1301" s="12" t="s">
        <v>34</v>
      </c>
      <c r="AX1301" s="12" t="s">
        <v>72</v>
      </c>
      <c r="AY1301" s="195" t="s">
        <v>177</v>
      </c>
    </row>
    <row r="1302" spans="2:51" s="12" customFormat="1" ht="12">
      <c r="B1302" s="194"/>
      <c r="D1302" s="191" t="s">
        <v>188</v>
      </c>
      <c r="E1302" s="195" t="s">
        <v>3</v>
      </c>
      <c r="F1302" s="196" t="s">
        <v>536</v>
      </c>
      <c r="H1302" s="197">
        <v>77.21</v>
      </c>
      <c r="I1302" s="198"/>
      <c r="L1302" s="194"/>
      <c r="M1302" s="199"/>
      <c r="N1302" s="200"/>
      <c r="O1302" s="200"/>
      <c r="P1302" s="200"/>
      <c r="Q1302" s="200"/>
      <c r="R1302" s="200"/>
      <c r="S1302" s="200"/>
      <c r="T1302" s="201"/>
      <c r="AT1302" s="195" t="s">
        <v>188</v>
      </c>
      <c r="AU1302" s="195" t="s">
        <v>81</v>
      </c>
      <c r="AV1302" s="12" t="s">
        <v>81</v>
      </c>
      <c r="AW1302" s="12" t="s">
        <v>34</v>
      </c>
      <c r="AX1302" s="12" t="s">
        <v>72</v>
      </c>
      <c r="AY1302" s="195" t="s">
        <v>177</v>
      </c>
    </row>
    <row r="1303" spans="2:51" s="12" customFormat="1" ht="12">
      <c r="B1303" s="194"/>
      <c r="D1303" s="191" t="s">
        <v>188</v>
      </c>
      <c r="E1303" s="195" t="s">
        <v>3</v>
      </c>
      <c r="F1303" s="196" t="s">
        <v>537</v>
      </c>
      <c r="H1303" s="197">
        <v>91.865</v>
      </c>
      <c r="I1303" s="198"/>
      <c r="L1303" s="194"/>
      <c r="M1303" s="199"/>
      <c r="N1303" s="200"/>
      <c r="O1303" s="200"/>
      <c r="P1303" s="200"/>
      <c r="Q1303" s="200"/>
      <c r="R1303" s="200"/>
      <c r="S1303" s="200"/>
      <c r="T1303" s="201"/>
      <c r="AT1303" s="195" t="s">
        <v>188</v>
      </c>
      <c r="AU1303" s="195" t="s">
        <v>81</v>
      </c>
      <c r="AV1303" s="12" t="s">
        <v>81</v>
      </c>
      <c r="AW1303" s="12" t="s">
        <v>34</v>
      </c>
      <c r="AX1303" s="12" t="s">
        <v>72</v>
      </c>
      <c r="AY1303" s="195" t="s">
        <v>177</v>
      </c>
    </row>
    <row r="1304" spans="2:51" s="12" customFormat="1" ht="12">
      <c r="B1304" s="194"/>
      <c r="D1304" s="191" t="s">
        <v>188</v>
      </c>
      <c r="E1304" s="195" t="s">
        <v>3</v>
      </c>
      <c r="F1304" s="196" t="s">
        <v>538</v>
      </c>
      <c r="H1304" s="197">
        <v>57.85</v>
      </c>
      <c r="I1304" s="198"/>
      <c r="L1304" s="194"/>
      <c r="M1304" s="199"/>
      <c r="N1304" s="200"/>
      <c r="O1304" s="200"/>
      <c r="P1304" s="200"/>
      <c r="Q1304" s="200"/>
      <c r="R1304" s="200"/>
      <c r="S1304" s="200"/>
      <c r="T1304" s="201"/>
      <c r="AT1304" s="195" t="s">
        <v>188</v>
      </c>
      <c r="AU1304" s="195" t="s">
        <v>81</v>
      </c>
      <c r="AV1304" s="12" t="s">
        <v>81</v>
      </c>
      <c r="AW1304" s="12" t="s">
        <v>34</v>
      </c>
      <c r="AX1304" s="12" t="s">
        <v>72</v>
      </c>
      <c r="AY1304" s="195" t="s">
        <v>177</v>
      </c>
    </row>
    <row r="1305" spans="2:51" s="12" customFormat="1" ht="12">
      <c r="B1305" s="194"/>
      <c r="D1305" s="191" t="s">
        <v>188</v>
      </c>
      <c r="E1305" s="195" t="s">
        <v>3</v>
      </c>
      <c r="F1305" s="196" t="s">
        <v>539</v>
      </c>
      <c r="H1305" s="197">
        <v>36.73</v>
      </c>
      <c r="I1305" s="198"/>
      <c r="L1305" s="194"/>
      <c r="M1305" s="199"/>
      <c r="N1305" s="200"/>
      <c r="O1305" s="200"/>
      <c r="P1305" s="200"/>
      <c r="Q1305" s="200"/>
      <c r="R1305" s="200"/>
      <c r="S1305" s="200"/>
      <c r="T1305" s="201"/>
      <c r="AT1305" s="195" t="s">
        <v>188</v>
      </c>
      <c r="AU1305" s="195" t="s">
        <v>81</v>
      </c>
      <c r="AV1305" s="12" t="s">
        <v>81</v>
      </c>
      <c r="AW1305" s="12" t="s">
        <v>34</v>
      </c>
      <c r="AX1305" s="12" t="s">
        <v>72</v>
      </c>
      <c r="AY1305" s="195" t="s">
        <v>177</v>
      </c>
    </row>
    <row r="1306" spans="2:51" s="12" customFormat="1" ht="12">
      <c r="B1306" s="194"/>
      <c r="D1306" s="191" t="s">
        <v>188</v>
      </c>
      <c r="E1306" s="195" t="s">
        <v>3</v>
      </c>
      <c r="F1306" s="196" t="s">
        <v>540</v>
      </c>
      <c r="H1306" s="197">
        <v>19.61</v>
      </c>
      <c r="I1306" s="198"/>
      <c r="L1306" s="194"/>
      <c r="M1306" s="199"/>
      <c r="N1306" s="200"/>
      <c r="O1306" s="200"/>
      <c r="P1306" s="200"/>
      <c r="Q1306" s="200"/>
      <c r="R1306" s="200"/>
      <c r="S1306" s="200"/>
      <c r="T1306" s="201"/>
      <c r="AT1306" s="195" t="s">
        <v>188</v>
      </c>
      <c r="AU1306" s="195" t="s">
        <v>81</v>
      </c>
      <c r="AV1306" s="12" t="s">
        <v>81</v>
      </c>
      <c r="AW1306" s="12" t="s">
        <v>34</v>
      </c>
      <c r="AX1306" s="12" t="s">
        <v>72</v>
      </c>
      <c r="AY1306" s="195" t="s">
        <v>177</v>
      </c>
    </row>
    <row r="1307" spans="2:51" s="12" customFormat="1" ht="12">
      <c r="B1307" s="194"/>
      <c r="D1307" s="191" t="s">
        <v>188</v>
      </c>
      <c r="E1307" s="195" t="s">
        <v>3</v>
      </c>
      <c r="F1307" s="196" t="s">
        <v>541</v>
      </c>
      <c r="H1307" s="197">
        <v>13.98</v>
      </c>
      <c r="I1307" s="198"/>
      <c r="L1307" s="194"/>
      <c r="M1307" s="199"/>
      <c r="N1307" s="200"/>
      <c r="O1307" s="200"/>
      <c r="P1307" s="200"/>
      <c r="Q1307" s="200"/>
      <c r="R1307" s="200"/>
      <c r="S1307" s="200"/>
      <c r="T1307" s="201"/>
      <c r="AT1307" s="195" t="s">
        <v>188</v>
      </c>
      <c r="AU1307" s="195" t="s">
        <v>81</v>
      </c>
      <c r="AV1307" s="12" t="s">
        <v>81</v>
      </c>
      <c r="AW1307" s="12" t="s">
        <v>34</v>
      </c>
      <c r="AX1307" s="12" t="s">
        <v>72</v>
      </c>
      <c r="AY1307" s="195" t="s">
        <v>177</v>
      </c>
    </row>
    <row r="1308" spans="2:51" s="12" customFormat="1" ht="12">
      <c r="B1308" s="194"/>
      <c r="D1308" s="191" t="s">
        <v>188</v>
      </c>
      <c r="E1308" s="195" t="s">
        <v>3</v>
      </c>
      <c r="F1308" s="196" t="s">
        <v>542</v>
      </c>
      <c r="H1308" s="197">
        <v>15.43</v>
      </c>
      <c r="I1308" s="198"/>
      <c r="L1308" s="194"/>
      <c r="M1308" s="199"/>
      <c r="N1308" s="200"/>
      <c r="O1308" s="200"/>
      <c r="P1308" s="200"/>
      <c r="Q1308" s="200"/>
      <c r="R1308" s="200"/>
      <c r="S1308" s="200"/>
      <c r="T1308" s="201"/>
      <c r="AT1308" s="195" t="s">
        <v>188</v>
      </c>
      <c r="AU1308" s="195" t="s">
        <v>81</v>
      </c>
      <c r="AV1308" s="12" t="s">
        <v>81</v>
      </c>
      <c r="AW1308" s="12" t="s">
        <v>34</v>
      </c>
      <c r="AX1308" s="12" t="s">
        <v>72</v>
      </c>
      <c r="AY1308" s="195" t="s">
        <v>177</v>
      </c>
    </row>
    <row r="1309" spans="2:51" s="12" customFormat="1" ht="12">
      <c r="B1309" s="194"/>
      <c r="D1309" s="191" t="s">
        <v>188</v>
      </c>
      <c r="E1309" s="195" t="s">
        <v>3</v>
      </c>
      <c r="F1309" s="196" t="s">
        <v>539</v>
      </c>
      <c r="H1309" s="197">
        <v>36.73</v>
      </c>
      <c r="I1309" s="198"/>
      <c r="L1309" s="194"/>
      <c r="M1309" s="199"/>
      <c r="N1309" s="200"/>
      <c r="O1309" s="200"/>
      <c r="P1309" s="200"/>
      <c r="Q1309" s="200"/>
      <c r="R1309" s="200"/>
      <c r="S1309" s="200"/>
      <c r="T1309" s="201"/>
      <c r="AT1309" s="195" t="s">
        <v>188</v>
      </c>
      <c r="AU1309" s="195" t="s">
        <v>81</v>
      </c>
      <c r="AV1309" s="12" t="s">
        <v>81</v>
      </c>
      <c r="AW1309" s="12" t="s">
        <v>34</v>
      </c>
      <c r="AX1309" s="12" t="s">
        <v>72</v>
      </c>
      <c r="AY1309" s="195" t="s">
        <v>177</v>
      </c>
    </row>
    <row r="1310" spans="2:51" s="12" customFormat="1" ht="12">
      <c r="B1310" s="194"/>
      <c r="D1310" s="191" t="s">
        <v>188</v>
      </c>
      <c r="E1310" s="195" t="s">
        <v>3</v>
      </c>
      <c r="F1310" s="196" t="s">
        <v>543</v>
      </c>
      <c r="H1310" s="197">
        <v>38.726</v>
      </c>
      <c r="I1310" s="198"/>
      <c r="L1310" s="194"/>
      <c r="M1310" s="199"/>
      <c r="N1310" s="200"/>
      <c r="O1310" s="200"/>
      <c r="P1310" s="200"/>
      <c r="Q1310" s="200"/>
      <c r="R1310" s="200"/>
      <c r="S1310" s="200"/>
      <c r="T1310" s="201"/>
      <c r="AT1310" s="195" t="s">
        <v>188</v>
      </c>
      <c r="AU1310" s="195" t="s">
        <v>81</v>
      </c>
      <c r="AV1310" s="12" t="s">
        <v>81</v>
      </c>
      <c r="AW1310" s="12" t="s">
        <v>34</v>
      </c>
      <c r="AX1310" s="12" t="s">
        <v>72</v>
      </c>
      <c r="AY1310" s="195" t="s">
        <v>177</v>
      </c>
    </row>
    <row r="1311" spans="2:51" s="12" customFormat="1" ht="12">
      <c r="B1311" s="194"/>
      <c r="D1311" s="191" t="s">
        <v>188</v>
      </c>
      <c r="E1311" s="195" t="s">
        <v>3</v>
      </c>
      <c r="F1311" s="196" t="s">
        <v>544</v>
      </c>
      <c r="H1311" s="197">
        <v>44.65</v>
      </c>
      <c r="I1311" s="198"/>
      <c r="L1311" s="194"/>
      <c r="M1311" s="199"/>
      <c r="N1311" s="200"/>
      <c r="O1311" s="200"/>
      <c r="P1311" s="200"/>
      <c r="Q1311" s="200"/>
      <c r="R1311" s="200"/>
      <c r="S1311" s="200"/>
      <c r="T1311" s="201"/>
      <c r="AT1311" s="195" t="s">
        <v>188</v>
      </c>
      <c r="AU1311" s="195" t="s">
        <v>81</v>
      </c>
      <c r="AV1311" s="12" t="s">
        <v>81</v>
      </c>
      <c r="AW1311" s="12" t="s">
        <v>34</v>
      </c>
      <c r="AX1311" s="12" t="s">
        <v>72</v>
      </c>
      <c r="AY1311" s="195" t="s">
        <v>177</v>
      </c>
    </row>
    <row r="1312" spans="2:51" s="12" customFormat="1" ht="12">
      <c r="B1312" s="194"/>
      <c r="D1312" s="191" t="s">
        <v>188</v>
      </c>
      <c r="E1312" s="195" t="s">
        <v>3</v>
      </c>
      <c r="F1312" s="196" t="s">
        <v>545</v>
      </c>
      <c r="H1312" s="197">
        <v>24.51</v>
      </c>
      <c r="I1312" s="198"/>
      <c r="L1312" s="194"/>
      <c r="M1312" s="199"/>
      <c r="N1312" s="200"/>
      <c r="O1312" s="200"/>
      <c r="P1312" s="200"/>
      <c r="Q1312" s="200"/>
      <c r="R1312" s="200"/>
      <c r="S1312" s="200"/>
      <c r="T1312" s="201"/>
      <c r="AT1312" s="195" t="s">
        <v>188</v>
      </c>
      <c r="AU1312" s="195" t="s">
        <v>81</v>
      </c>
      <c r="AV1312" s="12" t="s">
        <v>81</v>
      </c>
      <c r="AW1312" s="12" t="s">
        <v>34</v>
      </c>
      <c r="AX1312" s="12" t="s">
        <v>72</v>
      </c>
      <c r="AY1312" s="195" t="s">
        <v>177</v>
      </c>
    </row>
    <row r="1313" spans="2:51" s="12" customFormat="1" ht="12">
      <c r="B1313" s="194"/>
      <c r="D1313" s="191" t="s">
        <v>188</v>
      </c>
      <c r="E1313" s="195" t="s">
        <v>3</v>
      </c>
      <c r="F1313" s="196" t="s">
        <v>541</v>
      </c>
      <c r="H1313" s="197">
        <v>13.98</v>
      </c>
      <c r="I1313" s="198"/>
      <c r="L1313" s="194"/>
      <c r="M1313" s="199"/>
      <c r="N1313" s="200"/>
      <c r="O1313" s="200"/>
      <c r="P1313" s="200"/>
      <c r="Q1313" s="200"/>
      <c r="R1313" s="200"/>
      <c r="S1313" s="200"/>
      <c r="T1313" s="201"/>
      <c r="AT1313" s="195" t="s">
        <v>188</v>
      </c>
      <c r="AU1313" s="195" t="s">
        <v>81</v>
      </c>
      <c r="AV1313" s="12" t="s">
        <v>81</v>
      </c>
      <c r="AW1313" s="12" t="s">
        <v>34</v>
      </c>
      <c r="AX1313" s="12" t="s">
        <v>72</v>
      </c>
      <c r="AY1313" s="195" t="s">
        <v>177</v>
      </c>
    </row>
    <row r="1314" spans="2:51" s="12" customFormat="1" ht="12">
      <c r="B1314" s="194"/>
      <c r="D1314" s="191" t="s">
        <v>188</v>
      </c>
      <c r="E1314" s="195" t="s">
        <v>3</v>
      </c>
      <c r="F1314" s="196" t="s">
        <v>546</v>
      </c>
      <c r="H1314" s="197">
        <v>17.08</v>
      </c>
      <c r="I1314" s="198"/>
      <c r="L1314" s="194"/>
      <c r="M1314" s="199"/>
      <c r="N1314" s="200"/>
      <c r="O1314" s="200"/>
      <c r="P1314" s="200"/>
      <c r="Q1314" s="200"/>
      <c r="R1314" s="200"/>
      <c r="S1314" s="200"/>
      <c r="T1314" s="201"/>
      <c r="AT1314" s="195" t="s">
        <v>188</v>
      </c>
      <c r="AU1314" s="195" t="s">
        <v>81</v>
      </c>
      <c r="AV1314" s="12" t="s">
        <v>81</v>
      </c>
      <c r="AW1314" s="12" t="s">
        <v>34</v>
      </c>
      <c r="AX1314" s="12" t="s">
        <v>72</v>
      </c>
      <c r="AY1314" s="195" t="s">
        <v>177</v>
      </c>
    </row>
    <row r="1315" spans="2:51" s="12" customFormat="1" ht="12">
      <c r="B1315" s="194"/>
      <c r="D1315" s="191" t="s">
        <v>188</v>
      </c>
      <c r="E1315" s="195" t="s">
        <v>3</v>
      </c>
      <c r="F1315" s="196" t="s">
        <v>547</v>
      </c>
      <c r="H1315" s="197">
        <v>33.38</v>
      </c>
      <c r="I1315" s="198"/>
      <c r="L1315" s="194"/>
      <c r="M1315" s="199"/>
      <c r="N1315" s="200"/>
      <c r="O1315" s="200"/>
      <c r="P1315" s="200"/>
      <c r="Q1315" s="200"/>
      <c r="R1315" s="200"/>
      <c r="S1315" s="200"/>
      <c r="T1315" s="201"/>
      <c r="AT1315" s="195" t="s">
        <v>188</v>
      </c>
      <c r="AU1315" s="195" t="s">
        <v>81</v>
      </c>
      <c r="AV1315" s="12" t="s">
        <v>81</v>
      </c>
      <c r="AW1315" s="12" t="s">
        <v>34</v>
      </c>
      <c r="AX1315" s="12" t="s">
        <v>72</v>
      </c>
      <c r="AY1315" s="195" t="s">
        <v>177</v>
      </c>
    </row>
    <row r="1316" spans="2:51" s="12" customFormat="1" ht="12">
      <c r="B1316" s="194"/>
      <c r="D1316" s="191" t="s">
        <v>188</v>
      </c>
      <c r="E1316" s="195" t="s">
        <v>3</v>
      </c>
      <c r="F1316" s="196" t="s">
        <v>548</v>
      </c>
      <c r="H1316" s="197">
        <v>14.44</v>
      </c>
      <c r="I1316" s="198"/>
      <c r="L1316" s="194"/>
      <c r="M1316" s="199"/>
      <c r="N1316" s="200"/>
      <c r="O1316" s="200"/>
      <c r="P1316" s="200"/>
      <c r="Q1316" s="200"/>
      <c r="R1316" s="200"/>
      <c r="S1316" s="200"/>
      <c r="T1316" s="201"/>
      <c r="AT1316" s="195" t="s">
        <v>188</v>
      </c>
      <c r="AU1316" s="195" t="s">
        <v>81</v>
      </c>
      <c r="AV1316" s="12" t="s">
        <v>81</v>
      </c>
      <c r="AW1316" s="12" t="s">
        <v>34</v>
      </c>
      <c r="AX1316" s="12" t="s">
        <v>72</v>
      </c>
      <c r="AY1316" s="195" t="s">
        <v>177</v>
      </c>
    </row>
    <row r="1317" spans="2:51" s="12" customFormat="1" ht="12">
      <c r="B1317" s="194"/>
      <c r="D1317" s="191" t="s">
        <v>188</v>
      </c>
      <c r="E1317" s="195" t="s">
        <v>3</v>
      </c>
      <c r="F1317" s="196" t="s">
        <v>549</v>
      </c>
      <c r="H1317" s="197">
        <v>27.03</v>
      </c>
      <c r="I1317" s="198"/>
      <c r="L1317" s="194"/>
      <c r="M1317" s="199"/>
      <c r="N1317" s="200"/>
      <c r="O1317" s="200"/>
      <c r="P1317" s="200"/>
      <c r="Q1317" s="200"/>
      <c r="R1317" s="200"/>
      <c r="S1317" s="200"/>
      <c r="T1317" s="201"/>
      <c r="AT1317" s="195" t="s">
        <v>188</v>
      </c>
      <c r="AU1317" s="195" t="s">
        <v>81</v>
      </c>
      <c r="AV1317" s="12" t="s">
        <v>81</v>
      </c>
      <c r="AW1317" s="12" t="s">
        <v>34</v>
      </c>
      <c r="AX1317" s="12" t="s">
        <v>72</v>
      </c>
      <c r="AY1317" s="195" t="s">
        <v>177</v>
      </c>
    </row>
    <row r="1318" spans="2:51" s="12" customFormat="1" ht="12">
      <c r="B1318" s="194"/>
      <c r="D1318" s="191" t="s">
        <v>188</v>
      </c>
      <c r="E1318" s="195" t="s">
        <v>3</v>
      </c>
      <c r="F1318" s="196" t="s">
        <v>550</v>
      </c>
      <c r="H1318" s="197">
        <v>15.76</v>
      </c>
      <c r="I1318" s="198"/>
      <c r="L1318" s="194"/>
      <c r="M1318" s="199"/>
      <c r="N1318" s="200"/>
      <c r="O1318" s="200"/>
      <c r="P1318" s="200"/>
      <c r="Q1318" s="200"/>
      <c r="R1318" s="200"/>
      <c r="S1318" s="200"/>
      <c r="T1318" s="201"/>
      <c r="AT1318" s="195" t="s">
        <v>188</v>
      </c>
      <c r="AU1318" s="195" t="s">
        <v>81</v>
      </c>
      <c r="AV1318" s="12" t="s">
        <v>81</v>
      </c>
      <c r="AW1318" s="12" t="s">
        <v>34</v>
      </c>
      <c r="AX1318" s="12" t="s">
        <v>72</v>
      </c>
      <c r="AY1318" s="195" t="s">
        <v>177</v>
      </c>
    </row>
    <row r="1319" spans="2:51" s="12" customFormat="1" ht="12">
      <c r="B1319" s="194"/>
      <c r="D1319" s="191" t="s">
        <v>188</v>
      </c>
      <c r="E1319" s="195" t="s">
        <v>3</v>
      </c>
      <c r="F1319" s="196" t="s">
        <v>551</v>
      </c>
      <c r="H1319" s="197">
        <v>17.08</v>
      </c>
      <c r="I1319" s="198"/>
      <c r="L1319" s="194"/>
      <c r="M1319" s="199"/>
      <c r="N1319" s="200"/>
      <c r="O1319" s="200"/>
      <c r="P1319" s="200"/>
      <c r="Q1319" s="200"/>
      <c r="R1319" s="200"/>
      <c r="S1319" s="200"/>
      <c r="T1319" s="201"/>
      <c r="AT1319" s="195" t="s">
        <v>188</v>
      </c>
      <c r="AU1319" s="195" t="s">
        <v>81</v>
      </c>
      <c r="AV1319" s="12" t="s">
        <v>81</v>
      </c>
      <c r="AW1319" s="12" t="s">
        <v>34</v>
      </c>
      <c r="AX1319" s="12" t="s">
        <v>72</v>
      </c>
      <c r="AY1319" s="195" t="s">
        <v>177</v>
      </c>
    </row>
    <row r="1320" spans="2:51" s="12" customFormat="1" ht="12">
      <c r="B1320" s="194"/>
      <c r="D1320" s="191" t="s">
        <v>188</v>
      </c>
      <c r="E1320" s="195" t="s">
        <v>3</v>
      </c>
      <c r="F1320" s="196" t="s">
        <v>552</v>
      </c>
      <c r="H1320" s="197">
        <v>21.01</v>
      </c>
      <c r="I1320" s="198"/>
      <c r="L1320" s="194"/>
      <c r="M1320" s="199"/>
      <c r="N1320" s="200"/>
      <c r="O1320" s="200"/>
      <c r="P1320" s="200"/>
      <c r="Q1320" s="200"/>
      <c r="R1320" s="200"/>
      <c r="S1320" s="200"/>
      <c r="T1320" s="201"/>
      <c r="AT1320" s="195" t="s">
        <v>188</v>
      </c>
      <c r="AU1320" s="195" t="s">
        <v>81</v>
      </c>
      <c r="AV1320" s="12" t="s">
        <v>81</v>
      </c>
      <c r="AW1320" s="12" t="s">
        <v>34</v>
      </c>
      <c r="AX1320" s="12" t="s">
        <v>72</v>
      </c>
      <c r="AY1320" s="195" t="s">
        <v>177</v>
      </c>
    </row>
    <row r="1321" spans="2:51" s="12" customFormat="1" ht="12">
      <c r="B1321" s="194"/>
      <c r="D1321" s="191" t="s">
        <v>188</v>
      </c>
      <c r="E1321" s="195" t="s">
        <v>3</v>
      </c>
      <c r="F1321" s="196" t="s">
        <v>553</v>
      </c>
      <c r="H1321" s="197">
        <v>27.82</v>
      </c>
      <c r="I1321" s="198"/>
      <c r="L1321" s="194"/>
      <c r="M1321" s="199"/>
      <c r="N1321" s="200"/>
      <c r="O1321" s="200"/>
      <c r="P1321" s="200"/>
      <c r="Q1321" s="200"/>
      <c r="R1321" s="200"/>
      <c r="S1321" s="200"/>
      <c r="T1321" s="201"/>
      <c r="AT1321" s="195" t="s">
        <v>188</v>
      </c>
      <c r="AU1321" s="195" t="s">
        <v>81</v>
      </c>
      <c r="AV1321" s="12" t="s">
        <v>81</v>
      </c>
      <c r="AW1321" s="12" t="s">
        <v>34</v>
      </c>
      <c r="AX1321" s="12" t="s">
        <v>72</v>
      </c>
      <c r="AY1321" s="195" t="s">
        <v>177</v>
      </c>
    </row>
    <row r="1322" spans="2:51" s="12" customFormat="1" ht="12">
      <c r="B1322" s="194"/>
      <c r="D1322" s="191" t="s">
        <v>188</v>
      </c>
      <c r="E1322" s="195" t="s">
        <v>3</v>
      </c>
      <c r="F1322" s="196" t="s">
        <v>554</v>
      </c>
      <c r="H1322" s="197">
        <v>15.43</v>
      </c>
      <c r="I1322" s="198"/>
      <c r="L1322" s="194"/>
      <c r="M1322" s="199"/>
      <c r="N1322" s="200"/>
      <c r="O1322" s="200"/>
      <c r="P1322" s="200"/>
      <c r="Q1322" s="200"/>
      <c r="R1322" s="200"/>
      <c r="S1322" s="200"/>
      <c r="T1322" s="201"/>
      <c r="AT1322" s="195" t="s">
        <v>188</v>
      </c>
      <c r="AU1322" s="195" t="s">
        <v>81</v>
      </c>
      <c r="AV1322" s="12" t="s">
        <v>81</v>
      </c>
      <c r="AW1322" s="12" t="s">
        <v>34</v>
      </c>
      <c r="AX1322" s="12" t="s">
        <v>72</v>
      </c>
      <c r="AY1322" s="195" t="s">
        <v>177</v>
      </c>
    </row>
    <row r="1323" spans="2:51" s="12" customFormat="1" ht="12">
      <c r="B1323" s="194"/>
      <c r="D1323" s="191" t="s">
        <v>188</v>
      </c>
      <c r="E1323" s="195" t="s">
        <v>3</v>
      </c>
      <c r="F1323" s="196" t="s">
        <v>555</v>
      </c>
      <c r="H1323" s="197">
        <v>56.827</v>
      </c>
      <c r="I1323" s="198"/>
      <c r="L1323" s="194"/>
      <c r="M1323" s="199"/>
      <c r="N1323" s="200"/>
      <c r="O1323" s="200"/>
      <c r="P1323" s="200"/>
      <c r="Q1323" s="200"/>
      <c r="R1323" s="200"/>
      <c r="S1323" s="200"/>
      <c r="T1323" s="201"/>
      <c r="AT1323" s="195" t="s">
        <v>188</v>
      </c>
      <c r="AU1323" s="195" t="s">
        <v>81</v>
      </c>
      <c r="AV1323" s="12" t="s">
        <v>81</v>
      </c>
      <c r="AW1323" s="12" t="s">
        <v>34</v>
      </c>
      <c r="AX1323" s="12" t="s">
        <v>72</v>
      </c>
      <c r="AY1323" s="195" t="s">
        <v>177</v>
      </c>
    </row>
    <row r="1324" spans="2:51" s="12" customFormat="1" ht="12">
      <c r="B1324" s="194"/>
      <c r="D1324" s="191" t="s">
        <v>188</v>
      </c>
      <c r="E1324" s="195" t="s">
        <v>3</v>
      </c>
      <c r="F1324" s="196" t="s">
        <v>556</v>
      </c>
      <c r="H1324" s="197">
        <v>56.86</v>
      </c>
      <c r="I1324" s="198"/>
      <c r="L1324" s="194"/>
      <c r="M1324" s="199"/>
      <c r="N1324" s="200"/>
      <c r="O1324" s="200"/>
      <c r="P1324" s="200"/>
      <c r="Q1324" s="200"/>
      <c r="R1324" s="200"/>
      <c r="S1324" s="200"/>
      <c r="T1324" s="201"/>
      <c r="AT1324" s="195" t="s">
        <v>188</v>
      </c>
      <c r="AU1324" s="195" t="s">
        <v>81</v>
      </c>
      <c r="AV1324" s="12" t="s">
        <v>81</v>
      </c>
      <c r="AW1324" s="12" t="s">
        <v>34</v>
      </c>
      <c r="AX1324" s="12" t="s">
        <v>72</v>
      </c>
      <c r="AY1324" s="195" t="s">
        <v>177</v>
      </c>
    </row>
    <row r="1325" spans="2:51" s="12" customFormat="1" ht="12">
      <c r="B1325" s="194"/>
      <c r="D1325" s="191" t="s">
        <v>188</v>
      </c>
      <c r="E1325" s="195" t="s">
        <v>3</v>
      </c>
      <c r="F1325" s="196" t="s">
        <v>556</v>
      </c>
      <c r="H1325" s="197">
        <v>56.86</v>
      </c>
      <c r="I1325" s="198"/>
      <c r="L1325" s="194"/>
      <c r="M1325" s="199"/>
      <c r="N1325" s="200"/>
      <c r="O1325" s="200"/>
      <c r="P1325" s="200"/>
      <c r="Q1325" s="200"/>
      <c r="R1325" s="200"/>
      <c r="S1325" s="200"/>
      <c r="T1325" s="201"/>
      <c r="AT1325" s="195" t="s">
        <v>188</v>
      </c>
      <c r="AU1325" s="195" t="s">
        <v>81</v>
      </c>
      <c r="AV1325" s="12" t="s">
        <v>81</v>
      </c>
      <c r="AW1325" s="12" t="s">
        <v>34</v>
      </c>
      <c r="AX1325" s="12" t="s">
        <v>72</v>
      </c>
      <c r="AY1325" s="195" t="s">
        <v>177</v>
      </c>
    </row>
    <row r="1326" spans="2:51" s="12" customFormat="1" ht="12">
      <c r="B1326" s="194"/>
      <c r="D1326" s="191" t="s">
        <v>188</v>
      </c>
      <c r="E1326" s="195" t="s">
        <v>3</v>
      </c>
      <c r="F1326" s="196" t="s">
        <v>556</v>
      </c>
      <c r="H1326" s="197">
        <v>56.86</v>
      </c>
      <c r="I1326" s="198"/>
      <c r="L1326" s="194"/>
      <c r="M1326" s="199"/>
      <c r="N1326" s="200"/>
      <c r="O1326" s="200"/>
      <c r="P1326" s="200"/>
      <c r="Q1326" s="200"/>
      <c r="R1326" s="200"/>
      <c r="S1326" s="200"/>
      <c r="T1326" s="201"/>
      <c r="AT1326" s="195" t="s">
        <v>188</v>
      </c>
      <c r="AU1326" s="195" t="s">
        <v>81</v>
      </c>
      <c r="AV1326" s="12" t="s">
        <v>81</v>
      </c>
      <c r="AW1326" s="12" t="s">
        <v>34</v>
      </c>
      <c r="AX1326" s="12" t="s">
        <v>72</v>
      </c>
      <c r="AY1326" s="195" t="s">
        <v>177</v>
      </c>
    </row>
    <row r="1327" spans="2:51" s="12" customFormat="1" ht="12">
      <c r="B1327" s="194"/>
      <c r="D1327" s="191" t="s">
        <v>188</v>
      </c>
      <c r="E1327" s="195" t="s">
        <v>3</v>
      </c>
      <c r="F1327" s="196" t="s">
        <v>557</v>
      </c>
      <c r="H1327" s="197">
        <v>56.96</v>
      </c>
      <c r="I1327" s="198"/>
      <c r="L1327" s="194"/>
      <c r="M1327" s="199"/>
      <c r="N1327" s="200"/>
      <c r="O1327" s="200"/>
      <c r="P1327" s="200"/>
      <c r="Q1327" s="200"/>
      <c r="R1327" s="200"/>
      <c r="S1327" s="200"/>
      <c r="T1327" s="201"/>
      <c r="AT1327" s="195" t="s">
        <v>188</v>
      </c>
      <c r="AU1327" s="195" t="s">
        <v>81</v>
      </c>
      <c r="AV1327" s="12" t="s">
        <v>81</v>
      </c>
      <c r="AW1327" s="12" t="s">
        <v>34</v>
      </c>
      <c r="AX1327" s="12" t="s">
        <v>72</v>
      </c>
      <c r="AY1327" s="195" t="s">
        <v>177</v>
      </c>
    </row>
    <row r="1328" spans="2:51" s="12" customFormat="1" ht="12">
      <c r="B1328" s="194"/>
      <c r="D1328" s="191" t="s">
        <v>188</v>
      </c>
      <c r="E1328" s="195" t="s">
        <v>3</v>
      </c>
      <c r="F1328" s="196" t="s">
        <v>558</v>
      </c>
      <c r="H1328" s="197">
        <v>13.615</v>
      </c>
      <c r="I1328" s="198"/>
      <c r="L1328" s="194"/>
      <c r="M1328" s="199"/>
      <c r="N1328" s="200"/>
      <c r="O1328" s="200"/>
      <c r="P1328" s="200"/>
      <c r="Q1328" s="200"/>
      <c r="R1328" s="200"/>
      <c r="S1328" s="200"/>
      <c r="T1328" s="201"/>
      <c r="AT1328" s="195" t="s">
        <v>188</v>
      </c>
      <c r="AU1328" s="195" t="s">
        <v>81</v>
      </c>
      <c r="AV1328" s="12" t="s">
        <v>81</v>
      </c>
      <c r="AW1328" s="12" t="s">
        <v>34</v>
      </c>
      <c r="AX1328" s="12" t="s">
        <v>72</v>
      </c>
      <c r="AY1328" s="195" t="s">
        <v>177</v>
      </c>
    </row>
    <row r="1329" spans="2:51" s="12" customFormat="1" ht="12">
      <c r="B1329" s="194"/>
      <c r="D1329" s="191" t="s">
        <v>188</v>
      </c>
      <c r="E1329" s="195" t="s">
        <v>3</v>
      </c>
      <c r="F1329" s="196" t="s">
        <v>558</v>
      </c>
      <c r="H1329" s="197">
        <v>13.615</v>
      </c>
      <c r="I1329" s="198"/>
      <c r="L1329" s="194"/>
      <c r="M1329" s="199"/>
      <c r="N1329" s="200"/>
      <c r="O1329" s="200"/>
      <c r="P1329" s="200"/>
      <c r="Q1329" s="200"/>
      <c r="R1329" s="200"/>
      <c r="S1329" s="200"/>
      <c r="T1329" s="201"/>
      <c r="AT1329" s="195" t="s">
        <v>188</v>
      </c>
      <c r="AU1329" s="195" t="s">
        <v>81</v>
      </c>
      <c r="AV1329" s="12" t="s">
        <v>81</v>
      </c>
      <c r="AW1329" s="12" t="s">
        <v>34</v>
      </c>
      <c r="AX1329" s="12" t="s">
        <v>72</v>
      </c>
      <c r="AY1329" s="195" t="s">
        <v>177</v>
      </c>
    </row>
    <row r="1330" spans="2:51" s="12" customFormat="1" ht="12">
      <c r="B1330" s="194"/>
      <c r="D1330" s="191" t="s">
        <v>188</v>
      </c>
      <c r="E1330" s="195" t="s">
        <v>3</v>
      </c>
      <c r="F1330" s="196" t="s">
        <v>558</v>
      </c>
      <c r="H1330" s="197">
        <v>13.615</v>
      </c>
      <c r="I1330" s="198"/>
      <c r="L1330" s="194"/>
      <c r="M1330" s="199"/>
      <c r="N1330" s="200"/>
      <c r="O1330" s="200"/>
      <c r="P1330" s="200"/>
      <c r="Q1330" s="200"/>
      <c r="R1330" s="200"/>
      <c r="S1330" s="200"/>
      <c r="T1330" s="201"/>
      <c r="AT1330" s="195" t="s">
        <v>188</v>
      </c>
      <c r="AU1330" s="195" t="s">
        <v>81</v>
      </c>
      <c r="AV1330" s="12" t="s">
        <v>81</v>
      </c>
      <c r="AW1330" s="12" t="s">
        <v>34</v>
      </c>
      <c r="AX1330" s="12" t="s">
        <v>72</v>
      </c>
      <c r="AY1330" s="195" t="s">
        <v>177</v>
      </c>
    </row>
    <row r="1331" spans="2:51" s="12" customFormat="1" ht="12">
      <c r="B1331" s="194"/>
      <c r="D1331" s="191" t="s">
        <v>188</v>
      </c>
      <c r="E1331" s="195" t="s">
        <v>3</v>
      </c>
      <c r="F1331" s="196" t="s">
        <v>558</v>
      </c>
      <c r="H1331" s="197">
        <v>13.615</v>
      </c>
      <c r="I1331" s="198"/>
      <c r="L1331" s="194"/>
      <c r="M1331" s="199"/>
      <c r="N1331" s="200"/>
      <c r="O1331" s="200"/>
      <c r="P1331" s="200"/>
      <c r="Q1331" s="200"/>
      <c r="R1331" s="200"/>
      <c r="S1331" s="200"/>
      <c r="T1331" s="201"/>
      <c r="AT1331" s="195" t="s">
        <v>188</v>
      </c>
      <c r="AU1331" s="195" t="s">
        <v>81</v>
      </c>
      <c r="AV1331" s="12" t="s">
        <v>81</v>
      </c>
      <c r="AW1331" s="12" t="s">
        <v>34</v>
      </c>
      <c r="AX1331" s="12" t="s">
        <v>72</v>
      </c>
      <c r="AY1331" s="195" t="s">
        <v>177</v>
      </c>
    </row>
    <row r="1332" spans="2:51" s="12" customFormat="1" ht="12">
      <c r="B1332" s="194"/>
      <c r="D1332" s="191" t="s">
        <v>188</v>
      </c>
      <c r="E1332" s="195" t="s">
        <v>3</v>
      </c>
      <c r="F1332" s="196" t="s">
        <v>559</v>
      </c>
      <c r="H1332" s="197">
        <v>59.62</v>
      </c>
      <c r="I1332" s="198"/>
      <c r="L1332" s="194"/>
      <c r="M1332" s="199"/>
      <c r="N1332" s="200"/>
      <c r="O1332" s="200"/>
      <c r="P1332" s="200"/>
      <c r="Q1332" s="200"/>
      <c r="R1332" s="200"/>
      <c r="S1332" s="200"/>
      <c r="T1332" s="201"/>
      <c r="AT1332" s="195" t="s">
        <v>188</v>
      </c>
      <c r="AU1332" s="195" t="s">
        <v>81</v>
      </c>
      <c r="AV1332" s="12" t="s">
        <v>81</v>
      </c>
      <c r="AW1332" s="12" t="s">
        <v>34</v>
      </c>
      <c r="AX1332" s="12" t="s">
        <v>72</v>
      </c>
      <c r="AY1332" s="195" t="s">
        <v>177</v>
      </c>
    </row>
    <row r="1333" spans="2:51" s="12" customFormat="1" ht="12">
      <c r="B1333" s="194"/>
      <c r="D1333" s="191" t="s">
        <v>188</v>
      </c>
      <c r="E1333" s="195" t="s">
        <v>3</v>
      </c>
      <c r="F1333" s="196" t="s">
        <v>559</v>
      </c>
      <c r="H1333" s="197">
        <v>59.62</v>
      </c>
      <c r="I1333" s="198"/>
      <c r="L1333" s="194"/>
      <c r="M1333" s="199"/>
      <c r="N1333" s="200"/>
      <c r="O1333" s="200"/>
      <c r="P1333" s="200"/>
      <c r="Q1333" s="200"/>
      <c r="R1333" s="200"/>
      <c r="S1333" s="200"/>
      <c r="T1333" s="201"/>
      <c r="AT1333" s="195" t="s">
        <v>188</v>
      </c>
      <c r="AU1333" s="195" t="s">
        <v>81</v>
      </c>
      <c r="AV1333" s="12" t="s">
        <v>81</v>
      </c>
      <c r="AW1333" s="12" t="s">
        <v>34</v>
      </c>
      <c r="AX1333" s="12" t="s">
        <v>72</v>
      </c>
      <c r="AY1333" s="195" t="s">
        <v>177</v>
      </c>
    </row>
    <row r="1334" spans="2:51" s="12" customFormat="1" ht="12">
      <c r="B1334" s="194"/>
      <c r="D1334" s="191" t="s">
        <v>188</v>
      </c>
      <c r="E1334" s="195" t="s">
        <v>3</v>
      </c>
      <c r="F1334" s="196" t="s">
        <v>541</v>
      </c>
      <c r="H1334" s="197">
        <v>13.98</v>
      </c>
      <c r="I1334" s="198"/>
      <c r="L1334" s="194"/>
      <c r="M1334" s="199"/>
      <c r="N1334" s="200"/>
      <c r="O1334" s="200"/>
      <c r="P1334" s="200"/>
      <c r="Q1334" s="200"/>
      <c r="R1334" s="200"/>
      <c r="S1334" s="200"/>
      <c r="T1334" s="201"/>
      <c r="AT1334" s="195" t="s">
        <v>188</v>
      </c>
      <c r="AU1334" s="195" t="s">
        <v>81</v>
      </c>
      <c r="AV1334" s="12" t="s">
        <v>81</v>
      </c>
      <c r="AW1334" s="12" t="s">
        <v>34</v>
      </c>
      <c r="AX1334" s="12" t="s">
        <v>72</v>
      </c>
      <c r="AY1334" s="195" t="s">
        <v>177</v>
      </c>
    </row>
    <row r="1335" spans="2:51" s="12" customFormat="1" ht="12">
      <c r="B1335" s="194"/>
      <c r="D1335" s="191" t="s">
        <v>188</v>
      </c>
      <c r="E1335" s="195" t="s">
        <v>3</v>
      </c>
      <c r="F1335" s="196" t="s">
        <v>541</v>
      </c>
      <c r="H1335" s="197">
        <v>13.98</v>
      </c>
      <c r="I1335" s="198"/>
      <c r="L1335" s="194"/>
      <c r="M1335" s="199"/>
      <c r="N1335" s="200"/>
      <c r="O1335" s="200"/>
      <c r="P1335" s="200"/>
      <c r="Q1335" s="200"/>
      <c r="R1335" s="200"/>
      <c r="S1335" s="200"/>
      <c r="T1335" s="201"/>
      <c r="AT1335" s="195" t="s">
        <v>188</v>
      </c>
      <c r="AU1335" s="195" t="s">
        <v>81</v>
      </c>
      <c r="AV1335" s="12" t="s">
        <v>81</v>
      </c>
      <c r="AW1335" s="12" t="s">
        <v>34</v>
      </c>
      <c r="AX1335" s="12" t="s">
        <v>72</v>
      </c>
      <c r="AY1335" s="195" t="s">
        <v>177</v>
      </c>
    </row>
    <row r="1336" spans="2:51" s="12" customFormat="1" ht="12">
      <c r="B1336" s="194"/>
      <c r="D1336" s="191" t="s">
        <v>188</v>
      </c>
      <c r="E1336" s="195" t="s">
        <v>3</v>
      </c>
      <c r="F1336" s="196" t="s">
        <v>541</v>
      </c>
      <c r="H1336" s="197">
        <v>13.98</v>
      </c>
      <c r="I1336" s="198"/>
      <c r="L1336" s="194"/>
      <c r="M1336" s="199"/>
      <c r="N1336" s="200"/>
      <c r="O1336" s="200"/>
      <c r="P1336" s="200"/>
      <c r="Q1336" s="200"/>
      <c r="R1336" s="200"/>
      <c r="S1336" s="200"/>
      <c r="T1336" s="201"/>
      <c r="AT1336" s="195" t="s">
        <v>188</v>
      </c>
      <c r="AU1336" s="195" t="s">
        <v>81</v>
      </c>
      <c r="AV1336" s="12" t="s">
        <v>81</v>
      </c>
      <c r="AW1336" s="12" t="s">
        <v>34</v>
      </c>
      <c r="AX1336" s="12" t="s">
        <v>72</v>
      </c>
      <c r="AY1336" s="195" t="s">
        <v>177</v>
      </c>
    </row>
    <row r="1337" spans="2:51" s="12" customFormat="1" ht="12">
      <c r="B1337" s="194"/>
      <c r="D1337" s="191" t="s">
        <v>188</v>
      </c>
      <c r="E1337" s="195" t="s">
        <v>3</v>
      </c>
      <c r="F1337" s="196" t="s">
        <v>541</v>
      </c>
      <c r="H1337" s="197">
        <v>13.98</v>
      </c>
      <c r="I1337" s="198"/>
      <c r="L1337" s="194"/>
      <c r="M1337" s="199"/>
      <c r="N1337" s="200"/>
      <c r="O1337" s="200"/>
      <c r="P1337" s="200"/>
      <c r="Q1337" s="200"/>
      <c r="R1337" s="200"/>
      <c r="S1337" s="200"/>
      <c r="T1337" s="201"/>
      <c r="AT1337" s="195" t="s">
        <v>188</v>
      </c>
      <c r="AU1337" s="195" t="s">
        <v>81</v>
      </c>
      <c r="AV1337" s="12" t="s">
        <v>81</v>
      </c>
      <c r="AW1337" s="12" t="s">
        <v>34</v>
      </c>
      <c r="AX1337" s="12" t="s">
        <v>72</v>
      </c>
      <c r="AY1337" s="195" t="s">
        <v>177</v>
      </c>
    </row>
    <row r="1338" spans="2:51" s="12" customFormat="1" ht="12">
      <c r="B1338" s="194"/>
      <c r="D1338" s="191" t="s">
        <v>188</v>
      </c>
      <c r="E1338" s="195" t="s">
        <v>3</v>
      </c>
      <c r="F1338" s="196" t="s">
        <v>541</v>
      </c>
      <c r="H1338" s="197">
        <v>13.98</v>
      </c>
      <c r="I1338" s="198"/>
      <c r="L1338" s="194"/>
      <c r="M1338" s="199"/>
      <c r="N1338" s="200"/>
      <c r="O1338" s="200"/>
      <c r="P1338" s="200"/>
      <c r="Q1338" s="200"/>
      <c r="R1338" s="200"/>
      <c r="S1338" s="200"/>
      <c r="T1338" s="201"/>
      <c r="AT1338" s="195" t="s">
        <v>188</v>
      </c>
      <c r="AU1338" s="195" t="s">
        <v>81</v>
      </c>
      <c r="AV1338" s="12" t="s">
        <v>81</v>
      </c>
      <c r="AW1338" s="12" t="s">
        <v>34</v>
      </c>
      <c r="AX1338" s="12" t="s">
        <v>72</v>
      </c>
      <c r="AY1338" s="195" t="s">
        <v>177</v>
      </c>
    </row>
    <row r="1339" spans="2:51" s="12" customFormat="1" ht="12">
      <c r="B1339" s="194"/>
      <c r="D1339" s="191" t="s">
        <v>188</v>
      </c>
      <c r="E1339" s="195" t="s">
        <v>3</v>
      </c>
      <c r="F1339" s="196" t="s">
        <v>541</v>
      </c>
      <c r="H1339" s="197">
        <v>13.98</v>
      </c>
      <c r="I1339" s="198"/>
      <c r="L1339" s="194"/>
      <c r="M1339" s="199"/>
      <c r="N1339" s="200"/>
      <c r="O1339" s="200"/>
      <c r="P1339" s="200"/>
      <c r="Q1339" s="200"/>
      <c r="R1339" s="200"/>
      <c r="S1339" s="200"/>
      <c r="T1339" s="201"/>
      <c r="AT1339" s="195" t="s">
        <v>188</v>
      </c>
      <c r="AU1339" s="195" t="s">
        <v>81</v>
      </c>
      <c r="AV1339" s="12" t="s">
        <v>81</v>
      </c>
      <c r="AW1339" s="12" t="s">
        <v>34</v>
      </c>
      <c r="AX1339" s="12" t="s">
        <v>72</v>
      </c>
      <c r="AY1339" s="195" t="s">
        <v>177</v>
      </c>
    </row>
    <row r="1340" spans="2:51" s="12" customFormat="1" ht="12">
      <c r="B1340" s="194"/>
      <c r="D1340" s="191" t="s">
        <v>188</v>
      </c>
      <c r="E1340" s="195" t="s">
        <v>3</v>
      </c>
      <c r="F1340" s="196" t="s">
        <v>560</v>
      </c>
      <c r="H1340" s="197">
        <v>15.28</v>
      </c>
      <c r="I1340" s="198"/>
      <c r="L1340" s="194"/>
      <c r="M1340" s="199"/>
      <c r="N1340" s="200"/>
      <c r="O1340" s="200"/>
      <c r="P1340" s="200"/>
      <c r="Q1340" s="200"/>
      <c r="R1340" s="200"/>
      <c r="S1340" s="200"/>
      <c r="T1340" s="201"/>
      <c r="AT1340" s="195" t="s">
        <v>188</v>
      </c>
      <c r="AU1340" s="195" t="s">
        <v>81</v>
      </c>
      <c r="AV1340" s="12" t="s">
        <v>81</v>
      </c>
      <c r="AW1340" s="12" t="s">
        <v>34</v>
      </c>
      <c r="AX1340" s="12" t="s">
        <v>72</v>
      </c>
      <c r="AY1340" s="195" t="s">
        <v>177</v>
      </c>
    </row>
    <row r="1341" spans="2:51" s="12" customFormat="1" ht="12">
      <c r="B1341" s="194"/>
      <c r="D1341" s="191" t="s">
        <v>188</v>
      </c>
      <c r="E1341" s="195" t="s">
        <v>3</v>
      </c>
      <c r="F1341" s="196" t="s">
        <v>561</v>
      </c>
      <c r="H1341" s="197">
        <v>14.62</v>
      </c>
      <c r="I1341" s="198"/>
      <c r="L1341" s="194"/>
      <c r="M1341" s="199"/>
      <c r="N1341" s="200"/>
      <c r="O1341" s="200"/>
      <c r="P1341" s="200"/>
      <c r="Q1341" s="200"/>
      <c r="R1341" s="200"/>
      <c r="S1341" s="200"/>
      <c r="T1341" s="201"/>
      <c r="AT1341" s="195" t="s">
        <v>188</v>
      </c>
      <c r="AU1341" s="195" t="s">
        <v>81</v>
      </c>
      <c r="AV1341" s="12" t="s">
        <v>81</v>
      </c>
      <c r="AW1341" s="12" t="s">
        <v>34</v>
      </c>
      <c r="AX1341" s="12" t="s">
        <v>72</v>
      </c>
      <c r="AY1341" s="195" t="s">
        <v>177</v>
      </c>
    </row>
    <row r="1342" spans="2:51" s="12" customFormat="1" ht="12">
      <c r="B1342" s="194"/>
      <c r="D1342" s="191" t="s">
        <v>188</v>
      </c>
      <c r="E1342" s="195" t="s">
        <v>3</v>
      </c>
      <c r="F1342" s="196" t="s">
        <v>562</v>
      </c>
      <c r="H1342" s="197">
        <v>42.36</v>
      </c>
      <c r="I1342" s="198"/>
      <c r="L1342" s="194"/>
      <c r="M1342" s="199"/>
      <c r="N1342" s="200"/>
      <c r="O1342" s="200"/>
      <c r="P1342" s="200"/>
      <c r="Q1342" s="200"/>
      <c r="R1342" s="200"/>
      <c r="S1342" s="200"/>
      <c r="T1342" s="201"/>
      <c r="AT1342" s="195" t="s">
        <v>188</v>
      </c>
      <c r="AU1342" s="195" t="s">
        <v>81</v>
      </c>
      <c r="AV1342" s="12" t="s">
        <v>81</v>
      </c>
      <c r="AW1342" s="12" t="s">
        <v>34</v>
      </c>
      <c r="AX1342" s="12" t="s">
        <v>72</v>
      </c>
      <c r="AY1342" s="195" t="s">
        <v>177</v>
      </c>
    </row>
    <row r="1343" spans="2:51" s="12" customFormat="1" ht="12">
      <c r="B1343" s="194"/>
      <c r="D1343" s="191" t="s">
        <v>188</v>
      </c>
      <c r="E1343" s="195" t="s">
        <v>3</v>
      </c>
      <c r="F1343" s="196" t="s">
        <v>563</v>
      </c>
      <c r="H1343" s="197">
        <v>254.46</v>
      </c>
      <c r="I1343" s="198"/>
      <c r="L1343" s="194"/>
      <c r="M1343" s="199"/>
      <c r="N1343" s="200"/>
      <c r="O1343" s="200"/>
      <c r="P1343" s="200"/>
      <c r="Q1343" s="200"/>
      <c r="R1343" s="200"/>
      <c r="S1343" s="200"/>
      <c r="T1343" s="201"/>
      <c r="AT1343" s="195" t="s">
        <v>188</v>
      </c>
      <c r="AU1343" s="195" t="s">
        <v>81</v>
      </c>
      <c r="AV1343" s="12" t="s">
        <v>81</v>
      </c>
      <c r="AW1343" s="12" t="s">
        <v>34</v>
      </c>
      <c r="AX1343" s="12" t="s">
        <v>72</v>
      </c>
      <c r="AY1343" s="195" t="s">
        <v>177</v>
      </c>
    </row>
    <row r="1344" spans="2:51" s="12" customFormat="1" ht="12">
      <c r="B1344" s="194"/>
      <c r="D1344" s="191" t="s">
        <v>188</v>
      </c>
      <c r="E1344" s="195" t="s">
        <v>3</v>
      </c>
      <c r="F1344" s="196" t="s">
        <v>564</v>
      </c>
      <c r="H1344" s="197">
        <v>34.997</v>
      </c>
      <c r="I1344" s="198"/>
      <c r="L1344" s="194"/>
      <c r="M1344" s="199"/>
      <c r="N1344" s="200"/>
      <c r="O1344" s="200"/>
      <c r="P1344" s="200"/>
      <c r="Q1344" s="200"/>
      <c r="R1344" s="200"/>
      <c r="S1344" s="200"/>
      <c r="T1344" s="201"/>
      <c r="AT1344" s="195" t="s">
        <v>188</v>
      </c>
      <c r="AU1344" s="195" t="s">
        <v>81</v>
      </c>
      <c r="AV1344" s="12" t="s">
        <v>81</v>
      </c>
      <c r="AW1344" s="12" t="s">
        <v>34</v>
      </c>
      <c r="AX1344" s="12" t="s">
        <v>72</v>
      </c>
      <c r="AY1344" s="195" t="s">
        <v>177</v>
      </c>
    </row>
    <row r="1345" spans="2:51" s="12" customFormat="1" ht="12">
      <c r="B1345" s="194"/>
      <c r="D1345" s="191" t="s">
        <v>188</v>
      </c>
      <c r="E1345" s="195" t="s">
        <v>3</v>
      </c>
      <c r="F1345" s="196" t="s">
        <v>565</v>
      </c>
      <c r="H1345" s="197">
        <v>31.497</v>
      </c>
      <c r="I1345" s="198"/>
      <c r="L1345" s="194"/>
      <c r="M1345" s="199"/>
      <c r="N1345" s="200"/>
      <c r="O1345" s="200"/>
      <c r="P1345" s="200"/>
      <c r="Q1345" s="200"/>
      <c r="R1345" s="200"/>
      <c r="S1345" s="200"/>
      <c r="T1345" s="201"/>
      <c r="AT1345" s="195" t="s">
        <v>188</v>
      </c>
      <c r="AU1345" s="195" t="s">
        <v>81</v>
      </c>
      <c r="AV1345" s="12" t="s">
        <v>81</v>
      </c>
      <c r="AW1345" s="12" t="s">
        <v>34</v>
      </c>
      <c r="AX1345" s="12" t="s">
        <v>72</v>
      </c>
      <c r="AY1345" s="195" t="s">
        <v>177</v>
      </c>
    </row>
    <row r="1346" spans="2:51" s="12" customFormat="1" ht="12">
      <c r="B1346" s="194"/>
      <c r="D1346" s="191" t="s">
        <v>188</v>
      </c>
      <c r="E1346" s="195" t="s">
        <v>3</v>
      </c>
      <c r="F1346" s="196" t="s">
        <v>566</v>
      </c>
      <c r="H1346" s="197">
        <v>30.686</v>
      </c>
      <c r="I1346" s="198"/>
      <c r="L1346" s="194"/>
      <c r="M1346" s="199"/>
      <c r="N1346" s="200"/>
      <c r="O1346" s="200"/>
      <c r="P1346" s="200"/>
      <c r="Q1346" s="200"/>
      <c r="R1346" s="200"/>
      <c r="S1346" s="200"/>
      <c r="T1346" s="201"/>
      <c r="AT1346" s="195" t="s">
        <v>188</v>
      </c>
      <c r="AU1346" s="195" t="s">
        <v>81</v>
      </c>
      <c r="AV1346" s="12" t="s">
        <v>81</v>
      </c>
      <c r="AW1346" s="12" t="s">
        <v>34</v>
      </c>
      <c r="AX1346" s="12" t="s">
        <v>72</v>
      </c>
      <c r="AY1346" s="195" t="s">
        <v>177</v>
      </c>
    </row>
    <row r="1347" spans="2:51" s="12" customFormat="1" ht="12">
      <c r="B1347" s="194"/>
      <c r="D1347" s="191" t="s">
        <v>188</v>
      </c>
      <c r="E1347" s="195" t="s">
        <v>3</v>
      </c>
      <c r="F1347" s="196" t="s">
        <v>567</v>
      </c>
      <c r="H1347" s="197">
        <v>62.942</v>
      </c>
      <c r="I1347" s="198"/>
      <c r="L1347" s="194"/>
      <c r="M1347" s="199"/>
      <c r="N1347" s="200"/>
      <c r="O1347" s="200"/>
      <c r="P1347" s="200"/>
      <c r="Q1347" s="200"/>
      <c r="R1347" s="200"/>
      <c r="S1347" s="200"/>
      <c r="T1347" s="201"/>
      <c r="AT1347" s="195" t="s">
        <v>188</v>
      </c>
      <c r="AU1347" s="195" t="s">
        <v>81</v>
      </c>
      <c r="AV1347" s="12" t="s">
        <v>81</v>
      </c>
      <c r="AW1347" s="12" t="s">
        <v>34</v>
      </c>
      <c r="AX1347" s="12" t="s">
        <v>72</v>
      </c>
      <c r="AY1347" s="195" t="s">
        <v>177</v>
      </c>
    </row>
    <row r="1348" spans="2:51" s="12" customFormat="1" ht="12">
      <c r="B1348" s="194"/>
      <c r="D1348" s="191" t="s">
        <v>188</v>
      </c>
      <c r="E1348" s="195" t="s">
        <v>3</v>
      </c>
      <c r="F1348" s="196" t="s">
        <v>568</v>
      </c>
      <c r="H1348" s="197">
        <v>56.445</v>
      </c>
      <c r="I1348" s="198"/>
      <c r="L1348" s="194"/>
      <c r="M1348" s="199"/>
      <c r="N1348" s="200"/>
      <c r="O1348" s="200"/>
      <c r="P1348" s="200"/>
      <c r="Q1348" s="200"/>
      <c r="R1348" s="200"/>
      <c r="S1348" s="200"/>
      <c r="T1348" s="201"/>
      <c r="AT1348" s="195" t="s">
        <v>188</v>
      </c>
      <c r="AU1348" s="195" t="s">
        <v>81</v>
      </c>
      <c r="AV1348" s="12" t="s">
        <v>81</v>
      </c>
      <c r="AW1348" s="12" t="s">
        <v>34</v>
      </c>
      <c r="AX1348" s="12" t="s">
        <v>72</v>
      </c>
      <c r="AY1348" s="195" t="s">
        <v>177</v>
      </c>
    </row>
    <row r="1349" spans="2:51" s="12" customFormat="1" ht="12">
      <c r="B1349" s="194"/>
      <c r="D1349" s="191" t="s">
        <v>188</v>
      </c>
      <c r="E1349" s="195" t="s">
        <v>3</v>
      </c>
      <c r="F1349" s="196" t="s">
        <v>569</v>
      </c>
      <c r="H1349" s="197">
        <v>61.16</v>
      </c>
      <c r="I1349" s="198"/>
      <c r="L1349" s="194"/>
      <c r="M1349" s="199"/>
      <c r="N1349" s="200"/>
      <c r="O1349" s="200"/>
      <c r="P1349" s="200"/>
      <c r="Q1349" s="200"/>
      <c r="R1349" s="200"/>
      <c r="S1349" s="200"/>
      <c r="T1349" s="201"/>
      <c r="AT1349" s="195" t="s">
        <v>188</v>
      </c>
      <c r="AU1349" s="195" t="s">
        <v>81</v>
      </c>
      <c r="AV1349" s="12" t="s">
        <v>81</v>
      </c>
      <c r="AW1349" s="12" t="s">
        <v>34</v>
      </c>
      <c r="AX1349" s="12" t="s">
        <v>72</v>
      </c>
      <c r="AY1349" s="195" t="s">
        <v>177</v>
      </c>
    </row>
    <row r="1350" spans="2:51" s="12" customFormat="1" ht="12">
      <c r="B1350" s="194"/>
      <c r="D1350" s="191" t="s">
        <v>188</v>
      </c>
      <c r="E1350" s="195" t="s">
        <v>3</v>
      </c>
      <c r="F1350" s="196" t="s">
        <v>570</v>
      </c>
      <c r="H1350" s="197">
        <v>61.56</v>
      </c>
      <c r="I1350" s="198"/>
      <c r="L1350" s="194"/>
      <c r="M1350" s="199"/>
      <c r="N1350" s="200"/>
      <c r="O1350" s="200"/>
      <c r="P1350" s="200"/>
      <c r="Q1350" s="200"/>
      <c r="R1350" s="200"/>
      <c r="S1350" s="200"/>
      <c r="T1350" s="201"/>
      <c r="AT1350" s="195" t="s">
        <v>188</v>
      </c>
      <c r="AU1350" s="195" t="s">
        <v>81</v>
      </c>
      <c r="AV1350" s="12" t="s">
        <v>81</v>
      </c>
      <c r="AW1350" s="12" t="s">
        <v>34</v>
      </c>
      <c r="AX1350" s="12" t="s">
        <v>72</v>
      </c>
      <c r="AY1350" s="195" t="s">
        <v>177</v>
      </c>
    </row>
    <row r="1351" spans="2:51" s="12" customFormat="1" ht="12">
      <c r="B1351" s="194"/>
      <c r="D1351" s="191" t="s">
        <v>188</v>
      </c>
      <c r="E1351" s="195" t="s">
        <v>3</v>
      </c>
      <c r="F1351" s="196" t="s">
        <v>571</v>
      </c>
      <c r="H1351" s="197">
        <v>60.16</v>
      </c>
      <c r="I1351" s="198"/>
      <c r="L1351" s="194"/>
      <c r="M1351" s="199"/>
      <c r="N1351" s="200"/>
      <c r="O1351" s="200"/>
      <c r="P1351" s="200"/>
      <c r="Q1351" s="200"/>
      <c r="R1351" s="200"/>
      <c r="S1351" s="200"/>
      <c r="T1351" s="201"/>
      <c r="AT1351" s="195" t="s">
        <v>188</v>
      </c>
      <c r="AU1351" s="195" t="s">
        <v>81</v>
      </c>
      <c r="AV1351" s="12" t="s">
        <v>81</v>
      </c>
      <c r="AW1351" s="12" t="s">
        <v>34</v>
      </c>
      <c r="AX1351" s="12" t="s">
        <v>72</v>
      </c>
      <c r="AY1351" s="195" t="s">
        <v>177</v>
      </c>
    </row>
    <row r="1352" spans="2:51" s="12" customFormat="1" ht="12">
      <c r="B1352" s="194"/>
      <c r="D1352" s="191" t="s">
        <v>188</v>
      </c>
      <c r="E1352" s="195" t="s">
        <v>3</v>
      </c>
      <c r="F1352" s="196" t="s">
        <v>572</v>
      </c>
      <c r="H1352" s="197">
        <v>22.03</v>
      </c>
      <c r="I1352" s="198"/>
      <c r="L1352" s="194"/>
      <c r="M1352" s="199"/>
      <c r="N1352" s="200"/>
      <c r="O1352" s="200"/>
      <c r="P1352" s="200"/>
      <c r="Q1352" s="200"/>
      <c r="R1352" s="200"/>
      <c r="S1352" s="200"/>
      <c r="T1352" s="201"/>
      <c r="AT1352" s="195" t="s">
        <v>188</v>
      </c>
      <c r="AU1352" s="195" t="s">
        <v>81</v>
      </c>
      <c r="AV1352" s="12" t="s">
        <v>81</v>
      </c>
      <c r="AW1352" s="12" t="s">
        <v>34</v>
      </c>
      <c r="AX1352" s="12" t="s">
        <v>72</v>
      </c>
      <c r="AY1352" s="195" t="s">
        <v>177</v>
      </c>
    </row>
    <row r="1353" spans="2:51" s="12" customFormat="1" ht="12">
      <c r="B1353" s="194"/>
      <c r="D1353" s="191" t="s">
        <v>188</v>
      </c>
      <c r="E1353" s="195" t="s">
        <v>3</v>
      </c>
      <c r="F1353" s="196" t="s">
        <v>573</v>
      </c>
      <c r="H1353" s="197">
        <v>36.81</v>
      </c>
      <c r="I1353" s="198"/>
      <c r="L1353" s="194"/>
      <c r="M1353" s="199"/>
      <c r="N1353" s="200"/>
      <c r="O1353" s="200"/>
      <c r="P1353" s="200"/>
      <c r="Q1353" s="200"/>
      <c r="R1353" s="200"/>
      <c r="S1353" s="200"/>
      <c r="T1353" s="201"/>
      <c r="AT1353" s="195" t="s">
        <v>188</v>
      </c>
      <c r="AU1353" s="195" t="s">
        <v>81</v>
      </c>
      <c r="AV1353" s="12" t="s">
        <v>81</v>
      </c>
      <c r="AW1353" s="12" t="s">
        <v>34</v>
      </c>
      <c r="AX1353" s="12" t="s">
        <v>72</v>
      </c>
      <c r="AY1353" s="195" t="s">
        <v>177</v>
      </c>
    </row>
    <row r="1354" spans="2:51" s="12" customFormat="1" ht="12">
      <c r="B1354" s="194"/>
      <c r="D1354" s="191" t="s">
        <v>188</v>
      </c>
      <c r="E1354" s="195" t="s">
        <v>3</v>
      </c>
      <c r="F1354" s="196" t="s">
        <v>574</v>
      </c>
      <c r="H1354" s="197">
        <v>44.73</v>
      </c>
      <c r="I1354" s="198"/>
      <c r="L1354" s="194"/>
      <c r="M1354" s="199"/>
      <c r="N1354" s="200"/>
      <c r="O1354" s="200"/>
      <c r="P1354" s="200"/>
      <c r="Q1354" s="200"/>
      <c r="R1354" s="200"/>
      <c r="S1354" s="200"/>
      <c r="T1354" s="201"/>
      <c r="AT1354" s="195" t="s">
        <v>188</v>
      </c>
      <c r="AU1354" s="195" t="s">
        <v>81</v>
      </c>
      <c r="AV1354" s="12" t="s">
        <v>81</v>
      </c>
      <c r="AW1354" s="12" t="s">
        <v>34</v>
      </c>
      <c r="AX1354" s="12" t="s">
        <v>72</v>
      </c>
      <c r="AY1354" s="195" t="s">
        <v>177</v>
      </c>
    </row>
    <row r="1355" spans="2:51" s="12" customFormat="1" ht="12">
      <c r="B1355" s="194"/>
      <c r="D1355" s="191" t="s">
        <v>188</v>
      </c>
      <c r="E1355" s="195" t="s">
        <v>3</v>
      </c>
      <c r="F1355" s="196" t="s">
        <v>575</v>
      </c>
      <c r="H1355" s="197">
        <v>59.76</v>
      </c>
      <c r="I1355" s="198"/>
      <c r="L1355" s="194"/>
      <c r="M1355" s="199"/>
      <c r="N1355" s="200"/>
      <c r="O1355" s="200"/>
      <c r="P1355" s="200"/>
      <c r="Q1355" s="200"/>
      <c r="R1355" s="200"/>
      <c r="S1355" s="200"/>
      <c r="T1355" s="201"/>
      <c r="AT1355" s="195" t="s">
        <v>188</v>
      </c>
      <c r="AU1355" s="195" t="s">
        <v>81</v>
      </c>
      <c r="AV1355" s="12" t="s">
        <v>81</v>
      </c>
      <c r="AW1355" s="12" t="s">
        <v>34</v>
      </c>
      <c r="AX1355" s="12" t="s">
        <v>72</v>
      </c>
      <c r="AY1355" s="195" t="s">
        <v>177</v>
      </c>
    </row>
    <row r="1356" spans="2:51" s="12" customFormat="1" ht="12">
      <c r="B1356" s="194"/>
      <c r="D1356" s="191" t="s">
        <v>188</v>
      </c>
      <c r="E1356" s="195" t="s">
        <v>3</v>
      </c>
      <c r="F1356" s="196" t="s">
        <v>576</v>
      </c>
      <c r="H1356" s="197">
        <v>59.36</v>
      </c>
      <c r="I1356" s="198"/>
      <c r="L1356" s="194"/>
      <c r="M1356" s="199"/>
      <c r="N1356" s="200"/>
      <c r="O1356" s="200"/>
      <c r="P1356" s="200"/>
      <c r="Q1356" s="200"/>
      <c r="R1356" s="200"/>
      <c r="S1356" s="200"/>
      <c r="T1356" s="201"/>
      <c r="AT1356" s="195" t="s">
        <v>188</v>
      </c>
      <c r="AU1356" s="195" t="s">
        <v>81</v>
      </c>
      <c r="AV1356" s="12" t="s">
        <v>81</v>
      </c>
      <c r="AW1356" s="12" t="s">
        <v>34</v>
      </c>
      <c r="AX1356" s="12" t="s">
        <v>72</v>
      </c>
      <c r="AY1356" s="195" t="s">
        <v>177</v>
      </c>
    </row>
    <row r="1357" spans="2:51" s="12" customFormat="1" ht="12">
      <c r="B1357" s="194"/>
      <c r="D1357" s="191" t="s">
        <v>188</v>
      </c>
      <c r="E1357" s="195" t="s">
        <v>3</v>
      </c>
      <c r="F1357" s="196" t="s">
        <v>577</v>
      </c>
      <c r="H1357" s="197">
        <v>31.86</v>
      </c>
      <c r="I1357" s="198"/>
      <c r="L1357" s="194"/>
      <c r="M1357" s="199"/>
      <c r="N1357" s="200"/>
      <c r="O1357" s="200"/>
      <c r="P1357" s="200"/>
      <c r="Q1357" s="200"/>
      <c r="R1357" s="200"/>
      <c r="S1357" s="200"/>
      <c r="T1357" s="201"/>
      <c r="AT1357" s="195" t="s">
        <v>188</v>
      </c>
      <c r="AU1357" s="195" t="s">
        <v>81</v>
      </c>
      <c r="AV1357" s="12" t="s">
        <v>81</v>
      </c>
      <c r="AW1357" s="12" t="s">
        <v>34</v>
      </c>
      <c r="AX1357" s="12" t="s">
        <v>72</v>
      </c>
      <c r="AY1357" s="195" t="s">
        <v>177</v>
      </c>
    </row>
    <row r="1358" spans="2:51" s="12" customFormat="1" ht="12">
      <c r="B1358" s="194"/>
      <c r="D1358" s="191" t="s">
        <v>188</v>
      </c>
      <c r="E1358" s="195" t="s">
        <v>3</v>
      </c>
      <c r="F1358" s="196" t="s">
        <v>578</v>
      </c>
      <c r="H1358" s="197">
        <v>41.265</v>
      </c>
      <c r="I1358" s="198"/>
      <c r="L1358" s="194"/>
      <c r="M1358" s="199"/>
      <c r="N1358" s="200"/>
      <c r="O1358" s="200"/>
      <c r="P1358" s="200"/>
      <c r="Q1358" s="200"/>
      <c r="R1358" s="200"/>
      <c r="S1358" s="200"/>
      <c r="T1358" s="201"/>
      <c r="AT1358" s="195" t="s">
        <v>188</v>
      </c>
      <c r="AU1358" s="195" t="s">
        <v>81</v>
      </c>
      <c r="AV1358" s="12" t="s">
        <v>81</v>
      </c>
      <c r="AW1358" s="12" t="s">
        <v>34</v>
      </c>
      <c r="AX1358" s="12" t="s">
        <v>72</v>
      </c>
      <c r="AY1358" s="195" t="s">
        <v>177</v>
      </c>
    </row>
    <row r="1359" spans="2:51" s="12" customFormat="1" ht="12">
      <c r="B1359" s="194"/>
      <c r="D1359" s="191" t="s">
        <v>188</v>
      </c>
      <c r="E1359" s="195" t="s">
        <v>3</v>
      </c>
      <c r="F1359" s="196" t="s">
        <v>579</v>
      </c>
      <c r="H1359" s="197">
        <v>60.845</v>
      </c>
      <c r="I1359" s="198"/>
      <c r="L1359" s="194"/>
      <c r="M1359" s="199"/>
      <c r="N1359" s="200"/>
      <c r="O1359" s="200"/>
      <c r="P1359" s="200"/>
      <c r="Q1359" s="200"/>
      <c r="R1359" s="200"/>
      <c r="S1359" s="200"/>
      <c r="T1359" s="201"/>
      <c r="AT1359" s="195" t="s">
        <v>188</v>
      </c>
      <c r="AU1359" s="195" t="s">
        <v>81</v>
      </c>
      <c r="AV1359" s="12" t="s">
        <v>81</v>
      </c>
      <c r="AW1359" s="12" t="s">
        <v>34</v>
      </c>
      <c r="AX1359" s="12" t="s">
        <v>72</v>
      </c>
      <c r="AY1359" s="195" t="s">
        <v>177</v>
      </c>
    </row>
    <row r="1360" spans="2:51" s="12" customFormat="1" ht="12">
      <c r="B1360" s="194"/>
      <c r="D1360" s="191" t="s">
        <v>188</v>
      </c>
      <c r="E1360" s="195" t="s">
        <v>3</v>
      </c>
      <c r="F1360" s="196" t="s">
        <v>580</v>
      </c>
      <c r="H1360" s="197">
        <v>36.245</v>
      </c>
      <c r="I1360" s="198"/>
      <c r="L1360" s="194"/>
      <c r="M1360" s="199"/>
      <c r="N1360" s="200"/>
      <c r="O1360" s="200"/>
      <c r="P1360" s="200"/>
      <c r="Q1360" s="200"/>
      <c r="R1360" s="200"/>
      <c r="S1360" s="200"/>
      <c r="T1360" s="201"/>
      <c r="AT1360" s="195" t="s">
        <v>188</v>
      </c>
      <c r="AU1360" s="195" t="s">
        <v>81</v>
      </c>
      <c r="AV1360" s="12" t="s">
        <v>81</v>
      </c>
      <c r="AW1360" s="12" t="s">
        <v>34</v>
      </c>
      <c r="AX1360" s="12" t="s">
        <v>72</v>
      </c>
      <c r="AY1360" s="195" t="s">
        <v>177</v>
      </c>
    </row>
    <row r="1361" spans="2:51" s="12" customFormat="1" ht="12">
      <c r="B1361" s="194"/>
      <c r="D1361" s="191" t="s">
        <v>188</v>
      </c>
      <c r="E1361" s="195" t="s">
        <v>3</v>
      </c>
      <c r="F1361" s="196" t="s">
        <v>581</v>
      </c>
      <c r="H1361" s="197">
        <v>36.15</v>
      </c>
      <c r="I1361" s="198"/>
      <c r="L1361" s="194"/>
      <c r="M1361" s="199"/>
      <c r="N1361" s="200"/>
      <c r="O1361" s="200"/>
      <c r="P1361" s="200"/>
      <c r="Q1361" s="200"/>
      <c r="R1361" s="200"/>
      <c r="S1361" s="200"/>
      <c r="T1361" s="201"/>
      <c r="AT1361" s="195" t="s">
        <v>188</v>
      </c>
      <c r="AU1361" s="195" t="s">
        <v>81</v>
      </c>
      <c r="AV1361" s="12" t="s">
        <v>81</v>
      </c>
      <c r="AW1361" s="12" t="s">
        <v>34</v>
      </c>
      <c r="AX1361" s="12" t="s">
        <v>72</v>
      </c>
      <c r="AY1361" s="195" t="s">
        <v>177</v>
      </c>
    </row>
    <row r="1362" spans="2:51" s="12" customFormat="1" ht="12">
      <c r="B1362" s="194"/>
      <c r="D1362" s="191" t="s">
        <v>188</v>
      </c>
      <c r="E1362" s="195" t="s">
        <v>3</v>
      </c>
      <c r="F1362" s="196" t="s">
        <v>582</v>
      </c>
      <c r="H1362" s="197">
        <v>33.21</v>
      </c>
      <c r="I1362" s="198"/>
      <c r="L1362" s="194"/>
      <c r="M1362" s="199"/>
      <c r="N1362" s="200"/>
      <c r="O1362" s="200"/>
      <c r="P1362" s="200"/>
      <c r="Q1362" s="200"/>
      <c r="R1362" s="200"/>
      <c r="S1362" s="200"/>
      <c r="T1362" s="201"/>
      <c r="AT1362" s="195" t="s">
        <v>188</v>
      </c>
      <c r="AU1362" s="195" t="s">
        <v>81</v>
      </c>
      <c r="AV1362" s="12" t="s">
        <v>81</v>
      </c>
      <c r="AW1362" s="12" t="s">
        <v>34</v>
      </c>
      <c r="AX1362" s="12" t="s">
        <v>72</v>
      </c>
      <c r="AY1362" s="195" t="s">
        <v>177</v>
      </c>
    </row>
    <row r="1363" spans="2:51" s="12" customFormat="1" ht="12">
      <c r="B1363" s="194"/>
      <c r="D1363" s="191" t="s">
        <v>188</v>
      </c>
      <c r="E1363" s="195" t="s">
        <v>3</v>
      </c>
      <c r="F1363" s="196" t="s">
        <v>583</v>
      </c>
      <c r="H1363" s="197">
        <v>26.314</v>
      </c>
      <c r="I1363" s="198"/>
      <c r="L1363" s="194"/>
      <c r="M1363" s="199"/>
      <c r="N1363" s="200"/>
      <c r="O1363" s="200"/>
      <c r="P1363" s="200"/>
      <c r="Q1363" s="200"/>
      <c r="R1363" s="200"/>
      <c r="S1363" s="200"/>
      <c r="T1363" s="201"/>
      <c r="AT1363" s="195" t="s">
        <v>188</v>
      </c>
      <c r="AU1363" s="195" t="s">
        <v>81</v>
      </c>
      <c r="AV1363" s="12" t="s">
        <v>81</v>
      </c>
      <c r="AW1363" s="12" t="s">
        <v>34</v>
      </c>
      <c r="AX1363" s="12" t="s">
        <v>72</v>
      </c>
      <c r="AY1363" s="195" t="s">
        <v>177</v>
      </c>
    </row>
    <row r="1364" spans="2:51" s="12" customFormat="1" ht="12">
      <c r="B1364" s="194"/>
      <c r="D1364" s="191" t="s">
        <v>188</v>
      </c>
      <c r="E1364" s="195" t="s">
        <v>3</v>
      </c>
      <c r="F1364" s="196" t="s">
        <v>584</v>
      </c>
      <c r="H1364" s="197">
        <v>26.76</v>
      </c>
      <c r="I1364" s="198"/>
      <c r="L1364" s="194"/>
      <c r="M1364" s="199"/>
      <c r="N1364" s="200"/>
      <c r="O1364" s="200"/>
      <c r="P1364" s="200"/>
      <c r="Q1364" s="200"/>
      <c r="R1364" s="200"/>
      <c r="S1364" s="200"/>
      <c r="T1364" s="201"/>
      <c r="AT1364" s="195" t="s">
        <v>188</v>
      </c>
      <c r="AU1364" s="195" t="s">
        <v>81</v>
      </c>
      <c r="AV1364" s="12" t="s">
        <v>81</v>
      </c>
      <c r="AW1364" s="12" t="s">
        <v>34</v>
      </c>
      <c r="AX1364" s="12" t="s">
        <v>72</v>
      </c>
      <c r="AY1364" s="195" t="s">
        <v>177</v>
      </c>
    </row>
    <row r="1365" spans="2:51" s="12" customFormat="1" ht="12">
      <c r="B1365" s="194"/>
      <c r="D1365" s="191" t="s">
        <v>188</v>
      </c>
      <c r="E1365" s="195" t="s">
        <v>3</v>
      </c>
      <c r="F1365" s="196" t="s">
        <v>585</v>
      </c>
      <c r="H1365" s="197">
        <v>51.18</v>
      </c>
      <c r="I1365" s="198"/>
      <c r="L1365" s="194"/>
      <c r="M1365" s="199"/>
      <c r="N1365" s="200"/>
      <c r="O1365" s="200"/>
      <c r="P1365" s="200"/>
      <c r="Q1365" s="200"/>
      <c r="R1365" s="200"/>
      <c r="S1365" s="200"/>
      <c r="T1365" s="201"/>
      <c r="AT1365" s="195" t="s">
        <v>188</v>
      </c>
      <c r="AU1365" s="195" t="s">
        <v>81</v>
      </c>
      <c r="AV1365" s="12" t="s">
        <v>81</v>
      </c>
      <c r="AW1365" s="12" t="s">
        <v>34</v>
      </c>
      <c r="AX1365" s="12" t="s">
        <v>72</v>
      </c>
      <c r="AY1365" s="195" t="s">
        <v>177</v>
      </c>
    </row>
    <row r="1366" spans="2:51" s="12" customFormat="1" ht="12">
      <c r="B1366" s="194"/>
      <c r="D1366" s="191" t="s">
        <v>188</v>
      </c>
      <c r="E1366" s="195" t="s">
        <v>3</v>
      </c>
      <c r="F1366" s="196" t="s">
        <v>586</v>
      </c>
      <c r="H1366" s="197">
        <v>46.912</v>
      </c>
      <c r="I1366" s="198"/>
      <c r="L1366" s="194"/>
      <c r="M1366" s="199"/>
      <c r="N1366" s="200"/>
      <c r="O1366" s="200"/>
      <c r="P1366" s="200"/>
      <c r="Q1366" s="200"/>
      <c r="R1366" s="200"/>
      <c r="S1366" s="200"/>
      <c r="T1366" s="201"/>
      <c r="AT1366" s="195" t="s">
        <v>188</v>
      </c>
      <c r="AU1366" s="195" t="s">
        <v>81</v>
      </c>
      <c r="AV1366" s="12" t="s">
        <v>81</v>
      </c>
      <c r="AW1366" s="12" t="s">
        <v>34</v>
      </c>
      <c r="AX1366" s="12" t="s">
        <v>72</v>
      </c>
      <c r="AY1366" s="195" t="s">
        <v>177</v>
      </c>
    </row>
    <row r="1367" spans="2:51" s="12" customFormat="1" ht="12">
      <c r="B1367" s="194"/>
      <c r="D1367" s="191" t="s">
        <v>188</v>
      </c>
      <c r="E1367" s="195" t="s">
        <v>3</v>
      </c>
      <c r="F1367" s="196" t="s">
        <v>587</v>
      </c>
      <c r="H1367" s="197">
        <v>103.13</v>
      </c>
      <c r="I1367" s="198"/>
      <c r="L1367" s="194"/>
      <c r="M1367" s="199"/>
      <c r="N1367" s="200"/>
      <c r="O1367" s="200"/>
      <c r="P1367" s="200"/>
      <c r="Q1367" s="200"/>
      <c r="R1367" s="200"/>
      <c r="S1367" s="200"/>
      <c r="T1367" s="201"/>
      <c r="AT1367" s="195" t="s">
        <v>188</v>
      </c>
      <c r="AU1367" s="195" t="s">
        <v>81</v>
      </c>
      <c r="AV1367" s="12" t="s">
        <v>81</v>
      </c>
      <c r="AW1367" s="12" t="s">
        <v>34</v>
      </c>
      <c r="AX1367" s="12" t="s">
        <v>72</v>
      </c>
      <c r="AY1367" s="195" t="s">
        <v>177</v>
      </c>
    </row>
    <row r="1368" spans="2:51" s="12" customFormat="1" ht="12">
      <c r="B1368" s="194"/>
      <c r="D1368" s="191" t="s">
        <v>188</v>
      </c>
      <c r="E1368" s="195" t="s">
        <v>3</v>
      </c>
      <c r="F1368" s="196" t="s">
        <v>588</v>
      </c>
      <c r="H1368" s="197">
        <v>56.43</v>
      </c>
      <c r="I1368" s="198"/>
      <c r="L1368" s="194"/>
      <c r="M1368" s="199"/>
      <c r="N1368" s="200"/>
      <c r="O1368" s="200"/>
      <c r="P1368" s="200"/>
      <c r="Q1368" s="200"/>
      <c r="R1368" s="200"/>
      <c r="S1368" s="200"/>
      <c r="T1368" s="201"/>
      <c r="AT1368" s="195" t="s">
        <v>188</v>
      </c>
      <c r="AU1368" s="195" t="s">
        <v>81</v>
      </c>
      <c r="AV1368" s="12" t="s">
        <v>81</v>
      </c>
      <c r="AW1368" s="12" t="s">
        <v>34</v>
      </c>
      <c r="AX1368" s="12" t="s">
        <v>72</v>
      </c>
      <c r="AY1368" s="195" t="s">
        <v>177</v>
      </c>
    </row>
    <row r="1369" spans="2:51" s="12" customFormat="1" ht="12">
      <c r="B1369" s="194"/>
      <c r="D1369" s="191" t="s">
        <v>188</v>
      </c>
      <c r="E1369" s="195" t="s">
        <v>3</v>
      </c>
      <c r="F1369" s="196" t="s">
        <v>589</v>
      </c>
      <c r="H1369" s="197">
        <v>47.96</v>
      </c>
      <c r="I1369" s="198"/>
      <c r="L1369" s="194"/>
      <c r="M1369" s="199"/>
      <c r="N1369" s="200"/>
      <c r="O1369" s="200"/>
      <c r="P1369" s="200"/>
      <c r="Q1369" s="200"/>
      <c r="R1369" s="200"/>
      <c r="S1369" s="200"/>
      <c r="T1369" s="201"/>
      <c r="AT1369" s="195" t="s">
        <v>188</v>
      </c>
      <c r="AU1369" s="195" t="s">
        <v>81</v>
      </c>
      <c r="AV1369" s="12" t="s">
        <v>81</v>
      </c>
      <c r="AW1369" s="12" t="s">
        <v>34</v>
      </c>
      <c r="AX1369" s="12" t="s">
        <v>72</v>
      </c>
      <c r="AY1369" s="195" t="s">
        <v>177</v>
      </c>
    </row>
    <row r="1370" spans="2:51" s="12" customFormat="1" ht="12">
      <c r="B1370" s="194"/>
      <c r="D1370" s="191" t="s">
        <v>188</v>
      </c>
      <c r="E1370" s="195" t="s">
        <v>3</v>
      </c>
      <c r="F1370" s="196" t="s">
        <v>590</v>
      </c>
      <c r="H1370" s="197">
        <v>31.745</v>
      </c>
      <c r="I1370" s="198"/>
      <c r="L1370" s="194"/>
      <c r="M1370" s="199"/>
      <c r="N1370" s="200"/>
      <c r="O1370" s="200"/>
      <c r="P1370" s="200"/>
      <c r="Q1370" s="200"/>
      <c r="R1370" s="200"/>
      <c r="S1370" s="200"/>
      <c r="T1370" s="201"/>
      <c r="AT1370" s="195" t="s">
        <v>188</v>
      </c>
      <c r="AU1370" s="195" t="s">
        <v>81</v>
      </c>
      <c r="AV1370" s="12" t="s">
        <v>81</v>
      </c>
      <c r="AW1370" s="12" t="s">
        <v>34</v>
      </c>
      <c r="AX1370" s="12" t="s">
        <v>72</v>
      </c>
      <c r="AY1370" s="195" t="s">
        <v>177</v>
      </c>
    </row>
    <row r="1371" spans="2:51" s="12" customFormat="1" ht="12">
      <c r="B1371" s="194"/>
      <c r="D1371" s="191" t="s">
        <v>188</v>
      </c>
      <c r="E1371" s="195" t="s">
        <v>3</v>
      </c>
      <c r="F1371" s="196" t="s">
        <v>591</v>
      </c>
      <c r="H1371" s="197">
        <v>25.84</v>
      </c>
      <c r="I1371" s="198"/>
      <c r="L1371" s="194"/>
      <c r="M1371" s="199"/>
      <c r="N1371" s="200"/>
      <c r="O1371" s="200"/>
      <c r="P1371" s="200"/>
      <c r="Q1371" s="200"/>
      <c r="R1371" s="200"/>
      <c r="S1371" s="200"/>
      <c r="T1371" s="201"/>
      <c r="AT1371" s="195" t="s">
        <v>188</v>
      </c>
      <c r="AU1371" s="195" t="s">
        <v>81</v>
      </c>
      <c r="AV1371" s="12" t="s">
        <v>81</v>
      </c>
      <c r="AW1371" s="12" t="s">
        <v>34</v>
      </c>
      <c r="AX1371" s="12" t="s">
        <v>72</v>
      </c>
      <c r="AY1371" s="195" t="s">
        <v>177</v>
      </c>
    </row>
    <row r="1372" spans="2:51" s="12" customFormat="1" ht="12">
      <c r="B1372" s="194"/>
      <c r="D1372" s="191" t="s">
        <v>188</v>
      </c>
      <c r="E1372" s="195" t="s">
        <v>3</v>
      </c>
      <c r="F1372" s="196" t="s">
        <v>592</v>
      </c>
      <c r="H1372" s="197">
        <v>29.403</v>
      </c>
      <c r="I1372" s="198"/>
      <c r="L1372" s="194"/>
      <c r="M1372" s="199"/>
      <c r="N1372" s="200"/>
      <c r="O1372" s="200"/>
      <c r="P1372" s="200"/>
      <c r="Q1372" s="200"/>
      <c r="R1372" s="200"/>
      <c r="S1372" s="200"/>
      <c r="T1372" s="201"/>
      <c r="AT1372" s="195" t="s">
        <v>188</v>
      </c>
      <c r="AU1372" s="195" t="s">
        <v>81</v>
      </c>
      <c r="AV1372" s="12" t="s">
        <v>81</v>
      </c>
      <c r="AW1372" s="12" t="s">
        <v>34</v>
      </c>
      <c r="AX1372" s="12" t="s">
        <v>72</v>
      </c>
      <c r="AY1372" s="195" t="s">
        <v>177</v>
      </c>
    </row>
    <row r="1373" spans="2:51" s="12" customFormat="1" ht="12">
      <c r="B1373" s="194"/>
      <c r="D1373" s="191" t="s">
        <v>188</v>
      </c>
      <c r="E1373" s="195" t="s">
        <v>3</v>
      </c>
      <c r="F1373" s="196" t="s">
        <v>593</v>
      </c>
      <c r="H1373" s="197">
        <v>25.59</v>
      </c>
      <c r="I1373" s="198"/>
      <c r="L1373" s="194"/>
      <c r="M1373" s="199"/>
      <c r="N1373" s="200"/>
      <c r="O1373" s="200"/>
      <c r="P1373" s="200"/>
      <c r="Q1373" s="200"/>
      <c r="R1373" s="200"/>
      <c r="S1373" s="200"/>
      <c r="T1373" s="201"/>
      <c r="AT1373" s="195" t="s">
        <v>188</v>
      </c>
      <c r="AU1373" s="195" t="s">
        <v>81</v>
      </c>
      <c r="AV1373" s="12" t="s">
        <v>81</v>
      </c>
      <c r="AW1373" s="12" t="s">
        <v>34</v>
      </c>
      <c r="AX1373" s="12" t="s">
        <v>72</v>
      </c>
      <c r="AY1373" s="195" t="s">
        <v>177</v>
      </c>
    </row>
    <row r="1374" spans="2:51" s="12" customFormat="1" ht="12">
      <c r="B1374" s="194"/>
      <c r="D1374" s="191" t="s">
        <v>188</v>
      </c>
      <c r="E1374" s="195" t="s">
        <v>3</v>
      </c>
      <c r="F1374" s="196" t="s">
        <v>594</v>
      </c>
      <c r="H1374" s="197">
        <v>15.1</v>
      </c>
      <c r="I1374" s="198"/>
      <c r="L1374" s="194"/>
      <c r="M1374" s="199"/>
      <c r="N1374" s="200"/>
      <c r="O1374" s="200"/>
      <c r="P1374" s="200"/>
      <c r="Q1374" s="200"/>
      <c r="R1374" s="200"/>
      <c r="S1374" s="200"/>
      <c r="T1374" s="201"/>
      <c r="AT1374" s="195" t="s">
        <v>188</v>
      </c>
      <c r="AU1374" s="195" t="s">
        <v>81</v>
      </c>
      <c r="AV1374" s="12" t="s">
        <v>81</v>
      </c>
      <c r="AW1374" s="12" t="s">
        <v>34</v>
      </c>
      <c r="AX1374" s="12" t="s">
        <v>72</v>
      </c>
      <c r="AY1374" s="195" t="s">
        <v>177</v>
      </c>
    </row>
    <row r="1375" spans="2:51" s="12" customFormat="1" ht="12">
      <c r="B1375" s="194"/>
      <c r="D1375" s="191" t="s">
        <v>188</v>
      </c>
      <c r="E1375" s="195" t="s">
        <v>3</v>
      </c>
      <c r="F1375" s="196" t="s">
        <v>595</v>
      </c>
      <c r="H1375" s="197">
        <v>16.67</v>
      </c>
      <c r="I1375" s="198"/>
      <c r="L1375" s="194"/>
      <c r="M1375" s="199"/>
      <c r="N1375" s="200"/>
      <c r="O1375" s="200"/>
      <c r="P1375" s="200"/>
      <c r="Q1375" s="200"/>
      <c r="R1375" s="200"/>
      <c r="S1375" s="200"/>
      <c r="T1375" s="201"/>
      <c r="AT1375" s="195" t="s">
        <v>188</v>
      </c>
      <c r="AU1375" s="195" t="s">
        <v>81</v>
      </c>
      <c r="AV1375" s="12" t="s">
        <v>81</v>
      </c>
      <c r="AW1375" s="12" t="s">
        <v>34</v>
      </c>
      <c r="AX1375" s="12" t="s">
        <v>72</v>
      </c>
      <c r="AY1375" s="195" t="s">
        <v>177</v>
      </c>
    </row>
    <row r="1376" spans="2:51" s="12" customFormat="1" ht="12">
      <c r="B1376" s="194"/>
      <c r="D1376" s="191" t="s">
        <v>188</v>
      </c>
      <c r="E1376" s="195" t="s">
        <v>3</v>
      </c>
      <c r="F1376" s="196" t="s">
        <v>596</v>
      </c>
      <c r="H1376" s="197">
        <v>51.275</v>
      </c>
      <c r="I1376" s="198"/>
      <c r="L1376" s="194"/>
      <c r="M1376" s="199"/>
      <c r="N1376" s="200"/>
      <c r="O1376" s="200"/>
      <c r="P1376" s="200"/>
      <c r="Q1376" s="200"/>
      <c r="R1376" s="200"/>
      <c r="S1376" s="200"/>
      <c r="T1376" s="201"/>
      <c r="AT1376" s="195" t="s">
        <v>188</v>
      </c>
      <c r="AU1376" s="195" t="s">
        <v>81</v>
      </c>
      <c r="AV1376" s="12" t="s">
        <v>81</v>
      </c>
      <c r="AW1376" s="12" t="s">
        <v>34</v>
      </c>
      <c r="AX1376" s="12" t="s">
        <v>72</v>
      </c>
      <c r="AY1376" s="195" t="s">
        <v>177</v>
      </c>
    </row>
    <row r="1377" spans="2:51" s="12" customFormat="1" ht="12">
      <c r="B1377" s="194"/>
      <c r="D1377" s="191" t="s">
        <v>188</v>
      </c>
      <c r="E1377" s="195" t="s">
        <v>3</v>
      </c>
      <c r="F1377" s="196" t="s">
        <v>597</v>
      </c>
      <c r="H1377" s="197">
        <v>30.375</v>
      </c>
      <c r="I1377" s="198"/>
      <c r="L1377" s="194"/>
      <c r="M1377" s="199"/>
      <c r="N1377" s="200"/>
      <c r="O1377" s="200"/>
      <c r="P1377" s="200"/>
      <c r="Q1377" s="200"/>
      <c r="R1377" s="200"/>
      <c r="S1377" s="200"/>
      <c r="T1377" s="201"/>
      <c r="AT1377" s="195" t="s">
        <v>188</v>
      </c>
      <c r="AU1377" s="195" t="s">
        <v>81</v>
      </c>
      <c r="AV1377" s="12" t="s">
        <v>81</v>
      </c>
      <c r="AW1377" s="12" t="s">
        <v>34</v>
      </c>
      <c r="AX1377" s="12" t="s">
        <v>72</v>
      </c>
      <c r="AY1377" s="195" t="s">
        <v>177</v>
      </c>
    </row>
    <row r="1378" spans="2:51" s="12" customFormat="1" ht="12">
      <c r="B1378" s="194"/>
      <c r="D1378" s="191" t="s">
        <v>188</v>
      </c>
      <c r="E1378" s="195" t="s">
        <v>3</v>
      </c>
      <c r="F1378" s="196" t="s">
        <v>597</v>
      </c>
      <c r="H1378" s="197">
        <v>30.375</v>
      </c>
      <c r="I1378" s="198"/>
      <c r="L1378" s="194"/>
      <c r="M1378" s="199"/>
      <c r="N1378" s="200"/>
      <c r="O1378" s="200"/>
      <c r="P1378" s="200"/>
      <c r="Q1378" s="200"/>
      <c r="R1378" s="200"/>
      <c r="S1378" s="200"/>
      <c r="T1378" s="201"/>
      <c r="AT1378" s="195" t="s">
        <v>188</v>
      </c>
      <c r="AU1378" s="195" t="s">
        <v>81</v>
      </c>
      <c r="AV1378" s="12" t="s">
        <v>81</v>
      </c>
      <c r="AW1378" s="12" t="s">
        <v>34</v>
      </c>
      <c r="AX1378" s="12" t="s">
        <v>72</v>
      </c>
      <c r="AY1378" s="195" t="s">
        <v>177</v>
      </c>
    </row>
    <row r="1379" spans="2:51" s="12" customFormat="1" ht="12">
      <c r="B1379" s="194"/>
      <c r="D1379" s="191" t="s">
        <v>188</v>
      </c>
      <c r="E1379" s="195" t="s">
        <v>3</v>
      </c>
      <c r="F1379" s="196" t="s">
        <v>598</v>
      </c>
      <c r="H1379" s="197">
        <v>52.76</v>
      </c>
      <c r="I1379" s="198"/>
      <c r="L1379" s="194"/>
      <c r="M1379" s="199"/>
      <c r="N1379" s="200"/>
      <c r="O1379" s="200"/>
      <c r="P1379" s="200"/>
      <c r="Q1379" s="200"/>
      <c r="R1379" s="200"/>
      <c r="S1379" s="200"/>
      <c r="T1379" s="201"/>
      <c r="AT1379" s="195" t="s">
        <v>188</v>
      </c>
      <c r="AU1379" s="195" t="s">
        <v>81</v>
      </c>
      <c r="AV1379" s="12" t="s">
        <v>81</v>
      </c>
      <c r="AW1379" s="12" t="s">
        <v>34</v>
      </c>
      <c r="AX1379" s="12" t="s">
        <v>72</v>
      </c>
      <c r="AY1379" s="195" t="s">
        <v>177</v>
      </c>
    </row>
    <row r="1380" spans="2:51" s="14" customFormat="1" ht="12">
      <c r="B1380" s="221"/>
      <c r="D1380" s="191" t="s">
        <v>188</v>
      </c>
      <c r="E1380" s="222" t="s">
        <v>3</v>
      </c>
      <c r="F1380" s="223" t="s">
        <v>374</v>
      </c>
      <c r="H1380" s="224">
        <v>3127.849</v>
      </c>
      <c r="I1380" s="225"/>
      <c r="L1380" s="221"/>
      <c r="M1380" s="226"/>
      <c r="N1380" s="227"/>
      <c r="O1380" s="227"/>
      <c r="P1380" s="227"/>
      <c r="Q1380" s="227"/>
      <c r="R1380" s="227"/>
      <c r="S1380" s="227"/>
      <c r="T1380" s="228"/>
      <c r="AT1380" s="222" t="s">
        <v>188</v>
      </c>
      <c r="AU1380" s="222" t="s">
        <v>81</v>
      </c>
      <c r="AV1380" s="14" t="s">
        <v>194</v>
      </c>
      <c r="AW1380" s="14" t="s">
        <v>34</v>
      </c>
      <c r="AX1380" s="14" t="s">
        <v>72</v>
      </c>
      <c r="AY1380" s="222" t="s">
        <v>177</v>
      </c>
    </row>
    <row r="1381" spans="2:51" s="12" customFormat="1" ht="12">
      <c r="B1381" s="194"/>
      <c r="D1381" s="191" t="s">
        <v>188</v>
      </c>
      <c r="E1381" s="195" t="s">
        <v>3</v>
      </c>
      <c r="F1381" s="196" t="s">
        <v>599</v>
      </c>
      <c r="H1381" s="197">
        <v>26.12</v>
      </c>
      <c r="I1381" s="198"/>
      <c r="L1381" s="194"/>
      <c r="M1381" s="199"/>
      <c r="N1381" s="200"/>
      <c r="O1381" s="200"/>
      <c r="P1381" s="200"/>
      <c r="Q1381" s="200"/>
      <c r="R1381" s="200"/>
      <c r="S1381" s="200"/>
      <c r="T1381" s="201"/>
      <c r="AT1381" s="195" t="s">
        <v>188</v>
      </c>
      <c r="AU1381" s="195" t="s">
        <v>81</v>
      </c>
      <c r="AV1381" s="12" t="s">
        <v>81</v>
      </c>
      <c r="AW1381" s="12" t="s">
        <v>34</v>
      </c>
      <c r="AX1381" s="12" t="s">
        <v>72</v>
      </c>
      <c r="AY1381" s="195" t="s">
        <v>177</v>
      </c>
    </row>
    <row r="1382" spans="2:51" s="12" customFormat="1" ht="12">
      <c r="B1382" s="194"/>
      <c r="D1382" s="191" t="s">
        <v>188</v>
      </c>
      <c r="E1382" s="195" t="s">
        <v>3</v>
      </c>
      <c r="F1382" s="196" t="s">
        <v>600</v>
      </c>
      <c r="H1382" s="197">
        <v>78.59</v>
      </c>
      <c r="I1382" s="198"/>
      <c r="L1382" s="194"/>
      <c r="M1382" s="199"/>
      <c r="N1382" s="200"/>
      <c r="O1382" s="200"/>
      <c r="P1382" s="200"/>
      <c r="Q1382" s="200"/>
      <c r="R1382" s="200"/>
      <c r="S1382" s="200"/>
      <c r="T1382" s="201"/>
      <c r="AT1382" s="195" t="s">
        <v>188</v>
      </c>
      <c r="AU1382" s="195" t="s">
        <v>81</v>
      </c>
      <c r="AV1382" s="12" t="s">
        <v>81</v>
      </c>
      <c r="AW1382" s="12" t="s">
        <v>34</v>
      </c>
      <c r="AX1382" s="12" t="s">
        <v>72</v>
      </c>
      <c r="AY1382" s="195" t="s">
        <v>177</v>
      </c>
    </row>
    <row r="1383" spans="2:51" s="12" customFormat="1" ht="12">
      <c r="B1383" s="194"/>
      <c r="D1383" s="191" t="s">
        <v>188</v>
      </c>
      <c r="E1383" s="195" t="s">
        <v>3</v>
      </c>
      <c r="F1383" s="196" t="s">
        <v>601</v>
      </c>
      <c r="H1383" s="197">
        <v>223.655</v>
      </c>
      <c r="I1383" s="198"/>
      <c r="L1383" s="194"/>
      <c r="M1383" s="199"/>
      <c r="N1383" s="200"/>
      <c r="O1383" s="200"/>
      <c r="P1383" s="200"/>
      <c r="Q1383" s="200"/>
      <c r="R1383" s="200"/>
      <c r="S1383" s="200"/>
      <c r="T1383" s="201"/>
      <c r="AT1383" s="195" t="s">
        <v>188</v>
      </c>
      <c r="AU1383" s="195" t="s">
        <v>81</v>
      </c>
      <c r="AV1383" s="12" t="s">
        <v>81</v>
      </c>
      <c r="AW1383" s="12" t="s">
        <v>34</v>
      </c>
      <c r="AX1383" s="12" t="s">
        <v>72</v>
      </c>
      <c r="AY1383" s="195" t="s">
        <v>177</v>
      </c>
    </row>
    <row r="1384" spans="2:51" s="12" customFormat="1" ht="12">
      <c r="B1384" s="194"/>
      <c r="D1384" s="191" t="s">
        <v>188</v>
      </c>
      <c r="E1384" s="195" t="s">
        <v>3</v>
      </c>
      <c r="F1384" s="196" t="s">
        <v>602</v>
      </c>
      <c r="H1384" s="197">
        <v>37.05</v>
      </c>
      <c r="I1384" s="198"/>
      <c r="L1384" s="194"/>
      <c r="M1384" s="199"/>
      <c r="N1384" s="200"/>
      <c r="O1384" s="200"/>
      <c r="P1384" s="200"/>
      <c r="Q1384" s="200"/>
      <c r="R1384" s="200"/>
      <c r="S1384" s="200"/>
      <c r="T1384" s="201"/>
      <c r="AT1384" s="195" t="s">
        <v>188</v>
      </c>
      <c r="AU1384" s="195" t="s">
        <v>81</v>
      </c>
      <c r="AV1384" s="12" t="s">
        <v>81</v>
      </c>
      <c r="AW1384" s="12" t="s">
        <v>34</v>
      </c>
      <c r="AX1384" s="12" t="s">
        <v>72</v>
      </c>
      <c r="AY1384" s="195" t="s">
        <v>177</v>
      </c>
    </row>
    <row r="1385" spans="2:51" s="12" customFormat="1" ht="12">
      <c r="B1385" s="194"/>
      <c r="D1385" s="191" t="s">
        <v>188</v>
      </c>
      <c r="E1385" s="195" t="s">
        <v>3</v>
      </c>
      <c r="F1385" s="196" t="s">
        <v>603</v>
      </c>
      <c r="H1385" s="197">
        <v>27.24</v>
      </c>
      <c r="I1385" s="198"/>
      <c r="L1385" s="194"/>
      <c r="M1385" s="199"/>
      <c r="N1385" s="200"/>
      <c r="O1385" s="200"/>
      <c r="P1385" s="200"/>
      <c r="Q1385" s="200"/>
      <c r="R1385" s="200"/>
      <c r="S1385" s="200"/>
      <c r="T1385" s="201"/>
      <c r="AT1385" s="195" t="s">
        <v>188</v>
      </c>
      <c r="AU1385" s="195" t="s">
        <v>81</v>
      </c>
      <c r="AV1385" s="12" t="s">
        <v>81</v>
      </c>
      <c r="AW1385" s="12" t="s">
        <v>34</v>
      </c>
      <c r="AX1385" s="12" t="s">
        <v>72</v>
      </c>
      <c r="AY1385" s="195" t="s">
        <v>177</v>
      </c>
    </row>
    <row r="1386" spans="2:51" s="12" customFormat="1" ht="12">
      <c r="B1386" s="194"/>
      <c r="D1386" s="191" t="s">
        <v>188</v>
      </c>
      <c r="E1386" s="195" t="s">
        <v>3</v>
      </c>
      <c r="F1386" s="196" t="s">
        <v>603</v>
      </c>
      <c r="H1386" s="197">
        <v>27.24</v>
      </c>
      <c r="I1386" s="198"/>
      <c r="L1386" s="194"/>
      <c r="M1386" s="199"/>
      <c r="N1386" s="200"/>
      <c r="O1386" s="200"/>
      <c r="P1386" s="200"/>
      <c r="Q1386" s="200"/>
      <c r="R1386" s="200"/>
      <c r="S1386" s="200"/>
      <c r="T1386" s="201"/>
      <c r="AT1386" s="195" t="s">
        <v>188</v>
      </c>
      <c r="AU1386" s="195" t="s">
        <v>81</v>
      </c>
      <c r="AV1386" s="12" t="s">
        <v>81</v>
      </c>
      <c r="AW1386" s="12" t="s">
        <v>34</v>
      </c>
      <c r="AX1386" s="12" t="s">
        <v>72</v>
      </c>
      <c r="AY1386" s="195" t="s">
        <v>177</v>
      </c>
    </row>
    <row r="1387" spans="2:51" s="12" customFormat="1" ht="12">
      <c r="B1387" s="194"/>
      <c r="D1387" s="191" t="s">
        <v>188</v>
      </c>
      <c r="E1387" s="195" t="s">
        <v>3</v>
      </c>
      <c r="F1387" s="196" t="s">
        <v>604</v>
      </c>
      <c r="H1387" s="197">
        <v>38.7</v>
      </c>
      <c r="I1387" s="198"/>
      <c r="L1387" s="194"/>
      <c r="M1387" s="199"/>
      <c r="N1387" s="200"/>
      <c r="O1387" s="200"/>
      <c r="P1387" s="200"/>
      <c r="Q1387" s="200"/>
      <c r="R1387" s="200"/>
      <c r="S1387" s="200"/>
      <c r="T1387" s="201"/>
      <c r="AT1387" s="195" t="s">
        <v>188</v>
      </c>
      <c r="AU1387" s="195" t="s">
        <v>81</v>
      </c>
      <c r="AV1387" s="12" t="s">
        <v>81</v>
      </c>
      <c r="AW1387" s="12" t="s">
        <v>34</v>
      </c>
      <c r="AX1387" s="12" t="s">
        <v>72</v>
      </c>
      <c r="AY1387" s="195" t="s">
        <v>177</v>
      </c>
    </row>
    <row r="1388" spans="2:51" s="12" customFormat="1" ht="12">
      <c r="B1388" s="194"/>
      <c r="D1388" s="191" t="s">
        <v>188</v>
      </c>
      <c r="E1388" s="195" t="s">
        <v>3</v>
      </c>
      <c r="F1388" s="196" t="s">
        <v>605</v>
      </c>
      <c r="H1388" s="197">
        <v>39.45</v>
      </c>
      <c r="I1388" s="198"/>
      <c r="L1388" s="194"/>
      <c r="M1388" s="199"/>
      <c r="N1388" s="200"/>
      <c r="O1388" s="200"/>
      <c r="P1388" s="200"/>
      <c r="Q1388" s="200"/>
      <c r="R1388" s="200"/>
      <c r="S1388" s="200"/>
      <c r="T1388" s="201"/>
      <c r="AT1388" s="195" t="s">
        <v>188</v>
      </c>
      <c r="AU1388" s="195" t="s">
        <v>81</v>
      </c>
      <c r="AV1388" s="12" t="s">
        <v>81</v>
      </c>
      <c r="AW1388" s="12" t="s">
        <v>34</v>
      </c>
      <c r="AX1388" s="12" t="s">
        <v>72</v>
      </c>
      <c r="AY1388" s="195" t="s">
        <v>177</v>
      </c>
    </row>
    <row r="1389" spans="2:51" s="12" customFormat="1" ht="12">
      <c r="B1389" s="194"/>
      <c r="D1389" s="191" t="s">
        <v>188</v>
      </c>
      <c r="E1389" s="195" t="s">
        <v>3</v>
      </c>
      <c r="F1389" s="196" t="s">
        <v>606</v>
      </c>
      <c r="H1389" s="197">
        <v>42.165</v>
      </c>
      <c r="I1389" s="198"/>
      <c r="L1389" s="194"/>
      <c r="M1389" s="199"/>
      <c r="N1389" s="200"/>
      <c r="O1389" s="200"/>
      <c r="P1389" s="200"/>
      <c r="Q1389" s="200"/>
      <c r="R1389" s="200"/>
      <c r="S1389" s="200"/>
      <c r="T1389" s="201"/>
      <c r="AT1389" s="195" t="s">
        <v>188</v>
      </c>
      <c r="AU1389" s="195" t="s">
        <v>81</v>
      </c>
      <c r="AV1389" s="12" t="s">
        <v>81</v>
      </c>
      <c r="AW1389" s="12" t="s">
        <v>34</v>
      </c>
      <c r="AX1389" s="12" t="s">
        <v>72</v>
      </c>
      <c r="AY1389" s="195" t="s">
        <v>177</v>
      </c>
    </row>
    <row r="1390" spans="2:51" s="12" customFormat="1" ht="12">
      <c r="B1390" s="194"/>
      <c r="D1390" s="191" t="s">
        <v>188</v>
      </c>
      <c r="E1390" s="195" t="s">
        <v>3</v>
      </c>
      <c r="F1390" s="196" t="s">
        <v>607</v>
      </c>
      <c r="H1390" s="197">
        <v>30.87</v>
      </c>
      <c r="I1390" s="198"/>
      <c r="L1390" s="194"/>
      <c r="M1390" s="199"/>
      <c r="N1390" s="200"/>
      <c r="O1390" s="200"/>
      <c r="P1390" s="200"/>
      <c r="Q1390" s="200"/>
      <c r="R1390" s="200"/>
      <c r="S1390" s="200"/>
      <c r="T1390" s="201"/>
      <c r="AT1390" s="195" t="s">
        <v>188</v>
      </c>
      <c r="AU1390" s="195" t="s">
        <v>81</v>
      </c>
      <c r="AV1390" s="12" t="s">
        <v>81</v>
      </c>
      <c r="AW1390" s="12" t="s">
        <v>34</v>
      </c>
      <c r="AX1390" s="12" t="s">
        <v>72</v>
      </c>
      <c r="AY1390" s="195" t="s">
        <v>177</v>
      </c>
    </row>
    <row r="1391" spans="2:51" s="12" customFormat="1" ht="12">
      <c r="B1391" s="194"/>
      <c r="D1391" s="191" t="s">
        <v>188</v>
      </c>
      <c r="E1391" s="195" t="s">
        <v>3</v>
      </c>
      <c r="F1391" s="196" t="s">
        <v>608</v>
      </c>
      <c r="H1391" s="197">
        <v>17.41</v>
      </c>
      <c r="I1391" s="198"/>
      <c r="L1391" s="194"/>
      <c r="M1391" s="199"/>
      <c r="N1391" s="200"/>
      <c r="O1391" s="200"/>
      <c r="P1391" s="200"/>
      <c r="Q1391" s="200"/>
      <c r="R1391" s="200"/>
      <c r="S1391" s="200"/>
      <c r="T1391" s="201"/>
      <c r="AT1391" s="195" t="s">
        <v>188</v>
      </c>
      <c r="AU1391" s="195" t="s">
        <v>81</v>
      </c>
      <c r="AV1391" s="12" t="s">
        <v>81</v>
      </c>
      <c r="AW1391" s="12" t="s">
        <v>34</v>
      </c>
      <c r="AX1391" s="12" t="s">
        <v>72</v>
      </c>
      <c r="AY1391" s="195" t="s">
        <v>177</v>
      </c>
    </row>
    <row r="1392" spans="2:51" s="12" customFormat="1" ht="12">
      <c r="B1392" s="194"/>
      <c r="D1392" s="191" t="s">
        <v>188</v>
      </c>
      <c r="E1392" s="195" t="s">
        <v>3</v>
      </c>
      <c r="F1392" s="196" t="s">
        <v>609</v>
      </c>
      <c r="H1392" s="197">
        <v>14.03</v>
      </c>
      <c r="I1392" s="198"/>
      <c r="L1392" s="194"/>
      <c r="M1392" s="199"/>
      <c r="N1392" s="200"/>
      <c r="O1392" s="200"/>
      <c r="P1392" s="200"/>
      <c r="Q1392" s="200"/>
      <c r="R1392" s="200"/>
      <c r="S1392" s="200"/>
      <c r="T1392" s="201"/>
      <c r="AT1392" s="195" t="s">
        <v>188</v>
      </c>
      <c r="AU1392" s="195" t="s">
        <v>81</v>
      </c>
      <c r="AV1392" s="12" t="s">
        <v>81</v>
      </c>
      <c r="AW1392" s="12" t="s">
        <v>34</v>
      </c>
      <c r="AX1392" s="12" t="s">
        <v>72</v>
      </c>
      <c r="AY1392" s="195" t="s">
        <v>177</v>
      </c>
    </row>
    <row r="1393" spans="2:51" s="12" customFormat="1" ht="12">
      <c r="B1393" s="194"/>
      <c r="D1393" s="191" t="s">
        <v>188</v>
      </c>
      <c r="E1393" s="195" t="s">
        <v>3</v>
      </c>
      <c r="F1393" s="196" t="s">
        <v>610</v>
      </c>
      <c r="H1393" s="197">
        <v>13.7</v>
      </c>
      <c r="I1393" s="198"/>
      <c r="L1393" s="194"/>
      <c r="M1393" s="199"/>
      <c r="N1393" s="200"/>
      <c r="O1393" s="200"/>
      <c r="P1393" s="200"/>
      <c r="Q1393" s="200"/>
      <c r="R1393" s="200"/>
      <c r="S1393" s="200"/>
      <c r="T1393" s="201"/>
      <c r="AT1393" s="195" t="s">
        <v>188</v>
      </c>
      <c r="AU1393" s="195" t="s">
        <v>81</v>
      </c>
      <c r="AV1393" s="12" t="s">
        <v>81</v>
      </c>
      <c r="AW1393" s="12" t="s">
        <v>34</v>
      </c>
      <c r="AX1393" s="12" t="s">
        <v>72</v>
      </c>
      <c r="AY1393" s="195" t="s">
        <v>177</v>
      </c>
    </row>
    <row r="1394" spans="2:51" s="12" customFormat="1" ht="12">
      <c r="B1394" s="194"/>
      <c r="D1394" s="191" t="s">
        <v>188</v>
      </c>
      <c r="E1394" s="195" t="s">
        <v>3</v>
      </c>
      <c r="F1394" s="196" t="s">
        <v>551</v>
      </c>
      <c r="H1394" s="197">
        <v>17.08</v>
      </c>
      <c r="I1394" s="198"/>
      <c r="L1394" s="194"/>
      <c r="M1394" s="199"/>
      <c r="N1394" s="200"/>
      <c r="O1394" s="200"/>
      <c r="P1394" s="200"/>
      <c r="Q1394" s="200"/>
      <c r="R1394" s="200"/>
      <c r="S1394" s="200"/>
      <c r="T1394" s="201"/>
      <c r="AT1394" s="195" t="s">
        <v>188</v>
      </c>
      <c r="AU1394" s="195" t="s">
        <v>81</v>
      </c>
      <c r="AV1394" s="12" t="s">
        <v>81</v>
      </c>
      <c r="AW1394" s="12" t="s">
        <v>34</v>
      </c>
      <c r="AX1394" s="12" t="s">
        <v>72</v>
      </c>
      <c r="AY1394" s="195" t="s">
        <v>177</v>
      </c>
    </row>
    <row r="1395" spans="2:51" s="12" customFormat="1" ht="12">
      <c r="B1395" s="194"/>
      <c r="D1395" s="191" t="s">
        <v>188</v>
      </c>
      <c r="E1395" s="195" t="s">
        <v>3</v>
      </c>
      <c r="F1395" s="196" t="s">
        <v>611</v>
      </c>
      <c r="H1395" s="197">
        <v>31.12</v>
      </c>
      <c r="I1395" s="198"/>
      <c r="L1395" s="194"/>
      <c r="M1395" s="199"/>
      <c r="N1395" s="200"/>
      <c r="O1395" s="200"/>
      <c r="P1395" s="200"/>
      <c r="Q1395" s="200"/>
      <c r="R1395" s="200"/>
      <c r="S1395" s="200"/>
      <c r="T1395" s="201"/>
      <c r="AT1395" s="195" t="s">
        <v>188</v>
      </c>
      <c r="AU1395" s="195" t="s">
        <v>81</v>
      </c>
      <c r="AV1395" s="12" t="s">
        <v>81</v>
      </c>
      <c r="AW1395" s="12" t="s">
        <v>34</v>
      </c>
      <c r="AX1395" s="12" t="s">
        <v>72</v>
      </c>
      <c r="AY1395" s="195" t="s">
        <v>177</v>
      </c>
    </row>
    <row r="1396" spans="2:51" s="12" customFormat="1" ht="12">
      <c r="B1396" s="194"/>
      <c r="D1396" s="191" t="s">
        <v>188</v>
      </c>
      <c r="E1396" s="195" t="s">
        <v>3</v>
      </c>
      <c r="F1396" s="196" t="s">
        <v>612</v>
      </c>
      <c r="H1396" s="197">
        <v>15.43</v>
      </c>
      <c r="I1396" s="198"/>
      <c r="L1396" s="194"/>
      <c r="M1396" s="199"/>
      <c r="N1396" s="200"/>
      <c r="O1396" s="200"/>
      <c r="P1396" s="200"/>
      <c r="Q1396" s="200"/>
      <c r="R1396" s="200"/>
      <c r="S1396" s="200"/>
      <c r="T1396" s="201"/>
      <c r="AT1396" s="195" t="s">
        <v>188</v>
      </c>
      <c r="AU1396" s="195" t="s">
        <v>81</v>
      </c>
      <c r="AV1396" s="12" t="s">
        <v>81</v>
      </c>
      <c r="AW1396" s="12" t="s">
        <v>34</v>
      </c>
      <c r="AX1396" s="12" t="s">
        <v>72</v>
      </c>
      <c r="AY1396" s="195" t="s">
        <v>177</v>
      </c>
    </row>
    <row r="1397" spans="2:51" s="12" customFormat="1" ht="12">
      <c r="B1397" s="194"/>
      <c r="D1397" s="191" t="s">
        <v>188</v>
      </c>
      <c r="E1397" s="195" t="s">
        <v>3</v>
      </c>
      <c r="F1397" s="196" t="s">
        <v>613</v>
      </c>
      <c r="H1397" s="197">
        <v>53.022</v>
      </c>
      <c r="I1397" s="198"/>
      <c r="L1397" s="194"/>
      <c r="M1397" s="199"/>
      <c r="N1397" s="200"/>
      <c r="O1397" s="200"/>
      <c r="P1397" s="200"/>
      <c r="Q1397" s="200"/>
      <c r="R1397" s="200"/>
      <c r="S1397" s="200"/>
      <c r="T1397" s="201"/>
      <c r="AT1397" s="195" t="s">
        <v>188</v>
      </c>
      <c r="AU1397" s="195" t="s">
        <v>81</v>
      </c>
      <c r="AV1397" s="12" t="s">
        <v>81</v>
      </c>
      <c r="AW1397" s="12" t="s">
        <v>34</v>
      </c>
      <c r="AX1397" s="12" t="s">
        <v>72</v>
      </c>
      <c r="AY1397" s="195" t="s">
        <v>177</v>
      </c>
    </row>
    <row r="1398" spans="2:51" s="12" customFormat="1" ht="12">
      <c r="B1398" s="194"/>
      <c r="D1398" s="191" t="s">
        <v>188</v>
      </c>
      <c r="E1398" s="195" t="s">
        <v>3</v>
      </c>
      <c r="F1398" s="196" t="s">
        <v>614</v>
      </c>
      <c r="H1398" s="197">
        <v>54.21</v>
      </c>
      <c r="I1398" s="198"/>
      <c r="L1398" s="194"/>
      <c r="M1398" s="199"/>
      <c r="N1398" s="200"/>
      <c r="O1398" s="200"/>
      <c r="P1398" s="200"/>
      <c r="Q1398" s="200"/>
      <c r="R1398" s="200"/>
      <c r="S1398" s="200"/>
      <c r="T1398" s="201"/>
      <c r="AT1398" s="195" t="s">
        <v>188</v>
      </c>
      <c r="AU1398" s="195" t="s">
        <v>81</v>
      </c>
      <c r="AV1398" s="12" t="s">
        <v>81</v>
      </c>
      <c r="AW1398" s="12" t="s">
        <v>34</v>
      </c>
      <c r="AX1398" s="12" t="s">
        <v>72</v>
      </c>
      <c r="AY1398" s="195" t="s">
        <v>177</v>
      </c>
    </row>
    <row r="1399" spans="2:51" s="12" customFormat="1" ht="12">
      <c r="B1399" s="194"/>
      <c r="D1399" s="191" t="s">
        <v>188</v>
      </c>
      <c r="E1399" s="195" t="s">
        <v>3</v>
      </c>
      <c r="F1399" s="196" t="s">
        <v>614</v>
      </c>
      <c r="H1399" s="197">
        <v>54.21</v>
      </c>
      <c r="I1399" s="198"/>
      <c r="L1399" s="194"/>
      <c r="M1399" s="199"/>
      <c r="N1399" s="200"/>
      <c r="O1399" s="200"/>
      <c r="P1399" s="200"/>
      <c r="Q1399" s="200"/>
      <c r="R1399" s="200"/>
      <c r="S1399" s="200"/>
      <c r="T1399" s="201"/>
      <c r="AT1399" s="195" t="s">
        <v>188</v>
      </c>
      <c r="AU1399" s="195" t="s">
        <v>81</v>
      </c>
      <c r="AV1399" s="12" t="s">
        <v>81</v>
      </c>
      <c r="AW1399" s="12" t="s">
        <v>34</v>
      </c>
      <c r="AX1399" s="12" t="s">
        <v>72</v>
      </c>
      <c r="AY1399" s="195" t="s">
        <v>177</v>
      </c>
    </row>
    <row r="1400" spans="2:51" s="12" customFormat="1" ht="12">
      <c r="B1400" s="194"/>
      <c r="D1400" s="191" t="s">
        <v>188</v>
      </c>
      <c r="E1400" s="195" t="s">
        <v>3</v>
      </c>
      <c r="F1400" s="196" t="s">
        <v>614</v>
      </c>
      <c r="H1400" s="197">
        <v>54.21</v>
      </c>
      <c r="I1400" s="198"/>
      <c r="L1400" s="194"/>
      <c r="M1400" s="199"/>
      <c r="N1400" s="200"/>
      <c r="O1400" s="200"/>
      <c r="P1400" s="200"/>
      <c r="Q1400" s="200"/>
      <c r="R1400" s="200"/>
      <c r="S1400" s="200"/>
      <c r="T1400" s="201"/>
      <c r="AT1400" s="195" t="s">
        <v>188</v>
      </c>
      <c r="AU1400" s="195" t="s">
        <v>81</v>
      </c>
      <c r="AV1400" s="12" t="s">
        <v>81</v>
      </c>
      <c r="AW1400" s="12" t="s">
        <v>34</v>
      </c>
      <c r="AX1400" s="12" t="s">
        <v>72</v>
      </c>
      <c r="AY1400" s="195" t="s">
        <v>177</v>
      </c>
    </row>
    <row r="1401" spans="2:51" s="12" customFormat="1" ht="12">
      <c r="B1401" s="194"/>
      <c r="D1401" s="191" t="s">
        <v>188</v>
      </c>
      <c r="E1401" s="195" t="s">
        <v>3</v>
      </c>
      <c r="F1401" s="196" t="s">
        <v>615</v>
      </c>
      <c r="H1401" s="197">
        <v>53.88</v>
      </c>
      <c r="I1401" s="198"/>
      <c r="L1401" s="194"/>
      <c r="M1401" s="199"/>
      <c r="N1401" s="200"/>
      <c r="O1401" s="200"/>
      <c r="P1401" s="200"/>
      <c r="Q1401" s="200"/>
      <c r="R1401" s="200"/>
      <c r="S1401" s="200"/>
      <c r="T1401" s="201"/>
      <c r="AT1401" s="195" t="s">
        <v>188</v>
      </c>
      <c r="AU1401" s="195" t="s">
        <v>81</v>
      </c>
      <c r="AV1401" s="12" t="s">
        <v>81</v>
      </c>
      <c r="AW1401" s="12" t="s">
        <v>34</v>
      </c>
      <c r="AX1401" s="12" t="s">
        <v>72</v>
      </c>
      <c r="AY1401" s="195" t="s">
        <v>177</v>
      </c>
    </row>
    <row r="1402" spans="2:51" s="12" customFormat="1" ht="12">
      <c r="B1402" s="194"/>
      <c r="D1402" s="191" t="s">
        <v>188</v>
      </c>
      <c r="E1402" s="195" t="s">
        <v>3</v>
      </c>
      <c r="F1402" s="196" t="s">
        <v>616</v>
      </c>
      <c r="H1402" s="197">
        <v>32.85</v>
      </c>
      <c r="I1402" s="198"/>
      <c r="L1402" s="194"/>
      <c r="M1402" s="199"/>
      <c r="N1402" s="200"/>
      <c r="O1402" s="200"/>
      <c r="P1402" s="200"/>
      <c r="Q1402" s="200"/>
      <c r="R1402" s="200"/>
      <c r="S1402" s="200"/>
      <c r="T1402" s="201"/>
      <c r="AT1402" s="195" t="s">
        <v>188</v>
      </c>
      <c r="AU1402" s="195" t="s">
        <v>81</v>
      </c>
      <c r="AV1402" s="12" t="s">
        <v>81</v>
      </c>
      <c r="AW1402" s="12" t="s">
        <v>34</v>
      </c>
      <c r="AX1402" s="12" t="s">
        <v>72</v>
      </c>
      <c r="AY1402" s="195" t="s">
        <v>177</v>
      </c>
    </row>
    <row r="1403" spans="2:51" s="12" customFormat="1" ht="12">
      <c r="B1403" s="194"/>
      <c r="D1403" s="191" t="s">
        <v>188</v>
      </c>
      <c r="E1403" s="195" t="s">
        <v>3</v>
      </c>
      <c r="F1403" s="196" t="s">
        <v>616</v>
      </c>
      <c r="H1403" s="197">
        <v>32.85</v>
      </c>
      <c r="I1403" s="198"/>
      <c r="L1403" s="194"/>
      <c r="M1403" s="199"/>
      <c r="N1403" s="200"/>
      <c r="O1403" s="200"/>
      <c r="P1403" s="200"/>
      <c r="Q1403" s="200"/>
      <c r="R1403" s="200"/>
      <c r="S1403" s="200"/>
      <c r="T1403" s="201"/>
      <c r="AT1403" s="195" t="s">
        <v>188</v>
      </c>
      <c r="AU1403" s="195" t="s">
        <v>81</v>
      </c>
      <c r="AV1403" s="12" t="s">
        <v>81</v>
      </c>
      <c r="AW1403" s="12" t="s">
        <v>34</v>
      </c>
      <c r="AX1403" s="12" t="s">
        <v>72</v>
      </c>
      <c r="AY1403" s="195" t="s">
        <v>177</v>
      </c>
    </row>
    <row r="1404" spans="2:51" s="12" customFormat="1" ht="12">
      <c r="B1404" s="194"/>
      <c r="D1404" s="191" t="s">
        <v>188</v>
      </c>
      <c r="E1404" s="195" t="s">
        <v>3</v>
      </c>
      <c r="F1404" s="196" t="s">
        <v>616</v>
      </c>
      <c r="H1404" s="197">
        <v>32.85</v>
      </c>
      <c r="I1404" s="198"/>
      <c r="L1404" s="194"/>
      <c r="M1404" s="199"/>
      <c r="N1404" s="200"/>
      <c r="O1404" s="200"/>
      <c r="P1404" s="200"/>
      <c r="Q1404" s="200"/>
      <c r="R1404" s="200"/>
      <c r="S1404" s="200"/>
      <c r="T1404" s="201"/>
      <c r="AT1404" s="195" t="s">
        <v>188</v>
      </c>
      <c r="AU1404" s="195" t="s">
        <v>81</v>
      </c>
      <c r="AV1404" s="12" t="s">
        <v>81</v>
      </c>
      <c r="AW1404" s="12" t="s">
        <v>34</v>
      </c>
      <c r="AX1404" s="12" t="s">
        <v>72</v>
      </c>
      <c r="AY1404" s="195" t="s">
        <v>177</v>
      </c>
    </row>
    <row r="1405" spans="2:51" s="12" customFormat="1" ht="12">
      <c r="B1405" s="194"/>
      <c r="D1405" s="191" t="s">
        <v>188</v>
      </c>
      <c r="E1405" s="195" t="s">
        <v>3</v>
      </c>
      <c r="F1405" s="196" t="s">
        <v>616</v>
      </c>
      <c r="H1405" s="197">
        <v>32.85</v>
      </c>
      <c r="I1405" s="198"/>
      <c r="L1405" s="194"/>
      <c r="M1405" s="199"/>
      <c r="N1405" s="200"/>
      <c r="O1405" s="200"/>
      <c r="P1405" s="200"/>
      <c r="Q1405" s="200"/>
      <c r="R1405" s="200"/>
      <c r="S1405" s="200"/>
      <c r="T1405" s="201"/>
      <c r="AT1405" s="195" t="s">
        <v>188</v>
      </c>
      <c r="AU1405" s="195" t="s">
        <v>81</v>
      </c>
      <c r="AV1405" s="12" t="s">
        <v>81</v>
      </c>
      <c r="AW1405" s="12" t="s">
        <v>34</v>
      </c>
      <c r="AX1405" s="12" t="s">
        <v>72</v>
      </c>
      <c r="AY1405" s="195" t="s">
        <v>177</v>
      </c>
    </row>
    <row r="1406" spans="2:51" s="12" customFormat="1" ht="12">
      <c r="B1406" s="194"/>
      <c r="D1406" s="191" t="s">
        <v>188</v>
      </c>
      <c r="E1406" s="195" t="s">
        <v>3</v>
      </c>
      <c r="F1406" s="196" t="s">
        <v>617</v>
      </c>
      <c r="H1406" s="197">
        <v>33.048</v>
      </c>
      <c r="I1406" s="198"/>
      <c r="L1406" s="194"/>
      <c r="M1406" s="199"/>
      <c r="N1406" s="200"/>
      <c r="O1406" s="200"/>
      <c r="P1406" s="200"/>
      <c r="Q1406" s="200"/>
      <c r="R1406" s="200"/>
      <c r="S1406" s="200"/>
      <c r="T1406" s="201"/>
      <c r="AT1406" s="195" t="s">
        <v>188</v>
      </c>
      <c r="AU1406" s="195" t="s">
        <v>81</v>
      </c>
      <c r="AV1406" s="12" t="s">
        <v>81</v>
      </c>
      <c r="AW1406" s="12" t="s">
        <v>34</v>
      </c>
      <c r="AX1406" s="12" t="s">
        <v>72</v>
      </c>
      <c r="AY1406" s="195" t="s">
        <v>177</v>
      </c>
    </row>
    <row r="1407" spans="2:51" s="12" customFormat="1" ht="12">
      <c r="B1407" s="194"/>
      <c r="D1407" s="191" t="s">
        <v>188</v>
      </c>
      <c r="E1407" s="195" t="s">
        <v>3</v>
      </c>
      <c r="F1407" s="196" t="s">
        <v>618</v>
      </c>
      <c r="H1407" s="197">
        <v>74.03</v>
      </c>
      <c r="I1407" s="198"/>
      <c r="L1407" s="194"/>
      <c r="M1407" s="199"/>
      <c r="N1407" s="200"/>
      <c r="O1407" s="200"/>
      <c r="P1407" s="200"/>
      <c r="Q1407" s="200"/>
      <c r="R1407" s="200"/>
      <c r="S1407" s="200"/>
      <c r="T1407" s="201"/>
      <c r="AT1407" s="195" t="s">
        <v>188</v>
      </c>
      <c r="AU1407" s="195" t="s">
        <v>81</v>
      </c>
      <c r="AV1407" s="12" t="s">
        <v>81</v>
      </c>
      <c r="AW1407" s="12" t="s">
        <v>34</v>
      </c>
      <c r="AX1407" s="12" t="s">
        <v>72</v>
      </c>
      <c r="AY1407" s="195" t="s">
        <v>177</v>
      </c>
    </row>
    <row r="1408" spans="2:51" s="12" customFormat="1" ht="12">
      <c r="B1408" s="194"/>
      <c r="D1408" s="191" t="s">
        <v>188</v>
      </c>
      <c r="E1408" s="195" t="s">
        <v>3</v>
      </c>
      <c r="F1408" s="196" t="s">
        <v>619</v>
      </c>
      <c r="H1408" s="197">
        <v>35.16</v>
      </c>
      <c r="I1408" s="198"/>
      <c r="L1408" s="194"/>
      <c r="M1408" s="199"/>
      <c r="N1408" s="200"/>
      <c r="O1408" s="200"/>
      <c r="P1408" s="200"/>
      <c r="Q1408" s="200"/>
      <c r="R1408" s="200"/>
      <c r="S1408" s="200"/>
      <c r="T1408" s="201"/>
      <c r="AT1408" s="195" t="s">
        <v>188</v>
      </c>
      <c r="AU1408" s="195" t="s">
        <v>81</v>
      </c>
      <c r="AV1408" s="12" t="s">
        <v>81</v>
      </c>
      <c r="AW1408" s="12" t="s">
        <v>34</v>
      </c>
      <c r="AX1408" s="12" t="s">
        <v>72</v>
      </c>
      <c r="AY1408" s="195" t="s">
        <v>177</v>
      </c>
    </row>
    <row r="1409" spans="2:51" s="12" customFormat="1" ht="12">
      <c r="B1409" s="194"/>
      <c r="D1409" s="191" t="s">
        <v>188</v>
      </c>
      <c r="E1409" s="195" t="s">
        <v>3</v>
      </c>
      <c r="F1409" s="196" t="s">
        <v>620</v>
      </c>
      <c r="H1409" s="197">
        <v>49.053</v>
      </c>
      <c r="I1409" s="198"/>
      <c r="L1409" s="194"/>
      <c r="M1409" s="199"/>
      <c r="N1409" s="200"/>
      <c r="O1409" s="200"/>
      <c r="P1409" s="200"/>
      <c r="Q1409" s="200"/>
      <c r="R1409" s="200"/>
      <c r="S1409" s="200"/>
      <c r="T1409" s="201"/>
      <c r="AT1409" s="195" t="s">
        <v>188</v>
      </c>
      <c r="AU1409" s="195" t="s">
        <v>81</v>
      </c>
      <c r="AV1409" s="12" t="s">
        <v>81</v>
      </c>
      <c r="AW1409" s="12" t="s">
        <v>34</v>
      </c>
      <c r="AX1409" s="12" t="s">
        <v>72</v>
      </c>
      <c r="AY1409" s="195" t="s">
        <v>177</v>
      </c>
    </row>
    <row r="1410" spans="2:51" s="12" customFormat="1" ht="12">
      <c r="B1410" s="194"/>
      <c r="D1410" s="191" t="s">
        <v>188</v>
      </c>
      <c r="E1410" s="195" t="s">
        <v>3</v>
      </c>
      <c r="F1410" s="196" t="s">
        <v>621</v>
      </c>
      <c r="H1410" s="197">
        <v>62.217</v>
      </c>
      <c r="I1410" s="198"/>
      <c r="L1410" s="194"/>
      <c r="M1410" s="199"/>
      <c r="N1410" s="200"/>
      <c r="O1410" s="200"/>
      <c r="P1410" s="200"/>
      <c r="Q1410" s="200"/>
      <c r="R1410" s="200"/>
      <c r="S1410" s="200"/>
      <c r="T1410" s="201"/>
      <c r="AT1410" s="195" t="s">
        <v>188</v>
      </c>
      <c r="AU1410" s="195" t="s">
        <v>81</v>
      </c>
      <c r="AV1410" s="12" t="s">
        <v>81</v>
      </c>
      <c r="AW1410" s="12" t="s">
        <v>34</v>
      </c>
      <c r="AX1410" s="12" t="s">
        <v>72</v>
      </c>
      <c r="AY1410" s="195" t="s">
        <v>177</v>
      </c>
    </row>
    <row r="1411" spans="2:51" s="12" customFormat="1" ht="12">
      <c r="B1411" s="194"/>
      <c r="D1411" s="191" t="s">
        <v>188</v>
      </c>
      <c r="E1411" s="195" t="s">
        <v>3</v>
      </c>
      <c r="F1411" s="196" t="s">
        <v>622</v>
      </c>
      <c r="H1411" s="197">
        <v>58.37</v>
      </c>
      <c r="I1411" s="198"/>
      <c r="L1411" s="194"/>
      <c r="M1411" s="199"/>
      <c r="N1411" s="200"/>
      <c r="O1411" s="200"/>
      <c r="P1411" s="200"/>
      <c r="Q1411" s="200"/>
      <c r="R1411" s="200"/>
      <c r="S1411" s="200"/>
      <c r="T1411" s="201"/>
      <c r="AT1411" s="195" t="s">
        <v>188</v>
      </c>
      <c r="AU1411" s="195" t="s">
        <v>81</v>
      </c>
      <c r="AV1411" s="12" t="s">
        <v>81</v>
      </c>
      <c r="AW1411" s="12" t="s">
        <v>34</v>
      </c>
      <c r="AX1411" s="12" t="s">
        <v>72</v>
      </c>
      <c r="AY1411" s="195" t="s">
        <v>177</v>
      </c>
    </row>
    <row r="1412" spans="2:51" s="12" customFormat="1" ht="12">
      <c r="B1412" s="194"/>
      <c r="D1412" s="191" t="s">
        <v>188</v>
      </c>
      <c r="E1412" s="195" t="s">
        <v>3</v>
      </c>
      <c r="F1412" s="196" t="s">
        <v>623</v>
      </c>
      <c r="H1412" s="197">
        <v>67.08</v>
      </c>
      <c r="I1412" s="198"/>
      <c r="L1412" s="194"/>
      <c r="M1412" s="199"/>
      <c r="N1412" s="200"/>
      <c r="O1412" s="200"/>
      <c r="P1412" s="200"/>
      <c r="Q1412" s="200"/>
      <c r="R1412" s="200"/>
      <c r="S1412" s="200"/>
      <c r="T1412" s="201"/>
      <c r="AT1412" s="195" t="s">
        <v>188</v>
      </c>
      <c r="AU1412" s="195" t="s">
        <v>81</v>
      </c>
      <c r="AV1412" s="12" t="s">
        <v>81</v>
      </c>
      <c r="AW1412" s="12" t="s">
        <v>34</v>
      </c>
      <c r="AX1412" s="12" t="s">
        <v>72</v>
      </c>
      <c r="AY1412" s="195" t="s">
        <v>177</v>
      </c>
    </row>
    <row r="1413" spans="2:51" s="12" customFormat="1" ht="12">
      <c r="B1413" s="194"/>
      <c r="D1413" s="191" t="s">
        <v>188</v>
      </c>
      <c r="E1413" s="195" t="s">
        <v>3</v>
      </c>
      <c r="F1413" s="196" t="s">
        <v>623</v>
      </c>
      <c r="H1413" s="197">
        <v>67.08</v>
      </c>
      <c r="I1413" s="198"/>
      <c r="L1413" s="194"/>
      <c r="M1413" s="199"/>
      <c r="N1413" s="200"/>
      <c r="O1413" s="200"/>
      <c r="P1413" s="200"/>
      <c r="Q1413" s="200"/>
      <c r="R1413" s="200"/>
      <c r="S1413" s="200"/>
      <c r="T1413" s="201"/>
      <c r="AT1413" s="195" t="s">
        <v>188</v>
      </c>
      <c r="AU1413" s="195" t="s">
        <v>81</v>
      </c>
      <c r="AV1413" s="12" t="s">
        <v>81</v>
      </c>
      <c r="AW1413" s="12" t="s">
        <v>34</v>
      </c>
      <c r="AX1413" s="12" t="s">
        <v>72</v>
      </c>
      <c r="AY1413" s="195" t="s">
        <v>177</v>
      </c>
    </row>
    <row r="1414" spans="2:51" s="12" customFormat="1" ht="12">
      <c r="B1414" s="194"/>
      <c r="D1414" s="191" t="s">
        <v>188</v>
      </c>
      <c r="E1414" s="195" t="s">
        <v>3</v>
      </c>
      <c r="F1414" s="196" t="s">
        <v>623</v>
      </c>
      <c r="H1414" s="197">
        <v>67.08</v>
      </c>
      <c r="I1414" s="198"/>
      <c r="L1414" s="194"/>
      <c r="M1414" s="199"/>
      <c r="N1414" s="200"/>
      <c r="O1414" s="200"/>
      <c r="P1414" s="200"/>
      <c r="Q1414" s="200"/>
      <c r="R1414" s="200"/>
      <c r="S1414" s="200"/>
      <c r="T1414" s="201"/>
      <c r="AT1414" s="195" t="s">
        <v>188</v>
      </c>
      <c r="AU1414" s="195" t="s">
        <v>81</v>
      </c>
      <c r="AV1414" s="12" t="s">
        <v>81</v>
      </c>
      <c r="AW1414" s="12" t="s">
        <v>34</v>
      </c>
      <c r="AX1414" s="12" t="s">
        <v>72</v>
      </c>
      <c r="AY1414" s="195" t="s">
        <v>177</v>
      </c>
    </row>
    <row r="1415" spans="2:51" s="12" customFormat="1" ht="12">
      <c r="B1415" s="194"/>
      <c r="D1415" s="191" t="s">
        <v>188</v>
      </c>
      <c r="E1415" s="195" t="s">
        <v>3</v>
      </c>
      <c r="F1415" s="196" t="s">
        <v>624</v>
      </c>
      <c r="H1415" s="197">
        <v>33.84</v>
      </c>
      <c r="I1415" s="198"/>
      <c r="L1415" s="194"/>
      <c r="M1415" s="199"/>
      <c r="N1415" s="200"/>
      <c r="O1415" s="200"/>
      <c r="P1415" s="200"/>
      <c r="Q1415" s="200"/>
      <c r="R1415" s="200"/>
      <c r="S1415" s="200"/>
      <c r="T1415" s="201"/>
      <c r="AT1415" s="195" t="s">
        <v>188</v>
      </c>
      <c r="AU1415" s="195" t="s">
        <v>81</v>
      </c>
      <c r="AV1415" s="12" t="s">
        <v>81</v>
      </c>
      <c r="AW1415" s="12" t="s">
        <v>34</v>
      </c>
      <c r="AX1415" s="12" t="s">
        <v>72</v>
      </c>
      <c r="AY1415" s="195" t="s">
        <v>177</v>
      </c>
    </row>
    <row r="1416" spans="2:51" s="12" customFormat="1" ht="12">
      <c r="B1416" s="194"/>
      <c r="D1416" s="191" t="s">
        <v>188</v>
      </c>
      <c r="E1416" s="195" t="s">
        <v>3</v>
      </c>
      <c r="F1416" s="196" t="s">
        <v>624</v>
      </c>
      <c r="H1416" s="197">
        <v>33.84</v>
      </c>
      <c r="I1416" s="198"/>
      <c r="L1416" s="194"/>
      <c r="M1416" s="199"/>
      <c r="N1416" s="200"/>
      <c r="O1416" s="200"/>
      <c r="P1416" s="200"/>
      <c r="Q1416" s="200"/>
      <c r="R1416" s="200"/>
      <c r="S1416" s="200"/>
      <c r="T1416" s="201"/>
      <c r="AT1416" s="195" t="s">
        <v>188</v>
      </c>
      <c r="AU1416" s="195" t="s">
        <v>81</v>
      </c>
      <c r="AV1416" s="12" t="s">
        <v>81</v>
      </c>
      <c r="AW1416" s="12" t="s">
        <v>34</v>
      </c>
      <c r="AX1416" s="12" t="s">
        <v>72</v>
      </c>
      <c r="AY1416" s="195" t="s">
        <v>177</v>
      </c>
    </row>
    <row r="1417" spans="2:51" s="12" customFormat="1" ht="12">
      <c r="B1417" s="194"/>
      <c r="D1417" s="191" t="s">
        <v>188</v>
      </c>
      <c r="E1417" s="195" t="s">
        <v>3</v>
      </c>
      <c r="F1417" s="196" t="s">
        <v>624</v>
      </c>
      <c r="H1417" s="197">
        <v>33.84</v>
      </c>
      <c r="I1417" s="198"/>
      <c r="L1417" s="194"/>
      <c r="M1417" s="199"/>
      <c r="N1417" s="200"/>
      <c r="O1417" s="200"/>
      <c r="P1417" s="200"/>
      <c r="Q1417" s="200"/>
      <c r="R1417" s="200"/>
      <c r="S1417" s="200"/>
      <c r="T1417" s="201"/>
      <c r="AT1417" s="195" t="s">
        <v>188</v>
      </c>
      <c r="AU1417" s="195" t="s">
        <v>81</v>
      </c>
      <c r="AV1417" s="12" t="s">
        <v>81</v>
      </c>
      <c r="AW1417" s="12" t="s">
        <v>34</v>
      </c>
      <c r="AX1417" s="12" t="s">
        <v>72</v>
      </c>
      <c r="AY1417" s="195" t="s">
        <v>177</v>
      </c>
    </row>
    <row r="1418" spans="2:51" s="12" customFormat="1" ht="12">
      <c r="B1418" s="194"/>
      <c r="D1418" s="191" t="s">
        <v>188</v>
      </c>
      <c r="E1418" s="195" t="s">
        <v>3</v>
      </c>
      <c r="F1418" s="196" t="s">
        <v>625</v>
      </c>
      <c r="H1418" s="197">
        <v>31.365</v>
      </c>
      <c r="I1418" s="198"/>
      <c r="L1418" s="194"/>
      <c r="M1418" s="199"/>
      <c r="N1418" s="200"/>
      <c r="O1418" s="200"/>
      <c r="P1418" s="200"/>
      <c r="Q1418" s="200"/>
      <c r="R1418" s="200"/>
      <c r="S1418" s="200"/>
      <c r="T1418" s="201"/>
      <c r="AT1418" s="195" t="s">
        <v>188</v>
      </c>
      <c r="AU1418" s="195" t="s">
        <v>81</v>
      </c>
      <c r="AV1418" s="12" t="s">
        <v>81</v>
      </c>
      <c r="AW1418" s="12" t="s">
        <v>34</v>
      </c>
      <c r="AX1418" s="12" t="s">
        <v>72</v>
      </c>
      <c r="AY1418" s="195" t="s">
        <v>177</v>
      </c>
    </row>
    <row r="1419" spans="2:51" s="12" customFormat="1" ht="12">
      <c r="B1419" s="194"/>
      <c r="D1419" s="191" t="s">
        <v>188</v>
      </c>
      <c r="E1419" s="195" t="s">
        <v>3</v>
      </c>
      <c r="F1419" s="196" t="s">
        <v>625</v>
      </c>
      <c r="H1419" s="197">
        <v>31.365</v>
      </c>
      <c r="I1419" s="198"/>
      <c r="L1419" s="194"/>
      <c r="M1419" s="199"/>
      <c r="N1419" s="200"/>
      <c r="O1419" s="200"/>
      <c r="P1419" s="200"/>
      <c r="Q1419" s="200"/>
      <c r="R1419" s="200"/>
      <c r="S1419" s="200"/>
      <c r="T1419" s="201"/>
      <c r="AT1419" s="195" t="s">
        <v>188</v>
      </c>
      <c r="AU1419" s="195" t="s">
        <v>81</v>
      </c>
      <c r="AV1419" s="12" t="s">
        <v>81</v>
      </c>
      <c r="AW1419" s="12" t="s">
        <v>34</v>
      </c>
      <c r="AX1419" s="12" t="s">
        <v>72</v>
      </c>
      <c r="AY1419" s="195" t="s">
        <v>177</v>
      </c>
    </row>
    <row r="1420" spans="2:51" s="12" customFormat="1" ht="12">
      <c r="B1420" s="194"/>
      <c r="D1420" s="191" t="s">
        <v>188</v>
      </c>
      <c r="E1420" s="195" t="s">
        <v>3</v>
      </c>
      <c r="F1420" s="196" t="s">
        <v>625</v>
      </c>
      <c r="H1420" s="197">
        <v>31.365</v>
      </c>
      <c r="I1420" s="198"/>
      <c r="L1420" s="194"/>
      <c r="M1420" s="199"/>
      <c r="N1420" s="200"/>
      <c r="O1420" s="200"/>
      <c r="P1420" s="200"/>
      <c r="Q1420" s="200"/>
      <c r="R1420" s="200"/>
      <c r="S1420" s="200"/>
      <c r="T1420" s="201"/>
      <c r="AT1420" s="195" t="s">
        <v>188</v>
      </c>
      <c r="AU1420" s="195" t="s">
        <v>81</v>
      </c>
      <c r="AV1420" s="12" t="s">
        <v>81</v>
      </c>
      <c r="AW1420" s="12" t="s">
        <v>34</v>
      </c>
      <c r="AX1420" s="12" t="s">
        <v>72</v>
      </c>
      <c r="AY1420" s="195" t="s">
        <v>177</v>
      </c>
    </row>
    <row r="1421" spans="2:51" s="12" customFormat="1" ht="12">
      <c r="B1421" s="194"/>
      <c r="D1421" s="191" t="s">
        <v>188</v>
      </c>
      <c r="E1421" s="195" t="s">
        <v>3</v>
      </c>
      <c r="F1421" s="196" t="s">
        <v>626</v>
      </c>
      <c r="H1421" s="197">
        <v>61.635</v>
      </c>
      <c r="I1421" s="198"/>
      <c r="L1421" s="194"/>
      <c r="M1421" s="199"/>
      <c r="N1421" s="200"/>
      <c r="O1421" s="200"/>
      <c r="P1421" s="200"/>
      <c r="Q1421" s="200"/>
      <c r="R1421" s="200"/>
      <c r="S1421" s="200"/>
      <c r="T1421" s="201"/>
      <c r="AT1421" s="195" t="s">
        <v>188</v>
      </c>
      <c r="AU1421" s="195" t="s">
        <v>81</v>
      </c>
      <c r="AV1421" s="12" t="s">
        <v>81</v>
      </c>
      <c r="AW1421" s="12" t="s">
        <v>34</v>
      </c>
      <c r="AX1421" s="12" t="s">
        <v>72</v>
      </c>
      <c r="AY1421" s="195" t="s">
        <v>177</v>
      </c>
    </row>
    <row r="1422" spans="2:51" s="12" customFormat="1" ht="12">
      <c r="B1422" s="194"/>
      <c r="D1422" s="191" t="s">
        <v>188</v>
      </c>
      <c r="E1422" s="195" t="s">
        <v>3</v>
      </c>
      <c r="F1422" s="196" t="s">
        <v>626</v>
      </c>
      <c r="H1422" s="197">
        <v>61.635</v>
      </c>
      <c r="I1422" s="198"/>
      <c r="L1422" s="194"/>
      <c r="M1422" s="199"/>
      <c r="N1422" s="200"/>
      <c r="O1422" s="200"/>
      <c r="P1422" s="200"/>
      <c r="Q1422" s="200"/>
      <c r="R1422" s="200"/>
      <c r="S1422" s="200"/>
      <c r="T1422" s="201"/>
      <c r="AT1422" s="195" t="s">
        <v>188</v>
      </c>
      <c r="AU1422" s="195" t="s">
        <v>81</v>
      </c>
      <c r="AV1422" s="12" t="s">
        <v>81</v>
      </c>
      <c r="AW1422" s="12" t="s">
        <v>34</v>
      </c>
      <c r="AX1422" s="12" t="s">
        <v>72</v>
      </c>
      <c r="AY1422" s="195" t="s">
        <v>177</v>
      </c>
    </row>
    <row r="1423" spans="2:51" s="12" customFormat="1" ht="12">
      <c r="B1423" s="194"/>
      <c r="D1423" s="191" t="s">
        <v>188</v>
      </c>
      <c r="E1423" s="195" t="s">
        <v>3</v>
      </c>
      <c r="F1423" s="196" t="s">
        <v>626</v>
      </c>
      <c r="H1423" s="197">
        <v>61.635</v>
      </c>
      <c r="I1423" s="198"/>
      <c r="L1423" s="194"/>
      <c r="M1423" s="199"/>
      <c r="N1423" s="200"/>
      <c r="O1423" s="200"/>
      <c r="P1423" s="200"/>
      <c r="Q1423" s="200"/>
      <c r="R1423" s="200"/>
      <c r="S1423" s="200"/>
      <c r="T1423" s="201"/>
      <c r="AT1423" s="195" t="s">
        <v>188</v>
      </c>
      <c r="AU1423" s="195" t="s">
        <v>81</v>
      </c>
      <c r="AV1423" s="12" t="s">
        <v>81</v>
      </c>
      <c r="AW1423" s="12" t="s">
        <v>34</v>
      </c>
      <c r="AX1423" s="12" t="s">
        <v>72</v>
      </c>
      <c r="AY1423" s="195" t="s">
        <v>177</v>
      </c>
    </row>
    <row r="1424" spans="2:51" s="12" customFormat="1" ht="12">
      <c r="B1424" s="194"/>
      <c r="D1424" s="191" t="s">
        <v>188</v>
      </c>
      <c r="E1424" s="195" t="s">
        <v>3</v>
      </c>
      <c r="F1424" s="196" t="s">
        <v>627</v>
      </c>
      <c r="H1424" s="197">
        <v>36.35</v>
      </c>
      <c r="I1424" s="198"/>
      <c r="L1424" s="194"/>
      <c r="M1424" s="199"/>
      <c r="N1424" s="200"/>
      <c r="O1424" s="200"/>
      <c r="P1424" s="200"/>
      <c r="Q1424" s="200"/>
      <c r="R1424" s="200"/>
      <c r="S1424" s="200"/>
      <c r="T1424" s="201"/>
      <c r="AT1424" s="195" t="s">
        <v>188</v>
      </c>
      <c r="AU1424" s="195" t="s">
        <v>81</v>
      </c>
      <c r="AV1424" s="12" t="s">
        <v>81</v>
      </c>
      <c r="AW1424" s="12" t="s">
        <v>34</v>
      </c>
      <c r="AX1424" s="12" t="s">
        <v>72</v>
      </c>
      <c r="AY1424" s="195" t="s">
        <v>177</v>
      </c>
    </row>
    <row r="1425" spans="2:51" s="12" customFormat="1" ht="12">
      <c r="B1425" s="194"/>
      <c r="D1425" s="191" t="s">
        <v>188</v>
      </c>
      <c r="E1425" s="195" t="s">
        <v>3</v>
      </c>
      <c r="F1425" s="196" t="s">
        <v>628</v>
      </c>
      <c r="H1425" s="197">
        <v>34.5</v>
      </c>
      <c r="I1425" s="198"/>
      <c r="L1425" s="194"/>
      <c r="M1425" s="199"/>
      <c r="N1425" s="200"/>
      <c r="O1425" s="200"/>
      <c r="P1425" s="200"/>
      <c r="Q1425" s="200"/>
      <c r="R1425" s="200"/>
      <c r="S1425" s="200"/>
      <c r="T1425" s="201"/>
      <c r="AT1425" s="195" t="s">
        <v>188</v>
      </c>
      <c r="AU1425" s="195" t="s">
        <v>81</v>
      </c>
      <c r="AV1425" s="12" t="s">
        <v>81</v>
      </c>
      <c r="AW1425" s="12" t="s">
        <v>34</v>
      </c>
      <c r="AX1425" s="12" t="s">
        <v>72</v>
      </c>
      <c r="AY1425" s="195" t="s">
        <v>177</v>
      </c>
    </row>
    <row r="1426" spans="2:51" s="12" customFormat="1" ht="12">
      <c r="B1426" s="194"/>
      <c r="D1426" s="191" t="s">
        <v>188</v>
      </c>
      <c r="E1426" s="195" t="s">
        <v>3</v>
      </c>
      <c r="F1426" s="196" t="s">
        <v>629</v>
      </c>
      <c r="H1426" s="197">
        <v>61.065</v>
      </c>
      <c r="I1426" s="198"/>
      <c r="L1426" s="194"/>
      <c r="M1426" s="199"/>
      <c r="N1426" s="200"/>
      <c r="O1426" s="200"/>
      <c r="P1426" s="200"/>
      <c r="Q1426" s="200"/>
      <c r="R1426" s="200"/>
      <c r="S1426" s="200"/>
      <c r="T1426" s="201"/>
      <c r="AT1426" s="195" t="s">
        <v>188</v>
      </c>
      <c r="AU1426" s="195" t="s">
        <v>81</v>
      </c>
      <c r="AV1426" s="12" t="s">
        <v>81</v>
      </c>
      <c r="AW1426" s="12" t="s">
        <v>34</v>
      </c>
      <c r="AX1426" s="12" t="s">
        <v>72</v>
      </c>
      <c r="AY1426" s="195" t="s">
        <v>177</v>
      </c>
    </row>
    <row r="1427" spans="2:51" s="12" customFormat="1" ht="12">
      <c r="B1427" s="194"/>
      <c r="D1427" s="191" t="s">
        <v>188</v>
      </c>
      <c r="E1427" s="195" t="s">
        <v>3</v>
      </c>
      <c r="F1427" s="196" t="s">
        <v>630</v>
      </c>
      <c r="H1427" s="197">
        <v>50.355</v>
      </c>
      <c r="I1427" s="198"/>
      <c r="L1427" s="194"/>
      <c r="M1427" s="199"/>
      <c r="N1427" s="200"/>
      <c r="O1427" s="200"/>
      <c r="P1427" s="200"/>
      <c r="Q1427" s="200"/>
      <c r="R1427" s="200"/>
      <c r="S1427" s="200"/>
      <c r="T1427" s="201"/>
      <c r="AT1427" s="195" t="s">
        <v>188</v>
      </c>
      <c r="AU1427" s="195" t="s">
        <v>81</v>
      </c>
      <c r="AV1427" s="12" t="s">
        <v>81</v>
      </c>
      <c r="AW1427" s="12" t="s">
        <v>34</v>
      </c>
      <c r="AX1427" s="12" t="s">
        <v>72</v>
      </c>
      <c r="AY1427" s="195" t="s">
        <v>177</v>
      </c>
    </row>
    <row r="1428" spans="2:51" s="12" customFormat="1" ht="12">
      <c r="B1428" s="194"/>
      <c r="D1428" s="191" t="s">
        <v>188</v>
      </c>
      <c r="E1428" s="195" t="s">
        <v>3</v>
      </c>
      <c r="F1428" s="196" t="s">
        <v>631</v>
      </c>
      <c r="H1428" s="197">
        <v>24.204</v>
      </c>
      <c r="I1428" s="198"/>
      <c r="L1428" s="194"/>
      <c r="M1428" s="199"/>
      <c r="N1428" s="200"/>
      <c r="O1428" s="200"/>
      <c r="P1428" s="200"/>
      <c r="Q1428" s="200"/>
      <c r="R1428" s="200"/>
      <c r="S1428" s="200"/>
      <c r="T1428" s="201"/>
      <c r="AT1428" s="195" t="s">
        <v>188</v>
      </c>
      <c r="AU1428" s="195" t="s">
        <v>81</v>
      </c>
      <c r="AV1428" s="12" t="s">
        <v>81</v>
      </c>
      <c r="AW1428" s="12" t="s">
        <v>34</v>
      </c>
      <c r="AX1428" s="12" t="s">
        <v>72</v>
      </c>
      <c r="AY1428" s="195" t="s">
        <v>177</v>
      </c>
    </row>
    <row r="1429" spans="2:51" s="12" customFormat="1" ht="12">
      <c r="B1429" s="194"/>
      <c r="D1429" s="191" t="s">
        <v>188</v>
      </c>
      <c r="E1429" s="195" t="s">
        <v>3</v>
      </c>
      <c r="F1429" s="196" t="s">
        <v>632</v>
      </c>
      <c r="H1429" s="197">
        <v>18.334</v>
      </c>
      <c r="I1429" s="198"/>
      <c r="L1429" s="194"/>
      <c r="M1429" s="199"/>
      <c r="N1429" s="200"/>
      <c r="O1429" s="200"/>
      <c r="P1429" s="200"/>
      <c r="Q1429" s="200"/>
      <c r="R1429" s="200"/>
      <c r="S1429" s="200"/>
      <c r="T1429" s="201"/>
      <c r="AT1429" s="195" t="s">
        <v>188</v>
      </c>
      <c r="AU1429" s="195" t="s">
        <v>81</v>
      </c>
      <c r="AV1429" s="12" t="s">
        <v>81</v>
      </c>
      <c r="AW1429" s="12" t="s">
        <v>34</v>
      </c>
      <c r="AX1429" s="12" t="s">
        <v>72</v>
      </c>
      <c r="AY1429" s="195" t="s">
        <v>177</v>
      </c>
    </row>
    <row r="1430" spans="2:51" s="12" customFormat="1" ht="12">
      <c r="B1430" s="194"/>
      <c r="D1430" s="191" t="s">
        <v>188</v>
      </c>
      <c r="E1430" s="195" t="s">
        <v>3</v>
      </c>
      <c r="F1430" s="196" t="s">
        <v>633</v>
      </c>
      <c r="H1430" s="197">
        <v>45.63</v>
      </c>
      <c r="I1430" s="198"/>
      <c r="L1430" s="194"/>
      <c r="M1430" s="199"/>
      <c r="N1430" s="200"/>
      <c r="O1430" s="200"/>
      <c r="P1430" s="200"/>
      <c r="Q1430" s="200"/>
      <c r="R1430" s="200"/>
      <c r="S1430" s="200"/>
      <c r="T1430" s="201"/>
      <c r="AT1430" s="195" t="s">
        <v>188</v>
      </c>
      <c r="AU1430" s="195" t="s">
        <v>81</v>
      </c>
      <c r="AV1430" s="12" t="s">
        <v>81</v>
      </c>
      <c r="AW1430" s="12" t="s">
        <v>34</v>
      </c>
      <c r="AX1430" s="12" t="s">
        <v>72</v>
      </c>
      <c r="AY1430" s="195" t="s">
        <v>177</v>
      </c>
    </row>
    <row r="1431" spans="2:51" s="12" customFormat="1" ht="12">
      <c r="B1431" s="194"/>
      <c r="D1431" s="191" t="s">
        <v>188</v>
      </c>
      <c r="E1431" s="195" t="s">
        <v>3</v>
      </c>
      <c r="F1431" s="196" t="s">
        <v>634</v>
      </c>
      <c r="H1431" s="197">
        <v>36.48</v>
      </c>
      <c r="I1431" s="198"/>
      <c r="L1431" s="194"/>
      <c r="M1431" s="199"/>
      <c r="N1431" s="200"/>
      <c r="O1431" s="200"/>
      <c r="P1431" s="200"/>
      <c r="Q1431" s="200"/>
      <c r="R1431" s="200"/>
      <c r="S1431" s="200"/>
      <c r="T1431" s="201"/>
      <c r="AT1431" s="195" t="s">
        <v>188</v>
      </c>
      <c r="AU1431" s="195" t="s">
        <v>81</v>
      </c>
      <c r="AV1431" s="12" t="s">
        <v>81</v>
      </c>
      <c r="AW1431" s="12" t="s">
        <v>34</v>
      </c>
      <c r="AX1431" s="12" t="s">
        <v>72</v>
      </c>
      <c r="AY1431" s="195" t="s">
        <v>177</v>
      </c>
    </row>
    <row r="1432" spans="2:51" s="12" customFormat="1" ht="12">
      <c r="B1432" s="194"/>
      <c r="D1432" s="191" t="s">
        <v>188</v>
      </c>
      <c r="E1432" s="195" t="s">
        <v>3</v>
      </c>
      <c r="F1432" s="196" t="s">
        <v>635</v>
      </c>
      <c r="H1432" s="197">
        <v>22.62</v>
      </c>
      <c r="I1432" s="198"/>
      <c r="L1432" s="194"/>
      <c r="M1432" s="199"/>
      <c r="N1432" s="200"/>
      <c r="O1432" s="200"/>
      <c r="P1432" s="200"/>
      <c r="Q1432" s="200"/>
      <c r="R1432" s="200"/>
      <c r="S1432" s="200"/>
      <c r="T1432" s="201"/>
      <c r="AT1432" s="195" t="s">
        <v>188</v>
      </c>
      <c r="AU1432" s="195" t="s">
        <v>81</v>
      </c>
      <c r="AV1432" s="12" t="s">
        <v>81</v>
      </c>
      <c r="AW1432" s="12" t="s">
        <v>34</v>
      </c>
      <c r="AX1432" s="12" t="s">
        <v>72</v>
      </c>
      <c r="AY1432" s="195" t="s">
        <v>177</v>
      </c>
    </row>
    <row r="1433" spans="2:51" s="12" customFormat="1" ht="12">
      <c r="B1433" s="194"/>
      <c r="D1433" s="191" t="s">
        <v>188</v>
      </c>
      <c r="E1433" s="195" t="s">
        <v>3</v>
      </c>
      <c r="F1433" s="196" t="s">
        <v>635</v>
      </c>
      <c r="H1433" s="197">
        <v>22.62</v>
      </c>
      <c r="I1433" s="198"/>
      <c r="L1433" s="194"/>
      <c r="M1433" s="199"/>
      <c r="N1433" s="200"/>
      <c r="O1433" s="200"/>
      <c r="P1433" s="200"/>
      <c r="Q1433" s="200"/>
      <c r="R1433" s="200"/>
      <c r="S1433" s="200"/>
      <c r="T1433" s="201"/>
      <c r="AT1433" s="195" t="s">
        <v>188</v>
      </c>
      <c r="AU1433" s="195" t="s">
        <v>81</v>
      </c>
      <c r="AV1433" s="12" t="s">
        <v>81</v>
      </c>
      <c r="AW1433" s="12" t="s">
        <v>34</v>
      </c>
      <c r="AX1433" s="12" t="s">
        <v>72</v>
      </c>
      <c r="AY1433" s="195" t="s">
        <v>177</v>
      </c>
    </row>
    <row r="1434" spans="2:51" s="12" customFormat="1" ht="12">
      <c r="B1434" s="194"/>
      <c r="D1434" s="191" t="s">
        <v>188</v>
      </c>
      <c r="E1434" s="195" t="s">
        <v>3</v>
      </c>
      <c r="F1434" s="196" t="s">
        <v>636</v>
      </c>
      <c r="H1434" s="197">
        <v>47.43</v>
      </c>
      <c r="I1434" s="198"/>
      <c r="L1434" s="194"/>
      <c r="M1434" s="199"/>
      <c r="N1434" s="200"/>
      <c r="O1434" s="200"/>
      <c r="P1434" s="200"/>
      <c r="Q1434" s="200"/>
      <c r="R1434" s="200"/>
      <c r="S1434" s="200"/>
      <c r="T1434" s="201"/>
      <c r="AT1434" s="195" t="s">
        <v>188</v>
      </c>
      <c r="AU1434" s="195" t="s">
        <v>81</v>
      </c>
      <c r="AV1434" s="12" t="s">
        <v>81</v>
      </c>
      <c r="AW1434" s="12" t="s">
        <v>34</v>
      </c>
      <c r="AX1434" s="12" t="s">
        <v>72</v>
      </c>
      <c r="AY1434" s="195" t="s">
        <v>177</v>
      </c>
    </row>
    <row r="1435" spans="2:51" s="14" customFormat="1" ht="12">
      <c r="B1435" s="221"/>
      <c r="D1435" s="191" t="s">
        <v>188</v>
      </c>
      <c r="E1435" s="222" t="s">
        <v>3</v>
      </c>
      <c r="F1435" s="223" t="s">
        <v>365</v>
      </c>
      <c r="H1435" s="224">
        <v>2374.0079999999994</v>
      </c>
      <c r="I1435" s="225"/>
      <c r="L1435" s="221"/>
      <c r="M1435" s="226"/>
      <c r="N1435" s="227"/>
      <c r="O1435" s="227"/>
      <c r="P1435" s="227"/>
      <c r="Q1435" s="227"/>
      <c r="R1435" s="227"/>
      <c r="S1435" s="227"/>
      <c r="T1435" s="228"/>
      <c r="AT1435" s="222" t="s">
        <v>188</v>
      </c>
      <c r="AU1435" s="222" t="s">
        <v>81</v>
      </c>
      <c r="AV1435" s="14" t="s">
        <v>194</v>
      </c>
      <c r="AW1435" s="14" t="s">
        <v>34</v>
      </c>
      <c r="AX1435" s="14" t="s">
        <v>72</v>
      </c>
      <c r="AY1435" s="222" t="s">
        <v>177</v>
      </c>
    </row>
    <row r="1436" spans="2:51" s="12" customFormat="1" ht="12">
      <c r="B1436" s="194"/>
      <c r="D1436" s="191" t="s">
        <v>188</v>
      </c>
      <c r="E1436" s="195" t="s">
        <v>3</v>
      </c>
      <c r="F1436" s="196" t="s">
        <v>599</v>
      </c>
      <c r="H1436" s="197">
        <v>26.12</v>
      </c>
      <c r="I1436" s="198"/>
      <c r="L1436" s="194"/>
      <c r="M1436" s="199"/>
      <c r="N1436" s="200"/>
      <c r="O1436" s="200"/>
      <c r="P1436" s="200"/>
      <c r="Q1436" s="200"/>
      <c r="R1436" s="200"/>
      <c r="S1436" s="200"/>
      <c r="T1436" s="201"/>
      <c r="AT1436" s="195" t="s">
        <v>188</v>
      </c>
      <c r="AU1436" s="195" t="s">
        <v>81</v>
      </c>
      <c r="AV1436" s="12" t="s">
        <v>81</v>
      </c>
      <c r="AW1436" s="12" t="s">
        <v>34</v>
      </c>
      <c r="AX1436" s="12" t="s">
        <v>72</v>
      </c>
      <c r="AY1436" s="195" t="s">
        <v>177</v>
      </c>
    </row>
    <row r="1437" spans="2:51" s="12" customFormat="1" ht="12">
      <c r="B1437" s="194"/>
      <c r="D1437" s="191" t="s">
        <v>188</v>
      </c>
      <c r="E1437" s="195" t="s">
        <v>3</v>
      </c>
      <c r="F1437" s="196" t="s">
        <v>637</v>
      </c>
      <c r="H1437" s="197">
        <v>51.86</v>
      </c>
      <c r="I1437" s="198"/>
      <c r="L1437" s="194"/>
      <c r="M1437" s="199"/>
      <c r="N1437" s="200"/>
      <c r="O1437" s="200"/>
      <c r="P1437" s="200"/>
      <c r="Q1437" s="200"/>
      <c r="R1437" s="200"/>
      <c r="S1437" s="200"/>
      <c r="T1437" s="201"/>
      <c r="AT1437" s="195" t="s">
        <v>188</v>
      </c>
      <c r="AU1437" s="195" t="s">
        <v>81</v>
      </c>
      <c r="AV1437" s="12" t="s">
        <v>81</v>
      </c>
      <c r="AW1437" s="12" t="s">
        <v>34</v>
      </c>
      <c r="AX1437" s="12" t="s">
        <v>72</v>
      </c>
      <c r="AY1437" s="195" t="s">
        <v>177</v>
      </c>
    </row>
    <row r="1438" spans="2:51" s="12" customFormat="1" ht="12">
      <c r="B1438" s="194"/>
      <c r="D1438" s="191" t="s">
        <v>188</v>
      </c>
      <c r="E1438" s="195" t="s">
        <v>3</v>
      </c>
      <c r="F1438" s="196" t="s">
        <v>638</v>
      </c>
      <c r="H1438" s="197">
        <v>578.29</v>
      </c>
      <c r="I1438" s="198"/>
      <c r="L1438" s="194"/>
      <c r="M1438" s="199"/>
      <c r="N1438" s="200"/>
      <c r="O1438" s="200"/>
      <c r="P1438" s="200"/>
      <c r="Q1438" s="200"/>
      <c r="R1438" s="200"/>
      <c r="S1438" s="200"/>
      <c r="T1438" s="201"/>
      <c r="AT1438" s="195" t="s">
        <v>188</v>
      </c>
      <c r="AU1438" s="195" t="s">
        <v>81</v>
      </c>
      <c r="AV1438" s="12" t="s">
        <v>81</v>
      </c>
      <c r="AW1438" s="12" t="s">
        <v>34</v>
      </c>
      <c r="AX1438" s="12" t="s">
        <v>72</v>
      </c>
      <c r="AY1438" s="195" t="s">
        <v>177</v>
      </c>
    </row>
    <row r="1439" spans="2:51" s="12" customFormat="1" ht="12">
      <c r="B1439" s="194"/>
      <c r="D1439" s="191" t="s">
        <v>188</v>
      </c>
      <c r="E1439" s="195" t="s">
        <v>3</v>
      </c>
      <c r="F1439" s="196" t="s">
        <v>639</v>
      </c>
      <c r="H1439" s="197">
        <v>37.05</v>
      </c>
      <c r="I1439" s="198"/>
      <c r="L1439" s="194"/>
      <c r="M1439" s="199"/>
      <c r="N1439" s="200"/>
      <c r="O1439" s="200"/>
      <c r="P1439" s="200"/>
      <c r="Q1439" s="200"/>
      <c r="R1439" s="200"/>
      <c r="S1439" s="200"/>
      <c r="T1439" s="201"/>
      <c r="AT1439" s="195" t="s">
        <v>188</v>
      </c>
      <c r="AU1439" s="195" t="s">
        <v>81</v>
      </c>
      <c r="AV1439" s="12" t="s">
        <v>81</v>
      </c>
      <c r="AW1439" s="12" t="s">
        <v>34</v>
      </c>
      <c r="AX1439" s="12" t="s">
        <v>72</v>
      </c>
      <c r="AY1439" s="195" t="s">
        <v>177</v>
      </c>
    </row>
    <row r="1440" spans="2:51" s="12" customFormat="1" ht="12">
      <c r="B1440" s="194"/>
      <c r="D1440" s="191" t="s">
        <v>188</v>
      </c>
      <c r="E1440" s="195" t="s">
        <v>3</v>
      </c>
      <c r="F1440" s="196" t="s">
        <v>603</v>
      </c>
      <c r="H1440" s="197">
        <v>27.24</v>
      </c>
      <c r="I1440" s="198"/>
      <c r="L1440" s="194"/>
      <c r="M1440" s="199"/>
      <c r="N1440" s="200"/>
      <c r="O1440" s="200"/>
      <c r="P1440" s="200"/>
      <c r="Q1440" s="200"/>
      <c r="R1440" s="200"/>
      <c r="S1440" s="200"/>
      <c r="T1440" s="201"/>
      <c r="AT1440" s="195" t="s">
        <v>188</v>
      </c>
      <c r="AU1440" s="195" t="s">
        <v>81</v>
      </c>
      <c r="AV1440" s="12" t="s">
        <v>81</v>
      </c>
      <c r="AW1440" s="12" t="s">
        <v>34</v>
      </c>
      <c r="AX1440" s="12" t="s">
        <v>72</v>
      </c>
      <c r="AY1440" s="195" t="s">
        <v>177</v>
      </c>
    </row>
    <row r="1441" spans="2:51" s="12" customFormat="1" ht="12">
      <c r="B1441" s="194"/>
      <c r="D1441" s="191" t="s">
        <v>188</v>
      </c>
      <c r="E1441" s="195" t="s">
        <v>3</v>
      </c>
      <c r="F1441" s="196" t="s">
        <v>603</v>
      </c>
      <c r="H1441" s="197">
        <v>27.24</v>
      </c>
      <c r="I1441" s="198"/>
      <c r="L1441" s="194"/>
      <c r="M1441" s="199"/>
      <c r="N1441" s="200"/>
      <c r="O1441" s="200"/>
      <c r="P1441" s="200"/>
      <c r="Q1441" s="200"/>
      <c r="R1441" s="200"/>
      <c r="S1441" s="200"/>
      <c r="T1441" s="201"/>
      <c r="AT1441" s="195" t="s">
        <v>188</v>
      </c>
      <c r="AU1441" s="195" t="s">
        <v>81</v>
      </c>
      <c r="AV1441" s="12" t="s">
        <v>81</v>
      </c>
      <c r="AW1441" s="12" t="s">
        <v>34</v>
      </c>
      <c r="AX1441" s="12" t="s">
        <v>72</v>
      </c>
      <c r="AY1441" s="195" t="s">
        <v>177</v>
      </c>
    </row>
    <row r="1442" spans="2:51" s="12" customFormat="1" ht="12">
      <c r="B1442" s="194"/>
      <c r="D1442" s="191" t="s">
        <v>188</v>
      </c>
      <c r="E1442" s="195" t="s">
        <v>3</v>
      </c>
      <c r="F1442" s="196" t="s">
        <v>640</v>
      </c>
      <c r="H1442" s="197">
        <v>38.7</v>
      </c>
      <c r="I1442" s="198"/>
      <c r="L1442" s="194"/>
      <c r="M1442" s="199"/>
      <c r="N1442" s="200"/>
      <c r="O1442" s="200"/>
      <c r="P1442" s="200"/>
      <c r="Q1442" s="200"/>
      <c r="R1442" s="200"/>
      <c r="S1442" s="200"/>
      <c r="T1442" s="201"/>
      <c r="AT1442" s="195" t="s">
        <v>188</v>
      </c>
      <c r="AU1442" s="195" t="s">
        <v>81</v>
      </c>
      <c r="AV1442" s="12" t="s">
        <v>81</v>
      </c>
      <c r="AW1442" s="12" t="s">
        <v>34</v>
      </c>
      <c r="AX1442" s="12" t="s">
        <v>72</v>
      </c>
      <c r="AY1442" s="195" t="s">
        <v>177</v>
      </c>
    </row>
    <row r="1443" spans="2:51" s="12" customFormat="1" ht="12">
      <c r="B1443" s="194"/>
      <c r="D1443" s="191" t="s">
        <v>188</v>
      </c>
      <c r="E1443" s="195" t="s">
        <v>3</v>
      </c>
      <c r="F1443" s="196" t="s">
        <v>641</v>
      </c>
      <c r="H1443" s="197">
        <v>39.45</v>
      </c>
      <c r="I1443" s="198"/>
      <c r="L1443" s="194"/>
      <c r="M1443" s="199"/>
      <c r="N1443" s="200"/>
      <c r="O1443" s="200"/>
      <c r="P1443" s="200"/>
      <c r="Q1443" s="200"/>
      <c r="R1443" s="200"/>
      <c r="S1443" s="200"/>
      <c r="T1443" s="201"/>
      <c r="AT1443" s="195" t="s">
        <v>188</v>
      </c>
      <c r="AU1443" s="195" t="s">
        <v>81</v>
      </c>
      <c r="AV1443" s="12" t="s">
        <v>81</v>
      </c>
      <c r="AW1443" s="12" t="s">
        <v>34</v>
      </c>
      <c r="AX1443" s="12" t="s">
        <v>72</v>
      </c>
      <c r="AY1443" s="195" t="s">
        <v>177</v>
      </c>
    </row>
    <row r="1444" spans="2:51" s="12" customFormat="1" ht="12">
      <c r="B1444" s="194"/>
      <c r="D1444" s="191" t="s">
        <v>188</v>
      </c>
      <c r="E1444" s="195" t="s">
        <v>3</v>
      </c>
      <c r="F1444" s="196" t="s">
        <v>642</v>
      </c>
      <c r="H1444" s="197">
        <v>42</v>
      </c>
      <c r="I1444" s="198"/>
      <c r="L1444" s="194"/>
      <c r="M1444" s="199"/>
      <c r="N1444" s="200"/>
      <c r="O1444" s="200"/>
      <c r="P1444" s="200"/>
      <c r="Q1444" s="200"/>
      <c r="R1444" s="200"/>
      <c r="S1444" s="200"/>
      <c r="T1444" s="201"/>
      <c r="AT1444" s="195" t="s">
        <v>188</v>
      </c>
      <c r="AU1444" s="195" t="s">
        <v>81</v>
      </c>
      <c r="AV1444" s="12" t="s">
        <v>81</v>
      </c>
      <c r="AW1444" s="12" t="s">
        <v>34</v>
      </c>
      <c r="AX1444" s="12" t="s">
        <v>72</v>
      </c>
      <c r="AY1444" s="195" t="s">
        <v>177</v>
      </c>
    </row>
    <row r="1445" spans="2:51" s="12" customFormat="1" ht="12">
      <c r="B1445" s="194"/>
      <c r="D1445" s="191" t="s">
        <v>188</v>
      </c>
      <c r="E1445" s="195" t="s">
        <v>3</v>
      </c>
      <c r="F1445" s="196" t="s">
        <v>643</v>
      </c>
      <c r="H1445" s="197">
        <v>30.87</v>
      </c>
      <c r="I1445" s="198"/>
      <c r="L1445" s="194"/>
      <c r="M1445" s="199"/>
      <c r="N1445" s="200"/>
      <c r="O1445" s="200"/>
      <c r="P1445" s="200"/>
      <c r="Q1445" s="200"/>
      <c r="R1445" s="200"/>
      <c r="S1445" s="200"/>
      <c r="T1445" s="201"/>
      <c r="AT1445" s="195" t="s">
        <v>188</v>
      </c>
      <c r="AU1445" s="195" t="s">
        <v>81</v>
      </c>
      <c r="AV1445" s="12" t="s">
        <v>81</v>
      </c>
      <c r="AW1445" s="12" t="s">
        <v>34</v>
      </c>
      <c r="AX1445" s="12" t="s">
        <v>72</v>
      </c>
      <c r="AY1445" s="195" t="s">
        <v>177</v>
      </c>
    </row>
    <row r="1446" spans="2:51" s="12" customFormat="1" ht="12">
      <c r="B1446" s="194"/>
      <c r="D1446" s="191" t="s">
        <v>188</v>
      </c>
      <c r="E1446" s="195" t="s">
        <v>3</v>
      </c>
      <c r="F1446" s="196" t="s">
        <v>644</v>
      </c>
      <c r="H1446" s="197">
        <v>17.41</v>
      </c>
      <c r="I1446" s="198"/>
      <c r="L1446" s="194"/>
      <c r="M1446" s="199"/>
      <c r="N1446" s="200"/>
      <c r="O1446" s="200"/>
      <c r="P1446" s="200"/>
      <c r="Q1446" s="200"/>
      <c r="R1446" s="200"/>
      <c r="S1446" s="200"/>
      <c r="T1446" s="201"/>
      <c r="AT1446" s="195" t="s">
        <v>188</v>
      </c>
      <c r="AU1446" s="195" t="s">
        <v>81</v>
      </c>
      <c r="AV1446" s="12" t="s">
        <v>81</v>
      </c>
      <c r="AW1446" s="12" t="s">
        <v>34</v>
      </c>
      <c r="AX1446" s="12" t="s">
        <v>72</v>
      </c>
      <c r="AY1446" s="195" t="s">
        <v>177</v>
      </c>
    </row>
    <row r="1447" spans="2:51" s="12" customFormat="1" ht="12">
      <c r="B1447" s="194"/>
      <c r="D1447" s="191" t="s">
        <v>188</v>
      </c>
      <c r="E1447" s="195" t="s">
        <v>3</v>
      </c>
      <c r="F1447" s="196" t="s">
        <v>645</v>
      </c>
      <c r="H1447" s="197">
        <v>14.03</v>
      </c>
      <c r="I1447" s="198"/>
      <c r="L1447" s="194"/>
      <c r="M1447" s="199"/>
      <c r="N1447" s="200"/>
      <c r="O1447" s="200"/>
      <c r="P1447" s="200"/>
      <c r="Q1447" s="200"/>
      <c r="R1447" s="200"/>
      <c r="S1447" s="200"/>
      <c r="T1447" s="201"/>
      <c r="AT1447" s="195" t="s">
        <v>188</v>
      </c>
      <c r="AU1447" s="195" t="s">
        <v>81</v>
      </c>
      <c r="AV1447" s="12" t="s">
        <v>81</v>
      </c>
      <c r="AW1447" s="12" t="s">
        <v>34</v>
      </c>
      <c r="AX1447" s="12" t="s">
        <v>72</v>
      </c>
      <c r="AY1447" s="195" t="s">
        <v>177</v>
      </c>
    </row>
    <row r="1448" spans="2:51" s="12" customFormat="1" ht="12">
      <c r="B1448" s="194"/>
      <c r="D1448" s="191" t="s">
        <v>188</v>
      </c>
      <c r="E1448" s="195" t="s">
        <v>3</v>
      </c>
      <c r="F1448" s="196" t="s">
        <v>646</v>
      </c>
      <c r="H1448" s="197">
        <v>13.7</v>
      </c>
      <c r="I1448" s="198"/>
      <c r="L1448" s="194"/>
      <c r="M1448" s="199"/>
      <c r="N1448" s="200"/>
      <c r="O1448" s="200"/>
      <c r="P1448" s="200"/>
      <c r="Q1448" s="200"/>
      <c r="R1448" s="200"/>
      <c r="S1448" s="200"/>
      <c r="T1448" s="201"/>
      <c r="AT1448" s="195" t="s">
        <v>188</v>
      </c>
      <c r="AU1448" s="195" t="s">
        <v>81</v>
      </c>
      <c r="AV1448" s="12" t="s">
        <v>81</v>
      </c>
      <c r="AW1448" s="12" t="s">
        <v>34</v>
      </c>
      <c r="AX1448" s="12" t="s">
        <v>72</v>
      </c>
      <c r="AY1448" s="195" t="s">
        <v>177</v>
      </c>
    </row>
    <row r="1449" spans="2:51" s="12" customFormat="1" ht="12">
      <c r="B1449" s="194"/>
      <c r="D1449" s="191" t="s">
        <v>188</v>
      </c>
      <c r="E1449" s="195" t="s">
        <v>3</v>
      </c>
      <c r="F1449" s="196" t="s">
        <v>647</v>
      </c>
      <c r="H1449" s="197">
        <v>17.08</v>
      </c>
      <c r="I1449" s="198"/>
      <c r="L1449" s="194"/>
      <c r="M1449" s="199"/>
      <c r="N1449" s="200"/>
      <c r="O1449" s="200"/>
      <c r="P1449" s="200"/>
      <c r="Q1449" s="200"/>
      <c r="R1449" s="200"/>
      <c r="S1449" s="200"/>
      <c r="T1449" s="201"/>
      <c r="AT1449" s="195" t="s">
        <v>188</v>
      </c>
      <c r="AU1449" s="195" t="s">
        <v>81</v>
      </c>
      <c r="AV1449" s="12" t="s">
        <v>81</v>
      </c>
      <c r="AW1449" s="12" t="s">
        <v>34</v>
      </c>
      <c r="AX1449" s="12" t="s">
        <v>72</v>
      </c>
      <c r="AY1449" s="195" t="s">
        <v>177</v>
      </c>
    </row>
    <row r="1450" spans="2:51" s="12" customFormat="1" ht="12">
      <c r="B1450" s="194"/>
      <c r="D1450" s="191" t="s">
        <v>188</v>
      </c>
      <c r="E1450" s="195" t="s">
        <v>3</v>
      </c>
      <c r="F1450" s="196" t="s">
        <v>648</v>
      </c>
      <c r="H1450" s="197">
        <v>31.12</v>
      </c>
      <c r="I1450" s="198"/>
      <c r="L1450" s="194"/>
      <c r="M1450" s="199"/>
      <c r="N1450" s="200"/>
      <c r="O1450" s="200"/>
      <c r="P1450" s="200"/>
      <c r="Q1450" s="200"/>
      <c r="R1450" s="200"/>
      <c r="S1450" s="200"/>
      <c r="T1450" s="201"/>
      <c r="AT1450" s="195" t="s">
        <v>188</v>
      </c>
      <c r="AU1450" s="195" t="s">
        <v>81</v>
      </c>
      <c r="AV1450" s="12" t="s">
        <v>81</v>
      </c>
      <c r="AW1450" s="12" t="s">
        <v>34</v>
      </c>
      <c r="AX1450" s="12" t="s">
        <v>72</v>
      </c>
      <c r="AY1450" s="195" t="s">
        <v>177</v>
      </c>
    </row>
    <row r="1451" spans="2:51" s="12" customFormat="1" ht="12">
      <c r="B1451" s="194"/>
      <c r="D1451" s="191" t="s">
        <v>188</v>
      </c>
      <c r="E1451" s="195" t="s">
        <v>3</v>
      </c>
      <c r="F1451" s="196" t="s">
        <v>554</v>
      </c>
      <c r="H1451" s="197">
        <v>15.43</v>
      </c>
      <c r="I1451" s="198"/>
      <c r="L1451" s="194"/>
      <c r="M1451" s="199"/>
      <c r="N1451" s="200"/>
      <c r="O1451" s="200"/>
      <c r="P1451" s="200"/>
      <c r="Q1451" s="200"/>
      <c r="R1451" s="200"/>
      <c r="S1451" s="200"/>
      <c r="T1451" s="201"/>
      <c r="AT1451" s="195" t="s">
        <v>188</v>
      </c>
      <c r="AU1451" s="195" t="s">
        <v>81</v>
      </c>
      <c r="AV1451" s="12" t="s">
        <v>81</v>
      </c>
      <c r="AW1451" s="12" t="s">
        <v>34</v>
      </c>
      <c r="AX1451" s="12" t="s">
        <v>72</v>
      </c>
      <c r="AY1451" s="195" t="s">
        <v>177</v>
      </c>
    </row>
    <row r="1452" spans="2:51" s="12" customFormat="1" ht="12">
      <c r="B1452" s="194"/>
      <c r="D1452" s="191" t="s">
        <v>188</v>
      </c>
      <c r="E1452" s="195" t="s">
        <v>3</v>
      </c>
      <c r="F1452" s="196" t="s">
        <v>649</v>
      </c>
      <c r="H1452" s="197">
        <v>53.022</v>
      </c>
      <c r="I1452" s="198"/>
      <c r="L1452" s="194"/>
      <c r="M1452" s="199"/>
      <c r="N1452" s="200"/>
      <c r="O1452" s="200"/>
      <c r="P1452" s="200"/>
      <c r="Q1452" s="200"/>
      <c r="R1452" s="200"/>
      <c r="S1452" s="200"/>
      <c r="T1452" s="201"/>
      <c r="AT1452" s="195" t="s">
        <v>188</v>
      </c>
      <c r="AU1452" s="195" t="s">
        <v>81</v>
      </c>
      <c r="AV1452" s="12" t="s">
        <v>81</v>
      </c>
      <c r="AW1452" s="12" t="s">
        <v>34</v>
      </c>
      <c r="AX1452" s="12" t="s">
        <v>72</v>
      </c>
      <c r="AY1452" s="195" t="s">
        <v>177</v>
      </c>
    </row>
    <row r="1453" spans="2:51" s="12" customFormat="1" ht="12">
      <c r="B1453" s="194"/>
      <c r="D1453" s="191" t="s">
        <v>188</v>
      </c>
      <c r="E1453" s="195" t="s">
        <v>3</v>
      </c>
      <c r="F1453" s="196" t="s">
        <v>650</v>
      </c>
      <c r="H1453" s="197">
        <v>54.21</v>
      </c>
      <c r="I1453" s="198"/>
      <c r="L1453" s="194"/>
      <c r="M1453" s="199"/>
      <c r="N1453" s="200"/>
      <c r="O1453" s="200"/>
      <c r="P1453" s="200"/>
      <c r="Q1453" s="200"/>
      <c r="R1453" s="200"/>
      <c r="S1453" s="200"/>
      <c r="T1453" s="201"/>
      <c r="AT1453" s="195" t="s">
        <v>188</v>
      </c>
      <c r="AU1453" s="195" t="s">
        <v>81</v>
      </c>
      <c r="AV1453" s="12" t="s">
        <v>81</v>
      </c>
      <c r="AW1453" s="12" t="s">
        <v>34</v>
      </c>
      <c r="AX1453" s="12" t="s">
        <v>72</v>
      </c>
      <c r="AY1453" s="195" t="s">
        <v>177</v>
      </c>
    </row>
    <row r="1454" spans="2:51" s="12" customFormat="1" ht="12">
      <c r="B1454" s="194"/>
      <c r="D1454" s="191" t="s">
        <v>188</v>
      </c>
      <c r="E1454" s="195" t="s">
        <v>3</v>
      </c>
      <c r="F1454" s="196" t="s">
        <v>650</v>
      </c>
      <c r="H1454" s="197">
        <v>54.21</v>
      </c>
      <c r="I1454" s="198"/>
      <c r="L1454" s="194"/>
      <c r="M1454" s="199"/>
      <c r="N1454" s="200"/>
      <c r="O1454" s="200"/>
      <c r="P1454" s="200"/>
      <c r="Q1454" s="200"/>
      <c r="R1454" s="200"/>
      <c r="S1454" s="200"/>
      <c r="T1454" s="201"/>
      <c r="AT1454" s="195" t="s">
        <v>188</v>
      </c>
      <c r="AU1454" s="195" t="s">
        <v>81</v>
      </c>
      <c r="AV1454" s="12" t="s">
        <v>81</v>
      </c>
      <c r="AW1454" s="12" t="s">
        <v>34</v>
      </c>
      <c r="AX1454" s="12" t="s">
        <v>72</v>
      </c>
      <c r="AY1454" s="195" t="s">
        <v>177</v>
      </c>
    </row>
    <row r="1455" spans="2:51" s="12" customFormat="1" ht="12">
      <c r="B1455" s="194"/>
      <c r="D1455" s="191" t="s">
        <v>188</v>
      </c>
      <c r="E1455" s="195" t="s">
        <v>3</v>
      </c>
      <c r="F1455" s="196" t="s">
        <v>650</v>
      </c>
      <c r="H1455" s="197">
        <v>54.21</v>
      </c>
      <c r="I1455" s="198"/>
      <c r="L1455" s="194"/>
      <c r="M1455" s="199"/>
      <c r="N1455" s="200"/>
      <c r="O1455" s="200"/>
      <c r="P1455" s="200"/>
      <c r="Q1455" s="200"/>
      <c r="R1455" s="200"/>
      <c r="S1455" s="200"/>
      <c r="T1455" s="201"/>
      <c r="AT1455" s="195" t="s">
        <v>188</v>
      </c>
      <c r="AU1455" s="195" t="s">
        <v>81</v>
      </c>
      <c r="AV1455" s="12" t="s">
        <v>81</v>
      </c>
      <c r="AW1455" s="12" t="s">
        <v>34</v>
      </c>
      <c r="AX1455" s="12" t="s">
        <v>72</v>
      </c>
      <c r="AY1455" s="195" t="s">
        <v>177</v>
      </c>
    </row>
    <row r="1456" spans="2:51" s="12" customFormat="1" ht="12">
      <c r="B1456" s="194"/>
      <c r="D1456" s="191" t="s">
        <v>188</v>
      </c>
      <c r="E1456" s="195" t="s">
        <v>3</v>
      </c>
      <c r="F1456" s="196" t="s">
        <v>651</v>
      </c>
      <c r="H1456" s="197">
        <v>53.88</v>
      </c>
      <c r="I1456" s="198"/>
      <c r="L1456" s="194"/>
      <c r="M1456" s="199"/>
      <c r="N1456" s="200"/>
      <c r="O1456" s="200"/>
      <c r="P1456" s="200"/>
      <c r="Q1456" s="200"/>
      <c r="R1456" s="200"/>
      <c r="S1456" s="200"/>
      <c r="T1456" s="201"/>
      <c r="AT1456" s="195" t="s">
        <v>188</v>
      </c>
      <c r="AU1456" s="195" t="s">
        <v>81</v>
      </c>
      <c r="AV1456" s="12" t="s">
        <v>81</v>
      </c>
      <c r="AW1456" s="12" t="s">
        <v>34</v>
      </c>
      <c r="AX1456" s="12" t="s">
        <v>72</v>
      </c>
      <c r="AY1456" s="195" t="s">
        <v>177</v>
      </c>
    </row>
    <row r="1457" spans="2:51" s="12" customFormat="1" ht="12">
      <c r="B1457" s="194"/>
      <c r="D1457" s="191" t="s">
        <v>188</v>
      </c>
      <c r="E1457" s="195" t="s">
        <v>3</v>
      </c>
      <c r="F1457" s="196" t="s">
        <v>649</v>
      </c>
      <c r="H1457" s="197">
        <v>53.022</v>
      </c>
      <c r="I1457" s="198"/>
      <c r="L1457" s="194"/>
      <c r="M1457" s="199"/>
      <c r="N1457" s="200"/>
      <c r="O1457" s="200"/>
      <c r="P1457" s="200"/>
      <c r="Q1457" s="200"/>
      <c r="R1457" s="200"/>
      <c r="S1457" s="200"/>
      <c r="T1457" s="201"/>
      <c r="AT1457" s="195" t="s">
        <v>188</v>
      </c>
      <c r="AU1457" s="195" t="s">
        <v>81</v>
      </c>
      <c r="AV1457" s="12" t="s">
        <v>81</v>
      </c>
      <c r="AW1457" s="12" t="s">
        <v>34</v>
      </c>
      <c r="AX1457" s="12" t="s">
        <v>72</v>
      </c>
      <c r="AY1457" s="195" t="s">
        <v>177</v>
      </c>
    </row>
    <row r="1458" spans="2:51" s="12" customFormat="1" ht="12">
      <c r="B1458" s="194"/>
      <c r="D1458" s="191" t="s">
        <v>188</v>
      </c>
      <c r="E1458" s="195" t="s">
        <v>3</v>
      </c>
      <c r="F1458" s="196" t="s">
        <v>652</v>
      </c>
      <c r="H1458" s="197">
        <v>32.85</v>
      </c>
      <c r="I1458" s="198"/>
      <c r="L1458" s="194"/>
      <c r="M1458" s="199"/>
      <c r="N1458" s="200"/>
      <c r="O1458" s="200"/>
      <c r="P1458" s="200"/>
      <c r="Q1458" s="200"/>
      <c r="R1458" s="200"/>
      <c r="S1458" s="200"/>
      <c r="T1458" s="201"/>
      <c r="AT1458" s="195" t="s">
        <v>188</v>
      </c>
      <c r="AU1458" s="195" t="s">
        <v>81</v>
      </c>
      <c r="AV1458" s="12" t="s">
        <v>81</v>
      </c>
      <c r="AW1458" s="12" t="s">
        <v>34</v>
      </c>
      <c r="AX1458" s="12" t="s">
        <v>72</v>
      </c>
      <c r="AY1458" s="195" t="s">
        <v>177</v>
      </c>
    </row>
    <row r="1459" spans="2:51" s="12" customFormat="1" ht="12">
      <c r="B1459" s="194"/>
      <c r="D1459" s="191" t="s">
        <v>188</v>
      </c>
      <c r="E1459" s="195" t="s">
        <v>3</v>
      </c>
      <c r="F1459" s="196" t="s">
        <v>652</v>
      </c>
      <c r="H1459" s="197">
        <v>32.85</v>
      </c>
      <c r="I1459" s="198"/>
      <c r="L1459" s="194"/>
      <c r="M1459" s="199"/>
      <c r="N1459" s="200"/>
      <c r="O1459" s="200"/>
      <c r="P1459" s="200"/>
      <c r="Q1459" s="200"/>
      <c r="R1459" s="200"/>
      <c r="S1459" s="200"/>
      <c r="T1459" s="201"/>
      <c r="AT1459" s="195" t="s">
        <v>188</v>
      </c>
      <c r="AU1459" s="195" t="s">
        <v>81</v>
      </c>
      <c r="AV1459" s="12" t="s">
        <v>81</v>
      </c>
      <c r="AW1459" s="12" t="s">
        <v>34</v>
      </c>
      <c r="AX1459" s="12" t="s">
        <v>72</v>
      </c>
      <c r="AY1459" s="195" t="s">
        <v>177</v>
      </c>
    </row>
    <row r="1460" spans="2:51" s="12" customFormat="1" ht="12">
      <c r="B1460" s="194"/>
      <c r="D1460" s="191" t="s">
        <v>188</v>
      </c>
      <c r="E1460" s="195" t="s">
        <v>3</v>
      </c>
      <c r="F1460" s="196" t="s">
        <v>652</v>
      </c>
      <c r="H1460" s="197">
        <v>32.85</v>
      </c>
      <c r="I1460" s="198"/>
      <c r="L1460" s="194"/>
      <c r="M1460" s="199"/>
      <c r="N1460" s="200"/>
      <c r="O1460" s="200"/>
      <c r="P1460" s="200"/>
      <c r="Q1460" s="200"/>
      <c r="R1460" s="200"/>
      <c r="S1460" s="200"/>
      <c r="T1460" s="201"/>
      <c r="AT1460" s="195" t="s">
        <v>188</v>
      </c>
      <c r="AU1460" s="195" t="s">
        <v>81</v>
      </c>
      <c r="AV1460" s="12" t="s">
        <v>81</v>
      </c>
      <c r="AW1460" s="12" t="s">
        <v>34</v>
      </c>
      <c r="AX1460" s="12" t="s">
        <v>72</v>
      </c>
      <c r="AY1460" s="195" t="s">
        <v>177</v>
      </c>
    </row>
    <row r="1461" spans="2:51" s="12" customFormat="1" ht="12">
      <c r="B1461" s="194"/>
      <c r="D1461" s="191" t="s">
        <v>188</v>
      </c>
      <c r="E1461" s="195" t="s">
        <v>3</v>
      </c>
      <c r="F1461" s="196" t="s">
        <v>652</v>
      </c>
      <c r="H1461" s="197">
        <v>32.85</v>
      </c>
      <c r="I1461" s="198"/>
      <c r="L1461" s="194"/>
      <c r="M1461" s="199"/>
      <c r="N1461" s="200"/>
      <c r="O1461" s="200"/>
      <c r="P1461" s="200"/>
      <c r="Q1461" s="200"/>
      <c r="R1461" s="200"/>
      <c r="S1461" s="200"/>
      <c r="T1461" s="201"/>
      <c r="AT1461" s="195" t="s">
        <v>188</v>
      </c>
      <c r="AU1461" s="195" t="s">
        <v>81</v>
      </c>
      <c r="AV1461" s="12" t="s">
        <v>81</v>
      </c>
      <c r="AW1461" s="12" t="s">
        <v>34</v>
      </c>
      <c r="AX1461" s="12" t="s">
        <v>72</v>
      </c>
      <c r="AY1461" s="195" t="s">
        <v>177</v>
      </c>
    </row>
    <row r="1462" spans="2:51" s="12" customFormat="1" ht="12">
      <c r="B1462" s="194"/>
      <c r="D1462" s="191" t="s">
        <v>188</v>
      </c>
      <c r="E1462" s="195" t="s">
        <v>3</v>
      </c>
      <c r="F1462" s="196" t="s">
        <v>653</v>
      </c>
      <c r="H1462" s="197">
        <v>33.048</v>
      </c>
      <c r="I1462" s="198"/>
      <c r="L1462" s="194"/>
      <c r="M1462" s="199"/>
      <c r="N1462" s="200"/>
      <c r="O1462" s="200"/>
      <c r="P1462" s="200"/>
      <c r="Q1462" s="200"/>
      <c r="R1462" s="200"/>
      <c r="S1462" s="200"/>
      <c r="T1462" s="201"/>
      <c r="AT1462" s="195" t="s">
        <v>188</v>
      </c>
      <c r="AU1462" s="195" t="s">
        <v>81</v>
      </c>
      <c r="AV1462" s="12" t="s">
        <v>81</v>
      </c>
      <c r="AW1462" s="12" t="s">
        <v>34</v>
      </c>
      <c r="AX1462" s="12" t="s">
        <v>72</v>
      </c>
      <c r="AY1462" s="195" t="s">
        <v>177</v>
      </c>
    </row>
    <row r="1463" spans="2:51" s="12" customFormat="1" ht="12">
      <c r="B1463" s="194"/>
      <c r="D1463" s="191" t="s">
        <v>188</v>
      </c>
      <c r="E1463" s="195" t="s">
        <v>3</v>
      </c>
      <c r="F1463" s="196" t="s">
        <v>653</v>
      </c>
      <c r="H1463" s="197">
        <v>33.048</v>
      </c>
      <c r="I1463" s="198"/>
      <c r="L1463" s="194"/>
      <c r="M1463" s="199"/>
      <c r="N1463" s="200"/>
      <c r="O1463" s="200"/>
      <c r="P1463" s="200"/>
      <c r="Q1463" s="200"/>
      <c r="R1463" s="200"/>
      <c r="S1463" s="200"/>
      <c r="T1463" s="201"/>
      <c r="AT1463" s="195" t="s">
        <v>188</v>
      </c>
      <c r="AU1463" s="195" t="s">
        <v>81</v>
      </c>
      <c r="AV1463" s="12" t="s">
        <v>81</v>
      </c>
      <c r="AW1463" s="12" t="s">
        <v>34</v>
      </c>
      <c r="AX1463" s="12" t="s">
        <v>72</v>
      </c>
      <c r="AY1463" s="195" t="s">
        <v>177</v>
      </c>
    </row>
    <row r="1464" spans="2:51" s="12" customFormat="1" ht="12">
      <c r="B1464" s="194"/>
      <c r="D1464" s="191" t="s">
        <v>188</v>
      </c>
      <c r="E1464" s="195" t="s">
        <v>3</v>
      </c>
      <c r="F1464" s="196" t="s">
        <v>654</v>
      </c>
      <c r="H1464" s="197">
        <v>33.36</v>
      </c>
      <c r="I1464" s="198"/>
      <c r="L1464" s="194"/>
      <c r="M1464" s="199"/>
      <c r="N1464" s="200"/>
      <c r="O1464" s="200"/>
      <c r="P1464" s="200"/>
      <c r="Q1464" s="200"/>
      <c r="R1464" s="200"/>
      <c r="S1464" s="200"/>
      <c r="T1464" s="201"/>
      <c r="AT1464" s="195" t="s">
        <v>188</v>
      </c>
      <c r="AU1464" s="195" t="s">
        <v>81</v>
      </c>
      <c r="AV1464" s="12" t="s">
        <v>81</v>
      </c>
      <c r="AW1464" s="12" t="s">
        <v>34</v>
      </c>
      <c r="AX1464" s="12" t="s">
        <v>72</v>
      </c>
      <c r="AY1464" s="195" t="s">
        <v>177</v>
      </c>
    </row>
    <row r="1465" spans="2:51" s="12" customFormat="1" ht="12">
      <c r="B1465" s="194"/>
      <c r="D1465" s="191" t="s">
        <v>188</v>
      </c>
      <c r="E1465" s="195" t="s">
        <v>3</v>
      </c>
      <c r="F1465" s="196" t="s">
        <v>620</v>
      </c>
      <c r="H1465" s="197">
        <v>49.053</v>
      </c>
      <c r="I1465" s="198"/>
      <c r="L1465" s="194"/>
      <c r="M1465" s="199"/>
      <c r="N1465" s="200"/>
      <c r="O1465" s="200"/>
      <c r="P1465" s="200"/>
      <c r="Q1465" s="200"/>
      <c r="R1465" s="200"/>
      <c r="S1465" s="200"/>
      <c r="T1465" s="201"/>
      <c r="AT1465" s="195" t="s">
        <v>188</v>
      </c>
      <c r="AU1465" s="195" t="s">
        <v>81</v>
      </c>
      <c r="AV1465" s="12" t="s">
        <v>81</v>
      </c>
      <c r="AW1465" s="12" t="s">
        <v>34</v>
      </c>
      <c r="AX1465" s="12" t="s">
        <v>72</v>
      </c>
      <c r="AY1465" s="195" t="s">
        <v>177</v>
      </c>
    </row>
    <row r="1466" spans="2:51" s="12" customFormat="1" ht="12">
      <c r="B1466" s="194"/>
      <c r="D1466" s="191" t="s">
        <v>188</v>
      </c>
      <c r="E1466" s="195" t="s">
        <v>3</v>
      </c>
      <c r="F1466" s="196" t="s">
        <v>655</v>
      </c>
      <c r="H1466" s="197">
        <v>62.217</v>
      </c>
      <c r="I1466" s="198"/>
      <c r="L1466" s="194"/>
      <c r="M1466" s="199"/>
      <c r="N1466" s="200"/>
      <c r="O1466" s="200"/>
      <c r="P1466" s="200"/>
      <c r="Q1466" s="200"/>
      <c r="R1466" s="200"/>
      <c r="S1466" s="200"/>
      <c r="T1466" s="201"/>
      <c r="AT1466" s="195" t="s">
        <v>188</v>
      </c>
      <c r="AU1466" s="195" t="s">
        <v>81</v>
      </c>
      <c r="AV1466" s="12" t="s">
        <v>81</v>
      </c>
      <c r="AW1466" s="12" t="s">
        <v>34</v>
      </c>
      <c r="AX1466" s="12" t="s">
        <v>72</v>
      </c>
      <c r="AY1466" s="195" t="s">
        <v>177</v>
      </c>
    </row>
    <row r="1467" spans="2:51" s="12" customFormat="1" ht="12">
      <c r="B1467" s="194"/>
      <c r="D1467" s="191" t="s">
        <v>188</v>
      </c>
      <c r="E1467" s="195" t="s">
        <v>3</v>
      </c>
      <c r="F1467" s="196" t="s">
        <v>656</v>
      </c>
      <c r="H1467" s="197">
        <v>58.37</v>
      </c>
      <c r="I1467" s="198"/>
      <c r="L1467" s="194"/>
      <c r="M1467" s="199"/>
      <c r="N1467" s="200"/>
      <c r="O1467" s="200"/>
      <c r="P1467" s="200"/>
      <c r="Q1467" s="200"/>
      <c r="R1467" s="200"/>
      <c r="S1467" s="200"/>
      <c r="T1467" s="201"/>
      <c r="AT1467" s="195" t="s">
        <v>188</v>
      </c>
      <c r="AU1467" s="195" t="s">
        <v>81</v>
      </c>
      <c r="AV1467" s="12" t="s">
        <v>81</v>
      </c>
      <c r="AW1467" s="12" t="s">
        <v>34</v>
      </c>
      <c r="AX1467" s="12" t="s">
        <v>72</v>
      </c>
      <c r="AY1467" s="195" t="s">
        <v>177</v>
      </c>
    </row>
    <row r="1468" spans="2:51" s="12" customFormat="1" ht="12">
      <c r="B1468" s="194"/>
      <c r="D1468" s="191" t="s">
        <v>188</v>
      </c>
      <c r="E1468" s="195" t="s">
        <v>3</v>
      </c>
      <c r="F1468" s="196" t="s">
        <v>623</v>
      </c>
      <c r="H1468" s="197">
        <v>67.08</v>
      </c>
      <c r="I1468" s="198"/>
      <c r="L1468" s="194"/>
      <c r="M1468" s="199"/>
      <c r="N1468" s="200"/>
      <c r="O1468" s="200"/>
      <c r="P1468" s="200"/>
      <c r="Q1468" s="200"/>
      <c r="R1468" s="200"/>
      <c r="S1468" s="200"/>
      <c r="T1468" s="201"/>
      <c r="AT1468" s="195" t="s">
        <v>188</v>
      </c>
      <c r="AU1468" s="195" t="s">
        <v>81</v>
      </c>
      <c r="AV1468" s="12" t="s">
        <v>81</v>
      </c>
      <c r="AW1468" s="12" t="s">
        <v>34</v>
      </c>
      <c r="AX1468" s="12" t="s">
        <v>72</v>
      </c>
      <c r="AY1468" s="195" t="s">
        <v>177</v>
      </c>
    </row>
    <row r="1469" spans="2:51" s="12" customFormat="1" ht="12">
      <c r="B1469" s="194"/>
      <c r="D1469" s="191" t="s">
        <v>188</v>
      </c>
      <c r="E1469" s="195" t="s">
        <v>3</v>
      </c>
      <c r="F1469" s="196" t="s">
        <v>623</v>
      </c>
      <c r="H1469" s="197">
        <v>67.08</v>
      </c>
      <c r="I1469" s="198"/>
      <c r="L1469" s="194"/>
      <c r="M1469" s="199"/>
      <c r="N1469" s="200"/>
      <c r="O1469" s="200"/>
      <c r="P1469" s="200"/>
      <c r="Q1469" s="200"/>
      <c r="R1469" s="200"/>
      <c r="S1469" s="200"/>
      <c r="T1469" s="201"/>
      <c r="AT1469" s="195" t="s">
        <v>188</v>
      </c>
      <c r="AU1469" s="195" t="s">
        <v>81</v>
      </c>
      <c r="AV1469" s="12" t="s">
        <v>81</v>
      </c>
      <c r="AW1469" s="12" t="s">
        <v>34</v>
      </c>
      <c r="AX1469" s="12" t="s">
        <v>72</v>
      </c>
      <c r="AY1469" s="195" t="s">
        <v>177</v>
      </c>
    </row>
    <row r="1470" spans="2:51" s="12" customFormat="1" ht="12">
      <c r="B1470" s="194"/>
      <c r="D1470" s="191" t="s">
        <v>188</v>
      </c>
      <c r="E1470" s="195" t="s">
        <v>3</v>
      </c>
      <c r="F1470" s="196" t="s">
        <v>623</v>
      </c>
      <c r="H1470" s="197">
        <v>67.08</v>
      </c>
      <c r="I1470" s="198"/>
      <c r="L1470" s="194"/>
      <c r="M1470" s="199"/>
      <c r="N1470" s="200"/>
      <c r="O1470" s="200"/>
      <c r="P1470" s="200"/>
      <c r="Q1470" s="200"/>
      <c r="R1470" s="200"/>
      <c r="S1470" s="200"/>
      <c r="T1470" s="201"/>
      <c r="AT1470" s="195" t="s">
        <v>188</v>
      </c>
      <c r="AU1470" s="195" t="s">
        <v>81</v>
      </c>
      <c r="AV1470" s="12" t="s">
        <v>81</v>
      </c>
      <c r="AW1470" s="12" t="s">
        <v>34</v>
      </c>
      <c r="AX1470" s="12" t="s">
        <v>72</v>
      </c>
      <c r="AY1470" s="195" t="s">
        <v>177</v>
      </c>
    </row>
    <row r="1471" spans="2:51" s="12" customFormat="1" ht="12">
      <c r="B1471" s="194"/>
      <c r="D1471" s="191" t="s">
        <v>188</v>
      </c>
      <c r="E1471" s="195" t="s">
        <v>3</v>
      </c>
      <c r="F1471" s="196" t="s">
        <v>657</v>
      </c>
      <c r="H1471" s="197">
        <v>61.635</v>
      </c>
      <c r="I1471" s="198"/>
      <c r="L1471" s="194"/>
      <c r="M1471" s="199"/>
      <c r="N1471" s="200"/>
      <c r="O1471" s="200"/>
      <c r="P1471" s="200"/>
      <c r="Q1471" s="200"/>
      <c r="R1471" s="200"/>
      <c r="S1471" s="200"/>
      <c r="T1471" s="201"/>
      <c r="AT1471" s="195" t="s">
        <v>188</v>
      </c>
      <c r="AU1471" s="195" t="s">
        <v>81</v>
      </c>
      <c r="AV1471" s="12" t="s">
        <v>81</v>
      </c>
      <c r="AW1471" s="12" t="s">
        <v>34</v>
      </c>
      <c r="AX1471" s="12" t="s">
        <v>72</v>
      </c>
      <c r="AY1471" s="195" t="s">
        <v>177</v>
      </c>
    </row>
    <row r="1472" spans="2:51" s="12" customFormat="1" ht="12">
      <c r="B1472" s="194"/>
      <c r="D1472" s="191" t="s">
        <v>188</v>
      </c>
      <c r="E1472" s="195" t="s">
        <v>3</v>
      </c>
      <c r="F1472" s="196" t="s">
        <v>657</v>
      </c>
      <c r="H1472" s="197">
        <v>61.635</v>
      </c>
      <c r="I1472" s="198"/>
      <c r="L1472" s="194"/>
      <c r="M1472" s="199"/>
      <c r="N1472" s="200"/>
      <c r="O1472" s="200"/>
      <c r="P1472" s="200"/>
      <c r="Q1472" s="200"/>
      <c r="R1472" s="200"/>
      <c r="S1472" s="200"/>
      <c r="T1472" s="201"/>
      <c r="AT1472" s="195" t="s">
        <v>188</v>
      </c>
      <c r="AU1472" s="195" t="s">
        <v>81</v>
      </c>
      <c r="AV1472" s="12" t="s">
        <v>81</v>
      </c>
      <c r="AW1472" s="12" t="s">
        <v>34</v>
      </c>
      <c r="AX1472" s="12" t="s">
        <v>72</v>
      </c>
      <c r="AY1472" s="195" t="s">
        <v>177</v>
      </c>
    </row>
    <row r="1473" spans="2:51" s="12" customFormat="1" ht="12">
      <c r="B1473" s="194"/>
      <c r="D1473" s="191" t="s">
        <v>188</v>
      </c>
      <c r="E1473" s="195" t="s">
        <v>3</v>
      </c>
      <c r="F1473" s="196" t="s">
        <v>657</v>
      </c>
      <c r="H1473" s="197">
        <v>61.635</v>
      </c>
      <c r="I1473" s="198"/>
      <c r="L1473" s="194"/>
      <c r="M1473" s="199"/>
      <c r="N1473" s="200"/>
      <c r="O1473" s="200"/>
      <c r="P1473" s="200"/>
      <c r="Q1473" s="200"/>
      <c r="R1473" s="200"/>
      <c r="S1473" s="200"/>
      <c r="T1473" s="201"/>
      <c r="AT1473" s="195" t="s">
        <v>188</v>
      </c>
      <c r="AU1473" s="195" t="s">
        <v>81</v>
      </c>
      <c r="AV1473" s="12" t="s">
        <v>81</v>
      </c>
      <c r="AW1473" s="12" t="s">
        <v>34</v>
      </c>
      <c r="AX1473" s="12" t="s">
        <v>72</v>
      </c>
      <c r="AY1473" s="195" t="s">
        <v>177</v>
      </c>
    </row>
    <row r="1474" spans="2:51" s="12" customFormat="1" ht="12">
      <c r="B1474" s="194"/>
      <c r="D1474" s="191" t="s">
        <v>188</v>
      </c>
      <c r="E1474" s="195" t="s">
        <v>3</v>
      </c>
      <c r="F1474" s="196" t="s">
        <v>657</v>
      </c>
      <c r="H1474" s="197">
        <v>61.635</v>
      </c>
      <c r="I1474" s="198"/>
      <c r="L1474" s="194"/>
      <c r="M1474" s="199"/>
      <c r="N1474" s="200"/>
      <c r="O1474" s="200"/>
      <c r="P1474" s="200"/>
      <c r="Q1474" s="200"/>
      <c r="R1474" s="200"/>
      <c r="S1474" s="200"/>
      <c r="T1474" s="201"/>
      <c r="AT1474" s="195" t="s">
        <v>188</v>
      </c>
      <c r="AU1474" s="195" t="s">
        <v>81</v>
      </c>
      <c r="AV1474" s="12" t="s">
        <v>81</v>
      </c>
      <c r="AW1474" s="12" t="s">
        <v>34</v>
      </c>
      <c r="AX1474" s="12" t="s">
        <v>72</v>
      </c>
      <c r="AY1474" s="195" t="s">
        <v>177</v>
      </c>
    </row>
    <row r="1475" spans="2:51" s="12" customFormat="1" ht="12">
      <c r="B1475" s="194"/>
      <c r="D1475" s="191" t="s">
        <v>188</v>
      </c>
      <c r="E1475" s="195" t="s">
        <v>3</v>
      </c>
      <c r="F1475" s="196" t="s">
        <v>658</v>
      </c>
      <c r="H1475" s="197">
        <v>34.83</v>
      </c>
      <c r="I1475" s="198"/>
      <c r="L1475" s="194"/>
      <c r="M1475" s="199"/>
      <c r="N1475" s="200"/>
      <c r="O1475" s="200"/>
      <c r="P1475" s="200"/>
      <c r="Q1475" s="200"/>
      <c r="R1475" s="200"/>
      <c r="S1475" s="200"/>
      <c r="T1475" s="201"/>
      <c r="AT1475" s="195" t="s">
        <v>188</v>
      </c>
      <c r="AU1475" s="195" t="s">
        <v>81</v>
      </c>
      <c r="AV1475" s="12" t="s">
        <v>81</v>
      </c>
      <c r="AW1475" s="12" t="s">
        <v>34</v>
      </c>
      <c r="AX1475" s="12" t="s">
        <v>72</v>
      </c>
      <c r="AY1475" s="195" t="s">
        <v>177</v>
      </c>
    </row>
    <row r="1476" spans="2:51" s="12" customFormat="1" ht="12">
      <c r="B1476" s="194"/>
      <c r="D1476" s="191" t="s">
        <v>188</v>
      </c>
      <c r="E1476" s="195" t="s">
        <v>3</v>
      </c>
      <c r="F1476" s="196" t="s">
        <v>658</v>
      </c>
      <c r="H1476" s="197">
        <v>34.83</v>
      </c>
      <c r="I1476" s="198"/>
      <c r="L1476" s="194"/>
      <c r="M1476" s="199"/>
      <c r="N1476" s="200"/>
      <c r="O1476" s="200"/>
      <c r="P1476" s="200"/>
      <c r="Q1476" s="200"/>
      <c r="R1476" s="200"/>
      <c r="S1476" s="200"/>
      <c r="T1476" s="201"/>
      <c r="AT1476" s="195" t="s">
        <v>188</v>
      </c>
      <c r="AU1476" s="195" t="s">
        <v>81</v>
      </c>
      <c r="AV1476" s="12" t="s">
        <v>81</v>
      </c>
      <c r="AW1476" s="12" t="s">
        <v>34</v>
      </c>
      <c r="AX1476" s="12" t="s">
        <v>72</v>
      </c>
      <c r="AY1476" s="195" t="s">
        <v>177</v>
      </c>
    </row>
    <row r="1477" spans="2:51" s="12" customFormat="1" ht="12">
      <c r="B1477" s="194"/>
      <c r="D1477" s="191" t="s">
        <v>188</v>
      </c>
      <c r="E1477" s="195" t="s">
        <v>3</v>
      </c>
      <c r="F1477" s="196" t="s">
        <v>658</v>
      </c>
      <c r="H1477" s="197">
        <v>34.83</v>
      </c>
      <c r="I1477" s="198"/>
      <c r="L1477" s="194"/>
      <c r="M1477" s="199"/>
      <c r="N1477" s="200"/>
      <c r="O1477" s="200"/>
      <c r="P1477" s="200"/>
      <c r="Q1477" s="200"/>
      <c r="R1477" s="200"/>
      <c r="S1477" s="200"/>
      <c r="T1477" s="201"/>
      <c r="AT1477" s="195" t="s">
        <v>188</v>
      </c>
      <c r="AU1477" s="195" t="s">
        <v>81</v>
      </c>
      <c r="AV1477" s="12" t="s">
        <v>81</v>
      </c>
      <c r="AW1477" s="12" t="s">
        <v>34</v>
      </c>
      <c r="AX1477" s="12" t="s">
        <v>72</v>
      </c>
      <c r="AY1477" s="195" t="s">
        <v>177</v>
      </c>
    </row>
    <row r="1478" spans="2:51" s="12" customFormat="1" ht="12">
      <c r="B1478" s="194"/>
      <c r="D1478" s="191" t="s">
        <v>188</v>
      </c>
      <c r="E1478" s="195" t="s">
        <v>3</v>
      </c>
      <c r="F1478" s="196" t="s">
        <v>659</v>
      </c>
      <c r="H1478" s="197">
        <v>31.86</v>
      </c>
      <c r="I1478" s="198"/>
      <c r="L1478" s="194"/>
      <c r="M1478" s="199"/>
      <c r="N1478" s="200"/>
      <c r="O1478" s="200"/>
      <c r="P1478" s="200"/>
      <c r="Q1478" s="200"/>
      <c r="R1478" s="200"/>
      <c r="S1478" s="200"/>
      <c r="T1478" s="201"/>
      <c r="AT1478" s="195" t="s">
        <v>188</v>
      </c>
      <c r="AU1478" s="195" t="s">
        <v>81</v>
      </c>
      <c r="AV1478" s="12" t="s">
        <v>81</v>
      </c>
      <c r="AW1478" s="12" t="s">
        <v>34</v>
      </c>
      <c r="AX1478" s="12" t="s">
        <v>72</v>
      </c>
      <c r="AY1478" s="195" t="s">
        <v>177</v>
      </c>
    </row>
    <row r="1479" spans="2:51" s="12" customFormat="1" ht="12">
      <c r="B1479" s="194"/>
      <c r="D1479" s="191" t="s">
        <v>188</v>
      </c>
      <c r="E1479" s="195" t="s">
        <v>3</v>
      </c>
      <c r="F1479" s="196" t="s">
        <v>659</v>
      </c>
      <c r="H1479" s="197">
        <v>31.86</v>
      </c>
      <c r="I1479" s="198"/>
      <c r="L1479" s="194"/>
      <c r="M1479" s="199"/>
      <c r="N1479" s="200"/>
      <c r="O1479" s="200"/>
      <c r="P1479" s="200"/>
      <c r="Q1479" s="200"/>
      <c r="R1479" s="200"/>
      <c r="S1479" s="200"/>
      <c r="T1479" s="201"/>
      <c r="AT1479" s="195" t="s">
        <v>188</v>
      </c>
      <c r="AU1479" s="195" t="s">
        <v>81</v>
      </c>
      <c r="AV1479" s="12" t="s">
        <v>81</v>
      </c>
      <c r="AW1479" s="12" t="s">
        <v>34</v>
      </c>
      <c r="AX1479" s="12" t="s">
        <v>72</v>
      </c>
      <c r="AY1479" s="195" t="s">
        <v>177</v>
      </c>
    </row>
    <row r="1480" spans="2:51" s="12" customFormat="1" ht="12">
      <c r="B1480" s="194"/>
      <c r="D1480" s="191" t="s">
        <v>188</v>
      </c>
      <c r="E1480" s="195" t="s">
        <v>3</v>
      </c>
      <c r="F1480" s="196" t="s">
        <v>659</v>
      </c>
      <c r="H1480" s="197">
        <v>31.86</v>
      </c>
      <c r="I1480" s="198"/>
      <c r="L1480" s="194"/>
      <c r="M1480" s="199"/>
      <c r="N1480" s="200"/>
      <c r="O1480" s="200"/>
      <c r="P1480" s="200"/>
      <c r="Q1480" s="200"/>
      <c r="R1480" s="200"/>
      <c r="S1480" s="200"/>
      <c r="T1480" s="201"/>
      <c r="AT1480" s="195" t="s">
        <v>188</v>
      </c>
      <c r="AU1480" s="195" t="s">
        <v>81</v>
      </c>
      <c r="AV1480" s="12" t="s">
        <v>81</v>
      </c>
      <c r="AW1480" s="12" t="s">
        <v>34</v>
      </c>
      <c r="AX1480" s="12" t="s">
        <v>72</v>
      </c>
      <c r="AY1480" s="195" t="s">
        <v>177</v>
      </c>
    </row>
    <row r="1481" spans="2:51" s="12" customFormat="1" ht="12">
      <c r="B1481" s="194"/>
      <c r="D1481" s="191" t="s">
        <v>188</v>
      </c>
      <c r="E1481" s="195" t="s">
        <v>3</v>
      </c>
      <c r="F1481" s="196" t="s">
        <v>659</v>
      </c>
      <c r="H1481" s="197">
        <v>31.86</v>
      </c>
      <c r="I1481" s="198"/>
      <c r="L1481" s="194"/>
      <c r="M1481" s="199"/>
      <c r="N1481" s="200"/>
      <c r="O1481" s="200"/>
      <c r="P1481" s="200"/>
      <c r="Q1481" s="200"/>
      <c r="R1481" s="200"/>
      <c r="S1481" s="200"/>
      <c r="T1481" s="201"/>
      <c r="AT1481" s="195" t="s">
        <v>188</v>
      </c>
      <c r="AU1481" s="195" t="s">
        <v>81</v>
      </c>
      <c r="AV1481" s="12" t="s">
        <v>81</v>
      </c>
      <c r="AW1481" s="12" t="s">
        <v>34</v>
      </c>
      <c r="AX1481" s="12" t="s">
        <v>72</v>
      </c>
      <c r="AY1481" s="195" t="s">
        <v>177</v>
      </c>
    </row>
    <row r="1482" spans="2:51" s="12" customFormat="1" ht="12">
      <c r="B1482" s="194"/>
      <c r="D1482" s="191" t="s">
        <v>188</v>
      </c>
      <c r="E1482" s="195" t="s">
        <v>3</v>
      </c>
      <c r="F1482" s="196" t="s">
        <v>660</v>
      </c>
      <c r="H1482" s="197">
        <v>55.818</v>
      </c>
      <c r="I1482" s="198"/>
      <c r="L1482" s="194"/>
      <c r="M1482" s="199"/>
      <c r="N1482" s="200"/>
      <c r="O1482" s="200"/>
      <c r="P1482" s="200"/>
      <c r="Q1482" s="200"/>
      <c r="R1482" s="200"/>
      <c r="S1482" s="200"/>
      <c r="T1482" s="201"/>
      <c r="AT1482" s="195" t="s">
        <v>188</v>
      </c>
      <c r="AU1482" s="195" t="s">
        <v>81</v>
      </c>
      <c r="AV1482" s="12" t="s">
        <v>81</v>
      </c>
      <c r="AW1482" s="12" t="s">
        <v>34</v>
      </c>
      <c r="AX1482" s="12" t="s">
        <v>72</v>
      </c>
      <c r="AY1482" s="195" t="s">
        <v>177</v>
      </c>
    </row>
    <row r="1483" spans="2:51" s="12" customFormat="1" ht="12">
      <c r="B1483" s="194"/>
      <c r="D1483" s="191" t="s">
        <v>188</v>
      </c>
      <c r="E1483" s="195" t="s">
        <v>3</v>
      </c>
      <c r="F1483" s="196" t="s">
        <v>661</v>
      </c>
      <c r="H1483" s="197">
        <v>39.22</v>
      </c>
      <c r="I1483" s="198"/>
      <c r="L1483" s="194"/>
      <c r="M1483" s="199"/>
      <c r="N1483" s="200"/>
      <c r="O1483" s="200"/>
      <c r="P1483" s="200"/>
      <c r="Q1483" s="200"/>
      <c r="R1483" s="200"/>
      <c r="S1483" s="200"/>
      <c r="T1483" s="201"/>
      <c r="AT1483" s="195" t="s">
        <v>188</v>
      </c>
      <c r="AU1483" s="195" t="s">
        <v>81</v>
      </c>
      <c r="AV1483" s="12" t="s">
        <v>81</v>
      </c>
      <c r="AW1483" s="12" t="s">
        <v>34</v>
      </c>
      <c r="AX1483" s="12" t="s">
        <v>72</v>
      </c>
      <c r="AY1483" s="195" t="s">
        <v>177</v>
      </c>
    </row>
    <row r="1484" spans="2:51" s="12" customFormat="1" ht="12">
      <c r="B1484" s="194"/>
      <c r="D1484" s="191" t="s">
        <v>188</v>
      </c>
      <c r="E1484" s="195" t="s">
        <v>3</v>
      </c>
      <c r="F1484" s="196" t="s">
        <v>629</v>
      </c>
      <c r="H1484" s="197">
        <v>61.065</v>
      </c>
      <c r="I1484" s="198"/>
      <c r="L1484" s="194"/>
      <c r="M1484" s="199"/>
      <c r="N1484" s="200"/>
      <c r="O1484" s="200"/>
      <c r="P1484" s="200"/>
      <c r="Q1484" s="200"/>
      <c r="R1484" s="200"/>
      <c r="S1484" s="200"/>
      <c r="T1484" s="201"/>
      <c r="AT1484" s="195" t="s">
        <v>188</v>
      </c>
      <c r="AU1484" s="195" t="s">
        <v>81</v>
      </c>
      <c r="AV1484" s="12" t="s">
        <v>81</v>
      </c>
      <c r="AW1484" s="12" t="s">
        <v>34</v>
      </c>
      <c r="AX1484" s="12" t="s">
        <v>72</v>
      </c>
      <c r="AY1484" s="195" t="s">
        <v>177</v>
      </c>
    </row>
    <row r="1485" spans="2:51" s="12" customFormat="1" ht="12">
      <c r="B1485" s="194"/>
      <c r="D1485" s="191" t="s">
        <v>188</v>
      </c>
      <c r="E1485" s="195" t="s">
        <v>3</v>
      </c>
      <c r="F1485" s="196" t="s">
        <v>662</v>
      </c>
      <c r="H1485" s="197">
        <v>53.155</v>
      </c>
      <c r="I1485" s="198"/>
      <c r="L1485" s="194"/>
      <c r="M1485" s="199"/>
      <c r="N1485" s="200"/>
      <c r="O1485" s="200"/>
      <c r="P1485" s="200"/>
      <c r="Q1485" s="200"/>
      <c r="R1485" s="200"/>
      <c r="S1485" s="200"/>
      <c r="T1485" s="201"/>
      <c r="AT1485" s="195" t="s">
        <v>188</v>
      </c>
      <c r="AU1485" s="195" t="s">
        <v>81</v>
      </c>
      <c r="AV1485" s="12" t="s">
        <v>81</v>
      </c>
      <c r="AW1485" s="12" t="s">
        <v>34</v>
      </c>
      <c r="AX1485" s="12" t="s">
        <v>72</v>
      </c>
      <c r="AY1485" s="195" t="s">
        <v>177</v>
      </c>
    </row>
    <row r="1486" spans="2:51" s="12" customFormat="1" ht="12">
      <c r="B1486" s="194"/>
      <c r="D1486" s="191" t="s">
        <v>188</v>
      </c>
      <c r="E1486" s="195" t="s">
        <v>3</v>
      </c>
      <c r="F1486" s="196" t="s">
        <v>663</v>
      </c>
      <c r="H1486" s="197">
        <v>18.4</v>
      </c>
      <c r="I1486" s="198"/>
      <c r="L1486" s="194"/>
      <c r="M1486" s="199"/>
      <c r="N1486" s="200"/>
      <c r="O1486" s="200"/>
      <c r="P1486" s="200"/>
      <c r="Q1486" s="200"/>
      <c r="R1486" s="200"/>
      <c r="S1486" s="200"/>
      <c r="T1486" s="201"/>
      <c r="AT1486" s="195" t="s">
        <v>188</v>
      </c>
      <c r="AU1486" s="195" t="s">
        <v>81</v>
      </c>
      <c r="AV1486" s="12" t="s">
        <v>81</v>
      </c>
      <c r="AW1486" s="12" t="s">
        <v>34</v>
      </c>
      <c r="AX1486" s="12" t="s">
        <v>72</v>
      </c>
      <c r="AY1486" s="195" t="s">
        <v>177</v>
      </c>
    </row>
    <row r="1487" spans="2:51" s="12" customFormat="1" ht="12">
      <c r="B1487" s="194"/>
      <c r="D1487" s="191" t="s">
        <v>188</v>
      </c>
      <c r="E1487" s="195" t="s">
        <v>3</v>
      </c>
      <c r="F1487" s="196" t="s">
        <v>664</v>
      </c>
      <c r="H1487" s="197">
        <v>24.27</v>
      </c>
      <c r="I1487" s="198"/>
      <c r="L1487" s="194"/>
      <c r="M1487" s="199"/>
      <c r="N1487" s="200"/>
      <c r="O1487" s="200"/>
      <c r="P1487" s="200"/>
      <c r="Q1487" s="200"/>
      <c r="R1487" s="200"/>
      <c r="S1487" s="200"/>
      <c r="T1487" s="201"/>
      <c r="AT1487" s="195" t="s">
        <v>188</v>
      </c>
      <c r="AU1487" s="195" t="s">
        <v>81</v>
      </c>
      <c r="AV1487" s="12" t="s">
        <v>81</v>
      </c>
      <c r="AW1487" s="12" t="s">
        <v>34</v>
      </c>
      <c r="AX1487" s="12" t="s">
        <v>72</v>
      </c>
      <c r="AY1487" s="195" t="s">
        <v>177</v>
      </c>
    </row>
    <row r="1488" spans="2:51" s="12" customFormat="1" ht="12">
      <c r="B1488" s="194"/>
      <c r="D1488" s="191" t="s">
        <v>188</v>
      </c>
      <c r="E1488" s="195" t="s">
        <v>3</v>
      </c>
      <c r="F1488" s="196" t="s">
        <v>633</v>
      </c>
      <c r="H1488" s="197">
        <v>45.63</v>
      </c>
      <c r="I1488" s="198"/>
      <c r="L1488" s="194"/>
      <c r="M1488" s="199"/>
      <c r="N1488" s="200"/>
      <c r="O1488" s="200"/>
      <c r="P1488" s="200"/>
      <c r="Q1488" s="200"/>
      <c r="R1488" s="200"/>
      <c r="S1488" s="200"/>
      <c r="T1488" s="201"/>
      <c r="AT1488" s="195" t="s">
        <v>188</v>
      </c>
      <c r="AU1488" s="195" t="s">
        <v>81</v>
      </c>
      <c r="AV1488" s="12" t="s">
        <v>81</v>
      </c>
      <c r="AW1488" s="12" t="s">
        <v>34</v>
      </c>
      <c r="AX1488" s="12" t="s">
        <v>72</v>
      </c>
      <c r="AY1488" s="195" t="s">
        <v>177</v>
      </c>
    </row>
    <row r="1489" spans="2:51" s="12" customFormat="1" ht="12">
      <c r="B1489" s="194"/>
      <c r="D1489" s="191" t="s">
        <v>188</v>
      </c>
      <c r="E1489" s="195" t="s">
        <v>3</v>
      </c>
      <c r="F1489" s="196" t="s">
        <v>634</v>
      </c>
      <c r="H1489" s="197">
        <v>36.48</v>
      </c>
      <c r="I1489" s="198"/>
      <c r="L1489" s="194"/>
      <c r="M1489" s="199"/>
      <c r="N1489" s="200"/>
      <c r="O1489" s="200"/>
      <c r="P1489" s="200"/>
      <c r="Q1489" s="200"/>
      <c r="R1489" s="200"/>
      <c r="S1489" s="200"/>
      <c r="T1489" s="201"/>
      <c r="AT1489" s="195" t="s">
        <v>188</v>
      </c>
      <c r="AU1489" s="195" t="s">
        <v>81</v>
      </c>
      <c r="AV1489" s="12" t="s">
        <v>81</v>
      </c>
      <c r="AW1489" s="12" t="s">
        <v>34</v>
      </c>
      <c r="AX1489" s="12" t="s">
        <v>72</v>
      </c>
      <c r="AY1489" s="195" t="s">
        <v>177</v>
      </c>
    </row>
    <row r="1490" spans="2:51" s="12" customFormat="1" ht="12">
      <c r="B1490" s="194"/>
      <c r="D1490" s="191" t="s">
        <v>188</v>
      </c>
      <c r="E1490" s="195" t="s">
        <v>3</v>
      </c>
      <c r="F1490" s="196" t="s">
        <v>665</v>
      </c>
      <c r="H1490" s="197">
        <v>22.62</v>
      </c>
      <c r="I1490" s="198"/>
      <c r="L1490" s="194"/>
      <c r="M1490" s="199"/>
      <c r="N1490" s="200"/>
      <c r="O1490" s="200"/>
      <c r="P1490" s="200"/>
      <c r="Q1490" s="200"/>
      <c r="R1490" s="200"/>
      <c r="S1490" s="200"/>
      <c r="T1490" s="201"/>
      <c r="AT1490" s="195" t="s">
        <v>188</v>
      </c>
      <c r="AU1490" s="195" t="s">
        <v>81</v>
      </c>
      <c r="AV1490" s="12" t="s">
        <v>81</v>
      </c>
      <c r="AW1490" s="12" t="s">
        <v>34</v>
      </c>
      <c r="AX1490" s="12" t="s">
        <v>72</v>
      </c>
      <c r="AY1490" s="195" t="s">
        <v>177</v>
      </c>
    </row>
    <row r="1491" spans="2:51" s="12" customFormat="1" ht="12">
      <c r="B1491" s="194"/>
      <c r="D1491" s="191" t="s">
        <v>188</v>
      </c>
      <c r="E1491" s="195" t="s">
        <v>3</v>
      </c>
      <c r="F1491" s="196" t="s">
        <v>665</v>
      </c>
      <c r="H1491" s="197">
        <v>22.62</v>
      </c>
      <c r="I1491" s="198"/>
      <c r="L1491" s="194"/>
      <c r="M1491" s="199"/>
      <c r="N1491" s="200"/>
      <c r="O1491" s="200"/>
      <c r="P1491" s="200"/>
      <c r="Q1491" s="200"/>
      <c r="R1491" s="200"/>
      <c r="S1491" s="200"/>
      <c r="T1491" s="201"/>
      <c r="AT1491" s="195" t="s">
        <v>188</v>
      </c>
      <c r="AU1491" s="195" t="s">
        <v>81</v>
      </c>
      <c r="AV1491" s="12" t="s">
        <v>81</v>
      </c>
      <c r="AW1491" s="12" t="s">
        <v>34</v>
      </c>
      <c r="AX1491" s="12" t="s">
        <v>72</v>
      </c>
      <c r="AY1491" s="195" t="s">
        <v>177</v>
      </c>
    </row>
    <row r="1492" spans="2:51" s="12" customFormat="1" ht="12">
      <c r="B1492" s="194"/>
      <c r="D1492" s="191" t="s">
        <v>188</v>
      </c>
      <c r="E1492" s="195" t="s">
        <v>3</v>
      </c>
      <c r="F1492" s="196" t="s">
        <v>633</v>
      </c>
      <c r="H1492" s="197">
        <v>45.63</v>
      </c>
      <c r="I1492" s="198"/>
      <c r="L1492" s="194"/>
      <c r="M1492" s="199"/>
      <c r="N1492" s="200"/>
      <c r="O1492" s="200"/>
      <c r="P1492" s="200"/>
      <c r="Q1492" s="200"/>
      <c r="R1492" s="200"/>
      <c r="S1492" s="200"/>
      <c r="T1492" s="201"/>
      <c r="AT1492" s="195" t="s">
        <v>188</v>
      </c>
      <c r="AU1492" s="195" t="s">
        <v>81</v>
      </c>
      <c r="AV1492" s="12" t="s">
        <v>81</v>
      </c>
      <c r="AW1492" s="12" t="s">
        <v>34</v>
      </c>
      <c r="AX1492" s="12" t="s">
        <v>72</v>
      </c>
      <c r="AY1492" s="195" t="s">
        <v>177</v>
      </c>
    </row>
    <row r="1493" spans="2:51" s="14" customFormat="1" ht="12">
      <c r="B1493" s="221"/>
      <c r="D1493" s="191" t="s">
        <v>188</v>
      </c>
      <c r="E1493" s="222" t="s">
        <v>3</v>
      </c>
      <c r="F1493" s="223" t="s">
        <v>366</v>
      </c>
      <c r="H1493" s="224">
        <v>2835.2580000000007</v>
      </c>
      <c r="I1493" s="225"/>
      <c r="L1493" s="221"/>
      <c r="M1493" s="226"/>
      <c r="N1493" s="227"/>
      <c r="O1493" s="227"/>
      <c r="P1493" s="227"/>
      <c r="Q1493" s="227"/>
      <c r="R1493" s="227"/>
      <c r="S1493" s="227"/>
      <c r="T1493" s="228"/>
      <c r="AT1493" s="222" t="s">
        <v>188</v>
      </c>
      <c r="AU1493" s="222" t="s">
        <v>81</v>
      </c>
      <c r="AV1493" s="14" t="s">
        <v>194</v>
      </c>
      <c r="AW1493" s="14" t="s">
        <v>34</v>
      </c>
      <c r="AX1493" s="14" t="s">
        <v>72</v>
      </c>
      <c r="AY1493" s="222" t="s">
        <v>177</v>
      </c>
    </row>
    <row r="1494" spans="2:51" s="12" customFormat="1" ht="12">
      <c r="B1494" s="194"/>
      <c r="D1494" s="191" t="s">
        <v>188</v>
      </c>
      <c r="E1494" s="195" t="s">
        <v>3</v>
      </c>
      <c r="F1494" s="196" t="s">
        <v>599</v>
      </c>
      <c r="H1494" s="197">
        <v>26.12</v>
      </c>
      <c r="I1494" s="198"/>
      <c r="L1494" s="194"/>
      <c r="M1494" s="199"/>
      <c r="N1494" s="200"/>
      <c r="O1494" s="200"/>
      <c r="P1494" s="200"/>
      <c r="Q1494" s="200"/>
      <c r="R1494" s="200"/>
      <c r="S1494" s="200"/>
      <c r="T1494" s="201"/>
      <c r="AT1494" s="195" t="s">
        <v>188</v>
      </c>
      <c r="AU1494" s="195" t="s">
        <v>81</v>
      </c>
      <c r="AV1494" s="12" t="s">
        <v>81</v>
      </c>
      <c r="AW1494" s="12" t="s">
        <v>34</v>
      </c>
      <c r="AX1494" s="12" t="s">
        <v>72</v>
      </c>
      <c r="AY1494" s="195" t="s">
        <v>177</v>
      </c>
    </row>
    <row r="1495" spans="2:51" s="12" customFormat="1" ht="12">
      <c r="B1495" s="194"/>
      <c r="D1495" s="191" t="s">
        <v>188</v>
      </c>
      <c r="E1495" s="195" t="s">
        <v>3</v>
      </c>
      <c r="F1495" s="196" t="s">
        <v>666</v>
      </c>
      <c r="H1495" s="197">
        <v>78.26</v>
      </c>
      <c r="I1495" s="198"/>
      <c r="L1495" s="194"/>
      <c r="M1495" s="199"/>
      <c r="N1495" s="200"/>
      <c r="O1495" s="200"/>
      <c r="P1495" s="200"/>
      <c r="Q1495" s="200"/>
      <c r="R1495" s="200"/>
      <c r="S1495" s="200"/>
      <c r="T1495" s="201"/>
      <c r="AT1495" s="195" t="s">
        <v>188</v>
      </c>
      <c r="AU1495" s="195" t="s">
        <v>81</v>
      </c>
      <c r="AV1495" s="12" t="s">
        <v>81</v>
      </c>
      <c r="AW1495" s="12" t="s">
        <v>34</v>
      </c>
      <c r="AX1495" s="12" t="s">
        <v>72</v>
      </c>
      <c r="AY1495" s="195" t="s">
        <v>177</v>
      </c>
    </row>
    <row r="1496" spans="2:51" s="12" customFormat="1" ht="12">
      <c r="B1496" s="194"/>
      <c r="D1496" s="191" t="s">
        <v>188</v>
      </c>
      <c r="E1496" s="195" t="s">
        <v>3</v>
      </c>
      <c r="F1496" s="196" t="s">
        <v>638</v>
      </c>
      <c r="H1496" s="197">
        <v>578.29</v>
      </c>
      <c r="I1496" s="198"/>
      <c r="L1496" s="194"/>
      <c r="M1496" s="199"/>
      <c r="N1496" s="200"/>
      <c r="O1496" s="200"/>
      <c r="P1496" s="200"/>
      <c r="Q1496" s="200"/>
      <c r="R1496" s="200"/>
      <c r="S1496" s="200"/>
      <c r="T1496" s="201"/>
      <c r="AT1496" s="195" t="s">
        <v>188</v>
      </c>
      <c r="AU1496" s="195" t="s">
        <v>81</v>
      </c>
      <c r="AV1496" s="12" t="s">
        <v>81</v>
      </c>
      <c r="AW1496" s="12" t="s">
        <v>34</v>
      </c>
      <c r="AX1496" s="12" t="s">
        <v>72</v>
      </c>
      <c r="AY1496" s="195" t="s">
        <v>177</v>
      </c>
    </row>
    <row r="1497" spans="2:51" s="12" customFormat="1" ht="12">
      <c r="B1497" s="194"/>
      <c r="D1497" s="191" t="s">
        <v>188</v>
      </c>
      <c r="E1497" s="195" t="s">
        <v>3</v>
      </c>
      <c r="F1497" s="196" t="s">
        <v>639</v>
      </c>
      <c r="H1497" s="197">
        <v>37.05</v>
      </c>
      <c r="I1497" s="198"/>
      <c r="L1497" s="194"/>
      <c r="M1497" s="199"/>
      <c r="N1497" s="200"/>
      <c r="O1497" s="200"/>
      <c r="P1497" s="200"/>
      <c r="Q1497" s="200"/>
      <c r="R1497" s="200"/>
      <c r="S1497" s="200"/>
      <c r="T1497" s="201"/>
      <c r="AT1497" s="195" t="s">
        <v>188</v>
      </c>
      <c r="AU1497" s="195" t="s">
        <v>81</v>
      </c>
      <c r="AV1497" s="12" t="s">
        <v>81</v>
      </c>
      <c r="AW1497" s="12" t="s">
        <v>34</v>
      </c>
      <c r="AX1497" s="12" t="s">
        <v>72</v>
      </c>
      <c r="AY1497" s="195" t="s">
        <v>177</v>
      </c>
    </row>
    <row r="1498" spans="2:51" s="12" customFormat="1" ht="12">
      <c r="B1498" s="194"/>
      <c r="D1498" s="191" t="s">
        <v>188</v>
      </c>
      <c r="E1498" s="195" t="s">
        <v>3</v>
      </c>
      <c r="F1498" s="196" t="s">
        <v>603</v>
      </c>
      <c r="H1498" s="197">
        <v>27.24</v>
      </c>
      <c r="I1498" s="198"/>
      <c r="L1498" s="194"/>
      <c r="M1498" s="199"/>
      <c r="N1498" s="200"/>
      <c r="O1498" s="200"/>
      <c r="P1498" s="200"/>
      <c r="Q1498" s="200"/>
      <c r="R1498" s="200"/>
      <c r="S1498" s="200"/>
      <c r="T1498" s="201"/>
      <c r="AT1498" s="195" t="s">
        <v>188</v>
      </c>
      <c r="AU1498" s="195" t="s">
        <v>81</v>
      </c>
      <c r="AV1498" s="12" t="s">
        <v>81</v>
      </c>
      <c r="AW1498" s="12" t="s">
        <v>34</v>
      </c>
      <c r="AX1498" s="12" t="s">
        <v>72</v>
      </c>
      <c r="AY1498" s="195" t="s">
        <v>177</v>
      </c>
    </row>
    <row r="1499" spans="2:51" s="12" customFormat="1" ht="12">
      <c r="B1499" s="194"/>
      <c r="D1499" s="191" t="s">
        <v>188</v>
      </c>
      <c r="E1499" s="195" t="s">
        <v>3</v>
      </c>
      <c r="F1499" s="196" t="s">
        <v>603</v>
      </c>
      <c r="H1499" s="197">
        <v>27.24</v>
      </c>
      <c r="I1499" s="198"/>
      <c r="L1499" s="194"/>
      <c r="M1499" s="199"/>
      <c r="N1499" s="200"/>
      <c r="O1499" s="200"/>
      <c r="P1499" s="200"/>
      <c r="Q1499" s="200"/>
      <c r="R1499" s="200"/>
      <c r="S1499" s="200"/>
      <c r="T1499" s="201"/>
      <c r="AT1499" s="195" t="s">
        <v>188</v>
      </c>
      <c r="AU1499" s="195" t="s">
        <v>81</v>
      </c>
      <c r="AV1499" s="12" t="s">
        <v>81</v>
      </c>
      <c r="AW1499" s="12" t="s">
        <v>34</v>
      </c>
      <c r="AX1499" s="12" t="s">
        <v>72</v>
      </c>
      <c r="AY1499" s="195" t="s">
        <v>177</v>
      </c>
    </row>
    <row r="1500" spans="2:51" s="12" customFormat="1" ht="12">
      <c r="B1500" s="194"/>
      <c r="D1500" s="191" t="s">
        <v>188</v>
      </c>
      <c r="E1500" s="195" t="s">
        <v>3</v>
      </c>
      <c r="F1500" s="196" t="s">
        <v>640</v>
      </c>
      <c r="H1500" s="197">
        <v>38.7</v>
      </c>
      <c r="I1500" s="198"/>
      <c r="L1500" s="194"/>
      <c r="M1500" s="199"/>
      <c r="N1500" s="200"/>
      <c r="O1500" s="200"/>
      <c r="P1500" s="200"/>
      <c r="Q1500" s="200"/>
      <c r="R1500" s="200"/>
      <c r="S1500" s="200"/>
      <c r="T1500" s="201"/>
      <c r="AT1500" s="195" t="s">
        <v>188</v>
      </c>
      <c r="AU1500" s="195" t="s">
        <v>81</v>
      </c>
      <c r="AV1500" s="12" t="s">
        <v>81</v>
      </c>
      <c r="AW1500" s="12" t="s">
        <v>34</v>
      </c>
      <c r="AX1500" s="12" t="s">
        <v>72</v>
      </c>
      <c r="AY1500" s="195" t="s">
        <v>177</v>
      </c>
    </row>
    <row r="1501" spans="2:51" s="12" customFormat="1" ht="12">
      <c r="B1501" s="194"/>
      <c r="D1501" s="191" t="s">
        <v>188</v>
      </c>
      <c r="E1501" s="195" t="s">
        <v>3</v>
      </c>
      <c r="F1501" s="196" t="s">
        <v>641</v>
      </c>
      <c r="H1501" s="197">
        <v>39.45</v>
      </c>
      <c r="I1501" s="198"/>
      <c r="L1501" s="194"/>
      <c r="M1501" s="199"/>
      <c r="N1501" s="200"/>
      <c r="O1501" s="200"/>
      <c r="P1501" s="200"/>
      <c r="Q1501" s="200"/>
      <c r="R1501" s="200"/>
      <c r="S1501" s="200"/>
      <c r="T1501" s="201"/>
      <c r="AT1501" s="195" t="s">
        <v>188</v>
      </c>
      <c r="AU1501" s="195" t="s">
        <v>81</v>
      </c>
      <c r="AV1501" s="12" t="s">
        <v>81</v>
      </c>
      <c r="AW1501" s="12" t="s">
        <v>34</v>
      </c>
      <c r="AX1501" s="12" t="s">
        <v>72</v>
      </c>
      <c r="AY1501" s="195" t="s">
        <v>177</v>
      </c>
    </row>
    <row r="1502" spans="2:51" s="12" customFormat="1" ht="12">
      <c r="B1502" s="194"/>
      <c r="D1502" s="191" t="s">
        <v>188</v>
      </c>
      <c r="E1502" s="195" t="s">
        <v>3</v>
      </c>
      <c r="F1502" s="196" t="s">
        <v>642</v>
      </c>
      <c r="H1502" s="197">
        <v>42</v>
      </c>
      <c r="I1502" s="198"/>
      <c r="L1502" s="194"/>
      <c r="M1502" s="199"/>
      <c r="N1502" s="200"/>
      <c r="O1502" s="200"/>
      <c r="P1502" s="200"/>
      <c r="Q1502" s="200"/>
      <c r="R1502" s="200"/>
      <c r="S1502" s="200"/>
      <c r="T1502" s="201"/>
      <c r="AT1502" s="195" t="s">
        <v>188</v>
      </c>
      <c r="AU1502" s="195" t="s">
        <v>81</v>
      </c>
      <c r="AV1502" s="12" t="s">
        <v>81</v>
      </c>
      <c r="AW1502" s="12" t="s">
        <v>34</v>
      </c>
      <c r="AX1502" s="12" t="s">
        <v>72</v>
      </c>
      <c r="AY1502" s="195" t="s">
        <v>177</v>
      </c>
    </row>
    <row r="1503" spans="2:51" s="12" customFormat="1" ht="12">
      <c r="B1503" s="194"/>
      <c r="D1503" s="191" t="s">
        <v>188</v>
      </c>
      <c r="E1503" s="195" t="s">
        <v>3</v>
      </c>
      <c r="F1503" s="196" t="s">
        <v>643</v>
      </c>
      <c r="H1503" s="197">
        <v>30.87</v>
      </c>
      <c r="I1503" s="198"/>
      <c r="L1503" s="194"/>
      <c r="M1503" s="199"/>
      <c r="N1503" s="200"/>
      <c r="O1503" s="200"/>
      <c r="P1503" s="200"/>
      <c r="Q1503" s="200"/>
      <c r="R1503" s="200"/>
      <c r="S1503" s="200"/>
      <c r="T1503" s="201"/>
      <c r="AT1503" s="195" t="s">
        <v>188</v>
      </c>
      <c r="AU1503" s="195" t="s">
        <v>81</v>
      </c>
      <c r="AV1503" s="12" t="s">
        <v>81</v>
      </c>
      <c r="AW1503" s="12" t="s">
        <v>34</v>
      </c>
      <c r="AX1503" s="12" t="s">
        <v>72</v>
      </c>
      <c r="AY1503" s="195" t="s">
        <v>177</v>
      </c>
    </row>
    <row r="1504" spans="2:51" s="12" customFormat="1" ht="12">
      <c r="B1504" s="194"/>
      <c r="D1504" s="191" t="s">
        <v>188</v>
      </c>
      <c r="E1504" s="195" t="s">
        <v>3</v>
      </c>
      <c r="F1504" s="196" t="s">
        <v>644</v>
      </c>
      <c r="H1504" s="197">
        <v>17.41</v>
      </c>
      <c r="I1504" s="198"/>
      <c r="L1504" s="194"/>
      <c r="M1504" s="199"/>
      <c r="N1504" s="200"/>
      <c r="O1504" s="200"/>
      <c r="P1504" s="200"/>
      <c r="Q1504" s="200"/>
      <c r="R1504" s="200"/>
      <c r="S1504" s="200"/>
      <c r="T1504" s="201"/>
      <c r="AT1504" s="195" t="s">
        <v>188</v>
      </c>
      <c r="AU1504" s="195" t="s">
        <v>81</v>
      </c>
      <c r="AV1504" s="12" t="s">
        <v>81</v>
      </c>
      <c r="AW1504" s="12" t="s">
        <v>34</v>
      </c>
      <c r="AX1504" s="12" t="s">
        <v>72</v>
      </c>
      <c r="AY1504" s="195" t="s">
        <v>177</v>
      </c>
    </row>
    <row r="1505" spans="2:51" s="12" customFormat="1" ht="12">
      <c r="B1505" s="194"/>
      <c r="D1505" s="191" t="s">
        <v>188</v>
      </c>
      <c r="E1505" s="195" t="s">
        <v>3</v>
      </c>
      <c r="F1505" s="196" t="s">
        <v>645</v>
      </c>
      <c r="H1505" s="197">
        <v>14.03</v>
      </c>
      <c r="I1505" s="198"/>
      <c r="L1505" s="194"/>
      <c r="M1505" s="199"/>
      <c r="N1505" s="200"/>
      <c r="O1505" s="200"/>
      <c r="P1505" s="200"/>
      <c r="Q1505" s="200"/>
      <c r="R1505" s="200"/>
      <c r="S1505" s="200"/>
      <c r="T1505" s="201"/>
      <c r="AT1505" s="195" t="s">
        <v>188</v>
      </c>
      <c r="AU1505" s="195" t="s">
        <v>81</v>
      </c>
      <c r="AV1505" s="12" t="s">
        <v>81</v>
      </c>
      <c r="AW1505" s="12" t="s">
        <v>34</v>
      </c>
      <c r="AX1505" s="12" t="s">
        <v>72</v>
      </c>
      <c r="AY1505" s="195" t="s">
        <v>177</v>
      </c>
    </row>
    <row r="1506" spans="2:51" s="12" customFormat="1" ht="12">
      <c r="B1506" s="194"/>
      <c r="D1506" s="191" t="s">
        <v>188</v>
      </c>
      <c r="E1506" s="195" t="s">
        <v>3</v>
      </c>
      <c r="F1506" s="196" t="s">
        <v>646</v>
      </c>
      <c r="H1506" s="197">
        <v>13.7</v>
      </c>
      <c r="I1506" s="198"/>
      <c r="L1506" s="194"/>
      <c r="M1506" s="199"/>
      <c r="N1506" s="200"/>
      <c r="O1506" s="200"/>
      <c r="P1506" s="200"/>
      <c r="Q1506" s="200"/>
      <c r="R1506" s="200"/>
      <c r="S1506" s="200"/>
      <c r="T1506" s="201"/>
      <c r="AT1506" s="195" t="s">
        <v>188</v>
      </c>
      <c r="AU1506" s="195" t="s">
        <v>81</v>
      </c>
      <c r="AV1506" s="12" t="s">
        <v>81</v>
      </c>
      <c r="AW1506" s="12" t="s">
        <v>34</v>
      </c>
      <c r="AX1506" s="12" t="s">
        <v>72</v>
      </c>
      <c r="AY1506" s="195" t="s">
        <v>177</v>
      </c>
    </row>
    <row r="1507" spans="2:51" s="12" customFormat="1" ht="12">
      <c r="B1507" s="194"/>
      <c r="D1507" s="191" t="s">
        <v>188</v>
      </c>
      <c r="E1507" s="195" t="s">
        <v>3</v>
      </c>
      <c r="F1507" s="196" t="s">
        <v>647</v>
      </c>
      <c r="H1507" s="197">
        <v>17.08</v>
      </c>
      <c r="I1507" s="198"/>
      <c r="L1507" s="194"/>
      <c r="M1507" s="199"/>
      <c r="N1507" s="200"/>
      <c r="O1507" s="200"/>
      <c r="P1507" s="200"/>
      <c r="Q1507" s="200"/>
      <c r="R1507" s="200"/>
      <c r="S1507" s="200"/>
      <c r="T1507" s="201"/>
      <c r="AT1507" s="195" t="s">
        <v>188</v>
      </c>
      <c r="AU1507" s="195" t="s">
        <v>81</v>
      </c>
      <c r="AV1507" s="12" t="s">
        <v>81</v>
      </c>
      <c r="AW1507" s="12" t="s">
        <v>34</v>
      </c>
      <c r="AX1507" s="12" t="s">
        <v>72</v>
      </c>
      <c r="AY1507" s="195" t="s">
        <v>177</v>
      </c>
    </row>
    <row r="1508" spans="2:51" s="12" customFormat="1" ht="12">
      <c r="B1508" s="194"/>
      <c r="D1508" s="191" t="s">
        <v>188</v>
      </c>
      <c r="E1508" s="195" t="s">
        <v>3</v>
      </c>
      <c r="F1508" s="196" t="s">
        <v>648</v>
      </c>
      <c r="H1508" s="197">
        <v>31.12</v>
      </c>
      <c r="I1508" s="198"/>
      <c r="L1508" s="194"/>
      <c r="M1508" s="199"/>
      <c r="N1508" s="200"/>
      <c r="O1508" s="200"/>
      <c r="P1508" s="200"/>
      <c r="Q1508" s="200"/>
      <c r="R1508" s="200"/>
      <c r="S1508" s="200"/>
      <c r="T1508" s="201"/>
      <c r="AT1508" s="195" t="s">
        <v>188</v>
      </c>
      <c r="AU1508" s="195" t="s">
        <v>81</v>
      </c>
      <c r="AV1508" s="12" t="s">
        <v>81</v>
      </c>
      <c r="AW1508" s="12" t="s">
        <v>34</v>
      </c>
      <c r="AX1508" s="12" t="s">
        <v>72</v>
      </c>
      <c r="AY1508" s="195" t="s">
        <v>177</v>
      </c>
    </row>
    <row r="1509" spans="2:51" s="12" customFormat="1" ht="12">
      <c r="B1509" s="194"/>
      <c r="D1509" s="191" t="s">
        <v>188</v>
      </c>
      <c r="E1509" s="195" t="s">
        <v>3</v>
      </c>
      <c r="F1509" s="196" t="s">
        <v>554</v>
      </c>
      <c r="H1509" s="197">
        <v>15.43</v>
      </c>
      <c r="I1509" s="198"/>
      <c r="L1509" s="194"/>
      <c r="M1509" s="199"/>
      <c r="N1509" s="200"/>
      <c r="O1509" s="200"/>
      <c r="P1509" s="200"/>
      <c r="Q1509" s="200"/>
      <c r="R1509" s="200"/>
      <c r="S1509" s="200"/>
      <c r="T1509" s="201"/>
      <c r="AT1509" s="195" t="s">
        <v>188</v>
      </c>
      <c r="AU1509" s="195" t="s">
        <v>81</v>
      </c>
      <c r="AV1509" s="12" t="s">
        <v>81</v>
      </c>
      <c r="AW1509" s="12" t="s">
        <v>34</v>
      </c>
      <c r="AX1509" s="12" t="s">
        <v>72</v>
      </c>
      <c r="AY1509" s="195" t="s">
        <v>177</v>
      </c>
    </row>
    <row r="1510" spans="2:51" s="12" customFormat="1" ht="12">
      <c r="B1510" s="194"/>
      <c r="D1510" s="191" t="s">
        <v>188</v>
      </c>
      <c r="E1510" s="195" t="s">
        <v>3</v>
      </c>
      <c r="F1510" s="196" t="s">
        <v>649</v>
      </c>
      <c r="H1510" s="197">
        <v>53.022</v>
      </c>
      <c r="I1510" s="198"/>
      <c r="L1510" s="194"/>
      <c r="M1510" s="199"/>
      <c r="N1510" s="200"/>
      <c r="O1510" s="200"/>
      <c r="P1510" s="200"/>
      <c r="Q1510" s="200"/>
      <c r="R1510" s="200"/>
      <c r="S1510" s="200"/>
      <c r="T1510" s="201"/>
      <c r="AT1510" s="195" t="s">
        <v>188</v>
      </c>
      <c r="AU1510" s="195" t="s">
        <v>81</v>
      </c>
      <c r="AV1510" s="12" t="s">
        <v>81</v>
      </c>
      <c r="AW1510" s="12" t="s">
        <v>34</v>
      </c>
      <c r="AX1510" s="12" t="s">
        <v>72</v>
      </c>
      <c r="AY1510" s="195" t="s">
        <v>177</v>
      </c>
    </row>
    <row r="1511" spans="2:51" s="12" customFormat="1" ht="12">
      <c r="B1511" s="194"/>
      <c r="D1511" s="191" t="s">
        <v>188</v>
      </c>
      <c r="E1511" s="195" t="s">
        <v>3</v>
      </c>
      <c r="F1511" s="196" t="s">
        <v>650</v>
      </c>
      <c r="H1511" s="197">
        <v>54.21</v>
      </c>
      <c r="I1511" s="198"/>
      <c r="L1511" s="194"/>
      <c r="M1511" s="199"/>
      <c r="N1511" s="200"/>
      <c r="O1511" s="200"/>
      <c r="P1511" s="200"/>
      <c r="Q1511" s="200"/>
      <c r="R1511" s="200"/>
      <c r="S1511" s="200"/>
      <c r="T1511" s="201"/>
      <c r="AT1511" s="195" t="s">
        <v>188</v>
      </c>
      <c r="AU1511" s="195" t="s">
        <v>81</v>
      </c>
      <c r="AV1511" s="12" t="s">
        <v>81</v>
      </c>
      <c r="AW1511" s="12" t="s">
        <v>34</v>
      </c>
      <c r="AX1511" s="12" t="s">
        <v>72</v>
      </c>
      <c r="AY1511" s="195" t="s">
        <v>177</v>
      </c>
    </row>
    <row r="1512" spans="2:51" s="12" customFormat="1" ht="12">
      <c r="B1512" s="194"/>
      <c r="D1512" s="191" t="s">
        <v>188</v>
      </c>
      <c r="E1512" s="195" t="s">
        <v>3</v>
      </c>
      <c r="F1512" s="196" t="s">
        <v>650</v>
      </c>
      <c r="H1512" s="197">
        <v>54.21</v>
      </c>
      <c r="I1512" s="198"/>
      <c r="L1512" s="194"/>
      <c r="M1512" s="199"/>
      <c r="N1512" s="200"/>
      <c r="O1512" s="200"/>
      <c r="P1512" s="200"/>
      <c r="Q1512" s="200"/>
      <c r="R1512" s="200"/>
      <c r="S1512" s="200"/>
      <c r="T1512" s="201"/>
      <c r="AT1512" s="195" t="s">
        <v>188</v>
      </c>
      <c r="AU1512" s="195" t="s">
        <v>81</v>
      </c>
      <c r="AV1512" s="12" t="s">
        <v>81</v>
      </c>
      <c r="AW1512" s="12" t="s">
        <v>34</v>
      </c>
      <c r="AX1512" s="12" t="s">
        <v>72</v>
      </c>
      <c r="AY1512" s="195" t="s">
        <v>177</v>
      </c>
    </row>
    <row r="1513" spans="2:51" s="12" customFormat="1" ht="12">
      <c r="B1513" s="194"/>
      <c r="D1513" s="191" t="s">
        <v>188</v>
      </c>
      <c r="E1513" s="195" t="s">
        <v>3</v>
      </c>
      <c r="F1513" s="196" t="s">
        <v>650</v>
      </c>
      <c r="H1513" s="197">
        <v>54.21</v>
      </c>
      <c r="I1513" s="198"/>
      <c r="L1513" s="194"/>
      <c r="M1513" s="199"/>
      <c r="N1513" s="200"/>
      <c r="O1513" s="200"/>
      <c r="P1513" s="200"/>
      <c r="Q1513" s="200"/>
      <c r="R1513" s="200"/>
      <c r="S1513" s="200"/>
      <c r="T1513" s="201"/>
      <c r="AT1513" s="195" t="s">
        <v>188</v>
      </c>
      <c r="AU1513" s="195" t="s">
        <v>81</v>
      </c>
      <c r="AV1513" s="12" t="s">
        <v>81</v>
      </c>
      <c r="AW1513" s="12" t="s">
        <v>34</v>
      </c>
      <c r="AX1513" s="12" t="s">
        <v>72</v>
      </c>
      <c r="AY1513" s="195" t="s">
        <v>177</v>
      </c>
    </row>
    <row r="1514" spans="2:51" s="12" customFormat="1" ht="12">
      <c r="B1514" s="194"/>
      <c r="D1514" s="191" t="s">
        <v>188</v>
      </c>
      <c r="E1514" s="195" t="s">
        <v>3</v>
      </c>
      <c r="F1514" s="196" t="s">
        <v>651</v>
      </c>
      <c r="H1514" s="197">
        <v>53.88</v>
      </c>
      <c r="I1514" s="198"/>
      <c r="L1514" s="194"/>
      <c r="M1514" s="199"/>
      <c r="N1514" s="200"/>
      <c r="O1514" s="200"/>
      <c r="P1514" s="200"/>
      <c r="Q1514" s="200"/>
      <c r="R1514" s="200"/>
      <c r="S1514" s="200"/>
      <c r="T1514" s="201"/>
      <c r="AT1514" s="195" t="s">
        <v>188</v>
      </c>
      <c r="AU1514" s="195" t="s">
        <v>81</v>
      </c>
      <c r="AV1514" s="12" t="s">
        <v>81</v>
      </c>
      <c r="AW1514" s="12" t="s">
        <v>34</v>
      </c>
      <c r="AX1514" s="12" t="s">
        <v>72</v>
      </c>
      <c r="AY1514" s="195" t="s">
        <v>177</v>
      </c>
    </row>
    <row r="1515" spans="2:51" s="12" customFormat="1" ht="12">
      <c r="B1515" s="194"/>
      <c r="D1515" s="191" t="s">
        <v>188</v>
      </c>
      <c r="E1515" s="195" t="s">
        <v>3</v>
      </c>
      <c r="F1515" s="196" t="s">
        <v>649</v>
      </c>
      <c r="H1515" s="197">
        <v>53.022</v>
      </c>
      <c r="I1515" s="198"/>
      <c r="L1515" s="194"/>
      <c r="M1515" s="199"/>
      <c r="N1515" s="200"/>
      <c r="O1515" s="200"/>
      <c r="P1515" s="200"/>
      <c r="Q1515" s="200"/>
      <c r="R1515" s="200"/>
      <c r="S1515" s="200"/>
      <c r="T1515" s="201"/>
      <c r="AT1515" s="195" t="s">
        <v>188</v>
      </c>
      <c r="AU1515" s="195" t="s">
        <v>81</v>
      </c>
      <c r="AV1515" s="12" t="s">
        <v>81</v>
      </c>
      <c r="AW1515" s="12" t="s">
        <v>34</v>
      </c>
      <c r="AX1515" s="12" t="s">
        <v>72</v>
      </c>
      <c r="AY1515" s="195" t="s">
        <v>177</v>
      </c>
    </row>
    <row r="1516" spans="2:51" s="12" customFormat="1" ht="12">
      <c r="B1516" s="194"/>
      <c r="D1516" s="191" t="s">
        <v>188</v>
      </c>
      <c r="E1516" s="195" t="s">
        <v>3</v>
      </c>
      <c r="F1516" s="196" t="s">
        <v>652</v>
      </c>
      <c r="H1516" s="197">
        <v>32.85</v>
      </c>
      <c r="I1516" s="198"/>
      <c r="L1516" s="194"/>
      <c r="M1516" s="199"/>
      <c r="N1516" s="200"/>
      <c r="O1516" s="200"/>
      <c r="P1516" s="200"/>
      <c r="Q1516" s="200"/>
      <c r="R1516" s="200"/>
      <c r="S1516" s="200"/>
      <c r="T1516" s="201"/>
      <c r="AT1516" s="195" t="s">
        <v>188</v>
      </c>
      <c r="AU1516" s="195" t="s">
        <v>81</v>
      </c>
      <c r="AV1516" s="12" t="s">
        <v>81</v>
      </c>
      <c r="AW1516" s="12" t="s">
        <v>34</v>
      </c>
      <c r="AX1516" s="12" t="s">
        <v>72</v>
      </c>
      <c r="AY1516" s="195" t="s">
        <v>177</v>
      </c>
    </row>
    <row r="1517" spans="2:51" s="12" customFormat="1" ht="12">
      <c r="B1517" s="194"/>
      <c r="D1517" s="191" t="s">
        <v>188</v>
      </c>
      <c r="E1517" s="195" t="s">
        <v>3</v>
      </c>
      <c r="F1517" s="196" t="s">
        <v>652</v>
      </c>
      <c r="H1517" s="197">
        <v>32.85</v>
      </c>
      <c r="I1517" s="198"/>
      <c r="L1517" s="194"/>
      <c r="M1517" s="199"/>
      <c r="N1517" s="200"/>
      <c r="O1517" s="200"/>
      <c r="P1517" s="200"/>
      <c r="Q1517" s="200"/>
      <c r="R1517" s="200"/>
      <c r="S1517" s="200"/>
      <c r="T1517" s="201"/>
      <c r="AT1517" s="195" t="s">
        <v>188</v>
      </c>
      <c r="AU1517" s="195" t="s">
        <v>81</v>
      </c>
      <c r="AV1517" s="12" t="s">
        <v>81</v>
      </c>
      <c r="AW1517" s="12" t="s">
        <v>34</v>
      </c>
      <c r="AX1517" s="12" t="s">
        <v>72</v>
      </c>
      <c r="AY1517" s="195" t="s">
        <v>177</v>
      </c>
    </row>
    <row r="1518" spans="2:51" s="12" customFormat="1" ht="12">
      <c r="B1518" s="194"/>
      <c r="D1518" s="191" t="s">
        <v>188</v>
      </c>
      <c r="E1518" s="195" t="s">
        <v>3</v>
      </c>
      <c r="F1518" s="196" t="s">
        <v>652</v>
      </c>
      <c r="H1518" s="197">
        <v>32.85</v>
      </c>
      <c r="I1518" s="198"/>
      <c r="L1518" s="194"/>
      <c r="M1518" s="199"/>
      <c r="N1518" s="200"/>
      <c r="O1518" s="200"/>
      <c r="P1518" s="200"/>
      <c r="Q1518" s="200"/>
      <c r="R1518" s="200"/>
      <c r="S1518" s="200"/>
      <c r="T1518" s="201"/>
      <c r="AT1518" s="195" t="s">
        <v>188</v>
      </c>
      <c r="AU1518" s="195" t="s">
        <v>81</v>
      </c>
      <c r="AV1518" s="12" t="s">
        <v>81</v>
      </c>
      <c r="AW1518" s="12" t="s">
        <v>34</v>
      </c>
      <c r="AX1518" s="12" t="s">
        <v>72</v>
      </c>
      <c r="AY1518" s="195" t="s">
        <v>177</v>
      </c>
    </row>
    <row r="1519" spans="2:51" s="12" customFormat="1" ht="12">
      <c r="B1519" s="194"/>
      <c r="D1519" s="191" t="s">
        <v>188</v>
      </c>
      <c r="E1519" s="195" t="s">
        <v>3</v>
      </c>
      <c r="F1519" s="196" t="s">
        <v>652</v>
      </c>
      <c r="H1519" s="197">
        <v>32.85</v>
      </c>
      <c r="I1519" s="198"/>
      <c r="L1519" s="194"/>
      <c r="M1519" s="199"/>
      <c r="N1519" s="200"/>
      <c r="O1519" s="200"/>
      <c r="P1519" s="200"/>
      <c r="Q1519" s="200"/>
      <c r="R1519" s="200"/>
      <c r="S1519" s="200"/>
      <c r="T1519" s="201"/>
      <c r="AT1519" s="195" t="s">
        <v>188</v>
      </c>
      <c r="AU1519" s="195" t="s">
        <v>81</v>
      </c>
      <c r="AV1519" s="12" t="s">
        <v>81</v>
      </c>
      <c r="AW1519" s="12" t="s">
        <v>34</v>
      </c>
      <c r="AX1519" s="12" t="s">
        <v>72</v>
      </c>
      <c r="AY1519" s="195" t="s">
        <v>177</v>
      </c>
    </row>
    <row r="1520" spans="2:51" s="12" customFormat="1" ht="12">
      <c r="B1520" s="194"/>
      <c r="D1520" s="191" t="s">
        <v>188</v>
      </c>
      <c r="E1520" s="195" t="s">
        <v>3</v>
      </c>
      <c r="F1520" s="196" t="s">
        <v>653</v>
      </c>
      <c r="H1520" s="197">
        <v>33.048</v>
      </c>
      <c r="I1520" s="198"/>
      <c r="L1520" s="194"/>
      <c r="M1520" s="199"/>
      <c r="N1520" s="200"/>
      <c r="O1520" s="200"/>
      <c r="P1520" s="200"/>
      <c r="Q1520" s="200"/>
      <c r="R1520" s="200"/>
      <c r="S1520" s="200"/>
      <c r="T1520" s="201"/>
      <c r="AT1520" s="195" t="s">
        <v>188</v>
      </c>
      <c r="AU1520" s="195" t="s">
        <v>81</v>
      </c>
      <c r="AV1520" s="12" t="s">
        <v>81</v>
      </c>
      <c r="AW1520" s="12" t="s">
        <v>34</v>
      </c>
      <c r="AX1520" s="12" t="s">
        <v>72</v>
      </c>
      <c r="AY1520" s="195" t="s">
        <v>177</v>
      </c>
    </row>
    <row r="1521" spans="2:51" s="12" customFormat="1" ht="12">
      <c r="B1521" s="194"/>
      <c r="D1521" s="191" t="s">
        <v>188</v>
      </c>
      <c r="E1521" s="195" t="s">
        <v>3</v>
      </c>
      <c r="F1521" s="196" t="s">
        <v>653</v>
      </c>
      <c r="H1521" s="197">
        <v>33.048</v>
      </c>
      <c r="I1521" s="198"/>
      <c r="L1521" s="194"/>
      <c r="M1521" s="199"/>
      <c r="N1521" s="200"/>
      <c r="O1521" s="200"/>
      <c r="P1521" s="200"/>
      <c r="Q1521" s="200"/>
      <c r="R1521" s="200"/>
      <c r="S1521" s="200"/>
      <c r="T1521" s="201"/>
      <c r="AT1521" s="195" t="s">
        <v>188</v>
      </c>
      <c r="AU1521" s="195" t="s">
        <v>81</v>
      </c>
      <c r="AV1521" s="12" t="s">
        <v>81</v>
      </c>
      <c r="AW1521" s="12" t="s">
        <v>34</v>
      </c>
      <c r="AX1521" s="12" t="s">
        <v>72</v>
      </c>
      <c r="AY1521" s="195" t="s">
        <v>177</v>
      </c>
    </row>
    <row r="1522" spans="2:51" s="12" customFormat="1" ht="12">
      <c r="B1522" s="194"/>
      <c r="D1522" s="191" t="s">
        <v>188</v>
      </c>
      <c r="E1522" s="195" t="s">
        <v>3</v>
      </c>
      <c r="F1522" s="196" t="s">
        <v>654</v>
      </c>
      <c r="H1522" s="197">
        <v>33.36</v>
      </c>
      <c r="I1522" s="198"/>
      <c r="L1522" s="194"/>
      <c r="M1522" s="199"/>
      <c r="N1522" s="200"/>
      <c r="O1522" s="200"/>
      <c r="P1522" s="200"/>
      <c r="Q1522" s="200"/>
      <c r="R1522" s="200"/>
      <c r="S1522" s="200"/>
      <c r="T1522" s="201"/>
      <c r="AT1522" s="195" t="s">
        <v>188</v>
      </c>
      <c r="AU1522" s="195" t="s">
        <v>81</v>
      </c>
      <c r="AV1522" s="12" t="s">
        <v>81</v>
      </c>
      <c r="AW1522" s="12" t="s">
        <v>34</v>
      </c>
      <c r="AX1522" s="12" t="s">
        <v>72</v>
      </c>
      <c r="AY1522" s="195" t="s">
        <v>177</v>
      </c>
    </row>
    <row r="1523" spans="2:51" s="12" customFormat="1" ht="12">
      <c r="B1523" s="194"/>
      <c r="D1523" s="191" t="s">
        <v>188</v>
      </c>
      <c r="E1523" s="195" t="s">
        <v>3</v>
      </c>
      <c r="F1523" s="196" t="s">
        <v>620</v>
      </c>
      <c r="H1523" s="197">
        <v>49.053</v>
      </c>
      <c r="I1523" s="198"/>
      <c r="L1523" s="194"/>
      <c r="M1523" s="199"/>
      <c r="N1523" s="200"/>
      <c r="O1523" s="200"/>
      <c r="P1523" s="200"/>
      <c r="Q1523" s="200"/>
      <c r="R1523" s="200"/>
      <c r="S1523" s="200"/>
      <c r="T1523" s="201"/>
      <c r="AT1523" s="195" t="s">
        <v>188</v>
      </c>
      <c r="AU1523" s="195" t="s">
        <v>81</v>
      </c>
      <c r="AV1523" s="12" t="s">
        <v>81</v>
      </c>
      <c r="AW1523" s="12" t="s">
        <v>34</v>
      </c>
      <c r="AX1523" s="12" t="s">
        <v>72</v>
      </c>
      <c r="AY1523" s="195" t="s">
        <v>177</v>
      </c>
    </row>
    <row r="1524" spans="2:51" s="12" customFormat="1" ht="12">
      <c r="B1524" s="194"/>
      <c r="D1524" s="191" t="s">
        <v>188</v>
      </c>
      <c r="E1524" s="195" t="s">
        <v>3</v>
      </c>
      <c r="F1524" s="196" t="s">
        <v>655</v>
      </c>
      <c r="H1524" s="197">
        <v>62.217</v>
      </c>
      <c r="I1524" s="198"/>
      <c r="L1524" s="194"/>
      <c r="M1524" s="199"/>
      <c r="N1524" s="200"/>
      <c r="O1524" s="200"/>
      <c r="P1524" s="200"/>
      <c r="Q1524" s="200"/>
      <c r="R1524" s="200"/>
      <c r="S1524" s="200"/>
      <c r="T1524" s="201"/>
      <c r="AT1524" s="195" t="s">
        <v>188</v>
      </c>
      <c r="AU1524" s="195" t="s">
        <v>81</v>
      </c>
      <c r="AV1524" s="12" t="s">
        <v>81</v>
      </c>
      <c r="AW1524" s="12" t="s">
        <v>34</v>
      </c>
      <c r="AX1524" s="12" t="s">
        <v>72</v>
      </c>
      <c r="AY1524" s="195" t="s">
        <v>177</v>
      </c>
    </row>
    <row r="1525" spans="2:51" s="12" customFormat="1" ht="12">
      <c r="B1525" s="194"/>
      <c r="D1525" s="191" t="s">
        <v>188</v>
      </c>
      <c r="E1525" s="195" t="s">
        <v>3</v>
      </c>
      <c r="F1525" s="196" t="s">
        <v>656</v>
      </c>
      <c r="H1525" s="197">
        <v>58.37</v>
      </c>
      <c r="I1525" s="198"/>
      <c r="L1525" s="194"/>
      <c r="M1525" s="199"/>
      <c r="N1525" s="200"/>
      <c r="O1525" s="200"/>
      <c r="P1525" s="200"/>
      <c r="Q1525" s="200"/>
      <c r="R1525" s="200"/>
      <c r="S1525" s="200"/>
      <c r="T1525" s="201"/>
      <c r="AT1525" s="195" t="s">
        <v>188</v>
      </c>
      <c r="AU1525" s="195" t="s">
        <v>81</v>
      </c>
      <c r="AV1525" s="12" t="s">
        <v>81</v>
      </c>
      <c r="AW1525" s="12" t="s">
        <v>34</v>
      </c>
      <c r="AX1525" s="12" t="s">
        <v>72</v>
      </c>
      <c r="AY1525" s="195" t="s">
        <v>177</v>
      </c>
    </row>
    <row r="1526" spans="2:51" s="12" customFormat="1" ht="12">
      <c r="B1526" s="194"/>
      <c r="D1526" s="191" t="s">
        <v>188</v>
      </c>
      <c r="E1526" s="195" t="s">
        <v>3</v>
      </c>
      <c r="F1526" s="196" t="s">
        <v>623</v>
      </c>
      <c r="H1526" s="197">
        <v>67.08</v>
      </c>
      <c r="I1526" s="198"/>
      <c r="L1526" s="194"/>
      <c r="M1526" s="199"/>
      <c r="N1526" s="200"/>
      <c r="O1526" s="200"/>
      <c r="P1526" s="200"/>
      <c r="Q1526" s="200"/>
      <c r="R1526" s="200"/>
      <c r="S1526" s="200"/>
      <c r="T1526" s="201"/>
      <c r="AT1526" s="195" t="s">
        <v>188</v>
      </c>
      <c r="AU1526" s="195" t="s">
        <v>81</v>
      </c>
      <c r="AV1526" s="12" t="s">
        <v>81</v>
      </c>
      <c r="AW1526" s="12" t="s">
        <v>34</v>
      </c>
      <c r="AX1526" s="12" t="s">
        <v>72</v>
      </c>
      <c r="AY1526" s="195" t="s">
        <v>177</v>
      </c>
    </row>
    <row r="1527" spans="2:51" s="12" customFormat="1" ht="12">
      <c r="B1527" s="194"/>
      <c r="D1527" s="191" t="s">
        <v>188</v>
      </c>
      <c r="E1527" s="195" t="s">
        <v>3</v>
      </c>
      <c r="F1527" s="196" t="s">
        <v>623</v>
      </c>
      <c r="H1527" s="197">
        <v>67.08</v>
      </c>
      <c r="I1527" s="198"/>
      <c r="L1527" s="194"/>
      <c r="M1527" s="199"/>
      <c r="N1527" s="200"/>
      <c r="O1527" s="200"/>
      <c r="P1527" s="200"/>
      <c r="Q1527" s="200"/>
      <c r="R1527" s="200"/>
      <c r="S1527" s="200"/>
      <c r="T1527" s="201"/>
      <c r="AT1527" s="195" t="s">
        <v>188</v>
      </c>
      <c r="AU1527" s="195" t="s">
        <v>81</v>
      </c>
      <c r="AV1527" s="12" t="s">
        <v>81</v>
      </c>
      <c r="AW1527" s="12" t="s">
        <v>34</v>
      </c>
      <c r="AX1527" s="12" t="s">
        <v>72</v>
      </c>
      <c r="AY1527" s="195" t="s">
        <v>177</v>
      </c>
    </row>
    <row r="1528" spans="2:51" s="12" customFormat="1" ht="12">
      <c r="B1528" s="194"/>
      <c r="D1528" s="191" t="s">
        <v>188</v>
      </c>
      <c r="E1528" s="195" t="s">
        <v>3</v>
      </c>
      <c r="F1528" s="196" t="s">
        <v>623</v>
      </c>
      <c r="H1528" s="197">
        <v>67.08</v>
      </c>
      <c r="I1528" s="198"/>
      <c r="L1528" s="194"/>
      <c r="M1528" s="199"/>
      <c r="N1528" s="200"/>
      <c r="O1528" s="200"/>
      <c r="P1528" s="200"/>
      <c r="Q1528" s="200"/>
      <c r="R1528" s="200"/>
      <c r="S1528" s="200"/>
      <c r="T1528" s="201"/>
      <c r="AT1528" s="195" t="s">
        <v>188</v>
      </c>
      <c r="AU1528" s="195" t="s">
        <v>81</v>
      </c>
      <c r="AV1528" s="12" t="s">
        <v>81</v>
      </c>
      <c r="AW1528" s="12" t="s">
        <v>34</v>
      </c>
      <c r="AX1528" s="12" t="s">
        <v>72</v>
      </c>
      <c r="AY1528" s="195" t="s">
        <v>177</v>
      </c>
    </row>
    <row r="1529" spans="2:51" s="12" customFormat="1" ht="12">
      <c r="B1529" s="194"/>
      <c r="D1529" s="191" t="s">
        <v>188</v>
      </c>
      <c r="E1529" s="195" t="s">
        <v>3</v>
      </c>
      <c r="F1529" s="196" t="s">
        <v>657</v>
      </c>
      <c r="H1529" s="197">
        <v>61.635</v>
      </c>
      <c r="I1529" s="198"/>
      <c r="L1529" s="194"/>
      <c r="M1529" s="199"/>
      <c r="N1529" s="200"/>
      <c r="O1529" s="200"/>
      <c r="P1529" s="200"/>
      <c r="Q1529" s="200"/>
      <c r="R1529" s="200"/>
      <c r="S1529" s="200"/>
      <c r="T1529" s="201"/>
      <c r="AT1529" s="195" t="s">
        <v>188</v>
      </c>
      <c r="AU1529" s="195" t="s">
        <v>81</v>
      </c>
      <c r="AV1529" s="12" t="s">
        <v>81</v>
      </c>
      <c r="AW1529" s="12" t="s">
        <v>34</v>
      </c>
      <c r="AX1529" s="12" t="s">
        <v>72</v>
      </c>
      <c r="AY1529" s="195" t="s">
        <v>177</v>
      </c>
    </row>
    <row r="1530" spans="2:51" s="12" customFormat="1" ht="12">
      <c r="B1530" s="194"/>
      <c r="D1530" s="191" t="s">
        <v>188</v>
      </c>
      <c r="E1530" s="195" t="s">
        <v>3</v>
      </c>
      <c r="F1530" s="196" t="s">
        <v>657</v>
      </c>
      <c r="H1530" s="197">
        <v>61.635</v>
      </c>
      <c r="I1530" s="198"/>
      <c r="L1530" s="194"/>
      <c r="M1530" s="199"/>
      <c r="N1530" s="200"/>
      <c r="O1530" s="200"/>
      <c r="P1530" s="200"/>
      <c r="Q1530" s="200"/>
      <c r="R1530" s="200"/>
      <c r="S1530" s="200"/>
      <c r="T1530" s="201"/>
      <c r="AT1530" s="195" t="s">
        <v>188</v>
      </c>
      <c r="AU1530" s="195" t="s">
        <v>81</v>
      </c>
      <c r="AV1530" s="12" t="s">
        <v>81</v>
      </c>
      <c r="AW1530" s="12" t="s">
        <v>34</v>
      </c>
      <c r="AX1530" s="12" t="s">
        <v>72</v>
      </c>
      <c r="AY1530" s="195" t="s">
        <v>177</v>
      </c>
    </row>
    <row r="1531" spans="2:51" s="12" customFormat="1" ht="12">
      <c r="B1531" s="194"/>
      <c r="D1531" s="191" t="s">
        <v>188</v>
      </c>
      <c r="E1531" s="195" t="s">
        <v>3</v>
      </c>
      <c r="F1531" s="196" t="s">
        <v>657</v>
      </c>
      <c r="H1531" s="197">
        <v>61.635</v>
      </c>
      <c r="I1531" s="198"/>
      <c r="L1531" s="194"/>
      <c r="M1531" s="199"/>
      <c r="N1531" s="200"/>
      <c r="O1531" s="200"/>
      <c r="P1531" s="200"/>
      <c r="Q1531" s="200"/>
      <c r="R1531" s="200"/>
      <c r="S1531" s="200"/>
      <c r="T1531" s="201"/>
      <c r="AT1531" s="195" t="s">
        <v>188</v>
      </c>
      <c r="AU1531" s="195" t="s">
        <v>81</v>
      </c>
      <c r="AV1531" s="12" t="s">
        <v>81</v>
      </c>
      <c r="AW1531" s="12" t="s">
        <v>34</v>
      </c>
      <c r="AX1531" s="12" t="s">
        <v>72</v>
      </c>
      <c r="AY1531" s="195" t="s">
        <v>177</v>
      </c>
    </row>
    <row r="1532" spans="2:51" s="12" customFormat="1" ht="12">
      <c r="B1532" s="194"/>
      <c r="D1532" s="191" t="s">
        <v>188</v>
      </c>
      <c r="E1532" s="195" t="s">
        <v>3</v>
      </c>
      <c r="F1532" s="196" t="s">
        <v>657</v>
      </c>
      <c r="H1532" s="197">
        <v>61.635</v>
      </c>
      <c r="I1532" s="198"/>
      <c r="L1532" s="194"/>
      <c r="M1532" s="199"/>
      <c r="N1532" s="200"/>
      <c r="O1532" s="200"/>
      <c r="P1532" s="200"/>
      <c r="Q1532" s="200"/>
      <c r="R1532" s="200"/>
      <c r="S1532" s="200"/>
      <c r="T1532" s="201"/>
      <c r="AT1532" s="195" t="s">
        <v>188</v>
      </c>
      <c r="AU1532" s="195" t="s">
        <v>81</v>
      </c>
      <c r="AV1532" s="12" t="s">
        <v>81</v>
      </c>
      <c r="AW1532" s="12" t="s">
        <v>34</v>
      </c>
      <c r="AX1532" s="12" t="s">
        <v>72</v>
      </c>
      <c r="AY1532" s="195" t="s">
        <v>177</v>
      </c>
    </row>
    <row r="1533" spans="2:51" s="12" customFormat="1" ht="12">
      <c r="B1533" s="194"/>
      <c r="D1533" s="191" t="s">
        <v>188</v>
      </c>
      <c r="E1533" s="195" t="s">
        <v>3</v>
      </c>
      <c r="F1533" s="196" t="s">
        <v>658</v>
      </c>
      <c r="H1533" s="197">
        <v>34.83</v>
      </c>
      <c r="I1533" s="198"/>
      <c r="L1533" s="194"/>
      <c r="M1533" s="199"/>
      <c r="N1533" s="200"/>
      <c r="O1533" s="200"/>
      <c r="P1533" s="200"/>
      <c r="Q1533" s="200"/>
      <c r="R1533" s="200"/>
      <c r="S1533" s="200"/>
      <c r="T1533" s="201"/>
      <c r="AT1533" s="195" t="s">
        <v>188</v>
      </c>
      <c r="AU1533" s="195" t="s">
        <v>81</v>
      </c>
      <c r="AV1533" s="12" t="s">
        <v>81</v>
      </c>
      <c r="AW1533" s="12" t="s">
        <v>34</v>
      </c>
      <c r="AX1533" s="12" t="s">
        <v>72</v>
      </c>
      <c r="AY1533" s="195" t="s">
        <v>177</v>
      </c>
    </row>
    <row r="1534" spans="2:51" s="12" customFormat="1" ht="12">
      <c r="B1534" s="194"/>
      <c r="D1534" s="191" t="s">
        <v>188</v>
      </c>
      <c r="E1534" s="195" t="s">
        <v>3</v>
      </c>
      <c r="F1534" s="196" t="s">
        <v>658</v>
      </c>
      <c r="H1534" s="197">
        <v>34.83</v>
      </c>
      <c r="I1534" s="198"/>
      <c r="L1534" s="194"/>
      <c r="M1534" s="199"/>
      <c r="N1534" s="200"/>
      <c r="O1534" s="200"/>
      <c r="P1534" s="200"/>
      <c r="Q1534" s="200"/>
      <c r="R1534" s="200"/>
      <c r="S1534" s="200"/>
      <c r="T1534" s="201"/>
      <c r="AT1534" s="195" t="s">
        <v>188</v>
      </c>
      <c r="AU1534" s="195" t="s">
        <v>81</v>
      </c>
      <c r="AV1534" s="12" t="s">
        <v>81</v>
      </c>
      <c r="AW1534" s="12" t="s">
        <v>34</v>
      </c>
      <c r="AX1534" s="12" t="s">
        <v>72</v>
      </c>
      <c r="AY1534" s="195" t="s">
        <v>177</v>
      </c>
    </row>
    <row r="1535" spans="2:51" s="12" customFormat="1" ht="12">
      <c r="B1535" s="194"/>
      <c r="D1535" s="191" t="s">
        <v>188</v>
      </c>
      <c r="E1535" s="195" t="s">
        <v>3</v>
      </c>
      <c r="F1535" s="196" t="s">
        <v>658</v>
      </c>
      <c r="H1535" s="197">
        <v>34.83</v>
      </c>
      <c r="I1535" s="198"/>
      <c r="L1535" s="194"/>
      <c r="M1535" s="199"/>
      <c r="N1535" s="200"/>
      <c r="O1535" s="200"/>
      <c r="P1535" s="200"/>
      <c r="Q1535" s="200"/>
      <c r="R1535" s="200"/>
      <c r="S1535" s="200"/>
      <c r="T1535" s="201"/>
      <c r="AT1535" s="195" t="s">
        <v>188</v>
      </c>
      <c r="AU1535" s="195" t="s">
        <v>81</v>
      </c>
      <c r="AV1535" s="12" t="s">
        <v>81</v>
      </c>
      <c r="AW1535" s="12" t="s">
        <v>34</v>
      </c>
      <c r="AX1535" s="12" t="s">
        <v>72</v>
      </c>
      <c r="AY1535" s="195" t="s">
        <v>177</v>
      </c>
    </row>
    <row r="1536" spans="2:51" s="12" customFormat="1" ht="12">
      <c r="B1536" s="194"/>
      <c r="D1536" s="191" t="s">
        <v>188</v>
      </c>
      <c r="E1536" s="195" t="s">
        <v>3</v>
      </c>
      <c r="F1536" s="196" t="s">
        <v>659</v>
      </c>
      <c r="H1536" s="197">
        <v>31.86</v>
      </c>
      <c r="I1536" s="198"/>
      <c r="L1536" s="194"/>
      <c r="M1536" s="199"/>
      <c r="N1536" s="200"/>
      <c r="O1536" s="200"/>
      <c r="P1536" s="200"/>
      <c r="Q1536" s="200"/>
      <c r="R1536" s="200"/>
      <c r="S1536" s="200"/>
      <c r="T1536" s="201"/>
      <c r="AT1536" s="195" t="s">
        <v>188</v>
      </c>
      <c r="AU1536" s="195" t="s">
        <v>81</v>
      </c>
      <c r="AV1536" s="12" t="s">
        <v>81</v>
      </c>
      <c r="AW1536" s="12" t="s">
        <v>34</v>
      </c>
      <c r="AX1536" s="12" t="s">
        <v>72</v>
      </c>
      <c r="AY1536" s="195" t="s">
        <v>177</v>
      </c>
    </row>
    <row r="1537" spans="2:51" s="12" customFormat="1" ht="12">
      <c r="B1537" s="194"/>
      <c r="D1537" s="191" t="s">
        <v>188</v>
      </c>
      <c r="E1537" s="195" t="s">
        <v>3</v>
      </c>
      <c r="F1537" s="196" t="s">
        <v>659</v>
      </c>
      <c r="H1537" s="197">
        <v>31.86</v>
      </c>
      <c r="I1537" s="198"/>
      <c r="L1537" s="194"/>
      <c r="M1537" s="199"/>
      <c r="N1537" s="200"/>
      <c r="O1537" s="200"/>
      <c r="P1537" s="200"/>
      <c r="Q1537" s="200"/>
      <c r="R1537" s="200"/>
      <c r="S1537" s="200"/>
      <c r="T1537" s="201"/>
      <c r="AT1537" s="195" t="s">
        <v>188</v>
      </c>
      <c r="AU1537" s="195" t="s">
        <v>81</v>
      </c>
      <c r="AV1537" s="12" t="s">
        <v>81</v>
      </c>
      <c r="AW1537" s="12" t="s">
        <v>34</v>
      </c>
      <c r="AX1537" s="12" t="s">
        <v>72</v>
      </c>
      <c r="AY1537" s="195" t="s">
        <v>177</v>
      </c>
    </row>
    <row r="1538" spans="2:51" s="12" customFormat="1" ht="12">
      <c r="B1538" s="194"/>
      <c r="D1538" s="191" t="s">
        <v>188</v>
      </c>
      <c r="E1538" s="195" t="s">
        <v>3</v>
      </c>
      <c r="F1538" s="196" t="s">
        <v>659</v>
      </c>
      <c r="H1538" s="197">
        <v>31.86</v>
      </c>
      <c r="I1538" s="198"/>
      <c r="L1538" s="194"/>
      <c r="M1538" s="199"/>
      <c r="N1538" s="200"/>
      <c r="O1538" s="200"/>
      <c r="P1538" s="200"/>
      <c r="Q1538" s="200"/>
      <c r="R1538" s="200"/>
      <c r="S1538" s="200"/>
      <c r="T1538" s="201"/>
      <c r="AT1538" s="195" t="s">
        <v>188</v>
      </c>
      <c r="AU1538" s="195" t="s">
        <v>81</v>
      </c>
      <c r="AV1538" s="12" t="s">
        <v>81</v>
      </c>
      <c r="AW1538" s="12" t="s">
        <v>34</v>
      </c>
      <c r="AX1538" s="12" t="s">
        <v>72</v>
      </c>
      <c r="AY1538" s="195" t="s">
        <v>177</v>
      </c>
    </row>
    <row r="1539" spans="2:51" s="12" customFormat="1" ht="12">
      <c r="B1539" s="194"/>
      <c r="D1539" s="191" t="s">
        <v>188</v>
      </c>
      <c r="E1539" s="195" t="s">
        <v>3</v>
      </c>
      <c r="F1539" s="196" t="s">
        <v>659</v>
      </c>
      <c r="H1539" s="197">
        <v>31.86</v>
      </c>
      <c r="I1539" s="198"/>
      <c r="L1539" s="194"/>
      <c r="M1539" s="199"/>
      <c r="N1539" s="200"/>
      <c r="O1539" s="200"/>
      <c r="P1539" s="200"/>
      <c r="Q1539" s="200"/>
      <c r="R1539" s="200"/>
      <c r="S1539" s="200"/>
      <c r="T1539" s="201"/>
      <c r="AT1539" s="195" t="s">
        <v>188</v>
      </c>
      <c r="AU1539" s="195" t="s">
        <v>81</v>
      </c>
      <c r="AV1539" s="12" t="s">
        <v>81</v>
      </c>
      <c r="AW1539" s="12" t="s">
        <v>34</v>
      </c>
      <c r="AX1539" s="12" t="s">
        <v>72</v>
      </c>
      <c r="AY1539" s="195" t="s">
        <v>177</v>
      </c>
    </row>
    <row r="1540" spans="2:51" s="12" customFormat="1" ht="12">
      <c r="B1540" s="194"/>
      <c r="D1540" s="191" t="s">
        <v>188</v>
      </c>
      <c r="E1540" s="195" t="s">
        <v>3</v>
      </c>
      <c r="F1540" s="196" t="s">
        <v>660</v>
      </c>
      <c r="H1540" s="197">
        <v>55.818</v>
      </c>
      <c r="I1540" s="198"/>
      <c r="L1540" s="194"/>
      <c r="M1540" s="199"/>
      <c r="N1540" s="200"/>
      <c r="O1540" s="200"/>
      <c r="P1540" s="200"/>
      <c r="Q1540" s="200"/>
      <c r="R1540" s="200"/>
      <c r="S1540" s="200"/>
      <c r="T1540" s="201"/>
      <c r="AT1540" s="195" t="s">
        <v>188</v>
      </c>
      <c r="AU1540" s="195" t="s">
        <v>81</v>
      </c>
      <c r="AV1540" s="12" t="s">
        <v>81</v>
      </c>
      <c r="AW1540" s="12" t="s">
        <v>34</v>
      </c>
      <c r="AX1540" s="12" t="s">
        <v>72</v>
      </c>
      <c r="AY1540" s="195" t="s">
        <v>177</v>
      </c>
    </row>
    <row r="1541" spans="2:51" s="12" customFormat="1" ht="12">
      <c r="B1541" s="194"/>
      <c r="D1541" s="191" t="s">
        <v>188</v>
      </c>
      <c r="E1541" s="195" t="s">
        <v>3</v>
      </c>
      <c r="F1541" s="196" t="s">
        <v>661</v>
      </c>
      <c r="H1541" s="197">
        <v>39.22</v>
      </c>
      <c r="I1541" s="198"/>
      <c r="L1541" s="194"/>
      <c r="M1541" s="199"/>
      <c r="N1541" s="200"/>
      <c r="O1541" s="200"/>
      <c r="P1541" s="200"/>
      <c r="Q1541" s="200"/>
      <c r="R1541" s="200"/>
      <c r="S1541" s="200"/>
      <c r="T1541" s="201"/>
      <c r="AT1541" s="195" t="s">
        <v>188</v>
      </c>
      <c r="AU1541" s="195" t="s">
        <v>81</v>
      </c>
      <c r="AV1541" s="12" t="s">
        <v>81</v>
      </c>
      <c r="AW1541" s="12" t="s">
        <v>34</v>
      </c>
      <c r="AX1541" s="12" t="s">
        <v>72</v>
      </c>
      <c r="AY1541" s="195" t="s">
        <v>177</v>
      </c>
    </row>
    <row r="1542" spans="2:51" s="12" customFormat="1" ht="12">
      <c r="B1542" s="194"/>
      <c r="D1542" s="191" t="s">
        <v>188</v>
      </c>
      <c r="E1542" s="195" t="s">
        <v>3</v>
      </c>
      <c r="F1542" s="196" t="s">
        <v>629</v>
      </c>
      <c r="H1542" s="197">
        <v>61.065</v>
      </c>
      <c r="I1542" s="198"/>
      <c r="L1542" s="194"/>
      <c r="M1542" s="199"/>
      <c r="N1542" s="200"/>
      <c r="O1542" s="200"/>
      <c r="P1542" s="200"/>
      <c r="Q1542" s="200"/>
      <c r="R1542" s="200"/>
      <c r="S1542" s="200"/>
      <c r="T1542" s="201"/>
      <c r="AT1542" s="195" t="s">
        <v>188</v>
      </c>
      <c r="AU1542" s="195" t="s">
        <v>81</v>
      </c>
      <c r="AV1542" s="12" t="s">
        <v>81</v>
      </c>
      <c r="AW1542" s="12" t="s">
        <v>34</v>
      </c>
      <c r="AX1542" s="12" t="s">
        <v>72</v>
      </c>
      <c r="AY1542" s="195" t="s">
        <v>177</v>
      </c>
    </row>
    <row r="1543" spans="2:51" s="12" customFormat="1" ht="12">
      <c r="B1543" s="194"/>
      <c r="D1543" s="191" t="s">
        <v>188</v>
      </c>
      <c r="E1543" s="195" t="s">
        <v>3</v>
      </c>
      <c r="F1543" s="196" t="s">
        <v>662</v>
      </c>
      <c r="H1543" s="197">
        <v>53.155</v>
      </c>
      <c r="I1543" s="198"/>
      <c r="L1543" s="194"/>
      <c r="M1543" s="199"/>
      <c r="N1543" s="200"/>
      <c r="O1543" s="200"/>
      <c r="P1543" s="200"/>
      <c r="Q1543" s="200"/>
      <c r="R1543" s="200"/>
      <c r="S1543" s="200"/>
      <c r="T1543" s="201"/>
      <c r="AT1543" s="195" t="s">
        <v>188</v>
      </c>
      <c r="AU1543" s="195" t="s">
        <v>81</v>
      </c>
      <c r="AV1543" s="12" t="s">
        <v>81</v>
      </c>
      <c r="AW1543" s="12" t="s">
        <v>34</v>
      </c>
      <c r="AX1543" s="12" t="s">
        <v>72</v>
      </c>
      <c r="AY1543" s="195" t="s">
        <v>177</v>
      </c>
    </row>
    <row r="1544" spans="2:51" s="12" customFormat="1" ht="12">
      <c r="B1544" s="194"/>
      <c r="D1544" s="191" t="s">
        <v>188</v>
      </c>
      <c r="E1544" s="195" t="s">
        <v>3</v>
      </c>
      <c r="F1544" s="196" t="s">
        <v>663</v>
      </c>
      <c r="H1544" s="197">
        <v>18.4</v>
      </c>
      <c r="I1544" s="198"/>
      <c r="L1544" s="194"/>
      <c r="M1544" s="199"/>
      <c r="N1544" s="200"/>
      <c r="O1544" s="200"/>
      <c r="P1544" s="200"/>
      <c r="Q1544" s="200"/>
      <c r="R1544" s="200"/>
      <c r="S1544" s="200"/>
      <c r="T1544" s="201"/>
      <c r="AT1544" s="195" t="s">
        <v>188</v>
      </c>
      <c r="AU1544" s="195" t="s">
        <v>81</v>
      </c>
      <c r="AV1544" s="12" t="s">
        <v>81</v>
      </c>
      <c r="AW1544" s="12" t="s">
        <v>34</v>
      </c>
      <c r="AX1544" s="12" t="s">
        <v>72</v>
      </c>
      <c r="AY1544" s="195" t="s">
        <v>177</v>
      </c>
    </row>
    <row r="1545" spans="2:51" s="12" customFormat="1" ht="12">
      <c r="B1545" s="194"/>
      <c r="D1545" s="191" t="s">
        <v>188</v>
      </c>
      <c r="E1545" s="195" t="s">
        <v>3</v>
      </c>
      <c r="F1545" s="196" t="s">
        <v>664</v>
      </c>
      <c r="H1545" s="197">
        <v>24.27</v>
      </c>
      <c r="I1545" s="198"/>
      <c r="L1545" s="194"/>
      <c r="M1545" s="199"/>
      <c r="N1545" s="200"/>
      <c r="O1545" s="200"/>
      <c r="P1545" s="200"/>
      <c r="Q1545" s="200"/>
      <c r="R1545" s="200"/>
      <c r="S1545" s="200"/>
      <c r="T1545" s="201"/>
      <c r="AT1545" s="195" t="s">
        <v>188</v>
      </c>
      <c r="AU1545" s="195" t="s">
        <v>81</v>
      </c>
      <c r="AV1545" s="12" t="s">
        <v>81</v>
      </c>
      <c r="AW1545" s="12" t="s">
        <v>34</v>
      </c>
      <c r="AX1545" s="12" t="s">
        <v>72</v>
      </c>
      <c r="AY1545" s="195" t="s">
        <v>177</v>
      </c>
    </row>
    <row r="1546" spans="2:51" s="12" customFormat="1" ht="12">
      <c r="B1546" s="194"/>
      <c r="D1546" s="191" t="s">
        <v>188</v>
      </c>
      <c r="E1546" s="195" t="s">
        <v>3</v>
      </c>
      <c r="F1546" s="196" t="s">
        <v>633</v>
      </c>
      <c r="H1546" s="197">
        <v>45.63</v>
      </c>
      <c r="I1546" s="198"/>
      <c r="L1546" s="194"/>
      <c r="M1546" s="199"/>
      <c r="N1546" s="200"/>
      <c r="O1546" s="200"/>
      <c r="P1546" s="200"/>
      <c r="Q1546" s="200"/>
      <c r="R1546" s="200"/>
      <c r="S1546" s="200"/>
      <c r="T1546" s="201"/>
      <c r="AT1546" s="195" t="s">
        <v>188</v>
      </c>
      <c r="AU1546" s="195" t="s">
        <v>81</v>
      </c>
      <c r="AV1546" s="12" t="s">
        <v>81</v>
      </c>
      <c r="AW1546" s="12" t="s">
        <v>34</v>
      </c>
      <c r="AX1546" s="12" t="s">
        <v>72</v>
      </c>
      <c r="AY1546" s="195" t="s">
        <v>177</v>
      </c>
    </row>
    <row r="1547" spans="2:51" s="12" customFormat="1" ht="12">
      <c r="B1547" s="194"/>
      <c r="D1547" s="191" t="s">
        <v>188</v>
      </c>
      <c r="E1547" s="195" t="s">
        <v>3</v>
      </c>
      <c r="F1547" s="196" t="s">
        <v>634</v>
      </c>
      <c r="H1547" s="197">
        <v>36.48</v>
      </c>
      <c r="I1547" s="198"/>
      <c r="L1547" s="194"/>
      <c r="M1547" s="199"/>
      <c r="N1547" s="200"/>
      <c r="O1547" s="200"/>
      <c r="P1547" s="200"/>
      <c r="Q1547" s="200"/>
      <c r="R1547" s="200"/>
      <c r="S1547" s="200"/>
      <c r="T1547" s="201"/>
      <c r="AT1547" s="195" t="s">
        <v>188</v>
      </c>
      <c r="AU1547" s="195" t="s">
        <v>81</v>
      </c>
      <c r="AV1547" s="12" t="s">
        <v>81</v>
      </c>
      <c r="AW1547" s="12" t="s">
        <v>34</v>
      </c>
      <c r="AX1547" s="12" t="s">
        <v>72</v>
      </c>
      <c r="AY1547" s="195" t="s">
        <v>177</v>
      </c>
    </row>
    <row r="1548" spans="2:51" s="12" customFormat="1" ht="12">
      <c r="B1548" s="194"/>
      <c r="D1548" s="191" t="s">
        <v>188</v>
      </c>
      <c r="E1548" s="195" t="s">
        <v>3</v>
      </c>
      <c r="F1548" s="196" t="s">
        <v>665</v>
      </c>
      <c r="H1548" s="197">
        <v>22.62</v>
      </c>
      <c r="I1548" s="198"/>
      <c r="L1548" s="194"/>
      <c r="M1548" s="199"/>
      <c r="N1548" s="200"/>
      <c r="O1548" s="200"/>
      <c r="P1548" s="200"/>
      <c r="Q1548" s="200"/>
      <c r="R1548" s="200"/>
      <c r="S1548" s="200"/>
      <c r="T1548" s="201"/>
      <c r="AT1548" s="195" t="s">
        <v>188</v>
      </c>
      <c r="AU1548" s="195" t="s">
        <v>81</v>
      </c>
      <c r="AV1548" s="12" t="s">
        <v>81</v>
      </c>
      <c r="AW1548" s="12" t="s">
        <v>34</v>
      </c>
      <c r="AX1548" s="12" t="s">
        <v>72</v>
      </c>
      <c r="AY1548" s="195" t="s">
        <v>177</v>
      </c>
    </row>
    <row r="1549" spans="2:51" s="12" customFormat="1" ht="12">
      <c r="B1549" s="194"/>
      <c r="D1549" s="191" t="s">
        <v>188</v>
      </c>
      <c r="E1549" s="195" t="s">
        <v>3</v>
      </c>
      <c r="F1549" s="196" t="s">
        <v>665</v>
      </c>
      <c r="H1549" s="197">
        <v>22.62</v>
      </c>
      <c r="I1549" s="198"/>
      <c r="L1549" s="194"/>
      <c r="M1549" s="199"/>
      <c r="N1549" s="200"/>
      <c r="O1549" s="200"/>
      <c r="P1549" s="200"/>
      <c r="Q1549" s="200"/>
      <c r="R1549" s="200"/>
      <c r="S1549" s="200"/>
      <c r="T1549" s="201"/>
      <c r="AT1549" s="195" t="s">
        <v>188</v>
      </c>
      <c r="AU1549" s="195" t="s">
        <v>81</v>
      </c>
      <c r="AV1549" s="12" t="s">
        <v>81</v>
      </c>
      <c r="AW1549" s="12" t="s">
        <v>34</v>
      </c>
      <c r="AX1549" s="12" t="s">
        <v>72</v>
      </c>
      <c r="AY1549" s="195" t="s">
        <v>177</v>
      </c>
    </row>
    <row r="1550" spans="2:51" s="12" customFormat="1" ht="12">
      <c r="B1550" s="194"/>
      <c r="D1550" s="191" t="s">
        <v>188</v>
      </c>
      <c r="E1550" s="195" t="s">
        <v>3</v>
      </c>
      <c r="F1550" s="196" t="s">
        <v>633</v>
      </c>
      <c r="H1550" s="197">
        <v>45.63</v>
      </c>
      <c r="I1550" s="198"/>
      <c r="L1550" s="194"/>
      <c r="M1550" s="199"/>
      <c r="N1550" s="200"/>
      <c r="O1550" s="200"/>
      <c r="P1550" s="200"/>
      <c r="Q1550" s="200"/>
      <c r="R1550" s="200"/>
      <c r="S1550" s="200"/>
      <c r="T1550" s="201"/>
      <c r="AT1550" s="195" t="s">
        <v>188</v>
      </c>
      <c r="AU1550" s="195" t="s">
        <v>81</v>
      </c>
      <c r="AV1550" s="12" t="s">
        <v>81</v>
      </c>
      <c r="AW1550" s="12" t="s">
        <v>34</v>
      </c>
      <c r="AX1550" s="12" t="s">
        <v>72</v>
      </c>
      <c r="AY1550" s="195" t="s">
        <v>177</v>
      </c>
    </row>
    <row r="1551" spans="2:51" s="14" customFormat="1" ht="12">
      <c r="B1551" s="221"/>
      <c r="D1551" s="191" t="s">
        <v>188</v>
      </c>
      <c r="E1551" s="222" t="s">
        <v>3</v>
      </c>
      <c r="F1551" s="223" t="s">
        <v>367</v>
      </c>
      <c r="H1551" s="224">
        <v>2861.6580000000004</v>
      </c>
      <c r="I1551" s="225"/>
      <c r="L1551" s="221"/>
      <c r="M1551" s="226"/>
      <c r="N1551" s="227"/>
      <c r="O1551" s="227"/>
      <c r="P1551" s="227"/>
      <c r="Q1551" s="227"/>
      <c r="R1551" s="227"/>
      <c r="S1551" s="227"/>
      <c r="T1551" s="228"/>
      <c r="AT1551" s="222" t="s">
        <v>188</v>
      </c>
      <c r="AU1551" s="222" t="s">
        <v>81</v>
      </c>
      <c r="AV1551" s="14" t="s">
        <v>194</v>
      </c>
      <c r="AW1551" s="14" t="s">
        <v>34</v>
      </c>
      <c r="AX1551" s="14" t="s">
        <v>72</v>
      </c>
      <c r="AY1551" s="222" t="s">
        <v>177</v>
      </c>
    </row>
    <row r="1552" spans="2:51" s="12" customFormat="1" ht="12">
      <c r="B1552" s="194"/>
      <c r="D1552" s="191" t="s">
        <v>188</v>
      </c>
      <c r="E1552" s="195" t="s">
        <v>3</v>
      </c>
      <c r="F1552" s="196" t="s">
        <v>599</v>
      </c>
      <c r="H1552" s="197">
        <v>26.12</v>
      </c>
      <c r="I1552" s="198"/>
      <c r="L1552" s="194"/>
      <c r="M1552" s="199"/>
      <c r="N1552" s="200"/>
      <c r="O1552" s="200"/>
      <c r="P1552" s="200"/>
      <c r="Q1552" s="200"/>
      <c r="R1552" s="200"/>
      <c r="S1552" s="200"/>
      <c r="T1552" s="201"/>
      <c r="AT1552" s="195" t="s">
        <v>188</v>
      </c>
      <c r="AU1552" s="195" t="s">
        <v>81</v>
      </c>
      <c r="AV1552" s="12" t="s">
        <v>81</v>
      </c>
      <c r="AW1552" s="12" t="s">
        <v>34</v>
      </c>
      <c r="AX1552" s="12" t="s">
        <v>72</v>
      </c>
      <c r="AY1552" s="195" t="s">
        <v>177</v>
      </c>
    </row>
    <row r="1553" spans="2:51" s="12" customFormat="1" ht="12">
      <c r="B1553" s="194"/>
      <c r="D1553" s="191" t="s">
        <v>188</v>
      </c>
      <c r="E1553" s="195" t="s">
        <v>3</v>
      </c>
      <c r="F1553" s="196" t="s">
        <v>666</v>
      </c>
      <c r="H1553" s="197">
        <v>78.26</v>
      </c>
      <c r="I1553" s="198"/>
      <c r="L1553" s="194"/>
      <c r="M1553" s="199"/>
      <c r="N1553" s="200"/>
      <c r="O1553" s="200"/>
      <c r="P1553" s="200"/>
      <c r="Q1553" s="200"/>
      <c r="R1553" s="200"/>
      <c r="S1553" s="200"/>
      <c r="T1553" s="201"/>
      <c r="AT1553" s="195" t="s">
        <v>188</v>
      </c>
      <c r="AU1553" s="195" t="s">
        <v>81</v>
      </c>
      <c r="AV1553" s="12" t="s">
        <v>81</v>
      </c>
      <c r="AW1553" s="12" t="s">
        <v>34</v>
      </c>
      <c r="AX1553" s="12" t="s">
        <v>72</v>
      </c>
      <c r="AY1553" s="195" t="s">
        <v>177</v>
      </c>
    </row>
    <row r="1554" spans="2:51" s="12" customFormat="1" ht="12">
      <c r="B1554" s="194"/>
      <c r="D1554" s="191" t="s">
        <v>188</v>
      </c>
      <c r="E1554" s="195" t="s">
        <v>3</v>
      </c>
      <c r="F1554" s="196" t="s">
        <v>667</v>
      </c>
      <c r="H1554" s="197">
        <v>185.07</v>
      </c>
      <c r="I1554" s="198"/>
      <c r="L1554" s="194"/>
      <c r="M1554" s="199"/>
      <c r="N1554" s="200"/>
      <c r="O1554" s="200"/>
      <c r="P1554" s="200"/>
      <c r="Q1554" s="200"/>
      <c r="R1554" s="200"/>
      <c r="S1554" s="200"/>
      <c r="T1554" s="201"/>
      <c r="AT1554" s="195" t="s">
        <v>188</v>
      </c>
      <c r="AU1554" s="195" t="s">
        <v>81</v>
      </c>
      <c r="AV1554" s="12" t="s">
        <v>81</v>
      </c>
      <c r="AW1554" s="12" t="s">
        <v>34</v>
      </c>
      <c r="AX1554" s="12" t="s">
        <v>72</v>
      </c>
      <c r="AY1554" s="195" t="s">
        <v>177</v>
      </c>
    </row>
    <row r="1555" spans="2:51" s="12" customFormat="1" ht="12">
      <c r="B1555" s="194"/>
      <c r="D1555" s="191" t="s">
        <v>188</v>
      </c>
      <c r="E1555" s="195" t="s">
        <v>3</v>
      </c>
      <c r="F1555" s="196" t="s">
        <v>668</v>
      </c>
      <c r="H1555" s="197">
        <v>44.27</v>
      </c>
      <c r="I1555" s="198"/>
      <c r="L1555" s="194"/>
      <c r="M1555" s="199"/>
      <c r="N1555" s="200"/>
      <c r="O1555" s="200"/>
      <c r="P1555" s="200"/>
      <c r="Q1555" s="200"/>
      <c r="R1555" s="200"/>
      <c r="S1555" s="200"/>
      <c r="T1555" s="201"/>
      <c r="AT1555" s="195" t="s">
        <v>188</v>
      </c>
      <c r="AU1555" s="195" t="s">
        <v>81</v>
      </c>
      <c r="AV1555" s="12" t="s">
        <v>81</v>
      </c>
      <c r="AW1555" s="12" t="s">
        <v>34</v>
      </c>
      <c r="AX1555" s="12" t="s">
        <v>72</v>
      </c>
      <c r="AY1555" s="195" t="s">
        <v>177</v>
      </c>
    </row>
    <row r="1556" spans="2:51" s="12" customFormat="1" ht="12">
      <c r="B1556" s="194"/>
      <c r="D1556" s="191" t="s">
        <v>188</v>
      </c>
      <c r="E1556" s="195" t="s">
        <v>3</v>
      </c>
      <c r="F1556" s="196" t="s">
        <v>669</v>
      </c>
      <c r="H1556" s="197">
        <v>26.78</v>
      </c>
      <c r="I1556" s="198"/>
      <c r="L1556" s="194"/>
      <c r="M1556" s="199"/>
      <c r="N1556" s="200"/>
      <c r="O1556" s="200"/>
      <c r="P1556" s="200"/>
      <c r="Q1556" s="200"/>
      <c r="R1556" s="200"/>
      <c r="S1556" s="200"/>
      <c r="T1556" s="201"/>
      <c r="AT1556" s="195" t="s">
        <v>188</v>
      </c>
      <c r="AU1556" s="195" t="s">
        <v>81</v>
      </c>
      <c r="AV1556" s="12" t="s">
        <v>81</v>
      </c>
      <c r="AW1556" s="12" t="s">
        <v>34</v>
      </c>
      <c r="AX1556" s="12" t="s">
        <v>72</v>
      </c>
      <c r="AY1556" s="195" t="s">
        <v>177</v>
      </c>
    </row>
    <row r="1557" spans="2:51" s="12" customFormat="1" ht="12">
      <c r="B1557" s="194"/>
      <c r="D1557" s="191" t="s">
        <v>188</v>
      </c>
      <c r="E1557" s="195" t="s">
        <v>3</v>
      </c>
      <c r="F1557" s="196" t="s">
        <v>670</v>
      </c>
      <c r="H1557" s="197">
        <v>17.245</v>
      </c>
      <c r="I1557" s="198"/>
      <c r="L1557" s="194"/>
      <c r="M1557" s="199"/>
      <c r="N1557" s="200"/>
      <c r="O1557" s="200"/>
      <c r="P1557" s="200"/>
      <c r="Q1557" s="200"/>
      <c r="R1557" s="200"/>
      <c r="S1557" s="200"/>
      <c r="T1557" s="201"/>
      <c r="AT1557" s="195" t="s">
        <v>188</v>
      </c>
      <c r="AU1557" s="195" t="s">
        <v>81</v>
      </c>
      <c r="AV1557" s="12" t="s">
        <v>81</v>
      </c>
      <c r="AW1557" s="12" t="s">
        <v>34</v>
      </c>
      <c r="AX1557" s="12" t="s">
        <v>72</v>
      </c>
      <c r="AY1557" s="195" t="s">
        <v>177</v>
      </c>
    </row>
    <row r="1558" spans="2:51" s="12" customFormat="1" ht="12">
      <c r="B1558" s="194"/>
      <c r="D1558" s="191" t="s">
        <v>188</v>
      </c>
      <c r="E1558" s="195" t="s">
        <v>3</v>
      </c>
      <c r="F1558" s="196" t="s">
        <v>671</v>
      </c>
      <c r="H1558" s="197">
        <v>16.915</v>
      </c>
      <c r="I1558" s="198"/>
      <c r="L1558" s="194"/>
      <c r="M1558" s="199"/>
      <c r="N1558" s="200"/>
      <c r="O1558" s="200"/>
      <c r="P1558" s="200"/>
      <c r="Q1558" s="200"/>
      <c r="R1558" s="200"/>
      <c r="S1558" s="200"/>
      <c r="T1558" s="201"/>
      <c r="AT1558" s="195" t="s">
        <v>188</v>
      </c>
      <c r="AU1558" s="195" t="s">
        <v>81</v>
      </c>
      <c r="AV1558" s="12" t="s">
        <v>81</v>
      </c>
      <c r="AW1558" s="12" t="s">
        <v>34</v>
      </c>
      <c r="AX1558" s="12" t="s">
        <v>72</v>
      </c>
      <c r="AY1558" s="195" t="s">
        <v>177</v>
      </c>
    </row>
    <row r="1559" spans="2:51" s="12" customFormat="1" ht="12">
      <c r="B1559" s="194"/>
      <c r="D1559" s="191" t="s">
        <v>188</v>
      </c>
      <c r="E1559" s="195" t="s">
        <v>3</v>
      </c>
      <c r="F1559" s="196" t="s">
        <v>672</v>
      </c>
      <c r="H1559" s="197">
        <v>13.205</v>
      </c>
      <c r="I1559" s="198"/>
      <c r="L1559" s="194"/>
      <c r="M1559" s="199"/>
      <c r="N1559" s="200"/>
      <c r="O1559" s="200"/>
      <c r="P1559" s="200"/>
      <c r="Q1559" s="200"/>
      <c r="R1559" s="200"/>
      <c r="S1559" s="200"/>
      <c r="T1559" s="201"/>
      <c r="AT1559" s="195" t="s">
        <v>188</v>
      </c>
      <c r="AU1559" s="195" t="s">
        <v>81</v>
      </c>
      <c r="AV1559" s="12" t="s">
        <v>81</v>
      </c>
      <c r="AW1559" s="12" t="s">
        <v>34</v>
      </c>
      <c r="AX1559" s="12" t="s">
        <v>72</v>
      </c>
      <c r="AY1559" s="195" t="s">
        <v>177</v>
      </c>
    </row>
    <row r="1560" spans="2:51" s="12" customFormat="1" ht="12">
      <c r="B1560" s="194"/>
      <c r="D1560" s="191" t="s">
        <v>188</v>
      </c>
      <c r="E1560" s="195" t="s">
        <v>3</v>
      </c>
      <c r="F1560" s="196" t="s">
        <v>673</v>
      </c>
      <c r="H1560" s="197">
        <v>12.875</v>
      </c>
      <c r="I1560" s="198"/>
      <c r="L1560" s="194"/>
      <c r="M1560" s="199"/>
      <c r="N1560" s="200"/>
      <c r="O1560" s="200"/>
      <c r="P1560" s="200"/>
      <c r="Q1560" s="200"/>
      <c r="R1560" s="200"/>
      <c r="S1560" s="200"/>
      <c r="T1560" s="201"/>
      <c r="AT1560" s="195" t="s">
        <v>188</v>
      </c>
      <c r="AU1560" s="195" t="s">
        <v>81</v>
      </c>
      <c r="AV1560" s="12" t="s">
        <v>81</v>
      </c>
      <c r="AW1560" s="12" t="s">
        <v>34</v>
      </c>
      <c r="AX1560" s="12" t="s">
        <v>72</v>
      </c>
      <c r="AY1560" s="195" t="s">
        <v>177</v>
      </c>
    </row>
    <row r="1561" spans="2:51" s="12" customFormat="1" ht="12">
      <c r="B1561" s="194"/>
      <c r="D1561" s="191" t="s">
        <v>188</v>
      </c>
      <c r="E1561" s="195" t="s">
        <v>3</v>
      </c>
      <c r="F1561" s="196" t="s">
        <v>674</v>
      </c>
      <c r="H1561" s="197">
        <v>29.55</v>
      </c>
      <c r="I1561" s="198"/>
      <c r="L1561" s="194"/>
      <c r="M1561" s="199"/>
      <c r="N1561" s="200"/>
      <c r="O1561" s="200"/>
      <c r="P1561" s="200"/>
      <c r="Q1561" s="200"/>
      <c r="R1561" s="200"/>
      <c r="S1561" s="200"/>
      <c r="T1561" s="201"/>
      <c r="AT1561" s="195" t="s">
        <v>188</v>
      </c>
      <c r="AU1561" s="195" t="s">
        <v>81</v>
      </c>
      <c r="AV1561" s="12" t="s">
        <v>81</v>
      </c>
      <c r="AW1561" s="12" t="s">
        <v>34</v>
      </c>
      <c r="AX1561" s="12" t="s">
        <v>72</v>
      </c>
      <c r="AY1561" s="195" t="s">
        <v>177</v>
      </c>
    </row>
    <row r="1562" spans="2:51" s="12" customFormat="1" ht="12">
      <c r="B1562" s="194"/>
      <c r="D1562" s="191" t="s">
        <v>188</v>
      </c>
      <c r="E1562" s="195" t="s">
        <v>3</v>
      </c>
      <c r="F1562" s="196" t="s">
        <v>675</v>
      </c>
      <c r="H1562" s="197">
        <v>15.595</v>
      </c>
      <c r="I1562" s="198"/>
      <c r="L1562" s="194"/>
      <c r="M1562" s="199"/>
      <c r="N1562" s="200"/>
      <c r="O1562" s="200"/>
      <c r="P1562" s="200"/>
      <c r="Q1562" s="200"/>
      <c r="R1562" s="200"/>
      <c r="S1562" s="200"/>
      <c r="T1562" s="201"/>
      <c r="AT1562" s="195" t="s">
        <v>188</v>
      </c>
      <c r="AU1562" s="195" t="s">
        <v>81</v>
      </c>
      <c r="AV1562" s="12" t="s">
        <v>81</v>
      </c>
      <c r="AW1562" s="12" t="s">
        <v>34</v>
      </c>
      <c r="AX1562" s="12" t="s">
        <v>72</v>
      </c>
      <c r="AY1562" s="195" t="s">
        <v>177</v>
      </c>
    </row>
    <row r="1563" spans="2:51" s="12" customFormat="1" ht="12">
      <c r="B1563" s="194"/>
      <c r="D1563" s="191" t="s">
        <v>188</v>
      </c>
      <c r="E1563" s="195" t="s">
        <v>3</v>
      </c>
      <c r="F1563" s="196" t="s">
        <v>676</v>
      </c>
      <c r="H1563" s="197">
        <v>46.16</v>
      </c>
      <c r="I1563" s="198"/>
      <c r="L1563" s="194"/>
      <c r="M1563" s="199"/>
      <c r="N1563" s="200"/>
      <c r="O1563" s="200"/>
      <c r="P1563" s="200"/>
      <c r="Q1563" s="200"/>
      <c r="R1563" s="200"/>
      <c r="S1563" s="200"/>
      <c r="T1563" s="201"/>
      <c r="AT1563" s="195" t="s">
        <v>188</v>
      </c>
      <c r="AU1563" s="195" t="s">
        <v>81</v>
      </c>
      <c r="AV1563" s="12" t="s">
        <v>81</v>
      </c>
      <c r="AW1563" s="12" t="s">
        <v>34</v>
      </c>
      <c r="AX1563" s="12" t="s">
        <v>72</v>
      </c>
      <c r="AY1563" s="195" t="s">
        <v>177</v>
      </c>
    </row>
    <row r="1564" spans="2:51" s="12" customFormat="1" ht="12">
      <c r="B1564" s="194"/>
      <c r="D1564" s="191" t="s">
        <v>188</v>
      </c>
      <c r="E1564" s="195" t="s">
        <v>3</v>
      </c>
      <c r="F1564" s="196" t="s">
        <v>677</v>
      </c>
      <c r="H1564" s="197">
        <v>28.364</v>
      </c>
      <c r="I1564" s="198"/>
      <c r="L1564" s="194"/>
      <c r="M1564" s="199"/>
      <c r="N1564" s="200"/>
      <c r="O1564" s="200"/>
      <c r="P1564" s="200"/>
      <c r="Q1564" s="200"/>
      <c r="R1564" s="200"/>
      <c r="S1564" s="200"/>
      <c r="T1564" s="201"/>
      <c r="AT1564" s="195" t="s">
        <v>188</v>
      </c>
      <c r="AU1564" s="195" t="s">
        <v>81</v>
      </c>
      <c r="AV1564" s="12" t="s">
        <v>81</v>
      </c>
      <c r="AW1564" s="12" t="s">
        <v>34</v>
      </c>
      <c r="AX1564" s="12" t="s">
        <v>72</v>
      </c>
      <c r="AY1564" s="195" t="s">
        <v>177</v>
      </c>
    </row>
    <row r="1565" spans="2:51" s="12" customFormat="1" ht="12">
      <c r="B1565" s="194"/>
      <c r="D1565" s="191" t="s">
        <v>188</v>
      </c>
      <c r="E1565" s="195" t="s">
        <v>3</v>
      </c>
      <c r="F1565" s="196" t="s">
        <v>678</v>
      </c>
      <c r="H1565" s="197">
        <v>31.056</v>
      </c>
      <c r="I1565" s="198"/>
      <c r="L1565" s="194"/>
      <c r="M1565" s="199"/>
      <c r="N1565" s="200"/>
      <c r="O1565" s="200"/>
      <c r="P1565" s="200"/>
      <c r="Q1565" s="200"/>
      <c r="R1565" s="200"/>
      <c r="S1565" s="200"/>
      <c r="T1565" s="201"/>
      <c r="AT1565" s="195" t="s">
        <v>188</v>
      </c>
      <c r="AU1565" s="195" t="s">
        <v>81</v>
      </c>
      <c r="AV1565" s="12" t="s">
        <v>81</v>
      </c>
      <c r="AW1565" s="12" t="s">
        <v>34</v>
      </c>
      <c r="AX1565" s="12" t="s">
        <v>72</v>
      </c>
      <c r="AY1565" s="195" t="s">
        <v>177</v>
      </c>
    </row>
    <row r="1566" spans="2:51" s="12" customFormat="1" ht="12">
      <c r="B1566" s="194"/>
      <c r="D1566" s="191" t="s">
        <v>188</v>
      </c>
      <c r="E1566" s="195" t="s">
        <v>3</v>
      </c>
      <c r="F1566" s="196" t="s">
        <v>679</v>
      </c>
      <c r="H1566" s="197">
        <v>34.62</v>
      </c>
      <c r="I1566" s="198"/>
      <c r="L1566" s="194"/>
      <c r="M1566" s="199"/>
      <c r="N1566" s="200"/>
      <c r="O1566" s="200"/>
      <c r="P1566" s="200"/>
      <c r="Q1566" s="200"/>
      <c r="R1566" s="200"/>
      <c r="S1566" s="200"/>
      <c r="T1566" s="201"/>
      <c r="AT1566" s="195" t="s">
        <v>188</v>
      </c>
      <c r="AU1566" s="195" t="s">
        <v>81</v>
      </c>
      <c r="AV1566" s="12" t="s">
        <v>81</v>
      </c>
      <c r="AW1566" s="12" t="s">
        <v>34</v>
      </c>
      <c r="AX1566" s="12" t="s">
        <v>72</v>
      </c>
      <c r="AY1566" s="195" t="s">
        <v>177</v>
      </c>
    </row>
    <row r="1567" spans="2:51" s="12" customFormat="1" ht="12">
      <c r="B1567" s="194"/>
      <c r="D1567" s="191" t="s">
        <v>188</v>
      </c>
      <c r="E1567" s="195" t="s">
        <v>3</v>
      </c>
      <c r="F1567" s="196" t="s">
        <v>680</v>
      </c>
      <c r="H1567" s="197">
        <v>57.6</v>
      </c>
      <c r="I1567" s="198"/>
      <c r="L1567" s="194"/>
      <c r="M1567" s="199"/>
      <c r="N1567" s="200"/>
      <c r="O1567" s="200"/>
      <c r="P1567" s="200"/>
      <c r="Q1567" s="200"/>
      <c r="R1567" s="200"/>
      <c r="S1567" s="200"/>
      <c r="T1567" s="201"/>
      <c r="AT1567" s="195" t="s">
        <v>188</v>
      </c>
      <c r="AU1567" s="195" t="s">
        <v>81</v>
      </c>
      <c r="AV1567" s="12" t="s">
        <v>81</v>
      </c>
      <c r="AW1567" s="12" t="s">
        <v>34</v>
      </c>
      <c r="AX1567" s="12" t="s">
        <v>72</v>
      </c>
      <c r="AY1567" s="195" t="s">
        <v>177</v>
      </c>
    </row>
    <row r="1568" spans="2:51" s="12" customFormat="1" ht="12">
      <c r="B1568" s="194"/>
      <c r="D1568" s="191" t="s">
        <v>188</v>
      </c>
      <c r="E1568" s="195" t="s">
        <v>3</v>
      </c>
      <c r="F1568" s="196" t="s">
        <v>681</v>
      </c>
      <c r="H1568" s="197">
        <v>48.95</v>
      </c>
      <c r="I1568" s="198"/>
      <c r="L1568" s="194"/>
      <c r="M1568" s="199"/>
      <c r="N1568" s="200"/>
      <c r="O1568" s="200"/>
      <c r="P1568" s="200"/>
      <c r="Q1568" s="200"/>
      <c r="R1568" s="200"/>
      <c r="S1568" s="200"/>
      <c r="T1568" s="201"/>
      <c r="AT1568" s="195" t="s">
        <v>188</v>
      </c>
      <c r="AU1568" s="195" t="s">
        <v>81</v>
      </c>
      <c r="AV1568" s="12" t="s">
        <v>81</v>
      </c>
      <c r="AW1568" s="12" t="s">
        <v>34</v>
      </c>
      <c r="AX1568" s="12" t="s">
        <v>72</v>
      </c>
      <c r="AY1568" s="195" t="s">
        <v>177</v>
      </c>
    </row>
    <row r="1569" spans="2:51" s="12" customFormat="1" ht="12">
      <c r="B1569" s="194"/>
      <c r="D1569" s="191" t="s">
        <v>188</v>
      </c>
      <c r="E1569" s="195" t="s">
        <v>3</v>
      </c>
      <c r="F1569" s="196" t="s">
        <v>682</v>
      </c>
      <c r="H1569" s="197">
        <v>341.5</v>
      </c>
      <c r="I1569" s="198"/>
      <c r="L1569" s="194"/>
      <c r="M1569" s="199"/>
      <c r="N1569" s="200"/>
      <c r="O1569" s="200"/>
      <c r="P1569" s="200"/>
      <c r="Q1569" s="200"/>
      <c r="R1569" s="200"/>
      <c r="S1569" s="200"/>
      <c r="T1569" s="201"/>
      <c r="AT1569" s="195" t="s">
        <v>188</v>
      </c>
      <c r="AU1569" s="195" t="s">
        <v>81</v>
      </c>
      <c r="AV1569" s="12" t="s">
        <v>81</v>
      </c>
      <c r="AW1569" s="12" t="s">
        <v>34</v>
      </c>
      <c r="AX1569" s="12" t="s">
        <v>72</v>
      </c>
      <c r="AY1569" s="195" t="s">
        <v>177</v>
      </c>
    </row>
    <row r="1570" spans="2:51" s="12" customFormat="1" ht="12">
      <c r="B1570" s="194"/>
      <c r="D1570" s="191" t="s">
        <v>188</v>
      </c>
      <c r="E1570" s="195" t="s">
        <v>3</v>
      </c>
      <c r="F1570" s="196" t="s">
        <v>683</v>
      </c>
      <c r="H1570" s="197">
        <v>32.37</v>
      </c>
      <c r="I1570" s="198"/>
      <c r="L1570" s="194"/>
      <c r="M1570" s="199"/>
      <c r="N1570" s="200"/>
      <c r="O1570" s="200"/>
      <c r="P1570" s="200"/>
      <c r="Q1570" s="200"/>
      <c r="R1570" s="200"/>
      <c r="S1570" s="200"/>
      <c r="T1570" s="201"/>
      <c r="AT1570" s="195" t="s">
        <v>188</v>
      </c>
      <c r="AU1570" s="195" t="s">
        <v>81</v>
      </c>
      <c r="AV1570" s="12" t="s">
        <v>81</v>
      </c>
      <c r="AW1570" s="12" t="s">
        <v>34</v>
      </c>
      <c r="AX1570" s="12" t="s">
        <v>72</v>
      </c>
      <c r="AY1570" s="195" t="s">
        <v>177</v>
      </c>
    </row>
    <row r="1571" spans="2:51" s="12" customFormat="1" ht="12">
      <c r="B1571" s="194"/>
      <c r="D1571" s="191" t="s">
        <v>188</v>
      </c>
      <c r="E1571" s="195" t="s">
        <v>3</v>
      </c>
      <c r="F1571" s="196" t="s">
        <v>620</v>
      </c>
      <c r="H1571" s="197">
        <v>49.053</v>
      </c>
      <c r="I1571" s="198"/>
      <c r="L1571" s="194"/>
      <c r="M1571" s="199"/>
      <c r="N1571" s="200"/>
      <c r="O1571" s="200"/>
      <c r="P1571" s="200"/>
      <c r="Q1571" s="200"/>
      <c r="R1571" s="200"/>
      <c r="S1571" s="200"/>
      <c r="T1571" s="201"/>
      <c r="AT1571" s="195" t="s">
        <v>188</v>
      </c>
      <c r="AU1571" s="195" t="s">
        <v>81</v>
      </c>
      <c r="AV1571" s="12" t="s">
        <v>81</v>
      </c>
      <c r="AW1571" s="12" t="s">
        <v>34</v>
      </c>
      <c r="AX1571" s="12" t="s">
        <v>72</v>
      </c>
      <c r="AY1571" s="195" t="s">
        <v>177</v>
      </c>
    </row>
    <row r="1572" spans="2:51" s="12" customFormat="1" ht="12">
      <c r="B1572" s="194"/>
      <c r="D1572" s="191" t="s">
        <v>188</v>
      </c>
      <c r="E1572" s="195" t="s">
        <v>3</v>
      </c>
      <c r="F1572" s="196" t="s">
        <v>684</v>
      </c>
      <c r="H1572" s="197">
        <v>61.227</v>
      </c>
      <c r="I1572" s="198"/>
      <c r="L1572" s="194"/>
      <c r="M1572" s="199"/>
      <c r="N1572" s="200"/>
      <c r="O1572" s="200"/>
      <c r="P1572" s="200"/>
      <c r="Q1572" s="200"/>
      <c r="R1572" s="200"/>
      <c r="S1572" s="200"/>
      <c r="T1572" s="201"/>
      <c r="AT1572" s="195" t="s">
        <v>188</v>
      </c>
      <c r="AU1572" s="195" t="s">
        <v>81</v>
      </c>
      <c r="AV1572" s="12" t="s">
        <v>81</v>
      </c>
      <c r="AW1572" s="12" t="s">
        <v>34</v>
      </c>
      <c r="AX1572" s="12" t="s">
        <v>72</v>
      </c>
      <c r="AY1572" s="195" t="s">
        <v>177</v>
      </c>
    </row>
    <row r="1573" spans="2:51" s="12" customFormat="1" ht="12">
      <c r="B1573" s="194"/>
      <c r="D1573" s="191" t="s">
        <v>188</v>
      </c>
      <c r="E1573" s="195" t="s">
        <v>3</v>
      </c>
      <c r="F1573" s="196" t="s">
        <v>685</v>
      </c>
      <c r="H1573" s="197">
        <v>59.36</v>
      </c>
      <c r="I1573" s="198"/>
      <c r="L1573" s="194"/>
      <c r="M1573" s="199"/>
      <c r="N1573" s="200"/>
      <c r="O1573" s="200"/>
      <c r="P1573" s="200"/>
      <c r="Q1573" s="200"/>
      <c r="R1573" s="200"/>
      <c r="S1573" s="200"/>
      <c r="T1573" s="201"/>
      <c r="AT1573" s="195" t="s">
        <v>188</v>
      </c>
      <c r="AU1573" s="195" t="s">
        <v>81</v>
      </c>
      <c r="AV1573" s="12" t="s">
        <v>81</v>
      </c>
      <c r="AW1573" s="12" t="s">
        <v>34</v>
      </c>
      <c r="AX1573" s="12" t="s">
        <v>72</v>
      </c>
      <c r="AY1573" s="195" t="s">
        <v>177</v>
      </c>
    </row>
    <row r="1574" spans="2:51" s="12" customFormat="1" ht="12">
      <c r="B1574" s="194"/>
      <c r="D1574" s="191" t="s">
        <v>188</v>
      </c>
      <c r="E1574" s="195" t="s">
        <v>3</v>
      </c>
      <c r="F1574" s="196" t="s">
        <v>623</v>
      </c>
      <c r="H1574" s="197">
        <v>67.08</v>
      </c>
      <c r="I1574" s="198"/>
      <c r="L1574" s="194"/>
      <c r="M1574" s="199"/>
      <c r="N1574" s="200"/>
      <c r="O1574" s="200"/>
      <c r="P1574" s="200"/>
      <c r="Q1574" s="200"/>
      <c r="R1574" s="200"/>
      <c r="S1574" s="200"/>
      <c r="T1574" s="201"/>
      <c r="AT1574" s="195" t="s">
        <v>188</v>
      </c>
      <c r="AU1574" s="195" t="s">
        <v>81</v>
      </c>
      <c r="AV1574" s="12" t="s">
        <v>81</v>
      </c>
      <c r="AW1574" s="12" t="s">
        <v>34</v>
      </c>
      <c r="AX1574" s="12" t="s">
        <v>72</v>
      </c>
      <c r="AY1574" s="195" t="s">
        <v>177</v>
      </c>
    </row>
    <row r="1575" spans="2:51" s="12" customFormat="1" ht="12">
      <c r="B1575" s="194"/>
      <c r="D1575" s="191" t="s">
        <v>188</v>
      </c>
      <c r="E1575" s="195" t="s">
        <v>3</v>
      </c>
      <c r="F1575" s="196" t="s">
        <v>623</v>
      </c>
      <c r="H1575" s="197">
        <v>67.08</v>
      </c>
      <c r="I1575" s="198"/>
      <c r="L1575" s="194"/>
      <c r="M1575" s="199"/>
      <c r="N1575" s="200"/>
      <c r="O1575" s="200"/>
      <c r="P1575" s="200"/>
      <c r="Q1575" s="200"/>
      <c r="R1575" s="200"/>
      <c r="S1575" s="200"/>
      <c r="T1575" s="201"/>
      <c r="AT1575" s="195" t="s">
        <v>188</v>
      </c>
      <c r="AU1575" s="195" t="s">
        <v>81</v>
      </c>
      <c r="AV1575" s="12" t="s">
        <v>81</v>
      </c>
      <c r="AW1575" s="12" t="s">
        <v>34</v>
      </c>
      <c r="AX1575" s="12" t="s">
        <v>72</v>
      </c>
      <c r="AY1575" s="195" t="s">
        <v>177</v>
      </c>
    </row>
    <row r="1576" spans="2:51" s="12" customFormat="1" ht="12">
      <c r="B1576" s="194"/>
      <c r="D1576" s="191" t="s">
        <v>188</v>
      </c>
      <c r="E1576" s="195" t="s">
        <v>3</v>
      </c>
      <c r="F1576" s="196" t="s">
        <v>623</v>
      </c>
      <c r="H1576" s="197">
        <v>67.08</v>
      </c>
      <c r="I1576" s="198"/>
      <c r="L1576" s="194"/>
      <c r="M1576" s="199"/>
      <c r="N1576" s="200"/>
      <c r="O1576" s="200"/>
      <c r="P1576" s="200"/>
      <c r="Q1576" s="200"/>
      <c r="R1576" s="200"/>
      <c r="S1576" s="200"/>
      <c r="T1576" s="201"/>
      <c r="AT1576" s="195" t="s">
        <v>188</v>
      </c>
      <c r="AU1576" s="195" t="s">
        <v>81</v>
      </c>
      <c r="AV1576" s="12" t="s">
        <v>81</v>
      </c>
      <c r="AW1576" s="12" t="s">
        <v>34</v>
      </c>
      <c r="AX1576" s="12" t="s">
        <v>72</v>
      </c>
      <c r="AY1576" s="195" t="s">
        <v>177</v>
      </c>
    </row>
    <row r="1577" spans="2:51" s="12" customFormat="1" ht="12">
      <c r="B1577" s="194"/>
      <c r="D1577" s="191" t="s">
        <v>188</v>
      </c>
      <c r="E1577" s="195" t="s">
        <v>3</v>
      </c>
      <c r="F1577" s="196" t="s">
        <v>626</v>
      </c>
      <c r="H1577" s="197">
        <v>61.635</v>
      </c>
      <c r="I1577" s="198"/>
      <c r="L1577" s="194"/>
      <c r="M1577" s="199"/>
      <c r="N1577" s="200"/>
      <c r="O1577" s="200"/>
      <c r="P1577" s="200"/>
      <c r="Q1577" s="200"/>
      <c r="R1577" s="200"/>
      <c r="S1577" s="200"/>
      <c r="T1577" s="201"/>
      <c r="AT1577" s="195" t="s">
        <v>188</v>
      </c>
      <c r="AU1577" s="195" t="s">
        <v>81</v>
      </c>
      <c r="AV1577" s="12" t="s">
        <v>81</v>
      </c>
      <c r="AW1577" s="12" t="s">
        <v>34</v>
      </c>
      <c r="AX1577" s="12" t="s">
        <v>72</v>
      </c>
      <c r="AY1577" s="195" t="s">
        <v>177</v>
      </c>
    </row>
    <row r="1578" spans="2:51" s="12" customFormat="1" ht="12">
      <c r="B1578" s="194"/>
      <c r="D1578" s="191" t="s">
        <v>188</v>
      </c>
      <c r="E1578" s="195" t="s">
        <v>3</v>
      </c>
      <c r="F1578" s="196" t="s">
        <v>626</v>
      </c>
      <c r="H1578" s="197">
        <v>61.635</v>
      </c>
      <c r="I1578" s="198"/>
      <c r="L1578" s="194"/>
      <c r="M1578" s="199"/>
      <c r="N1578" s="200"/>
      <c r="O1578" s="200"/>
      <c r="P1578" s="200"/>
      <c r="Q1578" s="200"/>
      <c r="R1578" s="200"/>
      <c r="S1578" s="200"/>
      <c r="T1578" s="201"/>
      <c r="AT1578" s="195" t="s">
        <v>188</v>
      </c>
      <c r="AU1578" s="195" t="s">
        <v>81</v>
      </c>
      <c r="AV1578" s="12" t="s">
        <v>81</v>
      </c>
      <c r="AW1578" s="12" t="s">
        <v>34</v>
      </c>
      <c r="AX1578" s="12" t="s">
        <v>72</v>
      </c>
      <c r="AY1578" s="195" t="s">
        <v>177</v>
      </c>
    </row>
    <row r="1579" spans="2:51" s="12" customFormat="1" ht="12">
      <c r="B1579" s="194"/>
      <c r="D1579" s="191" t="s">
        <v>188</v>
      </c>
      <c r="E1579" s="195" t="s">
        <v>3</v>
      </c>
      <c r="F1579" s="196" t="s">
        <v>626</v>
      </c>
      <c r="H1579" s="197">
        <v>61.635</v>
      </c>
      <c r="I1579" s="198"/>
      <c r="L1579" s="194"/>
      <c r="M1579" s="199"/>
      <c r="N1579" s="200"/>
      <c r="O1579" s="200"/>
      <c r="P1579" s="200"/>
      <c r="Q1579" s="200"/>
      <c r="R1579" s="200"/>
      <c r="S1579" s="200"/>
      <c r="T1579" s="201"/>
      <c r="AT1579" s="195" t="s">
        <v>188</v>
      </c>
      <c r="AU1579" s="195" t="s">
        <v>81</v>
      </c>
      <c r="AV1579" s="12" t="s">
        <v>81</v>
      </c>
      <c r="AW1579" s="12" t="s">
        <v>34</v>
      </c>
      <c r="AX1579" s="12" t="s">
        <v>72</v>
      </c>
      <c r="AY1579" s="195" t="s">
        <v>177</v>
      </c>
    </row>
    <row r="1580" spans="2:51" s="12" customFormat="1" ht="12">
      <c r="B1580" s="194"/>
      <c r="D1580" s="191" t="s">
        <v>188</v>
      </c>
      <c r="E1580" s="195" t="s">
        <v>3</v>
      </c>
      <c r="F1580" s="196" t="s">
        <v>658</v>
      </c>
      <c r="H1580" s="197">
        <v>34.83</v>
      </c>
      <c r="I1580" s="198"/>
      <c r="L1580" s="194"/>
      <c r="M1580" s="199"/>
      <c r="N1580" s="200"/>
      <c r="O1580" s="200"/>
      <c r="P1580" s="200"/>
      <c r="Q1580" s="200"/>
      <c r="R1580" s="200"/>
      <c r="S1580" s="200"/>
      <c r="T1580" s="201"/>
      <c r="AT1580" s="195" t="s">
        <v>188</v>
      </c>
      <c r="AU1580" s="195" t="s">
        <v>81</v>
      </c>
      <c r="AV1580" s="12" t="s">
        <v>81</v>
      </c>
      <c r="AW1580" s="12" t="s">
        <v>34</v>
      </c>
      <c r="AX1580" s="12" t="s">
        <v>72</v>
      </c>
      <c r="AY1580" s="195" t="s">
        <v>177</v>
      </c>
    </row>
    <row r="1581" spans="2:51" s="12" customFormat="1" ht="12">
      <c r="B1581" s="194"/>
      <c r="D1581" s="191" t="s">
        <v>188</v>
      </c>
      <c r="E1581" s="195" t="s">
        <v>3</v>
      </c>
      <c r="F1581" s="196" t="s">
        <v>658</v>
      </c>
      <c r="H1581" s="197">
        <v>34.83</v>
      </c>
      <c r="I1581" s="198"/>
      <c r="L1581" s="194"/>
      <c r="M1581" s="199"/>
      <c r="N1581" s="200"/>
      <c r="O1581" s="200"/>
      <c r="P1581" s="200"/>
      <c r="Q1581" s="200"/>
      <c r="R1581" s="200"/>
      <c r="S1581" s="200"/>
      <c r="T1581" s="201"/>
      <c r="AT1581" s="195" t="s">
        <v>188</v>
      </c>
      <c r="AU1581" s="195" t="s">
        <v>81</v>
      </c>
      <c r="AV1581" s="12" t="s">
        <v>81</v>
      </c>
      <c r="AW1581" s="12" t="s">
        <v>34</v>
      </c>
      <c r="AX1581" s="12" t="s">
        <v>72</v>
      </c>
      <c r="AY1581" s="195" t="s">
        <v>177</v>
      </c>
    </row>
    <row r="1582" spans="2:51" s="12" customFormat="1" ht="12">
      <c r="B1582" s="194"/>
      <c r="D1582" s="191" t="s">
        <v>188</v>
      </c>
      <c r="E1582" s="195" t="s">
        <v>3</v>
      </c>
      <c r="F1582" s="196" t="s">
        <v>658</v>
      </c>
      <c r="H1582" s="197">
        <v>34.83</v>
      </c>
      <c r="I1582" s="198"/>
      <c r="L1582" s="194"/>
      <c r="M1582" s="199"/>
      <c r="N1582" s="200"/>
      <c r="O1582" s="200"/>
      <c r="P1582" s="200"/>
      <c r="Q1582" s="200"/>
      <c r="R1582" s="200"/>
      <c r="S1582" s="200"/>
      <c r="T1582" s="201"/>
      <c r="AT1582" s="195" t="s">
        <v>188</v>
      </c>
      <c r="AU1582" s="195" t="s">
        <v>81</v>
      </c>
      <c r="AV1582" s="12" t="s">
        <v>81</v>
      </c>
      <c r="AW1582" s="12" t="s">
        <v>34</v>
      </c>
      <c r="AX1582" s="12" t="s">
        <v>72</v>
      </c>
      <c r="AY1582" s="195" t="s">
        <v>177</v>
      </c>
    </row>
    <row r="1583" spans="2:51" s="12" customFormat="1" ht="12">
      <c r="B1583" s="194"/>
      <c r="D1583" s="191" t="s">
        <v>188</v>
      </c>
      <c r="E1583" s="195" t="s">
        <v>3</v>
      </c>
      <c r="F1583" s="196" t="s">
        <v>686</v>
      </c>
      <c r="H1583" s="197">
        <v>31.86</v>
      </c>
      <c r="I1583" s="198"/>
      <c r="L1583" s="194"/>
      <c r="M1583" s="199"/>
      <c r="N1583" s="200"/>
      <c r="O1583" s="200"/>
      <c r="P1583" s="200"/>
      <c r="Q1583" s="200"/>
      <c r="R1583" s="200"/>
      <c r="S1583" s="200"/>
      <c r="T1583" s="201"/>
      <c r="AT1583" s="195" t="s">
        <v>188</v>
      </c>
      <c r="AU1583" s="195" t="s">
        <v>81</v>
      </c>
      <c r="AV1583" s="12" t="s">
        <v>81</v>
      </c>
      <c r="AW1583" s="12" t="s">
        <v>34</v>
      </c>
      <c r="AX1583" s="12" t="s">
        <v>72</v>
      </c>
      <c r="AY1583" s="195" t="s">
        <v>177</v>
      </c>
    </row>
    <row r="1584" spans="2:51" s="12" customFormat="1" ht="12">
      <c r="B1584" s="194"/>
      <c r="D1584" s="191" t="s">
        <v>188</v>
      </c>
      <c r="E1584" s="195" t="s">
        <v>3</v>
      </c>
      <c r="F1584" s="196" t="s">
        <v>686</v>
      </c>
      <c r="H1584" s="197">
        <v>31.86</v>
      </c>
      <c r="I1584" s="198"/>
      <c r="L1584" s="194"/>
      <c r="M1584" s="199"/>
      <c r="N1584" s="200"/>
      <c r="O1584" s="200"/>
      <c r="P1584" s="200"/>
      <c r="Q1584" s="200"/>
      <c r="R1584" s="200"/>
      <c r="S1584" s="200"/>
      <c r="T1584" s="201"/>
      <c r="AT1584" s="195" t="s">
        <v>188</v>
      </c>
      <c r="AU1584" s="195" t="s">
        <v>81</v>
      </c>
      <c r="AV1584" s="12" t="s">
        <v>81</v>
      </c>
      <c r="AW1584" s="12" t="s">
        <v>34</v>
      </c>
      <c r="AX1584" s="12" t="s">
        <v>72</v>
      </c>
      <c r="AY1584" s="195" t="s">
        <v>177</v>
      </c>
    </row>
    <row r="1585" spans="2:51" s="12" customFormat="1" ht="12">
      <c r="B1585" s="194"/>
      <c r="D1585" s="191" t="s">
        <v>188</v>
      </c>
      <c r="E1585" s="195" t="s">
        <v>3</v>
      </c>
      <c r="F1585" s="196" t="s">
        <v>686</v>
      </c>
      <c r="H1585" s="197">
        <v>31.86</v>
      </c>
      <c r="I1585" s="198"/>
      <c r="L1585" s="194"/>
      <c r="M1585" s="199"/>
      <c r="N1585" s="200"/>
      <c r="O1585" s="200"/>
      <c r="P1585" s="200"/>
      <c r="Q1585" s="200"/>
      <c r="R1585" s="200"/>
      <c r="S1585" s="200"/>
      <c r="T1585" s="201"/>
      <c r="AT1585" s="195" t="s">
        <v>188</v>
      </c>
      <c r="AU1585" s="195" t="s">
        <v>81</v>
      </c>
      <c r="AV1585" s="12" t="s">
        <v>81</v>
      </c>
      <c r="AW1585" s="12" t="s">
        <v>34</v>
      </c>
      <c r="AX1585" s="12" t="s">
        <v>72</v>
      </c>
      <c r="AY1585" s="195" t="s">
        <v>177</v>
      </c>
    </row>
    <row r="1586" spans="2:51" s="12" customFormat="1" ht="12">
      <c r="B1586" s="194"/>
      <c r="D1586" s="191" t="s">
        <v>188</v>
      </c>
      <c r="E1586" s="195" t="s">
        <v>3</v>
      </c>
      <c r="F1586" s="196" t="s">
        <v>687</v>
      </c>
      <c r="H1586" s="197">
        <v>56.28</v>
      </c>
      <c r="I1586" s="198"/>
      <c r="L1586" s="194"/>
      <c r="M1586" s="199"/>
      <c r="N1586" s="200"/>
      <c r="O1586" s="200"/>
      <c r="P1586" s="200"/>
      <c r="Q1586" s="200"/>
      <c r="R1586" s="200"/>
      <c r="S1586" s="200"/>
      <c r="T1586" s="201"/>
      <c r="AT1586" s="195" t="s">
        <v>188</v>
      </c>
      <c r="AU1586" s="195" t="s">
        <v>81</v>
      </c>
      <c r="AV1586" s="12" t="s">
        <v>81</v>
      </c>
      <c r="AW1586" s="12" t="s">
        <v>34</v>
      </c>
      <c r="AX1586" s="12" t="s">
        <v>72</v>
      </c>
      <c r="AY1586" s="195" t="s">
        <v>177</v>
      </c>
    </row>
    <row r="1587" spans="2:51" s="12" customFormat="1" ht="12">
      <c r="B1587" s="194"/>
      <c r="D1587" s="191" t="s">
        <v>188</v>
      </c>
      <c r="E1587" s="195" t="s">
        <v>3</v>
      </c>
      <c r="F1587" s="196" t="s">
        <v>688</v>
      </c>
      <c r="H1587" s="197">
        <v>39.22</v>
      </c>
      <c r="I1587" s="198"/>
      <c r="L1587" s="194"/>
      <c r="M1587" s="199"/>
      <c r="N1587" s="200"/>
      <c r="O1587" s="200"/>
      <c r="P1587" s="200"/>
      <c r="Q1587" s="200"/>
      <c r="R1587" s="200"/>
      <c r="S1587" s="200"/>
      <c r="T1587" s="201"/>
      <c r="AT1587" s="195" t="s">
        <v>188</v>
      </c>
      <c r="AU1587" s="195" t="s">
        <v>81</v>
      </c>
      <c r="AV1587" s="12" t="s">
        <v>81</v>
      </c>
      <c r="AW1587" s="12" t="s">
        <v>34</v>
      </c>
      <c r="AX1587" s="12" t="s">
        <v>72</v>
      </c>
      <c r="AY1587" s="195" t="s">
        <v>177</v>
      </c>
    </row>
    <row r="1588" spans="2:51" s="12" customFormat="1" ht="12">
      <c r="B1588" s="194"/>
      <c r="D1588" s="191" t="s">
        <v>188</v>
      </c>
      <c r="E1588" s="195" t="s">
        <v>3</v>
      </c>
      <c r="F1588" s="196" t="s">
        <v>629</v>
      </c>
      <c r="H1588" s="197">
        <v>61.065</v>
      </c>
      <c r="I1588" s="198"/>
      <c r="L1588" s="194"/>
      <c r="M1588" s="199"/>
      <c r="N1588" s="200"/>
      <c r="O1588" s="200"/>
      <c r="P1588" s="200"/>
      <c r="Q1588" s="200"/>
      <c r="R1588" s="200"/>
      <c r="S1588" s="200"/>
      <c r="T1588" s="201"/>
      <c r="AT1588" s="195" t="s">
        <v>188</v>
      </c>
      <c r="AU1588" s="195" t="s">
        <v>81</v>
      </c>
      <c r="AV1588" s="12" t="s">
        <v>81</v>
      </c>
      <c r="AW1588" s="12" t="s">
        <v>34</v>
      </c>
      <c r="AX1588" s="12" t="s">
        <v>72</v>
      </c>
      <c r="AY1588" s="195" t="s">
        <v>177</v>
      </c>
    </row>
    <row r="1589" spans="2:51" s="12" customFormat="1" ht="12">
      <c r="B1589" s="194"/>
      <c r="D1589" s="191" t="s">
        <v>188</v>
      </c>
      <c r="E1589" s="195" t="s">
        <v>3</v>
      </c>
      <c r="F1589" s="196" t="s">
        <v>689</v>
      </c>
      <c r="H1589" s="197">
        <v>49.955</v>
      </c>
      <c r="I1589" s="198"/>
      <c r="L1589" s="194"/>
      <c r="M1589" s="199"/>
      <c r="N1589" s="200"/>
      <c r="O1589" s="200"/>
      <c r="P1589" s="200"/>
      <c r="Q1589" s="200"/>
      <c r="R1589" s="200"/>
      <c r="S1589" s="200"/>
      <c r="T1589" s="201"/>
      <c r="AT1589" s="195" t="s">
        <v>188</v>
      </c>
      <c r="AU1589" s="195" t="s">
        <v>81</v>
      </c>
      <c r="AV1589" s="12" t="s">
        <v>81</v>
      </c>
      <c r="AW1589" s="12" t="s">
        <v>34</v>
      </c>
      <c r="AX1589" s="12" t="s">
        <v>72</v>
      </c>
      <c r="AY1589" s="195" t="s">
        <v>177</v>
      </c>
    </row>
    <row r="1590" spans="2:51" s="12" customFormat="1" ht="12">
      <c r="B1590" s="194"/>
      <c r="D1590" s="191" t="s">
        <v>188</v>
      </c>
      <c r="E1590" s="195" t="s">
        <v>3</v>
      </c>
      <c r="F1590" s="196" t="s">
        <v>690</v>
      </c>
      <c r="H1590" s="197">
        <v>24.27</v>
      </c>
      <c r="I1590" s="198"/>
      <c r="L1590" s="194"/>
      <c r="M1590" s="199"/>
      <c r="N1590" s="200"/>
      <c r="O1590" s="200"/>
      <c r="P1590" s="200"/>
      <c r="Q1590" s="200"/>
      <c r="R1590" s="200"/>
      <c r="S1590" s="200"/>
      <c r="T1590" s="201"/>
      <c r="AT1590" s="195" t="s">
        <v>188</v>
      </c>
      <c r="AU1590" s="195" t="s">
        <v>81</v>
      </c>
      <c r="AV1590" s="12" t="s">
        <v>81</v>
      </c>
      <c r="AW1590" s="12" t="s">
        <v>34</v>
      </c>
      <c r="AX1590" s="12" t="s">
        <v>72</v>
      </c>
      <c r="AY1590" s="195" t="s">
        <v>177</v>
      </c>
    </row>
    <row r="1591" spans="2:51" s="12" customFormat="1" ht="12">
      <c r="B1591" s="194"/>
      <c r="D1591" s="191" t="s">
        <v>188</v>
      </c>
      <c r="E1591" s="195" t="s">
        <v>3</v>
      </c>
      <c r="F1591" s="196" t="s">
        <v>691</v>
      </c>
      <c r="H1591" s="197">
        <v>18</v>
      </c>
      <c r="I1591" s="198"/>
      <c r="L1591" s="194"/>
      <c r="M1591" s="199"/>
      <c r="N1591" s="200"/>
      <c r="O1591" s="200"/>
      <c r="P1591" s="200"/>
      <c r="Q1591" s="200"/>
      <c r="R1591" s="200"/>
      <c r="S1591" s="200"/>
      <c r="T1591" s="201"/>
      <c r="AT1591" s="195" t="s">
        <v>188</v>
      </c>
      <c r="AU1591" s="195" t="s">
        <v>81</v>
      </c>
      <c r="AV1591" s="12" t="s">
        <v>81</v>
      </c>
      <c r="AW1591" s="12" t="s">
        <v>34</v>
      </c>
      <c r="AX1591" s="12" t="s">
        <v>72</v>
      </c>
      <c r="AY1591" s="195" t="s">
        <v>177</v>
      </c>
    </row>
    <row r="1592" spans="2:51" s="12" customFormat="1" ht="12">
      <c r="B1592" s="194"/>
      <c r="D1592" s="191" t="s">
        <v>188</v>
      </c>
      <c r="E1592" s="195" t="s">
        <v>3</v>
      </c>
      <c r="F1592" s="196" t="s">
        <v>633</v>
      </c>
      <c r="H1592" s="197">
        <v>45.63</v>
      </c>
      <c r="I1592" s="198"/>
      <c r="L1592" s="194"/>
      <c r="M1592" s="199"/>
      <c r="N1592" s="200"/>
      <c r="O1592" s="200"/>
      <c r="P1592" s="200"/>
      <c r="Q1592" s="200"/>
      <c r="R1592" s="200"/>
      <c r="S1592" s="200"/>
      <c r="T1592" s="201"/>
      <c r="AT1592" s="195" t="s">
        <v>188</v>
      </c>
      <c r="AU1592" s="195" t="s">
        <v>81</v>
      </c>
      <c r="AV1592" s="12" t="s">
        <v>81</v>
      </c>
      <c r="AW1592" s="12" t="s">
        <v>34</v>
      </c>
      <c r="AX1592" s="12" t="s">
        <v>72</v>
      </c>
      <c r="AY1592" s="195" t="s">
        <v>177</v>
      </c>
    </row>
    <row r="1593" spans="2:51" s="12" customFormat="1" ht="12">
      <c r="B1593" s="194"/>
      <c r="D1593" s="191" t="s">
        <v>188</v>
      </c>
      <c r="E1593" s="195" t="s">
        <v>3</v>
      </c>
      <c r="F1593" s="196" t="s">
        <v>634</v>
      </c>
      <c r="H1593" s="197">
        <v>36.48</v>
      </c>
      <c r="I1593" s="198"/>
      <c r="L1593" s="194"/>
      <c r="M1593" s="199"/>
      <c r="N1593" s="200"/>
      <c r="O1593" s="200"/>
      <c r="P1593" s="200"/>
      <c r="Q1593" s="200"/>
      <c r="R1593" s="200"/>
      <c r="S1593" s="200"/>
      <c r="T1593" s="201"/>
      <c r="AT1593" s="195" t="s">
        <v>188</v>
      </c>
      <c r="AU1593" s="195" t="s">
        <v>81</v>
      </c>
      <c r="AV1593" s="12" t="s">
        <v>81</v>
      </c>
      <c r="AW1593" s="12" t="s">
        <v>34</v>
      </c>
      <c r="AX1593" s="12" t="s">
        <v>72</v>
      </c>
      <c r="AY1593" s="195" t="s">
        <v>177</v>
      </c>
    </row>
    <row r="1594" spans="2:51" s="12" customFormat="1" ht="12">
      <c r="B1594" s="194"/>
      <c r="D1594" s="191" t="s">
        <v>188</v>
      </c>
      <c r="E1594" s="195" t="s">
        <v>3</v>
      </c>
      <c r="F1594" s="196" t="s">
        <v>665</v>
      </c>
      <c r="H1594" s="197">
        <v>22.62</v>
      </c>
      <c r="I1594" s="198"/>
      <c r="L1594" s="194"/>
      <c r="M1594" s="199"/>
      <c r="N1594" s="200"/>
      <c r="O1594" s="200"/>
      <c r="P1594" s="200"/>
      <c r="Q1594" s="200"/>
      <c r="R1594" s="200"/>
      <c r="S1594" s="200"/>
      <c r="T1594" s="201"/>
      <c r="AT1594" s="195" t="s">
        <v>188</v>
      </c>
      <c r="AU1594" s="195" t="s">
        <v>81</v>
      </c>
      <c r="AV1594" s="12" t="s">
        <v>81</v>
      </c>
      <c r="AW1594" s="12" t="s">
        <v>34</v>
      </c>
      <c r="AX1594" s="12" t="s">
        <v>72</v>
      </c>
      <c r="AY1594" s="195" t="s">
        <v>177</v>
      </c>
    </row>
    <row r="1595" spans="2:51" s="12" customFormat="1" ht="12">
      <c r="B1595" s="194"/>
      <c r="D1595" s="191" t="s">
        <v>188</v>
      </c>
      <c r="E1595" s="195" t="s">
        <v>3</v>
      </c>
      <c r="F1595" s="196" t="s">
        <v>665</v>
      </c>
      <c r="H1595" s="197">
        <v>22.62</v>
      </c>
      <c r="I1595" s="198"/>
      <c r="L1595" s="194"/>
      <c r="M1595" s="199"/>
      <c r="N1595" s="200"/>
      <c r="O1595" s="200"/>
      <c r="P1595" s="200"/>
      <c r="Q1595" s="200"/>
      <c r="R1595" s="200"/>
      <c r="S1595" s="200"/>
      <c r="T1595" s="201"/>
      <c r="AT1595" s="195" t="s">
        <v>188</v>
      </c>
      <c r="AU1595" s="195" t="s">
        <v>81</v>
      </c>
      <c r="AV1595" s="12" t="s">
        <v>81</v>
      </c>
      <c r="AW1595" s="12" t="s">
        <v>34</v>
      </c>
      <c r="AX1595" s="12" t="s">
        <v>72</v>
      </c>
      <c r="AY1595" s="195" t="s">
        <v>177</v>
      </c>
    </row>
    <row r="1596" spans="2:51" s="12" customFormat="1" ht="12">
      <c r="B1596" s="194"/>
      <c r="D1596" s="191" t="s">
        <v>188</v>
      </c>
      <c r="E1596" s="195" t="s">
        <v>3</v>
      </c>
      <c r="F1596" s="196" t="s">
        <v>633</v>
      </c>
      <c r="H1596" s="197">
        <v>45.63</v>
      </c>
      <c r="I1596" s="198"/>
      <c r="L1596" s="194"/>
      <c r="M1596" s="199"/>
      <c r="N1596" s="200"/>
      <c r="O1596" s="200"/>
      <c r="P1596" s="200"/>
      <c r="Q1596" s="200"/>
      <c r="R1596" s="200"/>
      <c r="S1596" s="200"/>
      <c r="T1596" s="201"/>
      <c r="AT1596" s="195" t="s">
        <v>188</v>
      </c>
      <c r="AU1596" s="195" t="s">
        <v>81</v>
      </c>
      <c r="AV1596" s="12" t="s">
        <v>81</v>
      </c>
      <c r="AW1596" s="12" t="s">
        <v>34</v>
      </c>
      <c r="AX1596" s="12" t="s">
        <v>72</v>
      </c>
      <c r="AY1596" s="195" t="s">
        <v>177</v>
      </c>
    </row>
    <row r="1597" spans="2:51" s="14" customFormat="1" ht="12">
      <c r="B1597" s="221"/>
      <c r="D1597" s="191" t="s">
        <v>188</v>
      </c>
      <c r="E1597" s="222" t="s">
        <v>3</v>
      </c>
      <c r="F1597" s="223" t="s">
        <v>356</v>
      </c>
      <c r="H1597" s="224">
        <v>2264.129999999999</v>
      </c>
      <c r="I1597" s="225"/>
      <c r="L1597" s="221"/>
      <c r="M1597" s="226"/>
      <c r="N1597" s="227"/>
      <c r="O1597" s="227"/>
      <c r="P1597" s="227"/>
      <c r="Q1597" s="227"/>
      <c r="R1597" s="227"/>
      <c r="S1597" s="227"/>
      <c r="T1597" s="228"/>
      <c r="AT1597" s="222" t="s">
        <v>188</v>
      </c>
      <c r="AU1597" s="222" t="s">
        <v>81</v>
      </c>
      <c r="AV1597" s="14" t="s">
        <v>194</v>
      </c>
      <c r="AW1597" s="14" t="s">
        <v>34</v>
      </c>
      <c r="AX1597" s="14" t="s">
        <v>72</v>
      </c>
      <c r="AY1597" s="222" t="s">
        <v>177</v>
      </c>
    </row>
    <row r="1598" spans="2:51" s="12" customFormat="1" ht="12">
      <c r="B1598" s="194"/>
      <c r="D1598" s="191" t="s">
        <v>188</v>
      </c>
      <c r="E1598" s="195" t="s">
        <v>3</v>
      </c>
      <c r="F1598" s="196" t="s">
        <v>692</v>
      </c>
      <c r="H1598" s="197">
        <v>98.2</v>
      </c>
      <c r="I1598" s="198"/>
      <c r="L1598" s="194"/>
      <c r="M1598" s="199"/>
      <c r="N1598" s="200"/>
      <c r="O1598" s="200"/>
      <c r="P1598" s="200"/>
      <c r="Q1598" s="200"/>
      <c r="R1598" s="200"/>
      <c r="S1598" s="200"/>
      <c r="T1598" s="201"/>
      <c r="AT1598" s="195" t="s">
        <v>188</v>
      </c>
      <c r="AU1598" s="195" t="s">
        <v>81</v>
      </c>
      <c r="AV1598" s="12" t="s">
        <v>81</v>
      </c>
      <c r="AW1598" s="12" t="s">
        <v>34</v>
      </c>
      <c r="AX1598" s="12" t="s">
        <v>72</v>
      </c>
      <c r="AY1598" s="195" t="s">
        <v>177</v>
      </c>
    </row>
    <row r="1599" spans="2:51" s="12" customFormat="1" ht="12">
      <c r="B1599" s="194"/>
      <c r="D1599" s="191" t="s">
        <v>188</v>
      </c>
      <c r="E1599" s="195" t="s">
        <v>3</v>
      </c>
      <c r="F1599" s="196" t="s">
        <v>693</v>
      </c>
      <c r="H1599" s="197">
        <v>26.8</v>
      </c>
      <c r="I1599" s="198"/>
      <c r="L1599" s="194"/>
      <c r="M1599" s="199"/>
      <c r="N1599" s="200"/>
      <c r="O1599" s="200"/>
      <c r="P1599" s="200"/>
      <c r="Q1599" s="200"/>
      <c r="R1599" s="200"/>
      <c r="S1599" s="200"/>
      <c r="T1599" s="201"/>
      <c r="AT1599" s="195" t="s">
        <v>188</v>
      </c>
      <c r="AU1599" s="195" t="s">
        <v>81</v>
      </c>
      <c r="AV1599" s="12" t="s">
        <v>81</v>
      </c>
      <c r="AW1599" s="12" t="s">
        <v>34</v>
      </c>
      <c r="AX1599" s="12" t="s">
        <v>72</v>
      </c>
      <c r="AY1599" s="195" t="s">
        <v>177</v>
      </c>
    </row>
    <row r="1600" spans="2:51" s="12" customFormat="1" ht="12">
      <c r="B1600" s="194"/>
      <c r="D1600" s="191" t="s">
        <v>188</v>
      </c>
      <c r="E1600" s="195" t="s">
        <v>3</v>
      </c>
      <c r="F1600" s="196" t="s">
        <v>694</v>
      </c>
      <c r="H1600" s="197">
        <v>33.2</v>
      </c>
      <c r="I1600" s="198"/>
      <c r="L1600" s="194"/>
      <c r="M1600" s="199"/>
      <c r="N1600" s="200"/>
      <c r="O1600" s="200"/>
      <c r="P1600" s="200"/>
      <c r="Q1600" s="200"/>
      <c r="R1600" s="200"/>
      <c r="S1600" s="200"/>
      <c r="T1600" s="201"/>
      <c r="AT1600" s="195" t="s">
        <v>188</v>
      </c>
      <c r="AU1600" s="195" t="s">
        <v>81</v>
      </c>
      <c r="AV1600" s="12" t="s">
        <v>81</v>
      </c>
      <c r="AW1600" s="12" t="s">
        <v>34</v>
      </c>
      <c r="AX1600" s="12" t="s">
        <v>72</v>
      </c>
      <c r="AY1600" s="195" t="s">
        <v>177</v>
      </c>
    </row>
    <row r="1601" spans="2:51" s="12" customFormat="1" ht="12">
      <c r="B1601" s="194"/>
      <c r="D1601" s="191" t="s">
        <v>188</v>
      </c>
      <c r="E1601" s="195" t="s">
        <v>3</v>
      </c>
      <c r="F1601" s="196" t="s">
        <v>695</v>
      </c>
      <c r="H1601" s="197">
        <v>138.4</v>
      </c>
      <c r="I1601" s="198"/>
      <c r="L1601" s="194"/>
      <c r="M1601" s="199"/>
      <c r="N1601" s="200"/>
      <c r="O1601" s="200"/>
      <c r="P1601" s="200"/>
      <c r="Q1601" s="200"/>
      <c r="R1601" s="200"/>
      <c r="S1601" s="200"/>
      <c r="T1601" s="201"/>
      <c r="AT1601" s="195" t="s">
        <v>188</v>
      </c>
      <c r="AU1601" s="195" t="s">
        <v>81</v>
      </c>
      <c r="AV1601" s="12" t="s">
        <v>81</v>
      </c>
      <c r="AW1601" s="12" t="s">
        <v>34</v>
      </c>
      <c r="AX1601" s="12" t="s">
        <v>72</v>
      </c>
      <c r="AY1601" s="195" t="s">
        <v>177</v>
      </c>
    </row>
    <row r="1602" spans="2:51" s="12" customFormat="1" ht="12">
      <c r="B1602" s="194"/>
      <c r="D1602" s="191" t="s">
        <v>188</v>
      </c>
      <c r="E1602" s="195" t="s">
        <v>3</v>
      </c>
      <c r="F1602" s="196" t="s">
        <v>696</v>
      </c>
      <c r="H1602" s="197">
        <v>23.375</v>
      </c>
      <c r="I1602" s="198"/>
      <c r="L1602" s="194"/>
      <c r="M1602" s="199"/>
      <c r="N1602" s="200"/>
      <c r="O1602" s="200"/>
      <c r="P1602" s="200"/>
      <c r="Q1602" s="200"/>
      <c r="R1602" s="200"/>
      <c r="S1602" s="200"/>
      <c r="T1602" s="201"/>
      <c r="AT1602" s="195" t="s">
        <v>188</v>
      </c>
      <c r="AU1602" s="195" t="s">
        <v>81</v>
      </c>
      <c r="AV1602" s="12" t="s">
        <v>81</v>
      </c>
      <c r="AW1602" s="12" t="s">
        <v>34</v>
      </c>
      <c r="AX1602" s="12" t="s">
        <v>72</v>
      </c>
      <c r="AY1602" s="195" t="s">
        <v>177</v>
      </c>
    </row>
    <row r="1603" spans="2:51" s="12" customFormat="1" ht="12">
      <c r="B1603" s="194"/>
      <c r="D1603" s="191" t="s">
        <v>188</v>
      </c>
      <c r="E1603" s="195" t="s">
        <v>3</v>
      </c>
      <c r="F1603" s="196" t="s">
        <v>697</v>
      </c>
      <c r="H1603" s="197">
        <v>30.665</v>
      </c>
      <c r="I1603" s="198"/>
      <c r="L1603" s="194"/>
      <c r="M1603" s="199"/>
      <c r="N1603" s="200"/>
      <c r="O1603" s="200"/>
      <c r="P1603" s="200"/>
      <c r="Q1603" s="200"/>
      <c r="R1603" s="200"/>
      <c r="S1603" s="200"/>
      <c r="T1603" s="201"/>
      <c r="AT1603" s="195" t="s">
        <v>188</v>
      </c>
      <c r="AU1603" s="195" t="s">
        <v>81</v>
      </c>
      <c r="AV1603" s="12" t="s">
        <v>81</v>
      </c>
      <c r="AW1603" s="12" t="s">
        <v>34</v>
      </c>
      <c r="AX1603" s="12" t="s">
        <v>72</v>
      </c>
      <c r="AY1603" s="195" t="s">
        <v>177</v>
      </c>
    </row>
    <row r="1604" spans="2:51" s="12" customFormat="1" ht="12">
      <c r="B1604" s="194"/>
      <c r="D1604" s="191" t="s">
        <v>188</v>
      </c>
      <c r="E1604" s="195" t="s">
        <v>3</v>
      </c>
      <c r="F1604" s="196" t="s">
        <v>698</v>
      </c>
      <c r="H1604" s="197">
        <v>84.87</v>
      </c>
      <c r="I1604" s="198"/>
      <c r="L1604" s="194"/>
      <c r="M1604" s="199"/>
      <c r="N1604" s="200"/>
      <c r="O1604" s="200"/>
      <c r="P1604" s="200"/>
      <c r="Q1604" s="200"/>
      <c r="R1604" s="200"/>
      <c r="S1604" s="200"/>
      <c r="T1604" s="201"/>
      <c r="AT1604" s="195" t="s">
        <v>188</v>
      </c>
      <c r="AU1604" s="195" t="s">
        <v>81</v>
      </c>
      <c r="AV1604" s="12" t="s">
        <v>81</v>
      </c>
      <c r="AW1604" s="12" t="s">
        <v>34</v>
      </c>
      <c r="AX1604" s="12" t="s">
        <v>72</v>
      </c>
      <c r="AY1604" s="195" t="s">
        <v>177</v>
      </c>
    </row>
    <row r="1605" spans="2:51" s="12" customFormat="1" ht="12">
      <c r="B1605" s="194"/>
      <c r="D1605" s="191" t="s">
        <v>188</v>
      </c>
      <c r="E1605" s="195" t="s">
        <v>3</v>
      </c>
      <c r="F1605" s="196" t="s">
        <v>699</v>
      </c>
      <c r="H1605" s="197">
        <v>60.7</v>
      </c>
      <c r="I1605" s="198"/>
      <c r="L1605" s="194"/>
      <c r="M1605" s="199"/>
      <c r="N1605" s="200"/>
      <c r="O1605" s="200"/>
      <c r="P1605" s="200"/>
      <c r="Q1605" s="200"/>
      <c r="R1605" s="200"/>
      <c r="S1605" s="200"/>
      <c r="T1605" s="201"/>
      <c r="AT1605" s="195" t="s">
        <v>188</v>
      </c>
      <c r="AU1605" s="195" t="s">
        <v>81</v>
      </c>
      <c r="AV1605" s="12" t="s">
        <v>81</v>
      </c>
      <c r="AW1605" s="12" t="s">
        <v>34</v>
      </c>
      <c r="AX1605" s="12" t="s">
        <v>72</v>
      </c>
      <c r="AY1605" s="195" t="s">
        <v>177</v>
      </c>
    </row>
    <row r="1606" spans="2:51" s="12" customFormat="1" ht="12">
      <c r="B1606" s="194"/>
      <c r="D1606" s="191" t="s">
        <v>188</v>
      </c>
      <c r="E1606" s="195" t="s">
        <v>3</v>
      </c>
      <c r="F1606" s="196" t="s">
        <v>700</v>
      </c>
      <c r="H1606" s="197">
        <v>52.8</v>
      </c>
      <c r="I1606" s="198"/>
      <c r="L1606" s="194"/>
      <c r="M1606" s="199"/>
      <c r="N1606" s="200"/>
      <c r="O1606" s="200"/>
      <c r="P1606" s="200"/>
      <c r="Q1606" s="200"/>
      <c r="R1606" s="200"/>
      <c r="S1606" s="200"/>
      <c r="T1606" s="201"/>
      <c r="AT1606" s="195" t="s">
        <v>188</v>
      </c>
      <c r="AU1606" s="195" t="s">
        <v>81</v>
      </c>
      <c r="AV1606" s="12" t="s">
        <v>81</v>
      </c>
      <c r="AW1606" s="12" t="s">
        <v>34</v>
      </c>
      <c r="AX1606" s="12" t="s">
        <v>72</v>
      </c>
      <c r="AY1606" s="195" t="s">
        <v>177</v>
      </c>
    </row>
    <row r="1607" spans="2:51" s="12" customFormat="1" ht="12">
      <c r="B1607" s="194"/>
      <c r="D1607" s="191" t="s">
        <v>188</v>
      </c>
      <c r="E1607" s="195" t="s">
        <v>3</v>
      </c>
      <c r="F1607" s="196" t="s">
        <v>701</v>
      </c>
      <c r="H1607" s="197">
        <v>48.4</v>
      </c>
      <c r="I1607" s="198"/>
      <c r="L1607" s="194"/>
      <c r="M1607" s="199"/>
      <c r="N1607" s="200"/>
      <c r="O1607" s="200"/>
      <c r="P1607" s="200"/>
      <c r="Q1607" s="200"/>
      <c r="R1607" s="200"/>
      <c r="S1607" s="200"/>
      <c r="T1607" s="201"/>
      <c r="AT1607" s="195" t="s">
        <v>188</v>
      </c>
      <c r="AU1607" s="195" t="s">
        <v>81</v>
      </c>
      <c r="AV1607" s="12" t="s">
        <v>81</v>
      </c>
      <c r="AW1607" s="12" t="s">
        <v>34</v>
      </c>
      <c r="AX1607" s="12" t="s">
        <v>72</v>
      </c>
      <c r="AY1607" s="195" t="s">
        <v>177</v>
      </c>
    </row>
    <row r="1608" spans="2:51" s="12" customFormat="1" ht="12">
      <c r="B1608" s="194"/>
      <c r="D1608" s="191" t="s">
        <v>188</v>
      </c>
      <c r="E1608" s="195" t="s">
        <v>3</v>
      </c>
      <c r="F1608" s="196" t="s">
        <v>702</v>
      </c>
      <c r="H1608" s="197">
        <v>43.9</v>
      </c>
      <c r="I1608" s="198"/>
      <c r="L1608" s="194"/>
      <c r="M1608" s="199"/>
      <c r="N1608" s="200"/>
      <c r="O1608" s="200"/>
      <c r="P1608" s="200"/>
      <c r="Q1608" s="200"/>
      <c r="R1608" s="200"/>
      <c r="S1608" s="200"/>
      <c r="T1608" s="201"/>
      <c r="AT1608" s="195" t="s">
        <v>188</v>
      </c>
      <c r="AU1608" s="195" t="s">
        <v>81</v>
      </c>
      <c r="AV1608" s="12" t="s">
        <v>81</v>
      </c>
      <c r="AW1608" s="12" t="s">
        <v>34</v>
      </c>
      <c r="AX1608" s="12" t="s">
        <v>72</v>
      </c>
      <c r="AY1608" s="195" t="s">
        <v>177</v>
      </c>
    </row>
    <row r="1609" spans="2:51" s="12" customFormat="1" ht="12">
      <c r="B1609" s="194"/>
      <c r="D1609" s="191" t="s">
        <v>188</v>
      </c>
      <c r="E1609" s="195" t="s">
        <v>3</v>
      </c>
      <c r="F1609" s="196" t="s">
        <v>703</v>
      </c>
      <c r="H1609" s="197">
        <v>44.05</v>
      </c>
      <c r="I1609" s="198"/>
      <c r="L1609" s="194"/>
      <c r="M1609" s="199"/>
      <c r="N1609" s="200"/>
      <c r="O1609" s="200"/>
      <c r="P1609" s="200"/>
      <c r="Q1609" s="200"/>
      <c r="R1609" s="200"/>
      <c r="S1609" s="200"/>
      <c r="T1609" s="201"/>
      <c r="AT1609" s="195" t="s">
        <v>188</v>
      </c>
      <c r="AU1609" s="195" t="s">
        <v>81</v>
      </c>
      <c r="AV1609" s="12" t="s">
        <v>81</v>
      </c>
      <c r="AW1609" s="12" t="s">
        <v>34</v>
      </c>
      <c r="AX1609" s="12" t="s">
        <v>72</v>
      </c>
      <c r="AY1609" s="195" t="s">
        <v>177</v>
      </c>
    </row>
    <row r="1610" spans="2:51" s="12" customFormat="1" ht="12">
      <c r="B1610" s="194"/>
      <c r="D1610" s="191" t="s">
        <v>188</v>
      </c>
      <c r="E1610" s="195" t="s">
        <v>3</v>
      </c>
      <c r="F1610" s="196" t="s">
        <v>704</v>
      </c>
      <c r="H1610" s="197">
        <v>11.725</v>
      </c>
      <c r="I1610" s="198"/>
      <c r="L1610" s="194"/>
      <c r="M1610" s="199"/>
      <c r="N1610" s="200"/>
      <c r="O1610" s="200"/>
      <c r="P1610" s="200"/>
      <c r="Q1610" s="200"/>
      <c r="R1610" s="200"/>
      <c r="S1610" s="200"/>
      <c r="T1610" s="201"/>
      <c r="AT1610" s="195" t="s">
        <v>188</v>
      </c>
      <c r="AU1610" s="195" t="s">
        <v>81</v>
      </c>
      <c r="AV1610" s="12" t="s">
        <v>81</v>
      </c>
      <c r="AW1610" s="12" t="s">
        <v>34</v>
      </c>
      <c r="AX1610" s="12" t="s">
        <v>72</v>
      </c>
      <c r="AY1610" s="195" t="s">
        <v>177</v>
      </c>
    </row>
    <row r="1611" spans="2:51" s="12" customFormat="1" ht="12">
      <c r="B1611" s="194"/>
      <c r="D1611" s="191" t="s">
        <v>188</v>
      </c>
      <c r="E1611" s="195" t="s">
        <v>3</v>
      </c>
      <c r="F1611" s="196" t="s">
        <v>705</v>
      </c>
      <c r="H1611" s="197">
        <v>12.225</v>
      </c>
      <c r="I1611" s="198"/>
      <c r="L1611" s="194"/>
      <c r="M1611" s="199"/>
      <c r="N1611" s="200"/>
      <c r="O1611" s="200"/>
      <c r="P1611" s="200"/>
      <c r="Q1611" s="200"/>
      <c r="R1611" s="200"/>
      <c r="S1611" s="200"/>
      <c r="T1611" s="201"/>
      <c r="AT1611" s="195" t="s">
        <v>188</v>
      </c>
      <c r="AU1611" s="195" t="s">
        <v>81</v>
      </c>
      <c r="AV1611" s="12" t="s">
        <v>81</v>
      </c>
      <c r="AW1611" s="12" t="s">
        <v>34</v>
      </c>
      <c r="AX1611" s="12" t="s">
        <v>72</v>
      </c>
      <c r="AY1611" s="195" t="s">
        <v>177</v>
      </c>
    </row>
    <row r="1612" spans="2:51" s="12" customFormat="1" ht="12">
      <c r="B1612" s="194"/>
      <c r="D1612" s="191" t="s">
        <v>188</v>
      </c>
      <c r="E1612" s="195" t="s">
        <v>3</v>
      </c>
      <c r="F1612" s="196" t="s">
        <v>706</v>
      </c>
      <c r="H1612" s="197">
        <v>10.2</v>
      </c>
      <c r="I1612" s="198"/>
      <c r="L1612" s="194"/>
      <c r="M1612" s="199"/>
      <c r="N1612" s="200"/>
      <c r="O1612" s="200"/>
      <c r="P1612" s="200"/>
      <c r="Q1612" s="200"/>
      <c r="R1612" s="200"/>
      <c r="S1612" s="200"/>
      <c r="T1612" s="201"/>
      <c r="AT1612" s="195" t="s">
        <v>188</v>
      </c>
      <c r="AU1612" s="195" t="s">
        <v>81</v>
      </c>
      <c r="AV1612" s="12" t="s">
        <v>81</v>
      </c>
      <c r="AW1612" s="12" t="s">
        <v>34</v>
      </c>
      <c r="AX1612" s="12" t="s">
        <v>72</v>
      </c>
      <c r="AY1612" s="195" t="s">
        <v>177</v>
      </c>
    </row>
    <row r="1613" spans="2:51" s="12" customFormat="1" ht="12">
      <c r="B1613" s="194"/>
      <c r="D1613" s="191" t="s">
        <v>188</v>
      </c>
      <c r="E1613" s="195" t="s">
        <v>3</v>
      </c>
      <c r="F1613" s="196" t="s">
        <v>707</v>
      </c>
      <c r="H1613" s="197">
        <v>10.7</v>
      </c>
      <c r="I1613" s="198"/>
      <c r="L1613" s="194"/>
      <c r="M1613" s="199"/>
      <c r="N1613" s="200"/>
      <c r="O1613" s="200"/>
      <c r="P1613" s="200"/>
      <c r="Q1613" s="200"/>
      <c r="R1613" s="200"/>
      <c r="S1613" s="200"/>
      <c r="T1613" s="201"/>
      <c r="AT1613" s="195" t="s">
        <v>188</v>
      </c>
      <c r="AU1613" s="195" t="s">
        <v>81</v>
      </c>
      <c r="AV1613" s="12" t="s">
        <v>81</v>
      </c>
      <c r="AW1613" s="12" t="s">
        <v>34</v>
      </c>
      <c r="AX1613" s="12" t="s">
        <v>72</v>
      </c>
      <c r="AY1613" s="195" t="s">
        <v>177</v>
      </c>
    </row>
    <row r="1614" spans="2:51" s="12" customFormat="1" ht="12">
      <c r="B1614" s="194"/>
      <c r="D1614" s="191" t="s">
        <v>188</v>
      </c>
      <c r="E1614" s="195" t="s">
        <v>3</v>
      </c>
      <c r="F1614" s="196" t="s">
        <v>708</v>
      </c>
      <c r="H1614" s="197">
        <v>44.65</v>
      </c>
      <c r="I1614" s="198"/>
      <c r="L1614" s="194"/>
      <c r="M1614" s="199"/>
      <c r="N1614" s="200"/>
      <c r="O1614" s="200"/>
      <c r="P1614" s="200"/>
      <c r="Q1614" s="200"/>
      <c r="R1614" s="200"/>
      <c r="S1614" s="200"/>
      <c r="T1614" s="201"/>
      <c r="AT1614" s="195" t="s">
        <v>188</v>
      </c>
      <c r="AU1614" s="195" t="s">
        <v>81</v>
      </c>
      <c r="AV1614" s="12" t="s">
        <v>81</v>
      </c>
      <c r="AW1614" s="12" t="s">
        <v>34</v>
      </c>
      <c r="AX1614" s="12" t="s">
        <v>72</v>
      </c>
      <c r="AY1614" s="195" t="s">
        <v>177</v>
      </c>
    </row>
    <row r="1615" spans="2:51" s="12" customFormat="1" ht="12">
      <c r="B1615" s="194"/>
      <c r="D1615" s="191" t="s">
        <v>188</v>
      </c>
      <c r="E1615" s="195" t="s">
        <v>3</v>
      </c>
      <c r="F1615" s="196" t="s">
        <v>709</v>
      </c>
      <c r="H1615" s="197">
        <v>44.5</v>
      </c>
      <c r="I1615" s="198"/>
      <c r="L1615" s="194"/>
      <c r="M1615" s="199"/>
      <c r="N1615" s="200"/>
      <c r="O1615" s="200"/>
      <c r="P1615" s="200"/>
      <c r="Q1615" s="200"/>
      <c r="R1615" s="200"/>
      <c r="S1615" s="200"/>
      <c r="T1615" s="201"/>
      <c r="AT1615" s="195" t="s">
        <v>188</v>
      </c>
      <c r="AU1615" s="195" t="s">
        <v>81</v>
      </c>
      <c r="AV1615" s="12" t="s">
        <v>81</v>
      </c>
      <c r="AW1615" s="12" t="s">
        <v>34</v>
      </c>
      <c r="AX1615" s="12" t="s">
        <v>72</v>
      </c>
      <c r="AY1615" s="195" t="s">
        <v>177</v>
      </c>
    </row>
    <row r="1616" spans="2:51" s="12" customFormat="1" ht="12">
      <c r="B1616" s="194"/>
      <c r="D1616" s="191" t="s">
        <v>188</v>
      </c>
      <c r="E1616" s="195" t="s">
        <v>3</v>
      </c>
      <c r="F1616" s="196" t="s">
        <v>710</v>
      </c>
      <c r="H1616" s="197">
        <v>37.6</v>
      </c>
      <c r="I1616" s="198"/>
      <c r="L1616" s="194"/>
      <c r="M1616" s="199"/>
      <c r="N1616" s="200"/>
      <c r="O1616" s="200"/>
      <c r="P1616" s="200"/>
      <c r="Q1616" s="200"/>
      <c r="R1616" s="200"/>
      <c r="S1616" s="200"/>
      <c r="T1616" s="201"/>
      <c r="AT1616" s="195" t="s">
        <v>188</v>
      </c>
      <c r="AU1616" s="195" t="s">
        <v>81</v>
      </c>
      <c r="AV1616" s="12" t="s">
        <v>81</v>
      </c>
      <c r="AW1616" s="12" t="s">
        <v>34</v>
      </c>
      <c r="AX1616" s="12" t="s">
        <v>72</v>
      </c>
      <c r="AY1616" s="195" t="s">
        <v>177</v>
      </c>
    </row>
    <row r="1617" spans="2:51" s="12" customFormat="1" ht="12">
      <c r="B1617" s="194"/>
      <c r="D1617" s="191" t="s">
        <v>188</v>
      </c>
      <c r="E1617" s="195" t="s">
        <v>3</v>
      </c>
      <c r="F1617" s="196" t="s">
        <v>710</v>
      </c>
      <c r="H1617" s="197">
        <v>37.6</v>
      </c>
      <c r="I1617" s="198"/>
      <c r="L1617" s="194"/>
      <c r="M1617" s="199"/>
      <c r="N1617" s="200"/>
      <c r="O1617" s="200"/>
      <c r="P1617" s="200"/>
      <c r="Q1617" s="200"/>
      <c r="R1617" s="200"/>
      <c r="S1617" s="200"/>
      <c r="T1617" s="201"/>
      <c r="AT1617" s="195" t="s">
        <v>188</v>
      </c>
      <c r="AU1617" s="195" t="s">
        <v>81</v>
      </c>
      <c r="AV1617" s="12" t="s">
        <v>81</v>
      </c>
      <c r="AW1617" s="12" t="s">
        <v>34</v>
      </c>
      <c r="AX1617" s="12" t="s">
        <v>72</v>
      </c>
      <c r="AY1617" s="195" t="s">
        <v>177</v>
      </c>
    </row>
    <row r="1618" spans="2:51" s="12" customFormat="1" ht="12">
      <c r="B1618" s="194"/>
      <c r="D1618" s="191" t="s">
        <v>188</v>
      </c>
      <c r="E1618" s="195" t="s">
        <v>3</v>
      </c>
      <c r="F1618" s="196" t="s">
        <v>710</v>
      </c>
      <c r="H1618" s="197">
        <v>37.6</v>
      </c>
      <c r="I1618" s="198"/>
      <c r="L1618" s="194"/>
      <c r="M1618" s="199"/>
      <c r="N1618" s="200"/>
      <c r="O1618" s="200"/>
      <c r="P1618" s="200"/>
      <c r="Q1618" s="200"/>
      <c r="R1618" s="200"/>
      <c r="S1618" s="200"/>
      <c r="T1618" s="201"/>
      <c r="AT1618" s="195" t="s">
        <v>188</v>
      </c>
      <c r="AU1618" s="195" t="s">
        <v>81</v>
      </c>
      <c r="AV1618" s="12" t="s">
        <v>81</v>
      </c>
      <c r="AW1618" s="12" t="s">
        <v>34</v>
      </c>
      <c r="AX1618" s="12" t="s">
        <v>72</v>
      </c>
      <c r="AY1618" s="195" t="s">
        <v>177</v>
      </c>
    </row>
    <row r="1619" spans="2:51" s="12" customFormat="1" ht="12">
      <c r="B1619" s="194"/>
      <c r="D1619" s="191" t="s">
        <v>188</v>
      </c>
      <c r="E1619" s="195" t="s">
        <v>3</v>
      </c>
      <c r="F1619" s="196" t="s">
        <v>710</v>
      </c>
      <c r="H1619" s="197">
        <v>37.6</v>
      </c>
      <c r="I1619" s="198"/>
      <c r="L1619" s="194"/>
      <c r="M1619" s="199"/>
      <c r="N1619" s="200"/>
      <c r="O1619" s="200"/>
      <c r="P1619" s="200"/>
      <c r="Q1619" s="200"/>
      <c r="R1619" s="200"/>
      <c r="S1619" s="200"/>
      <c r="T1619" s="201"/>
      <c r="AT1619" s="195" t="s">
        <v>188</v>
      </c>
      <c r="AU1619" s="195" t="s">
        <v>81</v>
      </c>
      <c r="AV1619" s="12" t="s">
        <v>81</v>
      </c>
      <c r="AW1619" s="12" t="s">
        <v>34</v>
      </c>
      <c r="AX1619" s="12" t="s">
        <v>72</v>
      </c>
      <c r="AY1619" s="195" t="s">
        <v>177</v>
      </c>
    </row>
    <row r="1620" spans="2:51" s="12" customFormat="1" ht="12">
      <c r="B1620" s="194"/>
      <c r="D1620" s="191" t="s">
        <v>188</v>
      </c>
      <c r="E1620" s="195" t="s">
        <v>3</v>
      </c>
      <c r="F1620" s="196" t="s">
        <v>711</v>
      </c>
      <c r="H1620" s="197">
        <v>37</v>
      </c>
      <c r="I1620" s="198"/>
      <c r="L1620" s="194"/>
      <c r="M1620" s="199"/>
      <c r="N1620" s="200"/>
      <c r="O1620" s="200"/>
      <c r="P1620" s="200"/>
      <c r="Q1620" s="200"/>
      <c r="R1620" s="200"/>
      <c r="S1620" s="200"/>
      <c r="T1620" s="201"/>
      <c r="AT1620" s="195" t="s">
        <v>188</v>
      </c>
      <c r="AU1620" s="195" t="s">
        <v>81</v>
      </c>
      <c r="AV1620" s="12" t="s">
        <v>81</v>
      </c>
      <c r="AW1620" s="12" t="s">
        <v>34</v>
      </c>
      <c r="AX1620" s="12" t="s">
        <v>72</v>
      </c>
      <c r="AY1620" s="195" t="s">
        <v>177</v>
      </c>
    </row>
    <row r="1621" spans="2:51" s="12" customFormat="1" ht="12">
      <c r="B1621" s="194"/>
      <c r="D1621" s="191" t="s">
        <v>188</v>
      </c>
      <c r="E1621" s="195" t="s">
        <v>3</v>
      </c>
      <c r="F1621" s="196" t="s">
        <v>712</v>
      </c>
      <c r="H1621" s="197">
        <v>15.925</v>
      </c>
      <c r="I1621" s="198"/>
      <c r="L1621" s="194"/>
      <c r="M1621" s="199"/>
      <c r="N1621" s="200"/>
      <c r="O1621" s="200"/>
      <c r="P1621" s="200"/>
      <c r="Q1621" s="200"/>
      <c r="R1621" s="200"/>
      <c r="S1621" s="200"/>
      <c r="T1621" s="201"/>
      <c r="AT1621" s="195" t="s">
        <v>188</v>
      </c>
      <c r="AU1621" s="195" t="s">
        <v>81</v>
      </c>
      <c r="AV1621" s="12" t="s">
        <v>81</v>
      </c>
      <c r="AW1621" s="12" t="s">
        <v>34</v>
      </c>
      <c r="AX1621" s="12" t="s">
        <v>72</v>
      </c>
      <c r="AY1621" s="195" t="s">
        <v>177</v>
      </c>
    </row>
    <row r="1622" spans="2:51" s="12" customFormat="1" ht="12">
      <c r="B1622" s="194"/>
      <c r="D1622" s="191" t="s">
        <v>188</v>
      </c>
      <c r="E1622" s="195" t="s">
        <v>3</v>
      </c>
      <c r="F1622" s="196" t="s">
        <v>712</v>
      </c>
      <c r="H1622" s="197">
        <v>15.925</v>
      </c>
      <c r="I1622" s="198"/>
      <c r="L1622" s="194"/>
      <c r="M1622" s="199"/>
      <c r="N1622" s="200"/>
      <c r="O1622" s="200"/>
      <c r="P1622" s="200"/>
      <c r="Q1622" s="200"/>
      <c r="R1622" s="200"/>
      <c r="S1622" s="200"/>
      <c r="T1622" s="201"/>
      <c r="AT1622" s="195" t="s">
        <v>188</v>
      </c>
      <c r="AU1622" s="195" t="s">
        <v>81</v>
      </c>
      <c r="AV1622" s="12" t="s">
        <v>81</v>
      </c>
      <c r="AW1622" s="12" t="s">
        <v>34</v>
      </c>
      <c r="AX1622" s="12" t="s">
        <v>72</v>
      </c>
      <c r="AY1622" s="195" t="s">
        <v>177</v>
      </c>
    </row>
    <row r="1623" spans="2:51" s="12" customFormat="1" ht="12">
      <c r="B1623" s="194"/>
      <c r="D1623" s="191" t="s">
        <v>188</v>
      </c>
      <c r="E1623" s="195" t="s">
        <v>3</v>
      </c>
      <c r="F1623" s="196" t="s">
        <v>713</v>
      </c>
      <c r="H1623" s="197">
        <v>16.975</v>
      </c>
      <c r="I1623" s="198"/>
      <c r="L1623" s="194"/>
      <c r="M1623" s="199"/>
      <c r="N1623" s="200"/>
      <c r="O1623" s="200"/>
      <c r="P1623" s="200"/>
      <c r="Q1623" s="200"/>
      <c r="R1623" s="200"/>
      <c r="S1623" s="200"/>
      <c r="T1623" s="201"/>
      <c r="AT1623" s="195" t="s">
        <v>188</v>
      </c>
      <c r="AU1623" s="195" t="s">
        <v>81</v>
      </c>
      <c r="AV1623" s="12" t="s">
        <v>81</v>
      </c>
      <c r="AW1623" s="12" t="s">
        <v>34</v>
      </c>
      <c r="AX1623" s="12" t="s">
        <v>72</v>
      </c>
      <c r="AY1623" s="195" t="s">
        <v>177</v>
      </c>
    </row>
    <row r="1624" spans="2:51" s="12" customFormat="1" ht="12">
      <c r="B1624" s="194"/>
      <c r="D1624" s="191" t="s">
        <v>188</v>
      </c>
      <c r="E1624" s="195" t="s">
        <v>3</v>
      </c>
      <c r="F1624" s="196" t="s">
        <v>713</v>
      </c>
      <c r="H1624" s="197">
        <v>16.975</v>
      </c>
      <c r="I1624" s="198"/>
      <c r="L1624" s="194"/>
      <c r="M1624" s="199"/>
      <c r="N1624" s="200"/>
      <c r="O1624" s="200"/>
      <c r="P1624" s="200"/>
      <c r="Q1624" s="200"/>
      <c r="R1624" s="200"/>
      <c r="S1624" s="200"/>
      <c r="T1624" s="201"/>
      <c r="AT1624" s="195" t="s">
        <v>188</v>
      </c>
      <c r="AU1624" s="195" t="s">
        <v>81</v>
      </c>
      <c r="AV1624" s="12" t="s">
        <v>81</v>
      </c>
      <c r="AW1624" s="12" t="s">
        <v>34</v>
      </c>
      <c r="AX1624" s="12" t="s">
        <v>72</v>
      </c>
      <c r="AY1624" s="195" t="s">
        <v>177</v>
      </c>
    </row>
    <row r="1625" spans="2:51" s="12" customFormat="1" ht="12">
      <c r="B1625" s="194"/>
      <c r="D1625" s="191" t="s">
        <v>188</v>
      </c>
      <c r="E1625" s="195" t="s">
        <v>3</v>
      </c>
      <c r="F1625" s="196" t="s">
        <v>714</v>
      </c>
      <c r="H1625" s="197">
        <v>17.325</v>
      </c>
      <c r="I1625" s="198"/>
      <c r="L1625" s="194"/>
      <c r="M1625" s="199"/>
      <c r="N1625" s="200"/>
      <c r="O1625" s="200"/>
      <c r="P1625" s="200"/>
      <c r="Q1625" s="200"/>
      <c r="R1625" s="200"/>
      <c r="S1625" s="200"/>
      <c r="T1625" s="201"/>
      <c r="AT1625" s="195" t="s">
        <v>188</v>
      </c>
      <c r="AU1625" s="195" t="s">
        <v>81</v>
      </c>
      <c r="AV1625" s="12" t="s">
        <v>81</v>
      </c>
      <c r="AW1625" s="12" t="s">
        <v>34</v>
      </c>
      <c r="AX1625" s="12" t="s">
        <v>72</v>
      </c>
      <c r="AY1625" s="195" t="s">
        <v>177</v>
      </c>
    </row>
    <row r="1626" spans="2:51" s="12" customFormat="1" ht="12">
      <c r="B1626" s="194"/>
      <c r="D1626" s="191" t="s">
        <v>188</v>
      </c>
      <c r="E1626" s="195" t="s">
        <v>3</v>
      </c>
      <c r="F1626" s="196" t="s">
        <v>714</v>
      </c>
      <c r="H1626" s="197">
        <v>17.325</v>
      </c>
      <c r="I1626" s="198"/>
      <c r="L1626" s="194"/>
      <c r="M1626" s="199"/>
      <c r="N1626" s="200"/>
      <c r="O1626" s="200"/>
      <c r="P1626" s="200"/>
      <c r="Q1626" s="200"/>
      <c r="R1626" s="200"/>
      <c r="S1626" s="200"/>
      <c r="T1626" s="201"/>
      <c r="AT1626" s="195" t="s">
        <v>188</v>
      </c>
      <c r="AU1626" s="195" t="s">
        <v>81</v>
      </c>
      <c r="AV1626" s="12" t="s">
        <v>81</v>
      </c>
      <c r="AW1626" s="12" t="s">
        <v>34</v>
      </c>
      <c r="AX1626" s="12" t="s">
        <v>72</v>
      </c>
      <c r="AY1626" s="195" t="s">
        <v>177</v>
      </c>
    </row>
    <row r="1627" spans="2:51" s="12" customFormat="1" ht="12">
      <c r="B1627" s="194"/>
      <c r="D1627" s="191" t="s">
        <v>188</v>
      </c>
      <c r="E1627" s="195" t="s">
        <v>3</v>
      </c>
      <c r="F1627" s="196" t="s">
        <v>715</v>
      </c>
      <c r="H1627" s="197">
        <v>42.125</v>
      </c>
      <c r="I1627" s="198"/>
      <c r="L1627" s="194"/>
      <c r="M1627" s="199"/>
      <c r="N1627" s="200"/>
      <c r="O1627" s="200"/>
      <c r="P1627" s="200"/>
      <c r="Q1627" s="200"/>
      <c r="R1627" s="200"/>
      <c r="S1627" s="200"/>
      <c r="T1627" s="201"/>
      <c r="AT1627" s="195" t="s">
        <v>188</v>
      </c>
      <c r="AU1627" s="195" t="s">
        <v>81</v>
      </c>
      <c r="AV1627" s="12" t="s">
        <v>81</v>
      </c>
      <c r="AW1627" s="12" t="s">
        <v>34</v>
      </c>
      <c r="AX1627" s="12" t="s">
        <v>72</v>
      </c>
      <c r="AY1627" s="195" t="s">
        <v>177</v>
      </c>
    </row>
    <row r="1628" spans="2:51" s="12" customFormat="1" ht="12">
      <c r="B1628" s="194"/>
      <c r="D1628" s="191" t="s">
        <v>188</v>
      </c>
      <c r="E1628" s="195" t="s">
        <v>3</v>
      </c>
      <c r="F1628" s="196" t="s">
        <v>716</v>
      </c>
      <c r="H1628" s="197">
        <v>27.136</v>
      </c>
      <c r="I1628" s="198"/>
      <c r="L1628" s="194"/>
      <c r="M1628" s="199"/>
      <c r="N1628" s="200"/>
      <c r="O1628" s="200"/>
      <c r="P1628" s="200"/>
      <c r="Q1628" s="200"/>
      <c r="R1628" s="200"/>
      <c r="S1628" s="200"/>
      <c r="T1628" s="201"/>
      <c r="AT1628" s="195" t="s">
        <v>188</v>
      </c>
      <c r="AU1628" s="195" t="s">
        <v>81</v>
      </c>
      <c r="AV1628" s="12" t="s">
        <v>81</v>
      </c>
      <c r="AW1628" s="12" t="s">
        <v>34</v>
      </c>
      <c r="AX1628" s="12" t="s">
        <v>72</v>
      </c>
      <c r="AY1628" s="195" t="s">
        <v>177</v>
      </c>
    </row>
    <row r="1629" spans="2:51" s="12" customFormat="1" ht="12">
      <c r="B1629" s="194"/>
      <c r="D1629" s="191" t="s">
        <v>188</v>
      </c>
      <c r="E1629" s="195" t="s">
        <v>3</v>
      </c>
      <c r="F1629" s="196" t="s">
        <v>717</v>
      </c>
      <c r="H1629" s="197">
        <v>37.936</v>
      </c>
      <c r="I1629" s="198"/>
      <c r="L1629" s="194"/>
      <c r="M1629" s="199"/>
      <c r="N1629" s="200"/>
      <c r="O1629" s="200"/>
      <c r="P1629" s="200"/>
      <c r="Q1629" s="200"/>
      <c r="R1629" s="200"/>
      <c r="S1629" s="200"/>
      <c r="T1629" s="201"/>
      <c r="AT1629" s="195" t="s">
        <v>188</v>
      </c>
      <c r="AU1629" s="195" t="s">
        <v>81</v>
      </c>
      <c r="AV1629" s="12" t="s">
        <v>81</v>
      </c>
      <c r="AW1629" s="12" t="s">
        <v>34</v>
      </c>
      <c r="AX1629" s="12" t="s">
        <v>72</v>
      </c>
      <c r="AY1629" s="195" t="s">
        <v>177</v>
      </c>
    </row>
    <row r="1630" spans="2:51" s="12" customFormat="1" ht="12">
      <c r="B1630" s="194"/>
      <c r="D1630" s="191" t="s">
        <v>188</v>
      </c>
      <c r="E1630" s="195" t="s">
        <v>3</v>
      </c>
      <c r="F1630" s="196" t="s">
        <v>717</v>
      </c>
      <c r="H1630" s="197">
        <v>37.936</v>
      </c>
      <c r="I1630" s="198"/>
      <c r="L1630" s="194"/>
      <c r="M1630" s="199"/>
      <c r="N1630" s="200"/>
      <c r="O1630" s="200"/>
      <c r="P1630" s="200"/>
      <c r="Q1630" s="200"/>
      <c r="R1630" s="200"/>
      <c r="S1630" s="200"/>
      <c r="T1630" s="201"/>
      <c r="AT1630" s="195" t="s">
        <v>188</v>
      </c>
      <c r="AU1630" s="195" t="s">
        <v>81</v>
      </c>
      <c r="AV1630" s="12" t="s">
        <v>81</v>
      </c>
      <c r="AW1630" s="12" t="s">
        <v>34</v>
      </c>
      <c r="AX1630" s="12" t="s">
        <v>72</v>
      </c>
      <c r="AY1630" s="195" t="s">
        <v>177</v>
      </c>
    </row>
    <row r="1631" spans="2:51" s="12" customFormat="1" ht="12">
      <c r="B1631" s="194"/>
      <c r="D1631" s="191" t="s">
        <v>188</v>
      </c>
      <c r="E1631" s="195" t="s">
        <v>3</v>
      </c>
      <c r="F1631" s="196" t="s">
        <v>718</v>
      </c>
      <c r="H1631" s="197">
        <v>38.236</v>
      </c>
      <c r="I1631" s="198"/>
      <c r="L1631" s="194"/>
      <c r="M1631" s="199"/>
      <c r="N1631" s="200"/>
      <c r="O1631" s="200"/>
      <c r="P1631" s="200"/>
      <c r="Q1631" s="200"/>
      <c r="R1631" s="200"/>
      <c r="S1631" s="200"/>
      <c r="T1631" s="201"/>
      <c r="AT1631" s="195" t="s">
        <v>188</v>
      </c>
      <c r="AU1631" s="195" t="s">
        <v>81</v>
      </c>
      <c r="AV1631" s="12" t="s">
        <v>81</v>
      </c>
      <c r="AW1631" s="12" t="s">
        <v>34</v>
      </c>
      <c r="AX1631" s="12" t="s">
        <v>72</v>
      </c>
      <c r="AY1631" s="195" t="s">
        <v>177</v>
      </c>
    </row>
    <row r="1632" spans="2:51" s="12" customFormat="1" ht="12">
      <c r="B1632" s="194"/>
      <c r="D1632" s="191" t="s">
        <v>188</v>
      </c>
      <c r="E1632" s="195" t="s">
        <v>3</v>
      </c>
      <c r="F1632" s="196" t="s">
        <v>719</v>
      </c>
      <c r="H1632" s="197">
        <v>56.286</v>
      </c>
      <c r="I1632" s="198"/>
      <c r="L1632" s="194"/>
      <c r="M1632" s="199"/>
      <c r="N1632" s="200"/>
      <c r="O1632" s="200"/>
      <c r="P1632" s="200"/>
      <c r="Q1632" s="200"/>
      <c r="R1632" s="200"/>
      <c r="S1632" s="200"/>
      <c r="T1632" s="201"/>
      <c r="AT1632" s="195" t="s">
        <v>188</v>
      </c>
      <c r="AU1632" s="195" t="s">
        <v>81</v>
      </c>
      <c r="AV1632" s="12" t="s">
        <v>81</v>
      </c>
      <c r="AW1632" s="12" t="s">
        <v>34</v>
      </c>
      <c r="AX1632" s="12" t="s">
        <v>72</v>
      </c>
      <c r="AY1632" s="195" t="s">
        <v>177</v>
      </c>
    </row>
    <row r="1633" spans="2:51" s="12" customFormat="1" ht="12">
      <c r="B1633" s="194"/>
      <c r="D1633" s="191" t="s">
        <v>188</v>
      </c>
      <c r="E1633" s="195" t="s">
        <v>3</v>
      </c>
      <c r="F1633" s="196" t="s">
        <v>720</v>
      </c>
      <c r="H1633" s="197">
        <v>11.15</v>
      </c>
      <c r="I1633" s="198"/>
      <c r="L1633" s="194"/>
      <c r="M1633" s="199"/>
      <c r="N1633" s="200"/>
      <c r="O1633" s="200"/>
      <c r="P1633" s="200"/>
      <c r="Q1633" s="200"/>
      <c r="R1633" s="200"/>
      <c r="S1633" s="200"/>
      <c r="T1633" s="201"/>
      <c r="AT1633" s="195" t="s">
        <v>188</v>
      </c>
      <c r="AU1633" s="195" t="s">
        <v>81</v>
      </c>
      <c r="AV1633" s="12" t="s">
        <v>81</v>
      </c>
      <c r="AW1633" s="12" t="s">
        <v>34</v>
      </c>
      <c r="AX1633" s="12" t="s">
        <v>72</v>
      </c>
      <c r="AY1633" s="195" t="s">
        <v>177</v>
      </c>
    </row>
    <row r="1634" spans="2:51" s="12" customFormat="1" ht="12">
      <c r="B1634" s="194"/>
      <c r="D1634" s="191" t="s">
        <v>188</v>
      </c>
      <c r="E1634" s="195" t="s">
        <v>3</v>
      </c>
      <c r="F1634" s="196" t="s">
        <v>721</v>
      </c>
      <c r="H1634" s="197">
        <v>11.1</v>
      </c>
      <c r="I1634" s="198"/>
      <c r="L1634" s="194"/>
      <c r="M1634" s="199"/>
      <c r="N1634" s="200"/>
      <c r="O1634" s="200"/>
      <c r="P1634" s="200"/>
      <c r="Q1634" s="200"/>
      <c r="R1634" s="200"/>
      <c r="S1634" s="200"/>
      <c r="T1634" s="201"/>
      <c r="AT1634" s="195" t="s">
        <v>188</v>
      </c>
      <c r="AU1634" s="195" t="s">
        <v>81</v>
      </c>
      <c r="AV1634" s="12" t="s">
        <v>81</v>
      </c>
      <c r="AW1634" s="12" t="s">
        <v>34</v>
      </c>
      <c r="AX1634" s="12" t="s">
        <v>72</v>
      </c>
      <c r="AY1634" s="195" t="s">
        <v>177</v>
      </c>
    </row>
    <row r="1635" spans="2:51" s="12" customFormat="1" ht="12">
      <c r="B1635" s="194"/>
      <c r="D1635" s="191" t="s">
        <v>188</v>
      </c>
      <c r="E1635" s="195" t="s">
        <v>3</v>
      </c>
      <c r="F1635" s="196" t="s">
        <v>722</v>
      </c>
      <c r="H1635" s="197">
        <v>9.7</v>
      </c>
      <c r="I1635" s="198"/>
      <c r="L1635" s="194"/>
      <c r="M1635" s="199"/>
      <c r="N1635" s="200"/>
      <c r="O1635" s="200"/>
      <c r="P1635" s="200"/>
      <c r="Q1635" s="200"/>
      <c r="R1635" s="200"/>
      <c r="S1635" s="200"/>
      <c r="T1635" s="201"/>
      <c r="AT1635" s="195" t="s">
        <v>188</v>
      </c>
      <c r="AU1635" s="195" t="s">
        <v>81</v>
      </c>
      <c r="AV1635" s="12" t="s">
        <v>81</v>
      </c>
      <c r="AW1635" s="12" t="s">
        <v>34</v>
      </c>
      <c r="AX1635" s="12" t="s">
        <v>72</v>
      </c>
      <c r="AY1635" s="195" t="s">
        <v>177</v>
      </c>
    </row>
    <row r="1636" spans="2:51" s="12" customFormat="1" ht="12">
      <c r="B1636" s="194"/>
      <c r="D1636" s="191" t="s">
        <v>188</v>
      </c>
      <c r="E1636" s="195" t="s">
        <v>3</v>
      </c>
      <c r="F1636" s="196" t="s">
        <v>723</v>
      </c>
      <c r="H1636" s="197">
        <v>39.4</v>
      </c>
      <c r="I1636" s="198"/>
      <c r="L1636" s="194"/>
      <c r="M1636" s="199"/>
      <c r="N1636" s="200"/>
      <c r="O1636" s="200"/>
      <c r="P1636" s="200"/>
      <c r="Q1636" s="200"/>
      <c r="R1636" s="200"/>
      <c r="S1636" s="200"/>
      <c r="T1636" s="201"/>
      <c r="AT1636" s="195" t="s">
        <v>188</v>
      </c>
      <c r="AU1636" s="195" t="s">
        <v>81</v>
      </c>
      <c r="AV1636" s="12" t="s">
        <v>81</v>
      </c>
      <c r="AW1636" s="12" t="s">
        <v>34</v>
      </c>
      <c r="AX1636" s="12" t="s">
        <v>72</v>
      </c>
      <c r="AY1636" s="195" t="s">
        <v>177</v>
      </c>
    </row>
    <row r="1637" spans="2:51" s="12" customFormat="1" ht="12">
      <c r="B1637" s="194"/>
      <c r="D1637" s="191" t="s">
        <v>188</v>
      </c>
      <c r="E1637" s="195" t="s">
        <v>3</v>
      </c>
      <c r="F1637" s="196" t="s">
        <v>724</v>
      </c>
      <c r="H1637" s="197">
        <v>17.4</v>
      </c>
      <c r="I1637" s="198"/>
      <c r="L1637" s="194"/>
      <c r="M1637" s="199"/>
      <c r="N1637" s="200"/>
      <c r="O1637" s="200"/>
      <c r="P1637" s="200"/>
      <c r="Q1637" s="200"/>
      <c r="R1637" s="200"/>
      <c r="S1637" s="200"/>
      <c r="T1637" s="201"/>
      <c r="AT1637" s="195" t="s">
        <v>188</v>
      </c>
      <c r="AU1637" s="195" t="s">
        <v>81</v>
      </c>
      <c r="AV1637" s="12" t="s">
        <v>81</v>
      </c>
      <c r="AW1637" s="12" t="s">
        <v>34</v>
      </c>
      <c r="AX1637" s="12" t="s">
        <v>72</v>
      </c>
      <c r="AY1637" s="195" t="s">
        <v>177</v>
      </c>
    </row>
    <row r="1638" spans="2:51" s="12" customFormat="1" ht="12">
      <c r="B1638" s="194"/>
      <c r="D1638" s="191" t="s">
        <v>188</v>
      </c>
      <c r="E1638" s="195" t="s">
        <v>3</v>
      </c>
      <c r="F1638" s="196" t="s">
        <v>725</v>
      </c>
      <c r="H1638" s="197">
        <v>41.675</v>
      </c>
      <c r="I1638" s="198"/>
      <c r="L1638" s="194"/>
      <c r="M1638" s="199"/>
      <c r="N1638" s="200"/>
      <c r="O1638" s="200"/>
      <c r="P1638" s="200"/>
      <c r="Q1638" s="200"/>
      <c r="R1638" s="200"/>
      <c r="S1638" s="200"/>
      <c r="T1638" s="201"/>
      <c r="AT1638" s="195" t="s">
        <v>188</v>
      </c>
      <c r="AU1638" s="195" t="s">
        <v>81</v>
      </c>
      <c r="AV1638" s="12" t="s">
        <v>81</v>
      </c>
      <c r="AW1638" s="12" t="s">
        <v>34</v>
      </c>
      <c r="AX1638" s="12" t="s">
        <v>72</v>
      </c>
      <c r="AY1638" s="195" t="s">
        <v>177</v>
      </c>
    </row>
    <row r="1639" spans="2:51" s="12" customFormat="1" ht="12">
      <c r="B1639" s="194"/>
      <c r="D1639" s="191" t="s">
        <v>188</v>
      </c>
      <c r="E1639" s="195" t="s">
        <v>3</v>
      </c>
      <c r="F1639" s="196" t="s">
        <v>726</v>
      </c>
      <c r="H1639" s="197">
        <v>18.4</v>
      </c>
      <c r="I1639" s="198"/>
      <c r="L1639" s="194"/>
      <c r="M1639" s="199"/>
      <c r="N1639" s="200"/>
      <c r="O1639" s="200"/>
      <c r="P1639" s="200"/>
      <c r="Q1639" s="200"/>
      <c r="R1639" s="200"/>
      <c r="S1639" s="200"/>
      <c r="T1639" s="201"/>
      <c r="AT1639" s="195" t="s">
        <v>188</v>
      </c>
      <c r="AU1639" s="195" t="s">
        <v>81</v>
      </c>
      <c r="AV1639" s="12" t="s">
        <v>81</v>
      </c>
      <c r="AW1639" s="12" t="s">
        <v>34</v>
      </c>
      <c r="AX1639" s="12" t="s">
        <v>72</v>
      </c>
      <c r="AY1639" s="195" t="s">
        <v>177</v>
      </c>
    </row>
    <row r="1640" spans="2:51" s="14" customFormat="1" ht="12">
      <c r="B1640" s="221"/>
      <c r="D1640" s="191" t="s">
        <v>188</v>
      </c>
      <c r="E1640" s="222" t="s">
        <v>3</v>
      </c>
      <c r="F1640" s="223" t="s">
        <v>358</v>
      </c>
      <c r="H1640" s="224">
        <v>1495.6900000000003</v>
      </c>
      <c r="I1640" s="225"/>
      <c r="L1640" s="221"/>
      <c r="M1640" s="226"/>
      <c r="N1640" s="227"/>
      <c r="O1640" s="227"/>
      <c r="P1640" s="227"/>
      <c r="Q1640" s="227"/>
      <c r="R1640" s="227"/>
      <c r="S1640" s="227"/>
      <c r="T1640" s="228"/>
      <c r="AT1640" s="222" t="s">
        <v>188</v>
      </c>
      <c r="AU1640" s="222" t="s">
        <v>81</v>
      </c>
      <c r="AV1640" s="14" t="s">
        <v>194</v>
      </c>
      <c r="AW1640" s="14" t="s">
        <v>34</v>
      </c>
      <c r="AX1640" s="14" t="s">
        <v>72</v>
      </c>
      <c r="AY1640" s="222" t="s">
        <v>177</v>
      </c>
    </row>
    <row r="1641" spans="2:51" s="12" customFormat="1" ht="12">
      <c r="B1641" s="194"/>
      <c r="D1641" s="191" t="s">
        <v>188</v>
      </c>
      <c r="E1641" s="195" t="s">
        <v>3</v>
      </c>
      <c r="F1641" s="196" t="s">
        <v>727</v>
      </c>
      <c r="H1641" s="197">
        <v>5.825</v>
      </c>
      <c r="I1641" s="198"/>
      <c r="L1641" s="194"/>
      <c r="M1641" s="199"/>
      <c r="N1641" s="200"/>
      <c r="O1641" s="200"/>
      <c r="P1641" s="200"/>
      <c r="Q1641" s="200"/>
      <c r="R1641" s="200"/>
      <c r="S1641" s="200"/>
      <c r="T1641" s="201"/>
      <c r="AT1641" s="195" t="s">
        <v>188</v>
      </c>
      <c r="AU1641" s="195" t="s">
        <v>81</v>
      </c>
      <c r="AV1641" s="12" t="s">
        <v>81</v>
      </c>
      <c r="AW1641" s="12" t="s">
        <v>34</v>
      </c>
      <c r="AX1641" s="12" t="s">
        <v>72</v>
      </c>
      <c r="AY1641" s="195" t="s">
        <v>177</v>
      </c>
    </row>
    <row r="1642" spans="2:51" s="12" customFormat="1" ht="12">
      <c r="B1642" s="194"/>
      <c r="D1642" s="191" t="s">
        <v>188</v>
      </c>
      <c r="E1642" s="195" t="s">
        <v>3</v>
      </c>
      <c r="F1642" s="196" t="s">
        <v>728</v>
      </c>
      <c r="H1642" s="197">
        <v>9.45</v>
      </c>
      <c r="I1642" s="198"/>
      <c r="L1642" s="194"/>
      <c r="M1642" s="199"/>
      <c r="N1642" s="200"/>
      <c r="O1642" s="200"/>
      <c r="P1642" s="200"/>
      <c r="Q1642" s="200"/>
      <c r="R1642" s="200"/>
      <c r="S1642" s="200"/>
      <c r="T1642" s="201"/>
      <c r="AT1642" s="195" t="s">
        <v>188</v>
      </c>
      <c r="AU1642" s="195" t="s">
        <v>81</v>
      </c>
      <c r="AV1642" s="12" t="s">
        <v>81</v>
      </c>
      <c r="AW1642" s="12" t="s">
        <v>34</v>
      </c>
      <c r="AX1642" s="12" t="s">
        <v>72</v>
      </c>
      <c r="AY1642" s="195" t="s">
        <v>177</v>
      </c>
    </row>
    <row r="1643" spans="2:51" s="12" customFormat="1" ht="12">
      <c r="B1643" s="194"/>
      <c r="D1643" s="191" t="s">
        <v>188</v>
      </c>
      <c r="E1643" s="195" t="s">
        <v>3</v>
      </c>
      <c r="F1643" s="196" t="s">
        <v>729</v>
      </c>
      <c r="H1643" s="197">
        <v>2.583</v>
      </c>
      <c r="I1643" s="198"/>
      <c r="L1643" s="194"/>
      <c r="M1643" s="199"/>
      <c r="N1643" s="200"/>
      <c r="O1643" s="200"/>
      <c r="P1643" s="200"/>
      <c r="Q1643" s="200"/>
      <c r="R1643" s="200"/>
      <c r="S1643" s="200"/>
      <c r="T1643" s="201"/>
      <c r="AT1643" s="195" t="s">
        <v>188</v>
      </c>
      <c r="AU1643" s="195" t="s">
        <v>81</v>
      </c>
      <c r="AV1643" s="12" t="s">
        <v>81</v>
      </c>
      <c r="AW1643" s="12" t="s">
        <v>34</v>
      </c>
      <c r="AX1643" s="12" t="s">
        <v>72</v>
      </c>
      <c r="AY1643" s="195" t="s">
        <v>177</v>
      </c>
    </row>
    <row r="1644" spans="2:51" s="14" customFormat="1" ht="12">
      <c r="B1644" s="221"/>
      <c r="D1644" s="191" t="s">
        <v>188</v>
      </c>
      <c r="E1644" s="222" t="s">
        <v>3</v>
      </c>
      <c r="F1644" s="223" t="s">
        <v>730</v>
      </c>
      <c r="H1644" s="224">
        <v>17.857999999999997</v>
      </c>
      <c r="I1644" s="225"/>
      <c r="L1644" s="221"/>
      <c r="M1644" s="226"/>
      <c r="N1644" s="227"/>
      <c r="O1644" s="227"/>
      <c r="P1644" s="227"/>
      <c r="Q1644" s="227"/>
      <c r="R1644" s="227"/>
      <c r="S1644" s="227"/>
      <c r="T1644" s="228"/>
      <c r="AT1644" s="222" t="s">
        <v>188</v>
      </c>
      <c r="AU1644" s="222" t="s">
        <v>81</v>
      </c>
      <c r="AV1644" s="14" t="s">
        <v>194</v>
      </c>
      <c r="AW1644" s="14" t="s">
        <v>34</v>
      </c>
      <c r="AX1644" s="14" t="s">
        <v>72</v>
      </c>
      <c r="AY1644" s="222" t="s">
        <v>177</v>
      </c>
    </row>
    <row r="1645" spans="2:51" s="13" customFormat="1" ht="12">
      <c r="B1645" s="213"/>
      <c r="D1645" s="191" t="s">
        <v>188</v>
      </c>
      <c r="E1645" s="214" t="s">
        <v>3</v>
      </c>
      <c r="F1645" s="215" t="s">
        <v>359</v>
      </c>
      <c r="H1645" s="216">
        <v>14976.45100000002</v>
      </c>
      <c r="I1645" s="217"/>
      <c r="L1645" s="213"/>
      <c r="M1645" s="218"/>
      <c r="N1645" s="219"/>
      <c r="O1645" s="219"/>
      <c r="P1645" s="219"/>
      <c r="Q1645" s="219"/>
      <c r="R1645" s="219"/>
      <c r="S1645" s="219"/>
      <c r="T1645" s="220"/>
      <c r="AT1645" s="214" t="s">
        <v>188</v>
      </c>
      <c r="AU1645" s="214" t="s">
        <v>81</v>
      </c>
      <c r="AV1645" s="13" t="s">
        <v>184</v>
      </c>
      <c r="AW1645" s="13" t="s">
        <v>34</v>
      </c>
      <c r="AX1645" s="13" t="s">
        <v>79</v>
      </c>
      <c r="AY1645" s="214" t="s">
        <v>177</v>
      </c>
    </row>
    <row r="1646" spans="2:65" s="1" customFormat="1" ht="24" customHeight="1">
      <c r="B1646" s="177"/>
      <c r="C1646" s="178" t="s">
        <v>836</v>
      </c>
      <c r="D1646" s="178" t="s">
        <v>179</v>
      </c>
      <c r="E1646" s="179" t="s">
        <v>837</v>
      </c>
      <c r="F1646" s="180" t="s">
        <v>838</v>
      </c>
      <c r="G1646" s="181" t="s">
        <v>261</v>
      </c>
      <c r="H1646" s="182">
        <v>17.858</v>
      </c>
      <c r="I1646" s="183"/>
      <c r="J1646" s="184">
        <f>ROUND(I1646*H1646,2)</f>
        <v>0</v>
      </c>
      <c r="K1646" s="180" t="s">
        <v>183</v>
      </c>
      <c r="L1646" s="37"/>
      <c r="M1646" s="185" t="s">
        <v>3</v>
      </c>
      <c r="N1646" s="186" t="s">
        <v>43</v>
      </c>
      <c r="O1646" s="70"/>
      <c r="P1646" s="187">
        <f>O1646*H1646</f>
        <v>0</v>
      </c>
      <c r="Q1646" s="187">
        <v>0.03358</v>
      </c>
      <c r="R1646" s="187">
        <f>Q1646*H1646</f>
        <v>0.59967164</v>
      </c>
      <c r="S1646" s="187">
        <v>0</v>
      </c>
      <c r="T1646" s="188">
        <f>S1646*H1646</f>
        <v>0</v>
      </c>
      <c r="AR1646" s="189" t="s">
        <v>184</v>
      </c>
      <c r="AT1646" s="189" t="s">
        <v>179</v>
      </c>
      <c r="AU1646" s="189" t="s">
        <v>81</v>
      </c>
      <c r="AY1646" s="18" t="s">
        <v>177</v>
      </c>
      <c r="BE1646" s="190">
        <f>IF(N1646="základní",J1646,0)</f>
        <v>0</v>
      </c>
      <c r="BF1646" s="190">
        <f>IF(N1646="snížená",J1646,0)</f>
        <v>0</v>
      </c>
      <c r="BG1646" s="190">
        <f>IF(N1646="zákl. přenesená",J1646,0)</f>
        <v>0</v>
      </c>
      <c r="BH1646" s="190">
        <f>IF(N1646="sníž. přenesená",J1646,0)</f>
        <v>0</v>
      </c>
      <c r="BI1646" s="190">
        <f>IF(N1646="nulová",J1646,0)</f>
        <v>0</v>
      </c>
      <c r="BJ1646" s="18" t="s">
        <v>79</v>
      </c>
      <c r="BK1646" s="190">
        <f>ROUND(I1646*H1646,2)</f>
        <v>0</v>
      </c>
      <c r="BL1646" s="18" t="s">
        <v>184</v>
      </c>
      <c r="BM1646" s="189" t="s">
        <v>839</v>
      </c>
    </row>
    <row r="1647" spans="2:47" s="1" customFormat="1" ht="12">
      <c r="B1647" s="37"/>
      <c r="D1647" s="191" t="s">
        <v>186</v>
      </c>
      <c r="F1647" s="192" t="s">
        <v>840</v>
      </c>
      <c r="I1647" s="122"/>
      <c r="L1647" s="37"/>
      <c r="M1647" s="193"/>
      <c r="N1647" s="70"/>
      <c r="O1647" s="70"/>
      <c r="P1647" s="70"/>
      <c r="Q1647" s="70"/>
      <c r="R1647" s="70"/>
      <c r="S1647" s="70"/>
      <c r="T1647" s="71"/>
      <c r="AT1647" s="18" t="s">
        <v>186</v>
      </c>
      <c r="AU1647" s="18" t="s">
        <v>81</v>
      </c>
    </row>
    <row r="1648" spans="2:51" s="12" customFormat="1" ht="12">
      <c r="B1648" s="194"/>
      <c r="D1648" s="191" t="s">
        <v>188</v>
      </c>
      <c r="E1648" s="195" t="s">
        <v>3</v>
      </c>
      <c r="F1648" s="196" t="s">
        <v>727</v>
      </c>
      <c r="H1648" s="197">
        <v>5.825</v>
      </c>
      <c r="I1648" s="198"/>
      <c r="L1648" s="194"/>
      <c r="M1648" s="199"/>
      <c r="N1648" s="200"/>
      <c r="O1648" s="200"/>
      <c r="P1648" s="200"/>
      <c r="Q1648" s="200"/>
      <c r="R1648" s="200"/>
      <c r="S1648" s="200"/>
      <c r="T1648" s="201"/>
      <c r="AT1648" s="195" t="s">
        <v>188</v>
      </c>
      <c r="AU1648" s="195" t="s">
        <v>81</v>
      </c>
      <c r="AV1648" s="12" t="s">
        <v>81</v>
      </c>
      <c r="AW1648" s="12" t="s">
        <v>34</v>
      </c>
      <c r="AX1648" s="12" t="s">
        <v>72</v>
      </c>
      <c r="AY1648" s="195" t="s">
        <v>177</v>
      </c>
    </row>
    <row r="1649" spans="2:51" s="12" customFormat="1" ht="12">
      <c r="B1649" s="194"/>
      <c r="D1649" s="191" t="s">
        <v>188</v>
      </c>
      <c r="E1649" s="195" t="s">
        <v>3</v>
      </c>
      <c r="F1649" s="196" t="s">
        <v>728</v>
      </c>
      <c r="H1649" s="197">
        <v>9.45</v>
      </c>
      <c r="I1649" s="198"/>
      <c r="L1649" s="194"/>
      <c r="M1649" s="199"/>
      <c r="N1649" s="200"/>
      <c r="O1649" s="200"/>
      <c r="P1649" s="200"/>
      <c r="Q1649" s="200"/>
      <c r="R1649" s="200"/>
      <c r="S1649" s="200"/>
      <c r="T1649" s="201"/>
      <c r="AT1649" s="195" t="s">
        <v>188</v>
      </c>
      <c r="AU1649" s="195" t="s">
        <v>81</v>
      </c>
      <c r="AV1649" s="12" t="s">
        <v>81</v>
      </c>
      <c r="AW1649" s="12" t="s">
        <v>34</v>
      </c>
      <c r="AX1649" s="12" t="s">
        <v>72</v>
      </c>
      <c r="AY1649" s="195" t="s">
        <v>177</v>
      </c>
    </row>
    <row r="1650" spans="2:51" s="12" customFormat="1" ht="12">
      <c r="B1650" s="194"/>
      <c r="D1650" s="191" t="s">
        <v>188</v>
      </c>
      <c r="E1650" s="195" t="s">
        <v>3</v>
      </c>
      <c r="F1650" s="196" t="s">
        <v>729</v>
      </c>
      <c r="H1650" s="197">
        <v>2.583</v>
      </c>
      <c r="I1650" s="198"/>
      <c r="L1650" s="194"/>
      <c r="M1650" s="199"/>
      <c r="N1650" s="200"/>
      <c r="O1650" s="200"/>
      <c r="P1650" s="200"/>
      <c r="Q1650" s="200"/>
      <c r="R1650" s="200"/>
      <c r="S1650" s="200"/>
      <c r="T1650" s="201"/>
      <c r="AT1650" s="195" t="s">
        <v>188</v>
      </c>
      <c r="AU1650" s="195" t="s">
        <v>81</v>
      </c>
      <c r="AV1650" s="12" t="s">
        <v>81</v>
      </c>
      <c r="AW1650" s="12" t="s">
        <v>34</v>
      </c>
      <c r="AX1650" s="12" t="s">
        <v>72</v>
      </c>
      <c r="AY1650" s="195" t="s">
        <v>177</v>
      </c>
    </row>
    <row r="1651" spans="2:51" s="14" customFormat="1" ht="12">
      <c r="B1651" s="221"/>
      <c r="D1651" s="191" t="s">
        <v>188</v>
      </c>
      <c r="E1651" s="222" t="s">
        <v>3</v>
      </c>
      <c r="F1651" s="223" t="s">
        <v>730</v>
      </c>
      <c r="H1651" s="224">
        <v>17.857999999999997</v>
      </c>
      <c r="I1651" s="225"/>
      <c r="L1651" s="221"/>
      <c r="M1651" s="226"/>
      <c r="N1651" s="227"/>
      <c r="O1651" s="227"/>
      <c r="P1651" s="227"/>
      <c r="Q1651" s="227"/>
      <c r="R1651" s="227"/>
      <c r="S1651" s="227"/>
      <c r="T1651" s="228"/>
      <c r="AT1651" s="222" t="s">
        <v>188</v>
      </c>
      <c r="AU1651" s="222" t="s">
        <v>81</v>
      </c>
      <c r="AV1651" s="14" t="s">
        <v>194</v>
      </c>
      <c r="AW1651" s="14" t="s">
        <v>34</v>
      </c>
      <c r="AX1651" s="14" t="s">
        <v>72</v>
      </c>
      <c r="AY1651" s="222" t="s">
        <v>177</v>
      </c>
    </row>
    <row r="1652" spans="2:51" s="13" customFormat="1" ht="12">
      <c r="B1652" s="213"/>
      <c r="D1652" s="191" t="s">
        <v>188</v>
      </c>
      <c r="E1652" s="214" t="s">
        <v>3</v>
      </c>
      <c r="F1652" s="215" t="s">
        <v>359</v>
      </c>
      <c r="H1652" s="216">
        <v>17.857999999999997</v>
      </c>
      <c r="I1652" s="217"/>
      <c r="L1652" s="213"/>
      <c r="M1652" s="218"/>
      <c r="N1652" s="219"/>
      <c r="O1652" s="219"/>
      <c r="P1652" s="219"/>
      <c r="Q1652" s="219"/>
      <c r="R1652" s="219"/>
      <c r="S1652" s="219"/>
      <c r="T1652" s="220"/>
      <c r="AT1652" s="214" t="s">
        <v>188</v>
      </c>
      <c r="AU1652" s="214" t="s">
        <v>81</v>
      </c>
      <c r="AV1652" s="13" t="s">
        <v>184</v>
      </c>
      <c r="AW1652" s="13" t="s">
        <v>34</v>
      </c>
      <c r="AX1652" s="13" t="s">
        <v>79</v>
      </c>
      <c r="AY1652" s="214" t="s">
        <v>177</v>
      </c>
    </row>
    <row r="1653" spans="2:65" s="1" customFormat="1" ht="36" customHeight="1">
      <c r="B1653" s="177"/>
      <c r="C1653" s="178" t="s">
        <v>841</v>
      </c>
      <c r="D1653" s="178" t="s">
        <v>179</v>
      </c>
      <c r="E1653" s="179" t="s">
        <v>842</v>
      </c>
      <c r="F1653" s="180" t="s">
        <v>843</v>
      </c>
      <c r="G1653" s="181" t="s">
        <v>261</v>
      </c>
      <c r="H1653" s="182">
        <v>83.82</v>
      </c>
      <c r="I1653" s="183"/>
      <c r="J1653" s="184">
        <f>ROUND(I1653*H1653,2)</f>
        <v>0</v>
      </c>
      <c r="K1653" s="180" t="s">
        <v>183</v>
      </c>
      <c r="L1653" s="37"/>
      <c r="M1653" s="185" t="s">
        <v>3</v>
      </c>
      <c r="N1653" s="186" t="s">
        <v>43</v>
      </c>
      <c r="O1653" s="70"/>
      <c r="P1653" s="187">
        <f>O1653*H1653</f>
        <v>0</v>
      </c>
      <c r="Q1653" s="187">
        <v>0.00735</v>
      </c>
      <c r="R1653" s="187">
        <f>Q1653*H1653</f>
        <v>0.6160769999999999</v>
      </c>
      <c r="S1653" s="187">
        <v>0</v>
      </c>
      <c r="T1653" s="188">
        <f>S1653*H1653</f>
        <v>0</v>
      </c>
      <c r="AR1653" s="189" t="s">
        <v>184</v>
      </c>
      <c r="AT1653" s="189" t="s">
        <v>179</v>
      </c>
      <c r="AU1653" s="189" t="s">
        <v>81</v>
      </c>
      <c r="AY1653" s="18" t="s">
        <v>177</v>
      </c>
      <c r="BE1653" s="190">
        <f>IF(N1653="základní",J1653,0)</f>
        <v>0</v>
      </c>
      <c r="BF1653" s="190">
        <f>IF(N1653="snížená",J1653,0)</f>
        <v>0</v>
      </c>
      <c r="BG1653" s="190">
        <f>IF(N1653="zákl. přenesená",J1653,0)</f>
        <v>0</v>
      </c>
      <c r="BH1653" s="190">
        <f>IF(N1653="sníž. přenesená",J1653,0)</f>
        <v>0</v>
      </c>
      <c r="BI1653" s="190">
        <f>IF(N1653="nulová",J1653,0)</f>
        <v>0</v>
      </c>
      <c r="BJ1653" s="18" t="s">
        <v>79</v>
      </c>
      <c r="BK1653" s="190">
        <f>ROUND(I1653*H1653,2)</f>
        <v>0</v>
      </c>
      <c r="BL1653" s="18" t="s">
        <v>184</v>
      </c>
      <c r="BM1653" s="189" t="s">
        <v>844</v>
      </c>
    </row>
    <row r="1654" spans="2:51" s="12" customFormat="1" ht="12">
      <c r="B1654" s="194"/>
      <c r="D1654" s="191" t="s">
        <v>188</v>
      </c>
      <c r="E1654" s="195" t="s">
        <v>3</v>
      </c>
      <c r="F1654" s="196" t="s">
        <v>845</v>
      </c>
      <c r="H1654" s="197">
        <v>7.26</v>
      </c>
      <c r="I1654" s="198"/>
      <c r="L1654" s="194"/>
      <c r="M1654" s="199"/>
      <c r="N1654" s="200"/>
      <c r="O1654" s="200"/>
      <c r="P1654" s="200"/>
      <c r="Q1654" s="200"/>
      <c r="R1654" s="200"/>
      <c r="S1654" s="200"/>
      <c r="T1654" s="201"/>
      <c r="AT1654" s="195" t="s">
        <v>188</v>
      </c>
      <c r="AU1654" s="195" t="s">
        <v>81</v>
      </c>
      <c r="AV1654" s="12" t="s">
        <v>81</v>
      </c>
      <c r="AW1654" s="12" t="s">
        <v>34</v>
      </c>
      <c r="AX1654" s="12" t="s">
        <v>72</v>
      </c>
      <c r="AY1654" s="195" t="s">
        <v>177</v>
      </c>
    </row>
    <row r="1655" spans="2:51" s="14" customFormat="1" ht="12">
      <c r="B1655" s="221"/>
      <c r="D1655" s="191" t="s">
        <v>188</v>
      </c>
      <c r="E1655" s="222" t="s">
        <v>3</v>
      </c>
      <c r="F1655" s="223" t="s">
        <v>374</v>
      </c>
      <c r="H1655" s="224">
        <v>7.26</v>
      </c>
      <c r="I1655" s="225"/>
      <c r="L1655" s="221"/>
      <c r="M1655" s="226"/>
      <c r="N1655" s="227"/>
      <c r="O1655" s="227"/>
      <c r="P1655" s="227"/>
      <c r="Q1655" s="227"/>
      <c r="R1655" s="227"/>
      <c r="S1655" s="227"/>
      <c r="T1655" s="228"/>
      <c r="AT1655" s="222" t="s">
        <v>188</v>
      </c>
      <c r="AU1655" s="222" t="s">
        <v>81</v>
      </c>
      <c r="AV1655" s="14" t="s">
        <v>194</v>
      </c>
      <c r="AW1655" s="14" t="s">
        <v>34</v>
      </c>
      <c r="AX1655" s="14" t="s">
        <v>72</v>
      </c>
      <c r="AY1655" s="222" t="s">
        <v>177</v>
      </c>
    </row>
    <row r="1656" spans="2:51" s="12" customFormat="1" ht="12">
      <c r="B1656" s="194"/>
      <c r="D1656" s="191" t="s">
        <v>188</v>
      </c>
      <c r="E1656" s="195" t="s">
        <v>3</v>
      </c>
      <c r="F1656" s="196" t="s">
        <v>845</v>
      </c>
      <c r="H1656" s="197">
        <v>7.26</v>
      </c>
      <c r="I1656" s="198"/>
      <c r="L1656" s="194"/>
      <c r="M1656" s="199"/>
      <c r="N1656" s="200"/>
      <c r="O1656" s="200"/>
      <c r="P1656" s="200"/>
      <c r="Q1656" s="200"/>
      <c r="R1656" s="200"/>
      <c r="S1656" s="200"/>
      <c r="T1656" s="201"/>
      <c r="AT1656" s="195" t="s">
        <v>188</v>
      </c>
      <c r="AU1656" s="195" t="s">
        <v>81</v>
      </c>
      <c r="AV1656" s="12" t="s">
        <v>81</v>
      </c>
      <c r="AW1656" s="12" t="s">
        <v>34</v>
      </c>
      <c r="AX1656" s="12" t="s">
        <v>72</v>
      </c>
      <c r="AY1656" s="195" t="s">
        <v>177</v>
      </c>
    </row>
    <row r="1657" spans="2:51" s="14" customFormat="1" ht="12">
      <c r="B1657" s="221"/>
      <c r="D1657" s="191" t="s">
        <v>188</v>
      </c>
      <c r="E1657" s="222" t="s">
        <v>3</v>
      </c>
      <c r="F1657" s="223" t="s">
        <v>365</v>
      </c>
      <c r="H1657" s="224">
        <v>7.26</v>
      </c>
      <c r="I1657" s="225"/>
      <c r="L1657" s="221"/>
      <c r="M1657" s="226"/>
      <c r="N1657" s="227"/>
      <c r="O1657" s="227"/>
      <c r="P1657" s="227"/>
      <c r="Q1657" s="227"/>
      <c r="R1657" s="227"/>
      <c r="S1657" s="227"/>
      <c r="T1657" s="228"/>
      <c r="AT1657" s="222" t="s">
        <v>188</v>
      </c>
      <c r="AU1657" s="222" t="s">
        <v>81</v>
      </c>
      <c r="AV1657" s="14" t="s">
        <v>194</v>
      </c>
      <c r="AW1657" s="14" t="s">
        <v>34</v>
      </c>
      <c r="AX1657" s="14" t="s">
        <v>72</v>
      </c>
      <c r="AY1657" s="222" t="s">
        <v>177</v>
      </c>
    </row>
    <row r="1658" spans="2:51" s="12" customFormat="1" ht="12">
      <c r="B1658" s="194"/>
      <c r="D1658" s="191" t="s">
        <v>188</v>
      </c>
      <c r="E1658" s="195" t="s">
        <v>3</v>
      </c>
      <c r="F1658" s="196" t="s">
        <v>845</v>
      </c>
      <c r="H1658" s="197">
        <v>7.26</v>
      </c>
      <c r="I1658" s="198"/>
      <c r="L1658" s="194"/>
      <c r="M1658" s="199"/>
      <c r="N1658" s="200"/>
      <c r="O1658" s="200"/>
      <c r="P1658" s="200"/>
      <c r="Q1658" s="200"/>
      <c r="R1658" s="200"/>
      <c r="S1658" s="200"/>
      <c r="T1658" s="201"/>
      <c r="AT1658" s="195" t="s">
        <v>188</v>
      </c>
      <c r="AU1658" s="195" t="s">
        <v>81</v>
      </c>
      <c r="AV1658" s="12" t="s">
        <v>81</v>
      </c>
      <c r="AW1658" s="12" t="s">
        <v>34</v>
      </c>
      <c r="AX1658" s="12" t="s">
        <v>72</v>
      </c>
      <c r="AY1658" s="195" t="s">
        <v>177</v>
      </c>
    </row>
    <row r="1659" spans="2:51" s="14" customFormat="1" ht="12">
      <c r="B1659" s="221"/>
      <c r="D1659" s="191" t="s">
        <v>188</v>
      </c>
      <c r="E1659" s="222" t="s">
        <v>3</v>
      </c>
      <c r="F1659" s="223" t="s">
        <v>366</v>
      </c>
      <c r="H1659" s="224">
        <v>7.26</v>
      </c>
      <c r="I1659" s="225"/>
      <c r="L1659" s="221"/>
      <c r="M1659" s="226"/>
      <c r="N1659" s="227"/>
      <c r="O1659" s="227"/>
      <c r="P1659" s="227"/>
      <c r="Q1659" s="227"/>
      <c r="R1659" s="227"/>
      <c r="S1659" s="227"/>
      <c r="T1659" s="228"/>
      <c r="AT1659" s="222" t="s">
        <v>188</v>
      </c>
      <c r="AU1659" s="222" t="s">
        <v>81</v>
      </c>
      <c r="AV1659" s="14" t="s">
        <v>194</v>
      </c>
      <c r="AW1659" s="14" t="s">
        <v>34</v>
      </c>
      <c r="AX1659" s="14" t="s">
        <v>72</v>
      </c>
      <c r="AY1659" s="222" t="s">
        <v>177</v>
      </c>
    </row>
    <row r="1660" spans="2:51" s="12" customFormat="1" ht="12">
      <c r="B1660" s="194"/>
      <c r="D1660" s="191" t="s">
        <v>188</v>
      </c>
      <c r="E1660" s="195" t="s">
        <v>3</v>
      </c>
      <c r="F1660" s="196" t="s">
        <v>845</v>
      </c>
      <c r="H1660" s="197">
        <v>7.26</v>
      </c>
      <c r="I1660" s="198"/>
      <c r="L1660" s="194"/>
      <c r="M1660" s="199"/>
      <c r="N1660" s="200"/>
      <c r="O1660" s="200"/>
      <c r="P1660" s="200"/>
      <c r="Q1660" s="200"/>
      <c r="R1660" s="200"/>
      <c r="S1660" s="200"/>
      <c r="T1660" s="201"/>
      <c r="AT1660" s="195" t="s">
        <v>188</v>
      </c>
      <c r="AU1660" s="195" t="s">
        <v>81</v>
      </c>
      <c r="AV1660" s="12" t="s">
        <v>81</v>
      </c>
      <c r="AW1660" s="12" t="s">
        <v>34</v>
      </c>
      <c r="AX1660" s="12" t="s">
        <v>72</v>
      </c>
      <c r="AY1660" s="195" t="s">
        <v>177</v>
      </c>
    </row>
    <row r="1661" spans="2:51" s="14" customFormat="1" ht="12">
      <c r="B1661" s="221"/>
      <c r="D1661" s="191" t="s">
        <v>188</v>
      </c>
      <c r="E1661" s="222" t="s">
        <v>3</v>
      </c>
      <c r="F1661" s="223" t="s">
        <v>367</v>
      </c>
      <c r="H1661" s="224">
        <v>7.26</v>
      </c>
      <c r="I1661" s="225"/>
      <c r="L1661" s="221"/>
      <c r="M1661" s="226"/>
      <c r="N1661" s="227"/>
      <c r="O1661" s="227"/>
      <c r="P1661" s="227"/>
      <c r="Q1661" s="227"/>
      <c r="R1661" s="227"/>
      <c r="S1661" s="227"/>
      <c r="T1661" s="228"/>
      <c r="AT1661" s="222" t="s">
        <v>188</v>
      </c>
      <c r="AU1661" s="222" t="s">
        <v>81</v>
      </c>
      <c r="AV1661" s="14" t="s">
        <v>194</v>
      </c>
      <c r="AW1661" s="14" t="s">
        <v>34</v>
      </c>
      <c r="AX1661" s="14" t="s">
        <v>72</v>
      </c>
      <c r="AY1661" s="222" t="s">
        <v>177</v>
      </c>
    </row>
    <row r="1662" spans="2:51" s="12" customFormat="1" ht="12">
      <c r="B1662" s="194"/>
      <c r="D1662" s="191" t="s">
        <v>188</v>
      </c>
      <c r="E1662" s="195" t="s">
        <v>3</v>
      </c>
      <c r="F1662" s="196" t="s">
        <v>845</v>
      </c>
      <c r="H1662" s="197">
        <v>7.26</v>
      </c>
      <c r="I1662" s="198"/>
      <c r="L1662" s="194"/>
      <c r="M1662" s="199"/>
      <c r="N1662" s="200"/>
      <c r="O1662" s="200"/>
      <c r="P1662" s="200"/>
      <c r="Q1662" s="200"/>
      <c r="R1662" s="200"/>
      <c r="S1662" s="200"/>
      <c r="T1662" s="201"/>
      <c r="AT1662" s="195" t="s">
        <v>188</v>
      </c>
      <c r="AU1662" s="195" t="s">
        <v>81</v>
      </c>
      <c r="AV1662" s="12" t="s">
        <v>81</v>
      </c>
      <c r="AW1662" s="12" t="s">
        <v>34</v>
      </c>
      <c r="AX1662" s="12" t="s">
        <v>72</v>
      </c>
      <c r="AY1662" s="195" t="s">
        <v>177</v>
      </c>
    </row>
    <row r="1663" spans="2:51" s="12" customFormat="1" ht="12">
      <c r="B1663" s="194"/>
      <c r="D1663" s="191" t="s">
        <v>188</v>
      </c>
      <c r="E1663" s="195" t="s">
        <v>3</v>
      </c>
      <c r="F1663" s="196" t="s">
        <v>846</v>
      </c>
      <c r="H1663" s="197">
        <v>47.52</v>
      </c>
      <c r="I1663" s="198"/>
      <c r="L1663" s="194"/>
      <c r="M1663" s="199"/>
      <c r="N1663" s="200"/>
      <c r="O1663" s="200"/>
      <c r="P1663" s="200"/>
      <c r="Q1663" s="200"/>
      <c r="R1663" s="200"/>
      <c r="S1663" s="200"/>
      <c r="T1663" s="201"/>
      <c r="AT1663" s="195" t="s">
        <v>188</v>
      </c>
      <c r="AU1663" s="195" t="s">
        <v>81</v>
      </c>
      <c r="AV1663" s="12" t="s">
        <v>81</v>
      </c>
      <c r="AW1663" s="12" t="s">
        <v>34</v>
      </c>
      <c r="AX1663" s="12" t="s">
        <v>72</v>
      </c>
      <c r="AY1663" s="195" t="s">
        <v>177</v>
      </c>
    </row>
    <row r="1664" spans="2:51" s="14" customFormat="1" ht="12">
      <c r="B1664" s="221"/>
      <c r="D1664" s="191" t="s">
        <v>188</v>
      </c>
      <c r="E1664" s="222" t="s">
        <v>3</v>
      </c>
      <c r="F1664" s="223" t="s">
        <v>356</v>
      </c>
      <c r="H1664" s="224">
        <v>54.78</v>
      </c>
      <c r="I1664" s="225"/>
      <c r="L1664" s="221"/>
      <c r="M1664" s="226"/>
      <c r="N1664" s="227"/>
      <c r="O1664" s="227"/>
      <c r="P1664" s="227"/>
      <c r="Q1664" s="227"/>
      <c r="R1664" s="227"/>
      <c r="S1664" s="227"/>
      <c r="T1664" s="228"/>
      <c r="AT1664" s="222" t="s">
        <v>188</v>
      </c>
      <c r="AU1664" s="222" t="s">
        <v>81</v>
      </c>
      <c r="AV1664" s="14" t="s">
        <v>194</v>
      </c>
      <c r="AW1664" s="14" t="s">
        <v>34</v>
      </c>
      <c r="AX1664" s="14" t="s">
        <v>72</v>
      </c>
      <c r="AY1664" s="222" t="s">
        <v>177</v>
      </c>
    </row>
    <row r="1665" spans="2:51" s="13" customFormat="1" ht="12">
      <c r="B1665" s="213"/>
      <c r="D1665" s="191" t="s">
        <v>188</v>
      </c>
      <c r="E1665" s="214" t="s">
        <v>3</v>
      </c>
      <c r="F1665" s="215" t="s">
        <v>359</v>
      </c>
      <c r="H1665" s="216">
        <v>83.82</v>
      </c>
      <c r="I1665" s="217"/>
      <c r="L1665" s="213"/>
      <c r="M1665" s="218"/>
      <c r="N1665" s="219"/>
      <c r="O1665" s="219"/>
      <c r="P1665" s="219"/>
      <c r="Q1665" s="219"/>
      <c r="R1665" s="219"/>
      <c r="S1665" s="219"/>
      <c r="T1665" s="220"/>
      <c r="AT1665" s="214" t="s">
        <v>188</v>
      </c>
      <c r="AU1665" s="214" t="s">
        <v>81</v>
      </c>
      <c r="AV1665" s="13" t="s">
        <v>184</v>
      </c>
      <c r="AW1665" s="13" t="s">
        <v>34</v>
      </c>
      <c r="AX1665" s="13" t="s">
        <v>79</v>
      </c>
      <c r="AY1665" s="214" t="s">
        <v>177</v>
      </c>
    </row>
    <row r="1666" spans="2:65" s="1" customFormat="1" ht="48" customHeight="1">
      <c r="B1666" s="177"/>
      <c r="C1666" s="178" t="s">
        <v>847</v>
      </c>
      <c r="D1666" s="178" t="s">
        <v>179</v>
      </c>
      <c r="E1666" s="179" t="s">
        <v>848</v>
      </c>
      <c r="F1666" s="180" t="s">
        <v>849</v>
      </c>
      <c r="G1666" s="181" t="s">
        <v>261</v>
      </c>
      <c r="H1666" s="182">
        <v>83.82</v>
      </c>
      <c r="I1666" s="183"/>
      <c r="J1666" s="184">
        <f>ROUND(I1666*H1666,2)</f>
        <v>0</v>
      </c>
      <c r="K1666" s="180" t="s">
        <v>183</v>
      </c>
      <c r="L1666" s="37"/>
      <c r="M1666" s="185" t="s">
        <v>3</v>
      </c>
      <c r="N1666" s="186" t="s">
        <v>43</v>
      </c>
      <c r="O1666" s="70"/>
      <c r="P1666" s="187">
        <f>O1666*H1666</f>
        <v>0</v>
      </c>
      <c r="Q1666" s="187">
        <v>0.01628</v>
      </c>
      <c r="R1666" s="187">
        <f>Q1666*H1666</f>
        <v>1.3645895999999997</v>
      </c>
      <c r="S1666" s="187">
        <v>0</v>
      </c>
      <c r="T1666" s="188">
        <f>S1666*H1666</f>
        <v>0</v>
      </c>
      <c r="AR1666" s="189" t="s">
        <v>184</v>
      </c>
      <c r="AT1666" s="189" t="s">
        <v>179</v>
      </c>
      <c r="AU1666" s="189" t="s">
        <v>81</v>
      </c>
      <c r="AY1666" s="18" t="s">
        <v>177</v>
      </c>
      <c r="BE1666" s="190">
        <f>IF(N1666="základní",J1666,0)</f>
        <v>0</v>
      </c>
      <c r="BF1666" s="190">
        <f>IF(N1666="snížená",J1666,0)</f>
        <v>0</v>
      </c>
      <c r="BG1666" s="190">
        <f>IF(N1666="zákl. přenesená",J1666,0)</f>
        <v>0</v>
      </c>
      <c r="BH1666" s="190">
        <f>IF(N1666="sníž. přenesená",J1666,0)</f>
        <v>0</v>
      </c>
      <c r="BI1666" s="190">
        <f>IF(N1666="nulová",J1666,0)</f>
        <v>0</v>
      </c>
      <c r="BJ1666" s="18" t="s">
        <v>79</v>
      </c>
      <c r="BK1666" s="190">
        <f>ROUND(I1666*H1666,2)</f>
        <v>0</v>
      </c>
      <c r="BL1666" s="18" t="s">
        <v>184</v>
      </c>
      <c r="BM1666" s="189" t="s">
        <v>850</v>
      </c>
    </row>
    <row r="1667" spans="2:47" s="1" customFormat="1" ht="12">
      <c r="B1667" s="37"/>
      <c r="D1667" s="191" t="s">
        <v>186</v>
      </c>
      <c r="F1667" s="192" t="s">
        <v>525</v>
      </c>
      <c r="I1667" s="122"/>
      <c r="L1667" s="37"/>
      <c r="M1667" s="193"/>
      <c r="N1667" s="70"/>
      <c r="O1667" s="70"/>
      <c r="P1667" s="70"/>
      <c r="Q1667" s="70"/>
      <c r="R1667" s="70"/>
      <c r="S1667" s="70"/>
      <c r="T1667" s="71"/>
      <c r="AT1667" s="18" t="s">
        <v>186</v>
      </c>
      <c r="AU1667" s="18" t="s">
        <v>81</v>
      </c>
    </row>
    <row r="1668" spans="2:51" s="12" customFormat="1" ht="12">
      <c r="B1668" s="194"/>
      <c r="D1668" s="191" t="s">
        <v>188</v>
      </c>
      <c r="E1668" s="195" t="s">
        <v>3</v>
      </c>
      <c r="F1668" s="196" t="s">
        <v>845</v>
      </c>
      <c r="H1668" s="197">
        <v>7.26</v>
      </c>
      <c r="I1668" s="198"/>
      <c r="L1668" s="194"/>
      <c r="M1668" s="199"/>
      <c r="N1668" s="200"/>
      <c r="O1668" s="200"/>
      <c r="P1668" s="200"/>
      <c r="Q1668" s="200"/>
      <c r="R1668" s="200"/>
      <c r="S1668" s="200"/>
      <c r="T1668" s="201"/>
      <c r="AT1668" s="195" t="s">
        <v>188</v>
      </c>
      <c r="AU1668" s="195" t="s">
        <v>81</v>
      </c>
      <c r="AV1668" s="12" t="s">
        <v>81</v>
      </c>
      <c r="AW1668" s="12" t="s">
        <v>34</v>
      </c>
      <c r="AX1668" s="12" t="s">
        <v>72</v>
      </c>
      <c r="AY1668" s="195" t="s">
        <v>177</v>
      </c>
    </row>
    <row r="1669" spans="2:51" s="14" customFormat="1" ht="12">
      <c r="B1669" s="221"/>
      <c r="D1669" s="191" t="s">
        <v>188</v>
      </c>
      <c r="E1669" s="222" t="s">
        <v>3</v>
      </c>
      <c r="F1669" s="223" t="s">
        <v>374</v>
      </c>
      <c r="H1669" s="224">
        <v>7.26</v>
      </c>
      <c r="I1669" s="225"/>
      <c r="L1669" s="221"/>
      <c r="M1669" s="226"/>
      <c r="N1669" s="227"/>
      <c r="O1669" s="227"/>
      <c r="P1669" s="227"/>
      <c r="Q1669" s="227"/>
      <c r="R1669" s="227"/>
      <c r="S1669" s="227"/>
      <c r="T1669" s="228"/>
      <c r="AT1669" s="222" t="s">
        <v>188</v>
      </c>
      <c r="AU1669" s="222" t="s">
        <v>81</v>
      </c>
      <c r="AV1669" s="14" t="s">
        <v>194</v>
      </c>
      <c r="AW1669" s="14" t="s">
        <v>34</v>
      </c>
      <c r="AX1669" s="14" t="s">
        <v>72</v>
      </c>
      <c r="AY1669" s="222" t="s">
        <v>177</v>
      </c>
    </row>
    <row r="1670" spans="2:51" s="12" customFormat="1" ht="12">
      <c r="B1670" s="194"/>
      <c r="D1670" s="191" t="s">
        <v>188</v>
      </c>
      <c r="E1670" s="195" t="s">
        <v>3</v>
      </c>
      <c r="F1670" s="196" t="s">
        <v>845</v>
      </c>
      <c r="H1670" s="197">
        <v>7.26</v>
      </c>
      <c r="I1670" s="198"/>
      <c r="L1670" s="194"/>
      <c r="M1670" s="199"/>
      <c r="N1670" s="200"/>
      <c r="O1670" s="200"/>
      <c r="P1670" s="200"/>
      <c r="Q1670" s="200"/>
      <c r="R1670" s="200"/>
      <c r="S1670" s="200"/>
      <c r="T1670" s="201"/>
      <c r="AT1670" s="195" t="s">
        <v>188</v>
      </c>
      <c r="AU1670" s="195" t="s">
        <v>81</v>
      </c>
      <c r="AV1670" s="12" t="s">
        <v>81</v>
      </c>
      <c r="AW1670" s="12" t="s">
        <v>34</v>
      </c>
      <c r="AX1670" s="12" t="s">
        <v>72</v>
      </c>
      <c r="AY1670" s="195" t="s">
        <v>177</v>
      </c>
    </row>
    <row r="1671" spans="2:51" s="14" customFormat="1" ht="12">
      <c r="B1671" s="221"/>
      <c r="D1671" s="191" t="s">
        <v>188</v>
      </c>
      <c r="E1671" s="222" t="s">
        <v>3</v>
      </c>
      <c r="F1671" s="223" t="s">
        <v>365</v>
      </c>
      <c r="H1671" s="224">
        <v>7.26</v>
      </c>
      <c r="I1671" s="225"/>
      <c r="L1671" s="221"/>
      <c r="M1671" s="226"/>
      <c r="N1671" s="227"/>
      <c r="O1671" s="227"/>
      <c r="P1671" s="227"/>
      <c r="Q1671" s="227"/>
      <c r="R1671" s="227"/>
      <c r="S1671" s="227"/>
      <c r="T1671" s="228"/>
      <c r="AT1671" s="222" t="s">
        <v>188</v>
      </c>
      <c r="AU1671" s="222" t="s">
        <v>81</v>
      </c>
      <c r="AV1671" s="14" t="s">
        <v>194</v>
      </c>
      <c r="AW1671" s="14" t="s">
        <v>34</v>
      </c>
      <c r="AX1671" s="14" t="s">
        <v>72</v>
      </c>
      <c r="AY1671" s="222" t="s">
        <v>177</v>
      </c>
    </row>
    <row r="1672" spans="2:51" s="12" customFormat="1" ht="12">
      <c r="B1672" s="194"/>
      <c r="D1672" s="191" t="s">
        <v>188</v>
      </c>
      <c r="E1672" s="195" t="s">
        <v>3</v>
      </c>
      <c r="F1672" s="196" t="s">
        <v>845</v>
      </c>
      <c r="H1672" s="197">
        <v>7.26</v>
      </c>
      <c r="I1672" s="198"/>
      <c r="L1672" s="194"/>
      <c r="M1672" s="199"/>
      <c r="N1672" s="200"/>
      <c r="O1672" s="200"/>
      <c r="P1672" s="200"/>
      <c r="Q1672" s="200"/>
      <c r="R1672" s="200"/>
      <c r="S1672" s="200"/>
      <c r="T1672" s="201"/>
      <c r="AT1672" s="195" t="s">
        <v>188</v>
      </c>
      <c r="AU1672" s="195" t="s">
        <v>81</v>
      </c>
      <c r="AV1672" s="12" t="s">
        <v>81</v>
      </c>
      <c r="AW1672" s="12" t="s">
        <v>34</v>
      </c>
      <c r="AX1672" s="12" t="s">
        <v>72</v>
      </c>
      <c r="AY1672" s="195" t="s">
        <v>177</v>
      </c>
    </row>
    <row r="1673" spans="2:51" s="14" customFormat="1" ht="12">
      <c r="B1673" s="221"/>
      <c r="D1673" s="191" t="s">
        <v>188</v>
      </c>
      <c r="E1673" s="222" t="s">
        <v>3</v>
      </c>
      <c r="F1673" s="223" t="s">
        <v>366</v>
      </c>
      <c r="H1673" s="224">
        <v>7.26</v>
      </c>
      <c r="I1673" s="225"/>
      <c r="L1673" s="221"/>
      <c r="M1673" s="226"/>
      <c r="N1673" s="227"/>
      <c r="O1673" s="227"/>
      <c r="P1673" s="227"/>
      <c r="Q1673" s="227"/>
      <c r="R1673" s="227"/>
      <c r="S1673" s="227"/>
      <c r="T1673" s="228"/>
      <c r="AT1673" s="222" t="s">
        <v>188</v>
      </c>
      <c r="AU1673" s="222" t="s">
        <v>81</v>
      </c>
      <c r="AV1673" s="14" t="s">
        <v>194</v>
      </c>
      <c r="AW1673" s="14" t="s">
        <v>34</v>
      </c>
      <c r="AX1673" s="14" t="s">
        <v>72</v>
      </c>
      <c r="AY1673" s="222" t="s">
        <v>177</v>
      </c>
    </row>
    <row r="1674" spans="2:51" s="12" customFormat="1" ht="12">
      <c r="B1674" s="194"/>
      <c r="D1674" s="191" t="s">
        <v>188</v>
      </c>
      <c r="E1674" s="195" t="s">
        <v>3</v>
      </c>
      <c r="F1674" s="196" t="s">
        <v>845</v>
      </c>
      <c r="H1674" s="197">
        <v>7.26</v>
      </c>
      <c r="I1674" s="198"/>
      <c r="L1674" s="194"/>
      <c r="M1674" s="199"/>
      <c r="N1674" s="200"/>
      <c r="O1674" s="200"/>
      <c r="P1674" s="200"/>
      <c r="Q1674" s="200"/>
      <c r="R1674" s="200"/>
      <c r="S1674" s="200"/>
      <c r="T1674" s="201"/>
      <c r="AT1674" s="195" t="s">
        <v>188</v>
      </c>
      <c r="AU1674" s="195" t="s">
        <v>81</v>
      </c>
      <c r="AV1674" s="12" t="s">
        <v>81</v>
      </c>
      <c r="AW1674" s="12" t="s">
        <v>34</v>
      </c>
      <c r="AX1674" s="12" t="s">
        <v>72</v>
      </c>
      <c r="AY1674" s="195" t="s">
        <v>177</v>
      </c>
    </row>
    <row r="1675" spans="2:51" s="14" customFormat="1" ht="12">
      <c r="B1675" s="221"/>
      <c r="D1675" s="191" t="s">
        <v>188</v>
      </c>
      <c r="E1675" s="222" t="s">
        <v>3</v>
      </c>
      <c r="F1675" s="223" t="s">
        <v>367</v>
      </c>
      <c r="H1675" s="224">
        <v>7.26</v>
      </c>
      <c r="I1675" s="225"/>
      <c r="L1675" s="221"/>
      <c r="M1675" s="226"/>
      <c r="N1675" s="227"/>
      <c r="O1675" s="227"/>
      <c r="P1675" s="227"/>
      <c r="Q1675" s="227"/>
      <c r="R1675" s="227"/>
      <c r="S1675" s="227"/>
      <c r="T1675" s="228"/>
      <c r="AT1675" s="222" t="s">
        <v>188</v>
      </c>
      <c r="AU1675" s="222" t="s">
        <v>81</v>
      </c>
      <c r="AV1675" s="14" t="s">
        <v>194</v>
      </c>
      <c r="AW1675" s="14" t="s">
        <v>34</v>
      </c>
      <c r="AX1675" s="14" t="s">
        <v>72</v>
      </c>
      <c r="AY1675" s="222" t="s">
        <v>177</v>
      </c>
    </row>
    <row r="1676" spans="2:51" s="12" customFormat="1" ht="12">
      <c r="B1676" s="194"/>
      <c r="D1676" s="191" t="s">
        <v>188</v>
      </c>
      <c r="E1676" s="195" t="s">
        <v>3</v>
      </c>
      <c r="F1676" s="196" t="s">
        <v>845</v>
      </c>
      <c r="H1676" s="197">
        <v>7.26</v>
      </c>
      <c r="I1676" s="198"/>
      <c r="L1676" s="194"/>
      <c r="M1676" s="199"/>
      <c r="N1676" s="200"/>
      <c r="O1676" s="200"/>
      <c r="P1676" s="200"/>
      <c r="Q1676" s="200"/>
      <c r="R1676" s="200"/>
      <c r="S1676" s="200"/>
      <c r="T1676" s="201"/>
      <c r="AT1676" s="195" t="s">
        <v>188</v>
      </c>
      <c r="AU1676" s="195" t="s">
        <v>81</v>
      </c>
      <c r="AV1676" s="12" t="s">
        <v>81</v>
      </c>
      <c r="AW1676" s="12" t="s">
        <v>34</v>
      </c>
      <c r="AX1676" s="12" t="s">
        <v>72</v>
      </c>
      <c r="AY1676" s="195" t="s">
        <v>177</v>
      </c>
    </row>
    <row r="1677" spans="2:51" s="12" customFormat="1" ht="12">
      <c r="B1677" s="194"/>
      <c r="D1677" s="191" t="s">
        <v>188</v>
      </c>
      <c r="E1677" s="195" t="s">
        <v>3</v>
      </c>
      <c r="F1677" s="196" t="s">
        <v>846</v>
      </c>
      <c r="H1677" s="197">
        <v>47.52</v>
      </c>
      <c r="I1677" s="198"/>
      <c r="L1677" s="194"/>
      <c r="M1677" s="199"/>
      <c r="N1677" s="200"/>
      <c r="O1677" s="200"/>
      <c r="P1677" s="200"/>
      <c r="Q1677" s="200"/>
      <c r="R1677" s="200"/>
      <c r="S1677" s="200"/>
      <c r="T1677" s="201"/>
      <c r="AT1677" s="195" t="s">
        <v>188</v>
      </c>
      <c r="AU1677" s="195" t="s">
        <v>81</v>
      </c>
      <c r="AV1677" s="12" t="s">
        <v>81</v>
      </c>
      <c r="AW1677" s="12" t="s">
        <v>34</v>
      </c>
      <c r="AX1677" s="12" t="s">
        <v>72</v>
      </c>
      <c r="AY1677" s="195" t="s">
        <v>177</v>
      </c>
    </row>
    <row r="1678" spans="2:51" s="14" customFormat="1" ht="12">
      <c r="B1678" s="221"/>
      <c r="D1678" s="191" t="s">
        <v>188</v>
      </c>
      <c r="E1678" s="222" t="s">
        <v>3</v>
      </c>
      <c r="F1678" s="223" t="s">
        <v>356</v>
      </c>
      <c r="H1678" s="224">
        <v>54.78</v>
      </c>
      <c r="I1678" s="225"/>
      <c r="L1678" s="221"/>
      <c r="M1678" s="226"/>
      <c r="N1678" s="227"/>
      <c r="O1678" s="227"/>
      <c r="P1678" s="227"/>
      <c r="Q1678" s="227"/>
      <c r="R1678" s="227"/>
      <c r="S1678" s="227"/>
      <c r="T1678" s="228"/>
      <c r="AT1678" s="222" t="s">
        <v>188</v>
      </c>
      <c r="AU1678" s="222" t="s">
        <v>81</v>
      </c>
      <c r="AV1678" s="14" t="s">
        <v>194</v>
      </c>
      <c r="AW1678" s="14" t="s">
        <v>34</v>
      </c>
      <c r="AX1678" s="14" t="s">
        <v>72</v>
      </c>
      <c r="AY1678" s="222" t="s">
        <v>177</v>
      </c>
    </row>
    <row r="1679" spans="2:51" s="13" customFormat="1" ht="12">
      <c r="B1679" s="213"/>
      <c r="D1679" s="191" t="s">
        <v>188</v>
      </c>
      <c r="E1679" s="214" t="s">
        <v>3</v>
      </c>
      <c r="F1679" s="215" t="s">
        <v>359</v>
      </c>
      <c r="H1679" s="216">
        <v>83.82</v>
      </c>
      <c r="I1679" s="217"/>
      <c r="L1679" s="213"/>
      <c r="M1679" s="218"/>
      <c r="N1679" s="219"/>
      <c r="O1679" s="219"/>
      <c r="P1679" s="219"/>
      <c r="Q1679" s="219"/>
      <c r="R1679" s="219"/>
      <c r="S1679" s="219"/>
      <c r="T1679" s="220"/>
      <c r="AT1679" s="214" t="s">
        <v>188</v>
      </c>
      <c r="AU1679" s="214" t="s">
        <v>81</v>
      </c>
      <c r="AV1679" s="13" t="s">
        <v>184</v>
      </c>
      <c r="AW1679" s="13" t="s">
        <v>34</v>
      </c>
      <c r="AX1679" s="13" t="s">
        <v>79</v>
      </c>
      <c r="AY1679" s="214" t="s">
        <v>177</v>
      </c>
    </row>
    <row r="1680" spans="2:65" s="1" customFormat="1" ht="48" customHeight="1">
      <c r="B1680" s="177"/>
      <c r="C1680" s="178" t="s">
        <v>851</v>
      </c>
      <c r="D1680" s="178" t="s">
        <v>179</v>
      </c>
      <c r="E1680" s="179" t="s">
        <v>852</v>
      </c>
      <c r="F1680" s="180" t="s">
        <v>853</v>
      </c>
      <c r="G1680" s="181" t="s">
        <v>261</v>
      </c>
      <c r="H1680" s="182">
        <v>83.82</v>
      </c>
      <c r="I1680" s="183"/>
      <c r="J1680" s="184">
        <f>ROUND(I1680*H1680,2)</f>
        <v>0</v>
      </c>
      <c r="K1680" s="180" t="s">
        <v>183</v>
      </c>
      <c r="L1680" s="37"/>
      <c r="M1680" s="185" t="s">
        <v>3</v>
      </c>
      <c r="N1680" s="186" t="s">
        <v>43</v>
      </c>
      <c r="O1680" s="70"/>
      <c r="P1680" s="187">
        <f>O1680*H1680</f>
        <v>0</v>
      </c>
      <c r="Q1680" s="187">
        <v>0.0068</v>
      </c>
      <c r="R1680" s="187">
        <f>Q1680*H1680</f>
        <v>0.5699759999999999</v>
      </c>
      <c r="S1680" s="187">
        <v>0</v>
      </c>
      <c r="T1680" s="188">
        <f>S1680*H1680</f>
        <v>0</v>
      </c>
      <c r="AR1680" s="189" t="s">
        <v>184</v>
      </c>
      <c r="AT1680" s="189" t="s">
        <v>179</v>
      </c>
      <c r="AU1680" s="189" t="s">
        <v>81</v>
      </c>
      <c r="AY1680" s="18" t="s">
        <v>177</v>
      </c>
      <c r="BE1680" s="190">
        <f>IF(N1680="základní",J1680,0)</f>
        <v>0</v>
      </c>
      <c r="BF1680" s="190">
        <f>IF(N1680="snížená",J1680,0)</f>
        <v>0</v>
      </c>
      <c r="BG1680" s="190">
        <f>IF(N1680="zákl. přenesená",J1680,0)</f>
        <v>0</v>
      </c>
      <c r="BH1680" s="190">
        <f>IF(N1680="sníž. přenesená",J1680,0)</f>
        <v>0</v>
      </c>
      <c r="BI1680" s="190">
        <f>IF(N1680="nulová",J1680,0)</f>
        <v>0</v>
      </c>
      <c r="BJ1680" s="18" t="s">
        <v>79</v>
      </c>
      <c r="BK1680" s="190">
        <f>ROUND(I1680*H1680,2)</f>
        <v>0</v>
      </c>
      <c r="BL1680" s="18" t="s">
        <v>184</v>
      </c>
      <c r="BM1680" s="189" t="s">
        <v>854</v>
      </c>
    </row>
    <row r="1681" spans="2:47" s="1" customFormat="1" ht="12">
      <c r="B1681" s="37"/>
      <c r="D1681" s="191" t="s">
        <v>186</v>
      </c>
      <c r="F1681" s="192" t="s">
        <v>525</v>
      </c>
      <c r="I1681" s="122"/>
      <c r="L1681" s="37"/>
      <c r="M1681" s="193"/>
      <c r="N1681" s="70"/>
      <c r="O1681" s="70"/>
      <c r="P1681" s="70"/>
      <c r="Q1681" s="70"/>
      <c r="R1681" s="70"/>
      <c r="S1681" s="70"/>
      <c r="T1681" s="71"/>
      <c r="AT1681" s="18" t="s">
        <v>186</v>
      </c>
      <c r="AU1681" s="18" t="s">
        <v>81</v>
      </c>
    </row>
    <row r="1682" spans="2:51" s="12" customFormat="1" ht="12">
      <c r="B1682" s="194"/>
      <c r="D1682" s="191" t="s">
        <v>188</v>
      </c>
      <c r="E1682" s="195" t="s">
        <v>3</v>
      </c>
      <c r="F1682" s="196" t="s">
        <v>845</v>
      </c>
      <c r="H1682" s="197">
        <v>7.26</v>
      </c>
      <c r="I1682" s="198"/>
      <c r="L1682" s="194"/>
      <c r="M1682" s="199"/>
      <c r="N1682" s="200"/>
      <c r="O1682" s="200"/>
      <c r="P1682" s="200"/>
      <c r="Q1682" s="200"/>
      <c r="R1682" s="200"/>
      <c r="S1682" s="200"/>
      <c r="T1682" s="201"/>
      <c r="AT1682" s="195" t="s">
        <v>188</v>
      </c>
      <c r="AU1682" s="195" t="s">
        <v>81</v>
      </c>
      <c r="AV1682" s="12" t="s">
        <v>81</v>
      </c>
      <c r="AW1682" s="12" t="s">
        <v>34</v>
      </c>
      <c r="AX1682" s="12" t="s">
        <v>72</v>
      </c>
      <c r="AY1682" s="195" t="s">
        <v>177</v>
      </c>
    </row>
    <row r="1683" spans="2:51" s="14" customFormat="1" ht="12">
      <c r="B1683" s="221"/>
      <c r="D1683" s="191" t="s">
        <v>188</v>
      </c>
      <c r="E1683" s="222" t="s">
        <v>3</v>
      </c>
      <c r="F1683" s="223" t="s">
        <v>374</v>
      </c>
      <c r="H1683" s="224">
        <v>7.26</v>
      </c>
      <c r="I1683" s="225"/>
      <c r="L1683" s="221"/>
      <c r="M1683" s="226"/>
      <c r="N1683" s="227"/>
      <c r="O1683" s="227"/>
      <c r="P1683" s="227"/>
      <c r="Q1683" s="227"/>
      <c r="R1683" s="227"/>
      <c r="S1683" s="227"/>
      <c r="T1683" s="228"/>
      <c r="AT1683" s="222" t="s">
        <v>188</v>
      </c>
      <c r="AU1683" s="222" t="s">
        <v>81</v>
      </c>
      <c r="AV1683" s="14" t="s">
        <v>194</v>
      </c>
      <c r="AW1683" s="14" t="s">
        <v>34</v>
      </c>
      <c r="AX1683" s="14" t="s">
        <v>72</v>
      </c>
      <c r="AY1683" s="222" t="s">
        <v>177</v>
      </c>
    </row>
    <row r="1684" spans="2:51" s="12" customFormat="1" ht="12">
      <c r="B1684" s="194"/>
      <c r="D1684" s="191" t="s">
        <v>188</v>
      </c>
      <c r="E1684" s="195" t="s">
        <v>3</v>
      </c>
      <c r="F1684" s="196" t="s">
        <v>845</v>
      </c>
      <c r="H1684" s="197">
        <v>7.26</v>
      </c>
      <c r="I1684" s="198"/>
      <c r="L1684" s="194"/>
      <c r="M1684" s="199"/>
      <c r="N1684" s="200"/>
      <c r="O1684" s="200"/>
      <c r="P1684" s="200"/>
      <c r="Q1684" s="200"/>
      <c r="R1684" s="200"/>
      <c r="S1684" s="200"/>
      <c r="T1684" s="201"/>
      <c r="AT1684" s="195" t="s">
        <v>188</v>
      </c>
      <c r="AU1684" s="195" t="s">
        <v>81</v>
      </c>
      <c r="AV1684" s="12" t="s">
        <v>81</v>
      </c>
      <c r="AW1684" s="12" t="s">
        <v>34</v>
      </c>
      <c r="AX1684" s="12" t="s">
        <v>72</v>
      </c>
      <c r="AY1684" s="195" t="s">
        <v>177</v>
      </c>
    </row>
    <row r="1685" spans="2:51" s="14" customFormat="1" ht="12">
      <c r="B1685" s="221"/>
      <c r="D1685" s="191" t="s">
        <v>188</v>
      </c>
      <c r="E1685" s="222" t="s">
        <v>3</v>
      </c>
      <c r="F1685" s="223" t="s">
        <v>365</v>
      </c>
      <c r="H1685" s="224">
        <v>7.26</v>
      </c>
      <c r="I1685" s="225"/>
      <c r="L1685" s="221"/>
      <c r="M1685" s="226"/>
      <c r="N1685" s="227"/>
      <c r="O1685" s="227"/>
      <c r="P1685" s="227"/>
      <c r="Q1685" s="227"/>
      <c r="R1685" s="227"/>
      <c r="S1685" s="227"/>
      <c r="T1685" s="228"/>
      <c r="AT1685" s="222" t="s">
        <v>188</v>
      </c>
      <c r="AU1685" s="222" t="s">
        <v>81</v>
      </c>
      <c r="AV1685" s="14" t="s">
        <v>194</v>
      </c>
      <c r="AW1685" s="14" t="s">
        <v>34</v>
      </c>
      <c r="AX1685" s="14" t="s">
        <v>72</v>
      </c>
      <c r="AY1685" s="222" t="s">
        <v>177</v>
      </c>
    </row>
    <row r="1686" spans="2:51" s="12" customFormat="1" ht="12">
      <c r="B1686" s="194"/>
      <c r="D1686" s="191" t="s">
        <v>188</v>
      </c>
      <c r="E1686" s="195" t="s">
        <v>3</v>
      </c>
      <c r="F1686" s="196" t="s">
        <v>845</v>
      </c>
      <c r="H1686" s="197">
        <v>7.26</v>
      </c>
      <c r="I1686" s="198"/>
      <c r="L1686" s="194"/>
      <c r="M1686" s="199"/>
      <c r="N1686" s="200"/>
      <c r="O1686" s="200"/>
      <c r="P1686" s="200"/>
      <c r="Q1686" s="200"/>
      <c r="R1686" s="200"/>
      <c r="S1686" s="200"/>
      <c r="T1686" s="201"/>
      <c r="AT1686" s="195" t="s">
        <v>188</v>
      </c>
      <c r="AU1686" s="195" t="s">
        <v>81</v>
      </c>
      <c r="AV1686" s="12" t="s">
        <v>81</v>
      </c>
      <c r="AW1686" s="12" t="s">
        <v>34</v>
      </c>
      <c r="AX1686" s="12" t="s">
        <v>72</v>
      </c>
      <c r="AY1686" s="195" t="s">
        <v>177</v>
      </c>
    </row>
    <row r="1687" spans="2:51" s="14" customFormat="1" ht="12">
      <c r="B1687" s="221"/>
      <c r="D1687" s="191" t="s">
        <v>188</v>
      </c>
      <c r="E1687" s="222" t="s">
        <v>3</v>
      </c>
      <c r="F1687" s="223" t="s">
        <v>366</v>
      </c>
      <c r="H1687" s="224">
        <v>7.26</v>
      </c>
      <c r="I1687" s="225"/>
      <c r="L1687" s="221"/>
      <c r="M1687" s="226"/>
      <c r="N1687" s="227"/>
      <c r="O1687" s="227"/>
      <c r="P1687" s="227"/>
      <c r="Q1687" s="227"/>
      <c r="R1687" s="227"/>
      <c r="S1687" s="227"/>
      <c r="T1687" s="228"/>
      <c r="AT1687" s="222" t="s">
        <v>188</v>
      </c>
      <c r="AU1687" s="222" t="s">
        <v>81</v>
      </c>
      <c r="AV1687" s="14" t="s">
        <v>194</v>
      </c>
      <c r="AW1687" s="14" t="s">
        <v>34</v>
      </c>
      <c r="AX1687" s="14" t="s">
        <v>72</v>
      </c>
      <c r="AY1687" s="222" t="s">
        <v>177</v>
      </c>
    </row>
    <row r="1688" spans="2:51" s="12" customFormat="1" ht="12">
      <c r="B1688" s="194"/>
      <c r="D1688" s="191" t="s">
        <v>188</v>
      </c>
      <c r="E1688" s="195" t="s">
        <v>3</v>
      </c>
      <c r="F1688" s="196" t="s">
        <v>845</v>
      </c>
      <c r="H1688" s="197">
        <v>7.26</v>
      </c>
      <c r="I1688" s="198"/>
      <c r="L1688" s="194"/>
      <c r="M1688" s="199"/>
      <c r="N1688" s="200"/>
      <c r="O1688" s="200"/>
      <c r="P1688" s="200"/>
      <c r="Q1688" s="200"/>
      <c r="R1688" s="200"/>
      <c r="S1688" s="200"/>
      <c r="T1688" s="201"/>
      <c r="AT1688" s="195" t="s">
        <v>188</v>
      </c>
      <c r="AU1688" s="195" t="s">
        <v>81</v>
      </c>
      <c r="AV1688" s="12" t="s">
        <v>81</v>
      </c>
      <c r="AW1688" s="12" t="s">
        <v>34</v>
      </c>
      <c r="AX1688" s="12" t="s">
        <v>72</v>
      </c>
      <c r="AY1688" s="195" t="s">
        <v>177</v>
      </c>
    </row>
    <row r="1689" spans="2:51" s="14" customFormat="1" ht="12">
      <c r="B1689" s="221"/>
      <c r="D1689" s="191" t="s">
        <v>188</v>
      </c>
      <c r="E1689" s="222" t="s">
        <v>3</v>
      </c>
      <c r="F1689" s="223" t="s">
        <v>367</v>
      </c>
      <c r="H1689" s="224">
        <v>7.26</v>
      </c>
      <c r="I1689" s="225"/>
      <c r="L1689" s="221"/>
      <c r="M1689" s="226"/>
      <c r="N1689" s="227"/>
      <c r="O1689" s="227"/>
      <c r="P1689" s="227"/>
      <c r="Q1689" s="227"/>
      <c r="R1689" s="227"/>
      <c r="S1689" s="227"/>
      <c r="T1689" s="228"/>
      <c r="AT1689" s="222" t="s">
        <v>188</v>
      </c>
      <c r="AU1689" s="222" t="s">
        <v>81</v>
      </c>
      <c r="AV1689" s="14" t="s">
        <v>194</v>
      </c>
      <c r="AW1689" s="14" t="s">
        <v>34</v>
      </c>
      <c r="AX1689" s="14" t="s">
        <v>72</v>
      </c>
      <c r="AY1689" s="222" t="s">
        <v>177</v>
      </c>
    </row>
    <row r="1690" spans="2:51" s="12" customFormat="1" ht="12">
      <c r="B1690" s="194"/>
      <c r="D1690" s="191" t="s">
        <v>188</v>
      </c>
      <c r="E1690" s="195" t="s">
        <v>3</v>
      </c>
      <c r="F1690" s="196" t="s">
        <v>845</v>
      </c>
      <c r="H1690" s="197">
        <v>7.26</v>
      </c>
      <c r="I1690" s="198"/>
      <c r="L1690" s="194"/>
      <c r="M1690" s="199"/>
      <c r="N1690" s="200"/>
      <c r="O1690" s="200"/>
      <c r="P1690" s="200"/>
      <c r="Q1690" s="200"/>
      <c r="R1690" s="200"/>
      <c r="S1690" s="200"/>
      <c r="T1690" s="201"/>
      <c r="AT1690" s="195" t="s">
        <v>188</v>
      </c>
      <c r="AU1690" s="195" t="s">
        <v>81</v>
      </c>
      <c r="AV1690" s="12" t="s">
        <v>81</v>
      </c>
      <c r="AW1690" s="12" t="s">
        <v>34</v>
      </c>
      <c r="AX1690" s="12" t="s">
        <v>72</v>
      </c>
      <c r="AY1690" s="195" t="s">
        <v>177</v>
      </c>
    </row>
    <row r="1691" spans="2:51" s="12" customFormat="1" ht="12">
      <c r="B1691" s="194"/>
      <c r="D1691" s="191" t="s">
        <v>188</v>
      </c>
      <c r="E1691" s="195" t="s">
        <v>3</v>
      </c>
      <c r="F1691" s="196" t="s">
        <v>846</v>
      </c>
      <c r="H1691" s="197">
        <v>47.52</v>
      </c>
      <c r="I1691" s="198"/>
      <c r="L1691" s="194"/>
      <c r="M1691" s="199"/>
      <c r="N1691" s="200"/>
      <c r="O1691" s="200"/>
      <c r="P1691" s="200"/>
      <c r="Q1691" s="200"/>
      <c r="R1691" s="200"/>
      <c r="S1691" s="200"/>
      <c r="T1691" s="201"/>
      <c r="AT1691" s="195" t="s">
        <v>188</v>
      </c>
      <c r="AU1691" s="195" t="s">
        <v>81</v>
      </c>
      <c r="AV1691" s="12" t="s">
        <v>81</v>
      </c>
      <c r="AW1691" s="12" t="s">
        <v>34</v>
      </c>
      <c r="AX1691" s="12" t="s">
        <v>72</v>
      </c>
      <c r="AY1691" s="195" t="s">
        <v>177</v>
      </c>
    </row>
    <row r="1692" spans="2:51" s="14" customFormat="1" ht="12">
      <c r="B1692" s="221"/>
      <c r="D1692" s="191" t="s">
        <v>188</v>
      </c>
      <c r="E1692" s="222" t="s">
        <v>3</v>
      </c>
      <c r="F1692" s="223" t="s">
        <v>356</v>
      </c>
      <c r="H1692" s="224">
        <v>54.78</v>
      </c>
      <c r="I1692" s="225"/>
      <c r="L1692" s="221"/>
      <c r="M1692" s="226"/>
      <c r="N1692" s="227"/>
      <c r="O1692" s="227"/>
      <c r="P1692" s="227"/>
      <c r="Q1692" s="227"/>
      <c r="R1692" s="227"/>
      <c r="S1692" s="227"/>
      <c r="T1692" s="228"/>
      <c r="AT1692" s="222" t="s">
        <v>188</v>
      </c>
      <c r="AU1692" s="222" t="s">
        <v>81</v>
      </c>
      <c r="AV1692" s="14" t="s">
        <v>194</v>
      </c>
      <c r="AW1692" s="14" t="s">
        <v>34</v>
      </c>
      <c r="AX1692" s="14" t="s">
        <v>72</v>
      </c>
      <c r="AY1692" s="222" t="s">
        <v>177</v>
      </c>
    </row>
    <row r="1693" spans="2:51" s="13" customFormat="1" ht="12">
      <c r="B1693" s="213"/>
      <c r="D1693" s="191" t="s">
        <v>188</v>
      </c>
      <c r="E1693" s="214" t="s">
        <v>3</v>
      </c>
      <c r="F1693" s="215" t="s">
        <v>359</v>
      </c>
      <c r="H1693" s="216">
        <v>83.82</v>
      </c>
      <c r="I1693" s="217"/>
      <c r="L1693" s="213"/>
      <c r="M1693" s="218"/>
      <c r="N1693" s="219"/>
      <c r="O1693" s="219"/>
      <c r="P1693" s="219"/>
      <c r="Q1693" s="219"/>
      <c r="R1693" s="219"/>
      <c r="S1693" s="219"/>
      <c r="T1693" s="220"/>
      <c r="AT1693" s="214" t="s">
        <v>188</v>
      </c>
      <c r="AU1693" s="214" t="s">
        <v>81</v>
      </c>
      <c r="AV1693" s="13" t="s">
        <v>184</v>
      </c>
      <c r="AW1693" s="13" t="s">
        <v>34</v>
      </c>
      <c r="AX1693" s="13" t="s">
        <v>79</v>
      </c>
      <c r="AY1693" s="214" t="s">
        <v>177</v>
      </c>
    </row>
    <row r="1694" spans="2:65" s="1" customFormat="1" ht="36" customHeight="1">
      <c r="B1694" s="177"/>
      <c r="C1694" s="178" t="s">
        <v>855</v>
      </c>
      <c r="D1694" s="178" t="s">
        <v>179</v>
      </c>
      <c r="E1694" s="179" t="s">
        <v>856</v>
      </c>
      <c r="F1694" s="180" t="s">
        <v>857</v>
      </c>
      <c r="G1694" s="181" t="s">
        <v>261</v>
      </c>
      <c r="H1694" s="182">
        <v>110.2</v>
      </c>
      <c r="I1694" s="183"/>
      <c r="J1694" s="184">
        <f>ROUND(I1694*H1694,2)</f>
        <v>0</v>
      </c>
      <c r="K1694" s="180" t="s">
        <v>183</v>
      </c>
      <c r="L1694" s="37"/>
      <c r="M1694" s="185" t="s">
        <v>3</v>
      </c>
      <c r="N1694" s="186" t="s">
        <v>43</v>
      </c>
      <c r="O1694" s="70"/>
      <c r="P1694" s="187">
        <f>O1694*H1694</f>
        <v>0</v>
      </c>
      <c r="Q1694" s="187">
        <v>0.00085</v>
      </c>
      <c r="R1694" s="187">
        <f>Q1694*H1694</f>
        <v>0.09367</v>
      </c>
      <c r="S1694" s="187">
        <v>0</v>
      </c>
      <c r="T1694" s="188">
        <f>S1694*H1694</f>
        <v>0</v>
      </c>
      <c r="AR1694" s="189" t="s">
        <v>184</v>
      </c>
      <c r="AT1694" s="189" t="s">
        <v>179</v>
      </c>
      <c r="AU1694" s="189" t="s">
        <v>81</v>
      </c>
      <c r="AY1694" s="18" t="s">
        <v>177</v>
      </c>
      <c r="BE1694" s="190">
        <f>IF(N1694="základní",J1694,0)</f>
        <v>0</v>
      </c>
      <c r="BF1694" s="190">
        <f>IF(N1694="snížená",J1694,0)</f>
        <v>0</v>
      </c>
      <c r="BG1694" s="190">
        <f>IF(N1694="zákl. přenesená",J1694,0)</f>
        <v>0</v>
      </c>
      <c r="BH1694" s="190">
        <f>IF(N1694="sníž. přenesená",J1694,0)</f>
        <v>0</v>
      </c>
      <c r="BI1694" s="190">
        <f>IF(N1694="nulová",J1694,0)</f>
        <v>0</v>
      </c>
      <c r="BJ1694" s="18" t="s">
        <v>79</v>
      </c>
      <c r="BK1694" s="190">
        <f>ROUND(I1694*H1694,2)</f>
        <v>0</v>
      </c>
      <c r="BL1694" s="18" t="s">
        <v>184</v>
      </c>
      <c r="BM1694" s="189" t="s">
        <v>858</v>
      </c>
    </row>
    <row r="1695" spans="2:47" s="1" customFormat="1" ht="12">
      <c r="B1695" s="37"/>
      <c r="D1695" s="191" t="s">
        <v>186</v>
      </c>
      <c r="F1695" s="192" t="s">
        <v>859</v>
      </c>
      <c r="I1695" s="122"/>
      <c r="L1695" s="37"/>
      <c r="M1695" s="193"/>
      <c r="N1695" s="70"/>
      <c r="O1695" s="70"/>
      <c r="P1695" s="70"/>
      <c r="Q1695" s="70"/>
      <c r="R1695" s="70"/>
      <c r="S1695" s="70"/>
      <c r="T1695" s="71"/>
      <c r="AT1695" s="18" t="s">
        <v>186</v>
      </c>
      <c r="AU1695" s="18" t="s">
        <v>81</v>
      </c>
    </row>
    <row r="1696" spans="2:51" s="12" customFormat="1" ht="12">
      <c r="B1696" s="194"/>
      <c r="D1696" s="191" t="s">
        <v>188</v>
      </c>
      <c r="E1696" s="195" t="s">
        <v>3</v>
      </c>
      <c r="F1696" s="196" t="s">
        <v>860</v>
      </c>
      <c r="H1696" s="197">
        <v>110.2</v>
      </c>
      <c r="I1696" s="198"/>
      <c r="L1696" s="194"/>
      <c r="M1696" s="199"/>
      <c r="N1696" s="200"/>
      <c r="O1696" s="200"/>
      <c r="P1696" s="200"/>
      <c r="Q1696" s="200"/>
      <c r="R1696" s="200"/>
      <c r="S1696" s="200"/>
      <c r="T1696" s="201"/>
      <c r="AT1696" s="195" t="s">
        <v>188</v>
      </c>
      <c r="AU1696" s="195" t="s">
        <v>81</v>
      </c>
      <c r="AV1696" s="12" t="s">
        <v>81</v>
      </c>
      <c r="AW1696" s="12" t="s">
        <v>34</v>
      </c>
      <c r="AX1696" s="12" t="s">
        <v>79</v>
      </c>
      <c r="AY1696" s="195" t="s">
        <v>177</v>
      </c>
    </row>
    <row r="1697" spans="2:65" s="1" customFormat="1" ht="36" customHeight="1">
      <c r="B1697" s="177"/>
      <c r="C1697" s="178" t="s">
        <v>861</v>
      </c>
      <c r="D1697" s="178" t="s">
        <v>179</v>
      </c>
      <c r="E1697" s="179" t="s">
        <v>862</v>
      </c>
      <c r="F1697" s="180" t="s">
        <v>863</v>
      </c>
      <c r="G1697" s="181" t="s">
        <v>261</v>
      </c>
      <c r="H1697" s="182">
        <v>806.378</v>
      </c>
      <c r="I1697" s="183"/>
      <c r="J1697" s="184">
        <f>ROUND(I1697*H1697,2)</f>
        <v>0</v>
      </c>
      <c r="K1697" s="180" t="s">
        <v>183</v>
      </c>
      <c r="L1697" s="37"/>
      <c r="M1697" s="185" t="s">
        <v>3</v>
      </c>
      <c r="N1697" s="186" t="s">
        <v>43</v>
      </c>
      <c r="O1697" s="70"/>
      <c r="P1697" s="187">
        <f>O1697*H1697</f>
        <v>0</v>
      </c>
      <c r="Q1697" s="187">
        <v>0.00735</v>
      </c>
      <c r="R1697" s="187">
        <f>Q1697*H1697</f>
        <v>5.9268783</v>
      </c>
      <c r="S1697" s="187">
        <v>0</v>
      </c>
      <c r="T1697" s="188">
        <f>S1697*H1697</f>
        <v>0</v>
      </c>
      <c r="AR1697" s="189" t="s">
        <v>184</v>
      </c>
      <c r="AT1697" s="189" t="s">
        <v>179</v>
      </c>
      <c r="AU1697" s="189" t="s">
        <v>81</v>
      </c>
      <c r="AY1697" s="18" t="s">
        <v>177</v>
      </c>
      <c r="BE1697" s="190">
        <f>IF(N1697="základní",J1697,0)</f>
        <v>0</v>
      </c>
      <c r="BF1697" s="190">
        <f>IF(N1697="snížená",J1697,0)</f>
        <v>0</v>
      </c>
      <c r="BG1697" s="190">
        <f>IF(N1697="zákl. přenesená",J1697,0)</f>
        <v>0</v>
      </c>
      <c r="BH1697" s="190">
        <f>IF(N1697="sníž. přenesená",J1697,0)</f>
        <v>0</v>
      </c>
      <c r="BI1697" s="190">
        <f>IF(N1697="nulová",J1697,0)</f>
        <v>0</v>
      </c>
      <c r="BJ1697" s="18" t="s">
        <v>79</v>
      </c>
      <c r="BK1697" s="190">
        <f>ROUND(I1697*H1697,2)</f>
        <v>0</v>
      </c>
      <c r="BL1697" s="18" t="s">
        <v>184</v>
      </c>
      <c r="BM1697" s="189" t="s">
        <v>864</v>
      </c>
    </row>
    <row r="1698" spans="2:51" s="12" customFormat="1" ht="12">
      <c r="B1698" s="194"/>
      <c r="D1698" s="191" t="s">
        <v>188</v>
      </c>
      <c r="E1698" s="195" t="s">
        <v>3</v>
      </c>
      <c r="F1698" s="196" t="s">
        <v>865</v>
      </c>
      <c r="H1698" s="197">
        <v>198.9</v>
      </c>
      <c r="I1698" s="198"/>
      <c r="L1698" s="194"/>
      <c r="M1698" s="199"/>
      <c r="N1698" s="200"/>
      <c r="O1698" s="200"/>
      <c r="P1698" s="200"/>
      <c r="Q1698" s="200"/>
      <c r="R1698" s="200"/>
      <c r="S1698" s="200"/>
      <c r="T1698" s="201"/>
      <c r="AT1698" s="195" t="s">
        <v>188</v>
      </c>
      <c r="AU1698" s="195" t="s">
        <v>81</v>
      </c>
      <c r="AV1698" s="12" t="s">
        <v>81</v>
      </c>
      <c r="AW1698" s="12" t="s">
        <v>34</v>
      </c>
      <c r="AX1698" s="12" t="s">
        <v>72</v>
      </c>
      <c r="AY1698" s="195" t="s">
        <v>177</v>
      </c>
    </row>
    <row r="1699" spans="2:51" s="12" customFormat="1" ht="12">
      <c r="B1699" s="194"/>
      <c r="D1699" s="191" t="s">
        <v>188</v>
      </c>
      <c r="E1699" s="195" t="s">
        <v>3</v>
      </c>
      <c r="F1699" s="196" t="s">
        <v>866</v>
      </c>
      <c r="H1699" s="197">
        <v>237.405</v>
      </c>
      <c r="I1699" s="198"/>
      <c r="L1699" s="194"/>
      <c r="M1699" s="199"/>
      <c r="N1699" s="200"/>
      <c r="O1699" s="200"/>
      <c r="P1699" s="200"/>
      <c r="Q1699" s="200"/>
      <c r="R1699" s="200"/>
      <c r="S1699" s="200"/>
      <c r="T1699" s="201"/>
      <c r="AT1699" s="195" t="s">
        <v>188</v>
      </c>
      <c r="AU1699" s="195" t="s">
        <v>81</v>
      </c>
      <c r="AV1699" s="12" t="s">
        <v>81</v>
      </c>
      <c r="AW1699" s="12" t="s">
        <v>34</v>
      </c>
      <c r="AX1699" s="12" t="s">
        <v>72</v>
      </c>
      <c r="AY1699" s="195" t="s">
        <v>177</v>
      </c>
    </row>
    <row r="1700" spans="2:51" s="12" customFormat="1" ht="12">
      <c r="B1700" s="194"/>
      <c r="D1700" s="191" t="s">
        <v>188</v>
      </c>
      <c r="E1700" s="195" t="s">
        <v>3</v>
      </c>
      <c r="F1700" s="196" t="s">
        <v>867</v>
      </c>
      <c r="H1700" s="197">
        <v>132.668</v>
      </c>
      <c r="I1700" s="198"/>
      <c r="L1700" s="194"/>
      <c r="M1700" s="199"/>
      <c r="N1700" s="200"/>
      <c r="O1700" s="200"/>
      <c r="P1700" s="200"/>
      <c r="Q1700" s="200"/>
      <c r="R1700" s="200"/>
      <c r="S1700" s="200"/>
      <c r="T1700" s="201"/>
      <c r="AT1700" s="195" t="s">
        <v>188</v>
      </c>
      <c r="AU1700" s="195" t="s">
        <v>81</v>
      </c>
      <c r="AV1700" s="12" t="s">
        <v>81</v>
      </c>
      <c r="AW1700" s="12" t="s">
        <v>34</v>
      </c>
      <c r="AX1700" s="12" t="s">
        <v>72</v>
      </c>
      <c r="AY1700" s="195" t="s">
        <v>177</v>
      </c>
    </row>
    <row r="1701" spans="2:51" s="12" customFormat="1" ht="12">
      <c r="B1701" s="194"/>
      <c r="D1701" s="191" t="s">
        <v>188</v>
      </c>
      <c r="E1701" s="195" t="s">
        <v>3</v>
      </c>
      <c r="F1701" s="196" t="s">
        <v>868</v>
      </c>
      <c r="H1701" s="197">
        <v>237.405</v>
      </c>
      <c r="I1701" s="198"/>
      <c r="L1701" s="194"/>
      <c r="M1701" s="199"/>
      <c r="N1701" s="200"/>
      <c r="O1701" s="200"/>
      <c r="P1701" s="200"/>
      <c r="Q1701" s="200"/>
      <c r="R1701" s="200"/>
      <c r="S1701" s="200"/>
      <c r="T1701" s="201"/>
      <c r="AT1701" s="195" t="s">
        <v>188</v>
      </c>
      <c r="AU1701" s="195" t="s">
        <v>81</v>
      </c>
      <c r="AV1701" s="12" t="s">
        <v>81</v>
      </c>
      <c r="AW1701" s="12" t="s">
        <v>34</v>
      </c>
      <c r="AX1701" s="12" t="s">
        <v>72</v>
      </c>
      <c r="AY1701" s="195" t="s">
        <v>177</v>
      </c>
    </row>
    <row r="1702" spans="2:51" s="13" customFormat="1" ht="12">
      <c r="B1702" s="213"/>
      <c r="D1702" s="191" t="s">
        <v>188</v>
      </c>
      <c r="E1702" s="214" t="s">
        <v>3</v>
      </c>
      <c r="F1702" s="215" t="s">
        <v>869</v>
      </c>
      <c r="H1702" s="216">
        <v>806.3779999999999</v>
      </c>
      <c r="I1702" s="217"/>
      <c r="L1702" s="213"/>
      <c r="M1702" s="218"/>
      <c r="N1702" s="219"/>
      <c r="O1702" s="219"/>
      <c r="P1702" s="219"/>
      <c r="Q1702" s="219"/>
      <c r="R1702" s="219"/>
      <c r="S1702" s="219"/>
      <c r="T1702" s="220"/>
      <c r="AT1702" s="214" t="s">
        <v>188</v>
      </c>
      <c r="AU1702" s="214" t="s">
        <v>81</v>
      </c>
      <c r="AV1702" s="13" t="s">
        <v>184</v>
      </c>
      <c r="AW1702" s="13" t="s">
        <v>34</v>
      </c>
      <c r="AX1702" s="13" t="s">
        <v>79</v>
      </c>
      <c r="AY1702" s="214" t="s">
        <v>177</v>
      </c>
    </row>
    <row r="1703" spans="2:65" s="1" customFormat="1" ht="48" customHeight="1">
      <c r="B1703" s="177"/>
      <c r="C1703" s="178" t="s">
        <v>870</v>
      </c>
      <c r="D1703" s="178" t="s">
        <v>179</v>
      </c>
      <c r="E1703" s="179" t="s">
        <v>871</v>
      </c>
      <c r="F1703" s="180" t="s">
        <v>872</v>
      </c>
      <c r="G1703" s="181" t="s">
        <v>261</v>
      </c>
      <c r="H1703" s="182">
        <v>806.378</v>
      </c>
      <c r="I1703" s="183"/>
      <c r="J1703" s="184">
        <f>ROUND(I1703*H1703,2)</f>
        <v>0</v>
      </c>
      <c r="K1703" s="180" t="s">
        <v>183</v>
      </c>
      <c r="L1703" s="37"/>
      <c r="M1703" s="185" t="s">
        <v>3</v>
      </c>
      <c r="N1703" s="186" t="s">
        <v>43</v>
      </c>
      <c r="O1703" s="70"/>
      <c r="P1703" s="187">
        <f>O1703*H1703</f>
        <v>0</v>
      </c>
      <c r="Q1703" s="187">
        <v>0.021</v>
      </c>
      <c r="R1703" s="187">
        <f>Q1703*H1703</f>
        <v>16.933938</v>
      </c>
      <c r="S1703" s="187">
        <v>0</v>
      </c>
      <c r="T1703" s="188">
        <f>S1703*H1703</f>
        <v>0</v>
      </c>
      <c r="AR1703" s="189" t="s">
        <v>184</v>
      </c>
      <c r="AT1703" s="189" t="s">
        <v>179</v>
      </c>
      <c r="AU1703" s="189" t="s">
        <v>81</v>
      </c>
      <c r="AY1703" s="18" t="s">
        <v>177</v>
      </c>
      <c r="BE1703" s="190">
        <f>IF(N1703="základní",J1703,0)</f>
        <v>0</v>
      </c>
      <c r="BF1703" s="190">
        <f>IF(N1703="snížená",J1703,0)</f>
        <v>0</v>
      </c>
      <c r="BG1703" s="190">
        <f>IF(N1703="zákl. přenesená",J1703,0)</f>
        <v>0</v>
      </c>
      <c r="BH1703" s="190">
        <f>IF(N1703="sníž. přenesená",J1703,0)</f>
        <v>0</v>
      </c>
      <c r="BI1703" s="190">
        <f>IF(N1703="nulová",J1703,0)</f>
        <v>0</v>
      </c>
      <c r="BJ1703" s="18" t="s">
        <v>79</v>
      </c>
      <c r="BK1703" s="190">
        <f>ROUND(I1703*H1703,2)</f>
        <v>0</v>
      </c>
      <c r="BL1703" s="18" t="s">
        <v>184</v>
      </c>
      <c r="BM1703" s="189" t="s">
        <v>873</v>
      </c>
    </row>
    <row r="1704" spans="2:47" s="1" customFormat="1" ht="12">
      <c r="B1704" s="37"/>
      <c r="D1704" s="191" t="s">
        <v>186</v>
      </c>
      <c r="F1704" s="192" t="s">
        <v>874</v>
      </c>
      <c r="I1704" s="122"/>
      <c r="L1704" s="37"/>
      <c r="M1704" s="193"/>
      <c r="N1704" s="70"/>
      <c r="O1704" s="70"/>
      <c r="P1704" s="70"/>
      <c r="Q1704" s="70"/>
      <c r="R1704" s="70"/>
      <c r="S1704" s="70"/>
      <c r="T1704" s="71"/>
      <c r="AT1704" s="18" t="s">
        <v>186</v>
      </c>
      <c r="AU1704" s="18" t="s">
        <v>81</v>
      </c>
    </row>
    <row r="1705" spans="2:51" s="12" customFormat="1" ht="12">
      <c r="B1705" s="194"/>
      <c r="D1705" s="191" t="s">
        <v>188</v>
      </c>
      <c r="E1705" s="195" t="s">
        <v>3</v>
      </c>
      <c r="F1705" s="196" t="s">
        <v>865</v>
      </c>
      <c r="H1705" s="197">
        <v>198.9</v>
      </c>
      <c r="I1705" s="198"/>
      <c r="L1705" s="194"/>
      <c r="M1705" s="199"/>
      <c r="N1705" s="200"/>
      <c r="O1705" s="200"/>
      <c r="P1705" s="200"/>
      <c r="Q1705" s="200"/>
      <c r="R1705" s="200"/>
      <c r="S1705" s="200"/>
      <c r="T1705" s="201"/>
      <c r="AT1705" s="195" t="s">
        <v>188</v>
      </c>
      <c r="AU1705" s="195" t="s">
        <v>81</v>
      </c>
      <c r="AV1705" s="12" t="s">
        <v>81</v>
      </c>
      <c r="AW1705" s="12" t="s">
        <v>34</v>
      </c>
      <c r="AX1705" s="12" t="s">
        <v>72</v>
      </c>
      <c r="AY1705" s="195" t="s">
        <v>177</v>
      </c>
    </row>
    <row r="1706" spans="2:51" s="12" customFormat="1" ht="12">
      <c r="B1706" s="194"/>
      <c r="D1706" s="191" t="s">
        <v>188</v>
      </c>
      <c r="E1706" s="195" t="s">
        <v>3</v>
      </c>
      <c r="F1706" s="196" t="s">
        <v>866</v>
      </c>
      <c r="H1706" s="197">
        <v>237.405</v>
      </c>
      <c r="I1706" s="198"/>
      <c r="L1706" s="194"/>
      <c r="M1706" s="199"/>
      <c r="N1706" s="200"/>
      <c r="O1706" s="200"/>
      <c r="P1706" s="200"/>
      <c r="Q1706" s="200"/>
      <c r="R1706" s="200"/>
      <c r="S1706" s="200"/>
      <c r="T1706" s="201"/>
      <c r="AT1706" s="195" t="s">
        <v>188</v>
      </c>
      <c r="AU1706" s="195" t="s">
        <v>81</v>
      </c>
      <c r="AV1706" s="12" t="s">
        <v>81</v>
      </c>
      <c r="AW1706" s="12" t="s">
        <v>34</v>
      </c>
      <c r="AX1706" s="12" t="s">
        <v>72</v>
      </c>
      <c r="AY1706" s="195" t="s">
        <v>177</v>
      </c>
    </row>
    <row r="1707" spans="2:51" s="12" customFormat="1" ht="12">
      <c r="B1707" s="194"/>
      <c r="D1707" s="191" t="s">
        <v>188</v>
      </c>
      <c r="E1707" s="195" t="s">
        <v>3</v>
      </c>
      <c r="F1707" s="196" t="s">
        <v>867</v>
      </c>
      <c r="H1707" s="197">
        <v>132.668</v>
      </c>
      <c r="I1707" s="198"/>
      <c r="L1707" s="194"/>
      <c r="M1707" s="199"/>
      <c r="N1707" s="200"/>
      <c r="O1707" s="200"/>
      <c r="P1707" s="200"/>
      <c r="Q1707" s="200"/>
      <c r="R1707" s="200"/>
      <c r="S1707" s="200"/>
      <c r="T1707" s="201"/>
      <c r="AT1707" s="195" t="s">
        <v>188</v>
      </c>
      <c r="AU1707" s="195" t="s">
        <v>81</v>
      </c>
      <c r="AV1707" s="12" t="s">
        <v>81</v>
      </c>
      <c r="AW1707" s="12" t="s">
        <v>34</v>
      </c>
      <c r="AX1707" s="12" t="s">
        <v>72</v>
      </c>
      <c r="AY1707" s="195" t="s">
        <v>177</v>
      </c>
    </row>
    <row r="1708" spans="2:51" s="12" customFormat="1" ht="12">
      <c r="B1708" s="194"/>
      <c r="D1708" s="191" t="s">
        <v>188</v>
      </c>
      <c r="E1708" s="195" t="s">
        <v>3</v>
      </c>
      <c r="F1708" s="196" t="s">
        <v>868</v>
      </c>
      <c r="H1708" s="197">
        <v>237.405</v>
      </c>
      <c r="I1708" s="198"/>
      <c r="L1708" s="194"/>
      <c r="M1708" s="199"/>
      <c r="N1708" s="200"/>
      <c r="O1708" s="200"/>
      <c r="P1708" s="200"/>
      <c r="Q1708" s="200"/>
      <c r="R1708" s="200"/>
      <c r="S1708" s="200"/>
      <c r="T1708" s="201"/>
      <c r="AT1708" s="195" t="s">
        <v>188</v>
      </c>
      <c r="AU1708" s="195" t="s">
        <v>81</v>
      </c>
      <c r="AV1708" s="12" t="s">
        <v>81</v>
      </c>
      <c r="AW1708" s="12" t="s">
        <v>34</v>
      </c>
      <c r="AX1708" s="12" t="s">
        <v>72</v>
      </c>
      <c r="AY1708" s="195" t="s">
        <v>177</v>
      </c>
    </row>
    <row r="1709" spans="2:51" s="13" customFormat="1" ht="12">
      <c r="B1709" s="213"/>
      <c r="D1709" s="191" t="s">
        <v>188</v>
      </c>
      <c r="E1709" s="214" t="s">
        <v>3</v>
      </c>
      <c r="F1709" s="215" t="s">
        <v>869</v>
      </c>
      <c r="H1709" s="216">
        <v>806.3779999999999</v>
      </c>
      <c r="I1709" s="217"/>
      <c r="L1709" s="213"/>
      <c r="M1709" s="218"/>
      <c r="N1709" s="219"/>
      <c r="O1709" s="219"/>
      <c r="P1709" s="219"/>
      <c r="Q1709" s="219"/>
      <c r="R1709" s="219"/>
      <c r="S1709" s="219"/>
      <c r="T1709" s="220"/>
      <c r="AT1709" s="214" t="s">
        <v>188</v>
      </c>
      <c r="AU1709" s="214" t="s">
        <v>81</v>
      </c>
      <c r="AV1709" s="13" t="s">
        <v>184</v>
      </c>
      <c r="AW1709" s="13" t="s">
        <v>34</v>
      </c>
      <c r="AX1709" s="13" t="s">
        <v>79</v>
      </c>
      <c r="AY1709" s="214" t="s">
        <v>177</v>
      </c>
    </row>
    <row r="1710" spans="2:65" s="1" customFormat="1" ht="48" customHeight="1">
      <c r="B1710" s="177"/>
      <c r="C1710" s="178" t="s">
        <v>875</v>
      </c>
      <c r="D1710" s="178" t="s">
        <v>179</v>
      </c>
      <c r="E1710" s="179" t="s">
        <v>876</v>
      </c>
      <c r="F1710" s="180" t="s">
        <v>877</v>
      </c>
      <c r="G1710" s="181" t="s">
        <v>261</v>
      </c>
      <c r="H1710" s="182">
        <v>806.378</v>
      </c>
      <c r="I1710" s="183"/>
      <c r="J1710" s="184">
        <f>ROUND(I1710*H1710,2)</f>
        <v>0</v>
      </c>
      <c r="K1710" s="180" t="s">
        <v>183</v>
      </c>
      <c r="L1710" s="37"/>
      <c r="M1710" s="185" t="s">
        <v>3</v>
      </c>
      <c r="N1710" s="186" t="s">
        <v>43</v>
      </c>
      <c r="O1710" s="70"/>
      <c r="P1710" s="187">
        <f>O1710*H1710</f>
        <v>0</v>
      </c>
      <c r="Q1710" s="187">
        <v>0.0105</v>
      </c>
      <c r="R1710" s="187">
        <f>Q1710*H1710</f>
        <v>8.466969</v>
      </c>
      <c r="S1710" s="187">
        <v>0</v>
      </c>
      <c r="T1710" s="188">
        <f>S1710*H1710</f>
        <v>0</v>
      </c>
      <c r="AR1710" s="189" t="s">
        <v>184</v>
      </c>
      <c r="AT1710" s="189" t="s">
        <v>179</v>
      </c>
      <c r="AU1710" s="189" t="s">
        <v>81</v>
      </c>
      <c r="AY1710" s="18" t="s">
        <v>177</v>
      </c>
      <c r="BE1710" s="190">
        <f>IF(N1710="základní",J1710,0)</f>
        <v>0</v>
      </c>
      <c r="BF1710" s="190">
        <f>IF(N1710="snížená",J1710,0)</f>
        <v>0</v>
      </c>
      <c r="BG1710" s="190">
        <f>IF(N1710="zákl. přenesená",J1710,0)</f>
        <v>0</v>
      </c>
      <c r="BH1710" s="190">
        <f>IF(N1710="sníž. přenesená",J1710,0)</f>
        <v>0</v>
      </c>
      <c r="BI1710" s="190">
        <f>IF(N1710="nulová",J1710,0)</f>
        <v>0</v>
      </c>
      <c r="BJ1710" s="18" t="s">
        <v>79</v>
      </c>
      <c r="BK1710" s="190">
        <f>ROUND(I1710*H1710,2)</f>
        <v>0</v>
      </c>
      <c r="BL1710" s="18" t="s">
        <v>184</v>
      </c>
      <c r="BM1710" s="189" t="s">
        <v>878</v>
      </c>
    </row>
    <row r="1711" spans="2:47" s="1" customFormat="1" ht="12">
      <c r="B1711" s="37"/>
      <c r="D1711" s="191" t="s">
        <v>186</v>
      </c>
      <c r="F1711" s="192" t="s">
        <v>874</v>
      </c>
      <c r="I1711" s="122"/>
      <c r="L1711" s="37"/>
      <c r="M1711" s="193"/>
      <c r="N1711" s="70"/>
      <c r="O1711" s="70"/>
      <c r="P1711" s="70"/>
      <c r="Q1711" s="70"/>
      <c r="R1711" s="70"/>
      <c r="S1711" s="70"/>
      <c r="T1711" s="71"/>
      <c r="AT1711" s="18" t="s">
        <v>186</v>
      </c>
      <c r="AU1711" s="18" t="s">
        <v>81</v>
      </c>
    </row>
    <row r="1712" spans="2:51" s="12" customFormat="1" ht="12">
      <c r="B1712" s="194"/>
      <c r="D1712" s="191" t="s">
        <v>188</v>
      </c>
      <c r="E1712" s="195" t="s">
        <v>3</v>
      </c>
      <c r="F1712" s="196" t="s">
        <v>865</v>
      </c>
      <c r="H1712" s="197">
        <v>198.9</v>
      </c>
      <c r="I1712" s="198"/>
      <c r="L1712" s="194"/>
      <c r="M1712" s="199"/>
      <c r="N1712" s="200"/>
      <c r="O1712" s="200"/>
      <c r="P1712" s="200"/>
      <c r="Q1712" s="200"/>
      <c r="R1712" s="200"/>
      <c r="S1712" s="200"/>
      <c r="T1712" s="201"/>
      <c r="AT1712" s="195" t="s">
        <v>188</v>
      </c>
      <c r="AU1712" s="195" t="s">
        <v>81</v>
      </c>
      <c r="AV1712" s="12" t="s">
        <v>81</v>
      </c>
      <c r="AW1712" s="12" t="s">
        <v>34</v>
      </c>
      <c r="AX1712" s="12" t="s">
        <v>72</v>
      </c>
      <c r="AY1712" s="195" t="s">
        <v>177</v>
      </c>
    </row>
    <row r="1713" spans="2:51" s="12" customFormat="1" ht="12">
      <c r="B1713" s="194"/>
      <c r="D1713" s="191" t="s">
        <v>188</v>
      </c>
      <c r="E1713" s="195" t="s">
        <v>3</v>
      </c>
      <c r="F1713" s="196" t="s">
        <v>866</v>
      </c>
      <c r="H1713" s="197">
        <v>237.405</v>
      </c>
      <c r="I1713" s="198"/>
      <c r="L1713" s="194"/>
      <c r="M1713" s="199"/>
      <c r="N1713" s="200"/>
      <c r="O1713" s="200"/>
      <c r="P1713" s="200"/>
      <c r="Q1713" s="200"/>
      <c r="R1713" s="200"/>
      <c r="S1713" s="200"/>
      <c r="T1713" s="201"/>
      <c r="AT1713" s="195" t="s">
        <v>188</v>
      </c>
      <c r="AU1713" s="195" t="s">
        <v>81</v>
      </c>
      <c r="AV1713" s="12" t="s">
        <v>81</v>
      </c>
      <c r="AW1713" s="12" t="s">
        <v>34</v>
      </c>
      <c r="AX1713" s="12" t="s">
        <v>72</v>
      </c>
      <c r="AY1713" s="195" t="s">
        <v>177</v>
      </c>
    </row>
    <row r="1714" spans="2:51" s="12" customFormat="1" ht="12">
      <c r="B1714" s="194"/>
      <c r="D1714" s="191" t="s">
        <v>188</v>
      </c>
      <c r="E1714" s="195" t="s">
        <v>3</v>
      </c>
      <c r="F1714" s="196" t="s">
        <v>867</v>
      </c>
      <c r="H1714" s="197">
        <v>132.668</v>
      </c>
      <c r="I1714" s="198"/>
      <c r="L1714" s="194"/>
      <c r="M1714" s="199"/>
      <c r="N1714" s="200"/>
      <c r="O1714" s="200"/>
      <c r="P1714" s="200"/>
      <c r="Q1714" s="200"/>
      <c r="R1714" s="200"/>
      <c r="S1714" s="200"/>
      <c r="T1714" s="201"/>
      <c r="AT1714" s="195" t="s">
        <v>188</v>
      </c>
      <c r="AU1714" s="195" t="s">
        <v>81</v>
      </c>
      <c r="AV1714" s="12" t="s">
        <v>81</v>
      </c>
      <c r="AW1714" s="12" t="s">
        <v>34</v>
      </c>
      <c r="AX1714" s="12" t="s">
        <v>72</v>
      </c>
      <c r="AY1714" s="195" t="s">
        <v>177</v>
      </c>
    </row>
    <row r="1715" spans="2:51" s="12" customFormat="1" ht="12">
      <c r="B1715" s="194"/>
      <c r="D1715" s="191" t="s">
        <v>188</v>
      </c>
      <c r="E1715" s="195" t="s">
        <v>3</v>
      </c>
      <c r="F1715" s="196" t="s">
        <v>868</v>
      </c>
      <c r="H1715" s="197">
        <v>237.405</v>
      </c>
      <c r="I1715" s="198"/>
      <c r="L1715" s="194"/>
      <c r="M1715" s="199"/>
      <c r="N1715" s="200"/>
      <c r="O1715" s="200"/>
      <c r="P1715" s="200"/>
      <c r="Q1715" s="200"/>
      <c r="R1715" s="200"/>
      <c r="S1715" s="200"/>
      <c r="T1715" s="201"/>
      <c r="AT1715" s="195" t="s">
        <v>188</v>
      </c>
      <c r="AU1715" s="195" t="s">
        <v>81</v>
      </c>
      <c r="AV1715" s="12" t="s">
        <v>81</v>
      </c>
      <c r="AW1715" s="12" t="s">
        <v>34</v>
      </c>
      <c r="AX1715" s="12" t="s">
        <v>72</v>
      </c>
      <c r="AY1715" s="195" t="s">
        <v>177</v>
      </c>
    </row>
    <row r="1716" spans="2:51" s="13" customFormat="1" ht="12">
      <c r="B1716" s="213"/>
      <c r="D1716" s="191" t="s">
        <v>188</v>
      </c>
      <c r="E1716" s="214" t="s">
        <v>3</v>
      </c>
      <c r="F1716" s="215" t="s">
        <v>869</v>
      </c>
      <c r="H1716" s="216">
        <v>806.3779999999999</v>
      </c>
      <c r="I1716" s="217"/>
      <c r="L1716" s="213"/>
      <c r="M1716" s="218"/>
      <c r="N1716" s="219"/>
      <c r="O1716" s="219"/>
      <c r="P1716" s="219"/>
      <c r="Q1716" s="219"/>
      <c r="R1716" s="219"/>
      <c r="S1716" s="219"/>
      <c r="T1716" s="220"/>
      <c r="AT1716" s="214" t="s">
        <v>188</v>
      </c>
      <c r="AU1716" s="214" t="s">
        <v>81</v>
      </c>
      <c r="AV1716" s="13" t="s">
        <v>184</v>
      </c>
      <c r="AW1716" s="13" t="s">
        <v>34</v>
      </c>
      <c r="AX1716" s="13" t="s">
        <v>79</v>
      </c>
      <c r="AY1716" s="214" t="s">
        <v>177</v>
      </c>
    </row>
    <row r="1717" spans="2:65" s="1" customFormat="1" ht="36" customHeight="1">
      <c r="B1717" s="177"/>
      <c r="C1717" s="178" t="s">
        <v>879</v>
      </c>
      <c r="D1717" s="178" t="s">
        <v>179</v>
      </c>
      <c r="E1717" s="179" t="s">
        <v>880</v>
      </c>
      <c r="F1717" s="180" t="s">
        <v>881</v>
      </c>
      <c r="G1717" s="181" t="s">
        <v>261</v>
      </c>
      <c r="H1717" s="182">
        <v>2040.71</v>
      </c>
      <c r="I1717" s="183"/>
      <c r="J1717" s="184">
        <f>ROUND(I1717*H1717,2)</f>
        <v>0</v>
      </c>
      <c r="K1717" s="180" t="s">
        <v>183</v>
      </c>
      <c r="L1717" s="37"/>
      <c r="M1717" s="185" t="s">
        <v>3</v>
      </c>
      <c r="N1717" s="186" t="s">
        <v>43</v>
      </c>
      <c r="O1717" s="70"/>
      <c r="P1717" s="187">
        <f>O1717*H1717</f>
        <v>0</v>
      </c>
      <c r="Q1717" s="187">
        <v>0</v>
      </c>
      <c r="R1717" s="187">
        <f>Q1717*H1717</f>
        <v>0</v>
      </c>
      <c r="S1717" s="187">
        <v>0</v>
      </c>
      <c r="T1717" s="188">
        <f>S1717*H1717</f>
        <v>0</v>
      </c>
      <c r="AR1717" s="189" t="s">
        <v>184</v>
      </c>
      <c r="AT1717" s="189" t="s">
        <v>179</v>
      </c>
      <c r="AU1717" s="189" t="s">
        <v>81</v>
      </c>
      <c r="AY1717" s="18" t="s">
        <v>177</v>
      </c>
      <c r="BE1717" s="190">
        <f>IF(N1717="základní",J1717,0)</f>
        <v>0</v>
      </c>
      <c r="BF1717" s="190">
        <f>IF(N1717="snížená",J1717,0)</f>
        <v>0</v>
      </c>
      <c r="BG1717" s="190">
        <f>IF(N1717="zákl. přenesená",J1717,0)</f>
        <v>0</v>
      </c>
      <c r="BH1717" s="190">
        <f>IF(N1717="sníž. přenesená",J1717,0)</f>
        <v>0</v>
      </c>
      <c r="BI1717" s="190">
        <f>IF(N1717="nulová",J1717,0)</f>
        <v>0</v>
      </c>
      <c r="BJ1717" s="18" t="s">
        <v>79</v>
      </c>
      <c r="BK1717" s="190">
        <f>ROUND(I1717*H1717,2)</f>
        <v>0</v>
      </c>
      <c r="BL1717" s="18" t="s">
        <v>184</v>
      </c>
      <c r="BM1717" s="189" t="s">
        <v>882</v>
      </c>
    </row>
    <row r="1718" spans="2:47" s="1" customFormat="1" ht="12">
      <c r="B1718" s="37"/>
      <c r="D1718" s="191" t="s">
        <v>186</v>
      </c>
      <c r="F1718" s="192" t="s">
        <v>883</v>
      </c>
      <c r="I1718" s="122"/>
      <c r="L1718" s="37"/>
      <c r="M1718" s="193"/>
      <c r="N1718" s="70"/>
      <c r="O1718" s="70"/>
      <c r="P1718" s="70"/>
      <c r="Q1718" s="70"/>
      <c r="R1718" s="70"/>
      <c r="S1718" s="70"/>
      <c r="T1718" s="71"/>
      <c r="AT1718" s="18" t="s">
        <v>186</v>
      </c>
      <c r="AU1718" s="18" t="s">
        <v>81</v>
      </c>
    </row>
    <row r="1719" spans="2:51" s="12" customFormat="1" ht="12">
      <c r="B1719" s="194"/>
      <c r="D1719" s="191" t="s">
        <v>188</v>
      </c>
      <c r="E1719" s="195" t="s">
        <v>3</v>
      </c>
      <c r="F1719" s="196" t="s">
        <v>884</v>
      </c>
      <c r="H1719" s="197">
        <v>642.4</v>
      </c>
      <c r="I1719" s="198"/>
      <c r="L1719" s="194"/>
      <c r="M1719" s="199"/>
      <c r="N1719" s="200"/>
      <c r="O1719" s="200"/>
      <c r="P1719" s="200"/>
      <c r="Q1719" s="200"/>
      <c r="R1719" s="200"/>
      <c r="S1719" s="200"/>
      <c r="T1719" s="201"/>
      <c r="AT1719" s="195" t="s">
        <v>188</v>
      </c>
      <c r="AU1719" s="195" t="s">
        <v>81</v>
      </c>
      <c r="AV1719" s="12" t="s">
        <v>81</v>
      </c>
      <c r="AW1719" s="12" t="s">
        <v>34</v>
      </c>
      <c r="AX1719" s="12" t="s">
        <v>72</v>
      </c>
      <c r="AY1719" s="195" t="s">
        <v>177</v>
      </c>
    </row>
    <row r="1720" spans="2:51" s="12" customFormat="1" ht="12">
      <c r="B1720" s="194"/>
      <c r="D1720" s="191" t="s">
        <v>188</v>
      </c>
      <c r="E1720" s="195" t="s">
        <v>3</v>
      </c>
      <c r="F1720" s="196" t="s">
        <v>885</v>
      </c>
      <c r="H1720" s="197">
        <v>63.8</v>
      </c>
      <c r="I1720" s="198"/>
      <c r="L1720" s="194"/>
      <c r="M1720" s="199"/>
      <c r="N1720" s="200"/>
      <c r="O1720" s="200"/>
      <c r="P1720" s="200"/>
      <c r="Q1720" s="200"/>
      <c r="R1720" s="200"/>
      <c r="S1720" s="200"/>
      <c r="T1720" s="201"/>
      <c r="AT1720" s="195" t="s">
        <v>188</v>
      </c>
      <c r="AU1720" s="195" t="s">
        <v>81</v>
      </c>
      <c r="AV1720" s="12" t="s">
        <v>81</v>
      </c>
      <c r="AW1720" s="12" t="s">
        <v>34</v>
      </c>
      <c r="AX1720" s="12" t="s">
        <v>72</v>
      </c>
      <c r="AY1720" s="195" t="s">
        <v>177</v>
      </c>
    </row>
    <row r="1721" spans="2:51" s="12" customFormat="1" ht="12">
      <c r="B1721" s="194"/>
      <c r="D1721" s="191" t="s">
        <v>188</v>
      </c>
      <c r="E1721" s="195" t="s">
        <v>3</v>
      </c>
      <c r="F1721" s="196" t="s">
        <v>886</v>
      </c>
      <c r="H1721" s="197">
        <v>52.64</v>
      </c>
      <c r="I1721" s="198"/>
      <c r="L1721" s="194"/>
      <c r="M1721" s="199"/>
      <c r="N1721" s="200"/>
      <c r="O1721" s="200"/>
      <c r="P1721" s="200"/>
      <c r="Q1721" s="200"/>
      <c r="R1721" s="200"/>
      <c r="S1721" s="200"/>
      <c r="T1721" s="201"/>
      <c r="AT1721" s="195" t="s">
        <v>188</v>
      </c>
      <c r="AU1721" s="195" t="s">
        <v>81</v>
      </c>
      <c r="AV1721" s="12" t="s">
        <v>81</v>
      </c>
      <c r="AW1721" s="12" t="s">
        <v>34</v>
      </c>
      <c r="AX1721" s="12" t="s">
        <v>72</v>
      </c>
      <c r="AY1721" s="195" t="s">
        <v>177</v>
      </c>
    </row>
    <row r="1722" spans="2:51" s="12" customFormat="1" ht="12">
      <c r="B1722" s="194"/>
      <c r="D1722" s="191" t="s">
        <v>188</v>
      </c>
      <c r="E1722" s="195" t="s">
        <v>3</v>
      </c>
      <c r="F1722" s="196" t="s">
        <v>887</v>
      </c>
      <c r="H1722" s="197">
        <v>31.68</v>
      </c>
      <c r="I1722" s="198"/>
      <c r="L1722" s="194"/>
      <c r="M1722" s="199"/>
      <c r="N1722" s="200"/>
      <c r="O1722" s="200"/>
      <c r="P1722" s="200"/>
      <c r="Q1722" s="200"/>
      <c r="R1722" s="200"/>
      <c r="S1722" s="200"/>
      <c r="T1722" s="201"/>
      <c r="AT1722" s="195" t="s">
        <v>188</v>
      </c>
      <c r="AU1722" s="195" t="s">
        <v>81</v>
      </c>
      <c r="AV1722" s="12" t="s">
        <v>81</v>
      </c>
      <c r="AW1722" s="12" t="s">
        <v>34</v>
      </c>
      <c r="AX1722" s="12" t="s">
        <v>72</v>
      </c>
      <c r="AY1722" s="195" t="s">
        <v>177</v>
      </c>
    </row>
    <row r="1723" spans="2:51" s="12" customFormat="1" ht="12">
      <c r="B1723" s="194"/>
      <c r="D1723" s="191" t="s">
        <v>188</v>
      </c>
      <c r="E1723" s="195" t="s">
        <v>3</v>
      </c>
      <c r="F1723" s="196" t="s">
        <v>888</v>
      </c>
      <c r="H1723" s="197">
        <v>5.94</v>
      </c>
      <c r="I1723" s="198"/>
      <c r="L1723" s="194"/>
      <c r="M1723" s="199"/>
      <c r="N1723" s="200"/>
      <c r="O1723" s="200"/>
      <c r="P1723" s="200"/>
      <c r="Q1723" s="200"/>
      <c r="R1723" s="200"/>
      <c r="S1723" s="200"/>
      <c r="T1723" s="201"/>
      <c r="AT1723" s="195" t="s">
        <v>188</v>
      </c>
      <c r="AU1723" s="195" t="s">
        <v>81</v>
      </c>
      <c r="AV1723" s="12" t="s">
        <v>81</v>
      </c>
      <c r="AW1723" s="12" t="s">
        <v>34</v>
      </c>
      <c r="AX1723" s="12" t="s">
        <v>72</v>
      </c>
      <c r="AY1723" s="195" t="s">
        <v>177</v>
      </c>
    </row>
    <row r="1724" spans="2:51" s="12" customFormat="1" ht="12">
      <c r="B1724" s="194"/>
      <c r="D1724" s="191" t="s">
        <v>188</v>
      </c>
      <c r="E1724" s="195" t="s">
        <v>3</v>
      </c>
      <c r="F1724" s="196" t="s">
        <v>889</v>
      </c>
      <c r="H1724" s="197">
        <v>7.29</v>
      </c>
      <c r="I1724" s="198"/>
      <c r="L1724" s="194"/>
      <c r="M1724" s="199"/>
      <c r="N1724" s="200"/>
      <c r="O1724" s="200"/>
      <c r="P1724" s="200"/>
      <c r="Q1724" s="200"/>
      <c r="R1724" s="200"/>
      <c r="S1724" s="200"/>
      <c r="T1724" s="201"/>
      <c r="AT1724" s="195" t="s">
        <v>188</v>
      </c>
      <c r="AU1724" s="195" t="s">
        <v>81</v>
      </c>
      <c r="AV1724" s="12" t="s">
        <v>81</v>
      </c>
      <c r="AW1724" s="12" t="s">
        <v>34</v>
      </c>
      <c r="AX1724" s="12" t="s">
        <v>72</v>
      </c>
      <c r="AY1724" s="195" t="s">
        <v>177</v>
      </c>
    </row>
    <row r="1725" spans="2:51" s="12" customFormat="1" ht="12">
      <c r="B1725" s="194"/>
      <c r="D1725" s="191" t="s">
        <v>188</v>
      </c>
      <c r="E1725" s="195" t="s">
        <v>3</v>
      </c>
      <c r="F1725" s="196" t="s">
        <v>890</v>
      </c>
      <c r="H1725" s="197">
        <v>18.48</v>
      </c>
      <c r="I1725" s="198"/>
      <c r="L1725" s="194"/>
      <c r="M1725" s="199"/>
      <c r="N1725" s="200"/>
      <c r="O1725" s="200"/>
      <c r="P1725" s="200"/>
      <c r="Q1725" s="200"/>
      <c r="R1725" s="200"/>
      <c r="S1725" s="200"/>
      <c r="T1725" s="201"/>
      <c r="AT1725" s="195" t="s">
        <v>188</v>
      </c>
      <c r="AU1725" s="195" t="s">
        <v>81</v>
      </c>
      <c r="AV1725" s="12" t="s">
        <v>81</v>
      </c>
      <c r="AW1725" s="12" t="s">
        <v>34</v>
      </c>
      <c r="AX1725" s="12" t="s">
        <v>72</v>
      </c>
      <c r="AY1725" s="195" t="s">
        <v>177</v>
      </c>
    </row>
    <row r="1726" spans="2:51" s="12" customFormat="1" ht="12">
      <c r="B1726" s="194"/>
      <c r="D1726" s="191" t="s">
        <v>188</v>
      </c>
      <c r="E1726" s="195" t="s">
        <v>3</v>
      </c>
      <c r="F1726" s="196" t="s">
        <v>891</v>
      </c>
      <c r="H1726" s="197">
        <v>10.08</v>
      </c>
      <c r="I1726" s="198"/>
      <c r="L1726" s="194"/>
      <c r="M1726" s="199"/>
      <c r="N1726" s="200"/>
      <c r="O1726" s="200"/>
      <c r="P1726" s="200"/>
      <c r="Q1726" s="200"/>
      <c r="R1726" s="200"/>
      <c r="S1726" s="200"/>
      <c r="T1726" s="201"/>
      <c r="AT1726" s="195" t="s">
        <v>188</v>
      </c>
      <c r="AU1726" s="195" t="s">
        <v>81</v>
      </c>
      <c r="AV1726" s="12" t="s">
        <v>81</v>
      </c>
      <c r="AW1726" s="12" t="s">
        <v>34</v>
      </c>
      <c r="AX1726" s="12" t="s">
        <v>72</v>
      </c>
      <c r="AY1726" s="195" t="s">
        <v>177</v>
      </c>
    </row>
    <row r="1727" spans="2:51" s="12" customFormat="1" ht="12">
      <c r="B1727" s="194"/>
      <c r="D1727" s="191" t="s">
        <v>188</v>
      </c>
      <c r="E1727" s="195" t="s">
        <v>3</v>
      </c>
      <c r="F1727" s="196" t="s">
        <v>892</v>
      </c>
      <c r="H1727" s="197">
        <v>8.4</v>
      </c>
      <c r="I1727" s="198"/>
      <c r="L1727" s="194"/>
      <c r="M1727" s="199"/>
      <c r="N1727" s="200"/>
      <c r="O1727" s="200"/>
      <c r="P1727" s="200"/>
      <c r="Q1727" s="200"/>
      <c r="R1727" s="200"/>
      <c r="S1727" s="200"/>
      <c r="T1727" s="201"/>
      <c r="AT1727" s="195" t="s">
        <v>188</v>
      </c>
      <c r="AU1727" s="195" t="s">
        <v>81</v>
      </c>
      <c r="AV1727" s="12" t="s">
        <v>81</v>
      </c>
      <c r="AW1727" s="12" t="s">
        <v>34</v>
      </c>
      <c r="AX1727" s="12" t="s">
        <v>72</v>
      </c>
      <c r="AY1727" s="195" t="s">
        <v>177</v>
      </c>
    </row>
    <row r="1728" spans="2:51" s="12" customFormat="1" ht="12">
      <c r="B1728" s="194"/>
      <c r="D1728" s="191" t="s">
        <v>188</v>
      </c>
      <c r="E1728" s="195" t="s">
        <v>3</v>
      </c>
      <c r="F1728" s="196" t="s">
        <v>893</v>
      </c>
      <c r="H1728" s="197">
        <v>1200</v>
      </c>
      <c r="I1728" s="198"/>
      <c r="L1728" s="194"/>
      <c r="M1728" s="199"/>
      <c r="N1728" s="200"/>
      <c r="O1728" s="200"/>
      <c r="P1728" s="200"/>
      <c r="Q1728" s="200"/>
      <c r="R1728" s="200"/>
      <c r="S1728" s="200"/>
      <c r="T1728" s="201"/>
      <c r="AT1728" s="195" t="s">
        <v>188</v>
      </c>
      <c r="AU1728" s="195" t="s">
        <v>81</v>
      </c>
      <c r="AV1728" s="12" t="s">
        <v>81</v>
      </c>
      <c r="AW1728" s="12" t="s">
        <v>34</v>
      </c>
      <c r="AX1728" s="12" t="s">
        <v>72</v>
      </c>
      <c r="AY1728" s="195" t="s">
        <v>177</v>
      </c>
    </row>
    <row r="1729" spans="2:51" s="13" customFormat="1" ht="12">
      <c r="B1729" s="213"/>
      <c r="D1729" s="191" t="s">
        <v>188</v>
      </c>
      <c r="E1729" s="214" t="s">
        <v>3</v>
      </c>
      <c r="F1729" s="215" t="s">
        <v>894</v>
      </c>
      <c r="H1729" s="216">
        <v>2040.71</v>
      </c>
      <c r="I1729" s="217"/>
      <c r="L1729" s="213"/>
      <c r="M1729" s="218"/>
      <c r="N1729" s="219"/>
      <c r="O1729" s="219"/>
      <c r="P1729" s="219"/>
      <c r="Q1729" s="219"/>
      <c r="R1729" s="219"/>
      <c r="S1729" s="219"/>
      <c r="T1729" s="220"/>
      <c r="AT1729" s="214" t="s">
        <v>188</v>
      </c>
      <c r="AU1729" s="214" t="s">
        <v>81</v>
      </c>
      <c r="AV1729" s="13" t="s">
        <v>184</v>
      </c>
      <c r="AW1729" s="13" t="s">
        <v>34</v>
      </c>
      <c r="AX1729" s="13" t="s">
        <v>79</v>
      </c>
      <c r="AY1729" s="214" t="s">
        <v>177</v>
      </c>
    </row>
    <row r="1730" spans="2:65" s="1" customFormat="1" ht="24" customHeight="1">
      <c r="B1730" s="177"/>
      <c r="C1730" s="178" t="s">
        <v>895</v>
      </c>
      <c r="D1730" s="178" t="s">
        <v>179</v>
      </c>
      <c r="E1730" s="179" t="s">
        <v>896</v>
      </c>
      <c r="F1730" s="180" t="s">
        <v>897</v>
      </c>
      <c r="G1730" s="181" t="s">
        <v>494</v>
      </c>
      <c r="H1730" s="182">
        <v>3011.2</v>
      </c>
      <c r="I1730" s="183"/>
      <c r="J1730" s="184">
        <f>ROUND(I1730*H1730,2)</f>
        <v>0</v>
      </c>
      <c r="K1730" s="180" t="s">
        <v>183</v>
      </c>
      <c r="L1730" s="37"/>
      <c r="M1730" s="185" t="s">
        <v>3</v>
      </c>
      <c r="N1730" s="186" t="s">
        <v>43</v>
      </c>
      <c r="O1730" s="70"/>
      <c r="P1730" s="187">
        <f>O1730*H1730</f>
        <v>0</v>
      </c>
      <c r="Q1730" s="187">
        <v>0.0015</v>
      </c>
      <c r="R1730" s="187">
        <f>Q1730*H1730</f>
        <v>4.5168</v>
      </c>
      <c r="S1730" s="187">
        <v>0</v>
      </c>
      <c r="T1730" s="188">
        <f>S1730*H1730</f>
        <v>0</v>
      </c>
      <c r="AR1730" s="189" t="s">
        <v>184</v>
      </c>
      <c r="AT1730" s="189" t="s">
        <v>179</v>
      </c>
      <c r="AU1730" s="189" t="s">
        <v>81</v>
      </c>
      <c r="AY1730" s="18" t="s">
        <v>177</v>
      </c>
      <c r="BE1730" s="190">
        <f>IF(N1730="základní",J1730,0)</f>
        <v>0</v>
      </c>
      <c r="BF1730" s="190">
        <f>IF(N1730="snížená",J1730,0)</f>
        <v>0</v>
      </c>
      <c r="BG1730" s="190">
        <f>IF(N1730="zákl. přenesená",J1730,0)</f>
        <v>0</v>
      </c>
      <c r="BH1730" s="190">
        <f>IF(N1730="sníž. přenesená",J1730,0)</f>
        <v>0</v>
      </c>
      <c r="BI1730" s="190">
        <f>IF(N1730="nulová",J1730,0)</f>
        <v>0</v>
      </c>
      <c r="BJ1730" s="18" t="s">
        <v>79</v>
      </c>
      <c r="BK1730" s="190">
        <f>ROUND(I1730*H1730,2)</f>
        <v>0</v>
      </c>
      <c r="BL1730" s="18" t="s">
        <v>184</v>
      </c>
      <c r="BM1730" s="189" t="s">
        <v>898</v>
      </c>
    </row>
    <row r="1731" spans="2:47" s="1" customFormat="1" ht="12">
      <c r="B1731" s="37"/>
      <c r="D1731" s="191" t="s">
        <v>186</v>
      </c>
      <c r="F1731" s="192" t="s">
        <v>899</v>
      </c>
      <c r="I1731" s="122"/>
      <c r="L1731" s="37"/>
      <c r="M1731" s="193"/>
      <c r="N1731" s="70"/>
      <c r="O1731" s="70"/>
      <c r="P1731" s="70"/>
      <c r="Q1731" s="70"/>
      <c r="R1731" s="70"/>
      <c r="S1731" s="70"/>
      <c r="T1731" s="71"/>
      <c r="AT1731" s="18" t="s">
        <v>186</v>
      </c>
      <c r="AU1731" s="18" t="s">
        <v>81</v>
      </c>
    </row>
    <row r="1732" spans="2:51" s="12" customFormat="1" ht="12">
      <c r="B1732" s="194"/>
      <c r="D1732" s="191" t="s">
        <v>188</v>
      </c>
      <c r="E1732" s="195" t="s">
        <v>3</v>
      </c>
      <c r="F1732" s="196" t="s">
        <v>900</v>
      </c>
      <c r="H1732" s="197">
        <v>1226.4</v>
      </c>
      <c r="I1732" s="198"/>
      <c r="L1732" s="194"/>
      <c r="M1732" s="199"/>
      <c r="N1732" s="200"/>
      <c r="O1732" s="200"/>
      <c r="P1732" s="200"/>
      <c r="Q1732" s="200"/>
      <c r="R1732" s="200"/>
      <c r="S1732" s="200"/>
      <c r="T1732" s="201"/>
      <c r="AT1732" s="195" t="s">
        <v>188</v>
      </c>
      <c r="AU1732" s="195" t="s">
        <v>81</v>
      </c>
      <c r="AV1732" s="12" t="s">
        <v>81</v>
      </c>
      <c r="AW1732" s="12" t="s">
        <v>34</v>
      </c>
      <c r="AX1732" s="12" t="s">
        <v>72</v>
      </c>
      <c r="AY1732" s="195" t="s">
        <v>177</v>
      </c>
    </row>
    <row r="1733" spans="2:51" s="12" customFormat="1" ht="12">
      <c r="B1733" s="194"/>
      <c r="D1733" s="191" t="s">
        <v>188</v>
      </c>
      <c r="E1733" s="195" t="s">
        <v>3</v>
      </c>
      <c r="F1733" s="196" t="s">
        <v>901</v>
      </c>
      <c r="H1733" s="197">
        <v>179.8</v>
      </c>
      <c r="I1733" s="198"/>
      <c r="L1733" s="194"/>
      <c r="M1733" s="199"/>
      <c r="N1733" s="200"/>
      <c r="O1733" s="200"/>
      <c r="P1733" s="200"/>
      <c r="Q1733" s="200"/>
      <c r="R1733" s="200"/>
      <c r="S1733" s="200"/>
      <c r="T1733" s="201"/>
      <c r="AT1733" s="195" t="s">
        <v>188</v>
      </c>
      <c r="AU1733" s="195" t="s">
        <v>81</v>
      </c>
      <c r="AV1733" s="12" t="s">
        <v>81</v>
      </c>
      <c r="AW1733" s="12" t="s">
        <v>34</v>
      </c>
      <c r="AX1733" s="12" t="s">
        <v>72</v>
      </c>
      <c r="AY1733" s="195" t="s">
        <v>177</v>
      </c>
    </row>
    <row r="1734" spans="2:51" s="12" customFormat="1" ht="12">
      <c r="B1734" s="194"/>
      <c r="D1734" s="191" t="s">
        <v>188</v>
      </c>
      <c r="E1734" s="195" t="s">
        <v>3</v>
      </c>
      <c r="F1734" s="196" t="s">
        <v>902</v>
      </c>
      <c r="H1734" s="197">
        <v>216.2</v>
      </c>
      <c r="I1734" s="198"/>
      <c r="L1734" s="194"/>
      <c r="M1734" s="199"/>
      <c r="N1734" s="200"/>
      <c r="O1734" s="200"/>
      <c r="P1734" s="200"/>
      <c r="Q1734" s="200"/>
      <c r="R1734" s="200"/>
      <c r="S1734" s="200"/>
      <c r="T1734" s="201"/>
      <c r="AT1734" s="195" t="s">
        <v>188</v>
      </c>
      <c r="AU1734" s="195" t="s">
        <v>81</v>
      </c>
      <c r="AV1734" s="12" t="s">
        <v>81</v>
      </c>
      <c r="AW1734" s="12" t="s">
        <v>34</v>
      </c>
      <c r="AX1734" s="12" t="s">
        <v>72</v>
      </c>
      <c r="AY1734" s="195" t="s">
        <v>177</v>
      </c>
    </row>
    <row r="1735" spans="2:51" s="12" customFormat="1" ht="12">
      <c r="B1735" s="194"/>
      <c r="D1735" s="191" t="s">
        <v>188</v>
      </c>
      <c r="E1735" s="195" t="s">
        <v>3</v>
      </c>
      <c r="F1735" s="196" t="s">
        <v>903</v>
      </c>
      <c r="H1735" s="197">
        <v>81.6</v>
      </c>
      <c r="I1735" s="198"/>
      <c r="L1735" s="194"/>
      <c r="M1735" s="199"/>
      <c r="N1735" s="200"/>
      <c r="O1735" s="200"/>
      <c r="P1735" s="200"/>
      <c r="Q1735" s="200"/>
      <c r="R1735" s="200"/>
      <c r="S1735" s="200"/>
      <c r="T1735" s="201"/>
      <c r="AT1735" s="195" t="s">
        <v>188</v>
      </c>
      <c r="AU1735" s="195" t="s">
        <v>81</v>
      </c>
      <c r="AV1735" s="12" t="s">
        <v>81</v>
      </c>
      <c r="AW1735" s="12" t="s">
        <v>34</v>
      </c>
      <c r="AX1735" s="12" t="s">
        <v>72</v>
      </c>
      <c r="AY1735" s="195" t="s">
        <v>177</v>
      </c>
    </row>
    <row r="1736" spans="2:51" s="12" customFormat="1" ht="12">
      <c r="B1736" s="194"/>
      <c r="D1736" s="191" t="s">
        <v>188</v>
      </c>
      <c r="E1736" s="195" t="s">
        <v>3</v>
      </c>
      <c r="F1736" s="196" t="s">
        <v>904</v>
      </c>
      <c r="H1736" s="197">
        <v>18.6</v>
      </c>
      <c r="I1736" s="198"/>
      <c r="L1736" s="194"/>
      <c r="M1736" s="199"/>
      <c r="N1736" s="200"/>
      <c r="O1736" s="200"/>
      <c r="P1736" s="200"/>
      <c r="Q1736" s="200"/>
      <c r="R1736" s="200"/>
      <c r="S1736" s="200"/>
      <c r="T1736" s="201"/>
      <c r="AT1736" s="195" t="s">
        <v>188</v>
      </c>
      <c r="AU1736" s="195" t="s">
        <v>81</v>
      </c>
      <c r="AV1736" s="12" t="s">
        <v>81</v>
      </c>
      <c r="AW1736" s="12" t="s">
        <v>34</v>
      </c>
      <c r="AX1736" s="12" t="s">
        <v>72</v>
      </c>
      <c r="AY1736" s="195" t="s">
        <v>177</v>
      </c>
    </row>
    <row r="1737" spans="2:51" s="12" customFormat="1" ht="12">
      <c r="B1737" s="194"/>
      <c r="D1737" s="191" t="s">
        <v>188</v>
      </c>
      <c r="E1737" s="195" t="s">
        <v>3</v>
      </c>
      <c r="F1737" s="196" t="s">
        <v>905</v>
      </c>
      <c r="H1737" s="197">
        <v>32.4</v>
      </c>
      <c r="I1737" s="198"/>
      <c r="L1737" s="194"/>
      <c r="M1737" s="199"/>
      <c r="N1737" s="200"/>
      <c r="O1737" s="200"/>
      <c r="P1737" s="200"/>
      <c r="Q1737" s="200"/>
      <c r="R1737" s="200"/>
      <c r="S1737" s="200"/>
      <c r="T1737" s="201"/>
      <c r="AT1737" s="195" t="s">
        <v>188</v>
      </c>
      <c r="AU1737" s="195" t="s">
        <v>81</v>
      </c>
      <c r="AV1737" s="12" t="s">
        <v>81</v>
      </c>
      <c r="AW1737" s="12" t="s">
        <v>34</v>
      </c>
      <c r="AX1737" s="12" t="s">
        <v>72</v>
      </c>
      <c r="AY1737" s="195" t="s">
        <v>177</v>
      </c>
    </row>
    <row r="1738" spans="2:51" s="12" customFormat="1" ht="12">
      <c r="B1738" s="194"/>
      <c r="D1738" s="191" t="s">
        <v>188</v>
      </c>
      <c r="E1738" s="195" t="s">
        <v>3</v>
      </c>
      <c r="F1738" s="196" t="s">
        <v>906</v>
      </c>
      <c r="H1738" s="197">
        <v>23.4</v>
      </c>
      <c r="I1738" s="198"/>
      <c r="L1738" s="194"/>
      <c r="M1738" s="199"/>
      <c r="N1738" s="200"/>
      <c r="O1738" s="200"/>
      <c r="P1738" s="200"/>
      <c r="Q1738" s="200"/>
      <c r="R1738" s="200"/>
      <c r="S1738" s="200"/>
      <c r="T1738" s="201"/>
      <c r="AT1738" s="195" t="s">
        <v>188</v>
      </c>
      <c r="AU1738" s="195" t="s">
        <v>81</v>
      </c>
      <c r="AV1738" s="12" t="s">
        <v>81</v>
      </c>
      <c r="AW1738" s="12" t="s">
        <v>34</v>
      </c>
      <c r="AX1738" s="12" t="s">
        <v>72</v>
      </c>
      <c r="AY1738" s="195" t="s">
        <v>177</v>
      </c>
    </row>
    <row r="1739" spans="2:51" s="12" customFormat="1" ht="12">
      <c r="B1739" s="194"/>
      <c r="D1739" s="191" t="s">
        <v>188</v>
      </c>
      <c r="E1739" s="195" t="s">
        <v>3</v>
      </c>
      <c r="F1739" s="196" t="s">
        <v>907</v>
      </c>
      <c r="H1739" s="197">
        <v>20.4</v>
      </c>
      <c r="I1739" s="198"/>
      <c r="L1739" s="194"/>
      <c r="M1739" s="199"/>
      <c r="N1739" s="200"/>
      <c r="O1739" s="200"/>
      <c r="P1739" s="200"/>
      <c r="Q1739" s="200"/>
      <c r="R1739" s="200"/>
      <c r="S1739" s="200"/>
      <c r="T1739" s="201"/>
      <c r="AT1739" s="195" t="s">
        <v>188</v>
      </c>
      <c r="AU1739" s="195" t="s">
        <v>81</v>
      </c>
      <c r="AV1739" s="12" t="s">
        <v>81</v>
      </c>
      <c r="AW1739" s="12" t="s">
        <v>34</v>
      </c>
      <c r="AX1739" s="12" t="s">
        <v>72</v>
      </c>
      <c r="AY1739" s="195" t="s">
        <v>177</v>
      </c>
    </row>
    <row r="1740" spans="2:51" s="12" customFormat="1" ht="12">
      <c r="B1740" s="194"/>
      <c r="D1740" s="191" t="s">
        <v>188</v>
      </c>
      <c r="E1740" s="195" t="s">
        <v>3</v>
      </c>
      <c r="F1740" s="196" t="s">
        <v>908</v>
      </c>
      <c r="H1740" s="197">
        <v>12.4</v>
      </c>
      <c r="I1740" s="198"/>
      <c r="L1740" s="194"/>
      <c r="M1740" s="199"/>
      <c r="N1740" s="200"/>
      <c r="O1740" s="200"/>
      <c r="P1740" s="200"/>
      <c r="Q1740" s="200"/>
      <c r="R1740" s="200"/>
      <c r="S1740" s="200"/>
      <c r="T1740" s="201"/>
      <c r="AT1740" s="195" t="s">
        <v>188</v>
      </c>
      <c r="AU1740" s="195" t="s">
        <v>81</v>
      </c>
      <c r="AV1740" s="12" t="s">
        <v>81</v>
      </c>
      <c r="AW1740" s="12" t="s">
        <v>34</v>
      </c>
      <c r="AX1740" s="12" t="s">
        <v>72</v>
      </c>
      <c r="AY1740" s="195" t="s">
        <v>177</v>
      </c>
    </row>
    <row r="1741" spans="2:51" s="12" customFormat="1" ht="12">
      <c r="B1741" s="194"/>
      <c r="D1741" s="191" t="s">
        <v>188</v>
      </c>
      <c r="E1741" s="195" t="s">
        <v>3</v>
      </c>
      <c r="F1741" s="196" t="s">
        <v>893</v>
      </c>
      <c r="H1741" s="197">
        <v>1200</v>
      </c>
      <c r="I1741" s="198"/>
      <c r="L1741" s="194"/>
      <c r="M1741" s="199"/>
      <c r="N1741" s="200"/>
      <c r="O1741" s="200"/>
      <c r="P1741" s="200"/>
      <c r="Q1741" s="200"/>
      <c r="R1741" s="200"/>
      <c r="S1741" s="200"/>
      <c r="T1741" s="201"/>
      <c r="AT1741" s="195" t="s">
        <v>188</v>
      </c>
      <c r="AU1741" s="195" t="s">
        <v>81</v>
      </c>
      <c r="AV1741" s="12" t="s">
        <v>81</v>
      </c>
      <c r="AW1741" s="12" t="s">
        <v>34</v>
      </c>
      <c r="AX1741" s="12" t="s">
        <v>72</v>
      </c>
      <c r="AY1741" s="195" t="s">
        <v>177</v>
      </c>
    </row>
    <row r="1742" spans="2:51" s="13" customFormat="1" ht="12">
      <c r="B1742" s="213"/>
      <c r="D1742" s="191" t="s">
        <v>188</v>
      </c>
      <c r="E1742" s="214" t="s">
        <v>3</v>
      </c>
      <c r="F1742" s="215" t="s">
        <v>894</v>
      </c>
      <c r="H1742" s="216">
        <v>3011.2000000000003</v>
      </c>
      <c r="I1742" s="217"/>
      <c r="L1742" s="213"/>
      <c r="M1742" s="218"/>
      <c r="N1742" s="219"/>
      <c r="O1742" s="219"/>
      <c r="P1742" s="219"/>
      <c r="Q1742" s="219"/>
      <c r="R1742" s="219"/>
      <c r="S1742" s="219"/>
      <c r="T1742" s="220"/>
      <c r="AT1742" s="214" t="s">
        <v>188</v>
      </c>
      <c r="AU1742" s="214" t="s">
        <v>81</v>
      </c>
      <c r="AV1742" s="13" t="s">
        <v>184</v>
      </c>
      <c r="AW1742" s="13" t="s">
        <v>34</v>
      </c>
      <c r="AX1742" s="13" t="s">
        <v>79</v>
      </c>
      <c r="AY1742" s="214" t="s">
        <v>177</v>
      </c>
    </row>
    <row r="1743" spans="2:65" s="1" customFormat="1" ht="36" customHeight="1">
      <c r="B1743" s="177"/>
      <c r="C1743" s="178" t="s">
        <v>909</v>
      </c>
      <c r="D1743" s="178" t="s">
        <v>179</v>
      </c>
      <c r="E1743" s="179" t="s">
        <v>910</v>
      </c>
      <c r="F1743" s="180" t="s">
        <v>911</v>
      </c>
      <c r="G1743" s="181" t="s">
        <v>261</v>
      </c>
      <c r="H1743" s="182">
        <v>37.96</v>
      </c>
      <c r="I1743" s="183"/>
      <c r="J1743" s="184">
        <f>ROUND(I1743*H1743,2)</f>
        <v>0</v>
      </c>
      <c r="K1743" s="180" t="s">
        <v>183</v>
      </c>
      <c r="L1743" s="37"/>
      <c r="M1743" s="185" t="s">
        <v>3</v>
      </c>
      <c r="N1743" s="186" t="s">
        <v>43</v>
      </c>
      <c r="O1743" s="70"/>
      <c r="P1743" s="187">
        <f>O1743*H1743</f>
        <v>0</v>
      </c>
      <c r="Q1743" s="187">
        <v>0.00438</v>
      </c>
      <c r="R1743" s="187">
        <f>Q1743*H1743</f>
        <v>0.16626480000000002</v>
      </c>
      <c r="S1743" s="187">
        <v>0</v>
      </c>
      <c r="T1743" s="188">
        <f>S1743*H1743</f>
        <v>0</v>
      </c>
      <c r="AR1743" s="189" t="s">
        <v>184</v>
      </c>
      <c r="AT1743" s="189" t="s">
        <v>179</v>
      </c>
      <c r="AU1743" s="189" t="s">
        <v>81</v>
      </c>
      <c r="AY1743" s="18" t="s">
        <v>177</v>
      </c>
      <c r="BE1743" s="190">
        <f>IF(N1743="základní",J1743,0)</f>
        <v>0</v>
      </c>
      <c r="BF1743" s="190">
        <f>IF(N1743="snížená",J1743,0)</f>
        <v>0</v>
      </c>
      <c r="BG1743" s="190">
        <f>IF(N1743="zákl. přenesená",J1743,0)</f>
        <v>0</v>
      </c>
      <c r="BH1743" s="190">
        <f>IF(N1743="sníž. přenesená",J1743,0)</f>
        <v>0</v>
      </c>
      <c r="BI1743" s="190">
        <f>IF(N1743="nulová",J1743,0)</f>
        <v>0</v>
      </c>
      <c r="BJ1743" s="18" t="s">
        <v>79</v>
      </c>
      <c r="BK1743" s="190">
        <f>ROUND(I1743*H1743,2)</f>
        <v>0</v>
      </c>
      <c r="BL1743" s="18" t="s">
        <v>184</v>
      </c>
      <c r="BM1743" s="189" t="s">
        <v>912</v>
      </c>
    </row>
    <row r="1744" spans="2:47" s="1" customFormat="1" ht="12">
      <c r="B1744" s="37"/>
      <c r="D1744" s="191" t="s">
        <v>186</v>
      </c>
      <c r="F1744" s="192" t="s">
        <v>859</v>
      </c>
      <c r="I1744" s="122"/>
      <c r="L1744" s="37"/>
      <c r="M1744" s="193"/>
      <c r="N1744" s="70"/>
      <c r="O1744" s="70"/>
      <c r="P1744" s="70"/>
      <c r="Q1744" s="70"/>
      <c r="R1744" s="70"/>
      <c r="S1744" s="70"/>
      <c r="T1744" s="71"/>
      <c r="AT1744" s="18" t="s">
        <v>186</v>
      </c>
      <c r="AU1744" s="18" t="s">
        <v>81</v>
      </c>
    </row>
    <row r="1745" spans="2:51" s="12" customFormat="1" ht="12">
      <c r="B1745" s="194"/>
      <c r="D1745" s="191" t="s">
        <v>188</v>
      </c>
      <c r="E1745" s="195" t="s">
        <v>3</v>
      </c>
      <c r="F1745" s="196" t="s">
        <v>913</v>
      </c>
      <c r="H1745" s="197">
        <v>37.96</v>
      </c>
      <c r="I1745" s="198"/>
      <c r="L1745" s="194"/>
      <c r="M1745" s="199"/>
      <c r="N1745" s="200"/>
      <c r="O1745" s="200"/>
      <c r="P1745" s="200"/>
      <c r="Q1745" s="200"/>
      <c r="R1745" s="200"/>
      <c r="S1745" s="200"/>
      <c r="T1745" s="201"/>
      <c r="AT1745" s="195" t="s">
        <v>188</v>
      </c>
      <c r="AU1745" s="195" t="s">
        <v>81</v>
      </c>
      <c r="AV1745" s="12" t="s">
        <v>81</v>
      </c>
      <c r="AW1745" s="12" t="s">
        <v>34</v>
      </c>
      <c r="AX1745" s="12" t="s">
        <v>79</v>
      </c>
      <c r="AY1745" s="195" t="s">
        <v>177</v>
      </c>
    </row>
    <row r="1746" spans="2:65" s="1" customFormat="1" ht="36" customHeight="1">
      <c r="B1746" s="177"/>
      <c r="C1746" s="178" t="s">
        <v>914</v>
      </c>
      <c r="D1746" s="178" t="s">
        <v>179</v>
      </c>
      <c r="E1746" s="179" t="s">
        <v>915</v>
      </c>
      <c r="F1746" s="180" t="s">
        <v>916</v>
      </c>
      <c r="G1746" s="181" t="s">
        <v>261</v>
      </c>
      <c r="H1746" s="182">
        <v>37.96</v>
      </c>
      <c r="I1746" s="183"/>
      <c r="J1746" s="184">
        <f>ROUND(I1746*H1746,2)</f>
        <v>0</v>
      </c>
      <c r="K1746" s="180" t="s">
        <v>183</v>
      </c>
      <c r="L1746" s="37"/>
      <c r="M1746" s="185" t="s">
        <v>3</v>
      </c>
      <c r="N1746" s="186" t="s">
        <v>43</v>
      </c>
      <c r="O1746" s="70"/>
      <c r="P1746" s="187">
        <f>O1746*H1746</f>
        <v>0</v>
      </c>
      <c r="Q1746" s="187">
        <v>0.00348</v>
      </c>
      <c r="R1746" s="187">
        <f>Q1746*H1746</f>
        <v>0.1321008</v>
      </c>
      <c r="S1746" s="187">
        <v>0</v>
      </c>
      <c r="T1746" s="188">
        <f>S1746*H1746</f>
        <v>0</v>
      </c>
      <c r="AR1746" s="189" t="s">
        <v>184</v>
      </c>
      <c r="AT1746" s="189" t="s">
        <v>179</v>
      </c>
      <c r="AU1746" s="189" t="s">
        <v>81</v>
      </c>
      <c r="AY1746" s="18" t="s">
        <v>177</v>
      </c>
      <c r="BE1746" s="190">
        <f>IF(N1746="základní",J1746,0)</f>
        <v>0</v>
      </c>
      <c r="BF1746" s="190">
        <f>IF(N1746="snížená",J1746,0)</f>
        <v>0</v>
      </c>
      <c r="BG1746" s="190">
        <f>IF(N1746="zákl. přenesená",J1746,0)</f>
        <v>0</v>
      </c>
      <c r="BH1746" s="190">
        <f>IF(N1746="sníž. přenesená",J1746,0)</f>
        <v>0</v>
      </c>
      <c r="BI1746" s="190">
        <f>IF(N1746="nulová",J1746,0)</f>
        <v>0</v>
      </c>
      <c r="BJ1746" s="18" t="s">
        <v>79</v>
      </c>
      <c r="BK1746" s="190">
        <f>ROUND(I1746*H1746,2)</f>
        <v>0</v>
      </c>
      <c r="BL1746" s="18" t="s">
        <v>184</v>
      </c>
      <c r="BM1746" s="189" t="s">
        <v>917</v>
      </c>
    </row>
    <row r="1747" spans="2:51" s="12" customFormat="1" ht="12">
      <c r="B1747" s="194"/>
      <c r="D1747" s="191" t="s">
        <v>188</v>
      </c>
      <c r="E1747" s="195" t="s">
        <v>3</v>
      </c>
      <c r="F1747" s="196" t="s">
        <v>913</v>
      </c>
      <c r="H1747" s="197">
        <v>37.96</v>
      </c>
      <c r="I1747" s="198"/>
      <c r="L1747" s="194"/>
      <c r="M1747" s="199"/>
      <c r="N1747" s="200"/>
      <c r="O1747" s="200"/>
      <c r="P1747" s="200"/>
      <c r="Q1747" s="200"/>
      <c r="R1747" s="200"/>
      <c r="S1747" s="200"/>
      <c r="T1747" s="201"/>
      <c r="AT1747" s="195" t="s">
        <v>188</v>
      </c>
      <c r="AU1747" s="195" t="s">
        <v>81</v>
      </c>
      <c r="AV1747" s="12" t="s">
        <v>81</v>
      </c>
      <c r="AW1747" s="12" t="s">
        <v>34</v>
      </c>
      <c r="AX1747" s="12" t="s">
        <v>79</v>
      </c>
      <c r="AY1747" s="195" t="s">
        <v>177</v>
      </c>
    </row>
    <row r="1748" spans="2:65" s="1" customFormat="1" ht="36" customHeight="1">
      <c r="B1748" s="177"/>
      <c r="C1748" s="178" t="s">
        <v>918</v>
      </c>
      <c r="D1748" s="178" t="s">
        <v>179</v>
      </c>
      <c r="E1748" s="179" t="s">
        <v>919</v>
      </c>
      <c r="F1748" s="180" t="s">
        <v>920</v>
      </c>
      <c r="G1748" s="181" t="s">
        <v>261</v>
      </c>
      <c r="H1748" s="182">
        <v>138.094</v>
      </c>
      <c r="I1748" s="183"/>
      <c r="J1748" s="184">
        <f>ROUND(I1748*H1748,2)</f>
        <v>0</v>
      </c>
      <c r="K1748" s="180" t="s">
        <v>183</v>
      </c>
      <c r="L1748" s="37"/>
      <c r="M1748" s="185" t="s">
        <v>3</v>
      </c>
      <c r="N1748" s="186" t="s">
        <v>43</v>
      </c>
      <c r="O1748" s="70"/>
      <c r="P1748" s="187">
        <f>O1748*H1748</f>
        <v>0</v>
      </c>
      <c r="Q1748" s="187">
        <v>0.0115</v>
      </c>
      <c r="R1748" s="187">
        <f>Q1748*H1748</f>
        <v>1.5880809999999999</v>
      </c>
      <c r="S1748" s="187">
        <v>0</v>
      </c>
      <c r="T1748" s="188">
        <f>S1748*H1748</f>
        <v>0</v>
      </c>
      <c r="AR1748" s="189" t="s">
        <v>184</v>
      </c>
      <c r="AT1748" s="189" t="s">
        <v>179</v>
      </c>
      <c r="AU1748" s="189" t="s">
        <v>81</v>
      </c>
      <c r="AY1748" s="18" t="s">
        <v>177</v>
      </c>
      <c r="BE1748" s="190">
        <f>IF(N1748="základní",J1748,0)</f>
        <v>0</v>
      </c>
      <c r="BF1748" s="190">
        <f>IF(N1748="snížená",J1748,0)</f>
        <v>0</v>
      </c>
      <c r="BG1748" s="190">
        <f>IF(N1748="zákl. přenesená",J1748,0)</f>
        <v>0</v>
      </c>
      <c r="BH1748" s="190">
        <f>IF(N1748="sníž. přenesená",J1748,0)</f>
        <v>0</v>
      </c>
      <c r="BI1748" s="190">
        <f>IF(N1748="nulová",J1748,0)</f>
        <v>0</v>
      </c>
      <c r="BJ1748" s="18" t="s">
        <v>79</v>
      </c>
      <c r="BK1748" s="190">
        <f>ROUND(I1748*H1748,2)</f>
        <v>0</v>
      </c>
      <c r="BL1748" s="18" t="s">
        <v>184</v>
      </c>
      <c r="BM1748" s="189" t="s">
        <v>921</v>
      </c>
    </row>
    <row r="1749" spans="2:47" s="1" customFormat="1" ht="12">
      <c r="B1749" s="37"/>
      <c r="D1749" s="191" t="s">
        <v>186</v>
      </c>
      <c r="F1749" s="192" t="s">
        <v>922</v>
      </c>
      <c r="I1749" s="122"/>
      <c r="L1749" s="37"/>
      <c r="M1749" s="193"/>
      <c r="N1749" s="70"/>
      <c r="O1749" s="70"/>
      <c r="P1749" s="70"/>
      <c r="Q1749" s="70"/>
      <c r="R1749" s="70"/>
      <c r="S1749" s="70"/>
      <c r="T1749" s="71"/>
      <c r="AT1749" s="18" t="s">
        <v>186</v>
      </c>
      <c r="AU1749" s="18" t="s">
        <v>81</v>
      </c>
    </row>
    <row r="1750" spans="2:51" s="12" customFormat="1" ht="12">
      <c r="B1750" s="194"/>
      <c r="D1750" s="191" t="s">
        <v>188</v>
      </c>
      <c r="E1750" s="195" t="s">
        <v>3</v>
      </c>
      <c r="F1750" s="196" t="s">
        <v>923</v>
      </c>
      <c r="H1750" s="197">
        <v>22.43</v>
      </c>
      <c r="I1750" s="198"/>
      <c r="L1750" s="194"/>
      <c r="M1750" s="199"/>
      <c r="N1750" s="200"/>
      <c r="O1750" s="200"/>
      <c r="P1750" s="200"/>
      <c r="Q1750" s="200"/>
      <c r="R1750" s="200"/>
      <c r="S1750" s="200"/>
      <c r="T1750" s="201"/>
      <c r="AT1750" s="195" t="s">
        <v>188</v>
      </c>
      <c r="AU1750" s="195" t="s">
        <v>81</v>
      </c>
      <c r="AV1750" s="12" t="s">
        <v>81</v>
      </c>
      <c r="AW1750" s="12" t="s">
        <v>34</v>
      </c>
      <c r="AX1750" s="12" t="s">
        <v>72</v>
      </c>
      <c r="AY1750" s="195" t="s">
        <v>177</v>
      </c>
    </row>
    <row r="1751" spans="2:51" s="12" customFormat="1" ht="12">
      <c r="B1751" s="194"/>
      <c r="D1751" s="191" t="s">
        <v>188</v>
      </c>
      <c r="E1751" s="195" t="s">
        <v>3</v>
      </c>
      <c r="F1751" s="196" t="s">
        <v>924</v>
      </c>
      <c r="H1751" s="197">
        <v>9.85</v>
      </c>
      <c r="I1751" s="198"/>
      <c r="L1751" s="194"/>
      <c r="M1751" s="199"/>
      <c r="N1751" s="200"/>
      <c r="O1751" s="200"/>
      <c r="P1751" s="200"/>
      <c r="Q1751" s="200"/>
      <c r="R1751" s="200"/>
      <c r="S1751" s="200"/>
      <c r="T1751" s="201"/>
      <c r="AT1751" s="195" t="s">
        <v>188</v>
      </c>
      <c r="AU1751" s="195" t="s">
        <v>81</v>
      </c>
      <c r="AV1751" s="12" t="s">
        <v>81</v>
      </c>
      <c r="AW1751" s="12" t="s">
        <v>34</v>
      </c>
      <c r="AX1751" s="12" t="s">
        <v>72</v>
      </c>
      <c r="AY1751" s="195" t="s">
        <v>177</v>
      </c>
    </row>
    <row r="1752" spans="2:51" s="12" customFormat="1" ht="12">
      <c r="B1752" s="194"/>
      <c r="D1752" s="191" t="s">
        <v>188</v>
      </c>
      <c r="E1752" s="195" t="s">
        <v>3</v>
      </c>
      <c r="F1752" s="196" t="s">
        <v>925</v>
      </c>
      <c r="H1752" s="197">
        <v>25.194</v>
      </c>
      <c r="I1752" s="198"/>
      <c r="L1752" s="194"/>
      <c r="M1752" s="199"/>
      <c r="N1752" s="200"/>
      <c r="O1752" s="200"/>
      <c r="P1752" s="200"/>
      <c r="Q1752" s="200"/>
      <c r="R1752" s="200"/>
      <c r="S1752" s="200"/>
      <c r="T1752" s="201"/>
      <c r="AT1752" s="195" t="s">
        <v>188</v>
      </c>
      <c r="AU1752" s="195" t="s">
        <v>81</v>
      </c>
      <c r="AV1752" s="12" t="s">
        <v>81</v>
      </c>
      <c r="AW1752" s="12" t="s">
        <v>34</v>
      </c>
      <c r="AX1752" s="12" t="s">
        <v>72</v>
      </c>
      <c r="AY1752" s="195" t="s">
        <v>177</v>
      </c>
    </row>
    <row r="1753" spans="2:51" s="12" customFormat="1" ht="12">
      <c r="B1753" s="194"/>
      <c r="D1753" s="191" t="s">
        <v>188</v>
      </c>
      <c r="E1753" s="195" t="s">
        <v>3</v>
      </c>
      <c r="F1753" s="196" t="s">
        <v>926</v>
      </c>
      <c r="H1753" s="197">
        <v>12.92</v>
      </c>
      <c r="I1753" s="198"/>
      <c r="L1753" s="194"/>
      <c r="M1753" s="199"/>
      <c r="N1753" s="200"/>
      <c r="O1753" s="200"/>
      <c r="P1753" s="200"/>
      <c r="Q1753" s="200"/>
      <c r="R1753" s="200"/>
      <c r="S1753" s="200"/>
      <c r="T1753" s="201"/>
      <c r="AT1753" s="195" t="s">
        <v>188</v>
      </c>
      <c r="AU1753" s="195" t="s">
        <v>81</v>
      </c>
      <c r="AV1753" s="12" t="s">
        <v>81</v>
      </c>
      <c r="AW1753" s="12" t="s">
        <v>34</v>
      </c>
      <c r="AX1753" s="12" t="s">
        <v>72</v>
      </c>
      <c r="AY1753" s="195" t="s">
        <v>177</v>
      </c>
    </row>
    <row r="1754" spans="2:51" s="12" customFormat="1" ht="12">
      <c r="B1754" s="194"/>
      <c r="D1754" s="191" t="s">
        <v>188</v>
      </c>
      <c r="E1754" s="195" t="s">
        <v>3</v>
      </c>
      <c r="F1754" s="196" t="s">
        <v>927</v>
      </c>
      <c r="H1754" s="197">
        <v>15.2</v>
      </c>
      <c r="I1754" s="198"/>
      <c r="L1754" s="194"/>
      <c r="M1754" s="199"/>
      <c r="N1754" s="200"/>
      <c r="O1754" s="200"/>
      <c r="P1754" s="200"/>
      <c r="Q1754" s="200"/>
      <c r="R1754" s="200"/>
      <c r="S1754" s="200"/>
      <c r="T1754" s="201"/>
      <c r="AT1754" s="195" t="s">
        <v>188</v>
      </c>
      <c r="AU1754" s="195" t="s">
        <v>81</v>
      </c>
      <c r="AV1754" s="12" t="s">
        <v>81</v>
      </c>
      <c r="AW1754" s="12" t="s">
        <v>34</v>
      </c>
      <c r="AX1754" s="12" t="s">
        <v>72</v>
      </c>
      <c r="AY1754" s="195" t="s">
        <v>177</v>
      </c>
    </row>
    <row r="1755" spans="2:51" s="12" customFormat="1" ht="12">
      <c r="B1755" s="194"/>
      <c r="D1755" s="191" t="s">
        <v>188</v>
      </c>
      <c r="E1755" s="195" t="s">
        <v>3</v>
      </c>
      <c r="F1755" s="196" t="s">
        <v>928</v>
      </c>
      <c r="H1755" s="197">
        <v>5.7</v>
      </c>
      <c r="I1755" s="198"/>
      <c r="L1755" s="194"/>
      <c r="M1755" s="199"/>
      <c r="N1755" s="200"/>
      <c r="O1755" s="200"/>
      <c r="P1755" s="200"/>
      <c r="Q1755" s="200"/>
      <c r="R1755" s="200"/>
      <c r="S1755" s="200"/>
      <c r="T1755" s="201"/>
      <c r="AT1755" s="195" t="s">
        <v>188</v>
      </c>
      <c r="AU1755" s="195" t="s">
        <v>81</v>
      </c>
      <c r="AV1755" s="12" t="s">
        <v>81</v>
      </c>
      <c r="AW1755" s="12" t="s">
        <v>34</v>
      </c>
      <c r="AX1755" s="12" t="s">
        <v>72</v>
      </c>
      <c r="AY1755" s="195" t="s">
        <v>177</v>
      </c>
    </row>
    <row r="1756" spans="2:51" s="12" customFormat="1" ht="12">
      <c r="B1756" s="194"/>
      <c r="D1756" s="191" t="s">
        <v>188</v>
      </c>
      <c r="E1756" s="195" t="s">
        <v>3</v>
      </c>
      <c r="F1756" s="196" t="s">
        <v>929</v>
      </c>
      <c r="H1756" s="197">
        <v>24.2</v>
      </c>
      <c r="I1756" s="198"/>
      <c r="L1756" s="194"/>
      <c r="M1756" s="199"/>
      <c r="N1756" s="200"/>
      <c r="O1756" s="200"/>
      <c r="P1756" s="200"/>
      <c r="Q1756" s="200"/>
      <c r="R1756" s="200"/>
      <c r="S1756" s="200"/>
      <c r="T1756" s="201"/>
      <c r="AT1756" s="195" t="s">
        <v>188</v>
      </c>
      <c r="AU1756" s="195" t="s">
        <v>81</v>
      </c>
      <c r="AV1756" s="12" t="s">
        <v>81</v>
      </c>
      <c r="AW1756" s="12" t="s">
        <v>34</v>
      </c>
      <c r="AX1756" s="12" t="s">
        <v>72</v>
      </c>
      <c r="AY1756" s="195" t="s">
        <v>177</v>
      </c>
    </row>
    <row r="1757" spans="2:51" s="12" customFormat="1" ht="12">
      <c r="B1757" s="194"/>
      <c r="D1757" s="191" t="s">
        <v>188</v>
      </c>
      <c r="E1757" s="195" t="s">
        <v>3</v>
      </c>
      <c r="F1757" s="196" t="s">
        <v>930</v>
      </c>
      <c r="H1757" s="197">
        <v>6.6</v>
      </c>
      <c r="I1757" s="198"/>
      <c r="L1757" s="194"/>
      <c r="M1757" s="199"/>
      <c r="N1757" s="200"/>
      <c r="O1757" s="200"/>
      <c r="P1757" s="200"/>
      <c r="Q1757" s="200"/>
      <c r="R1757" s="200"/>
      <c r="S1757" s="200"/>
      <c r="T1757" s="201"/>
      <c r="AT1757" s="195" t="s">
        <v>188</v>
      </c>
      <c r="AU1757" s="195" t="s">
        <v>81</v>
      </c>
      <c r="AV1757" s="12" t="s">
        <v>81</v>
      </c>
      <c r="AW1757" s="12" t="s">
        <v>34</v>
      </c>
      <c r="AX1757" s="12" t="s">
        <v>72</v>
      </c>
      <c r="AY1757" s="195" t="s">
        <v>177</v>
      </c>
    </row>
    <row r="1758" spans="2:51" s="12" customFormat="1" ht="12">
      <c r="B1758" s="194"/>
      <c r="D1758" s="191" t="s">
        <v>188</v>
      </c>
      <c r="E1758" s="195" t="s">
        <v>3</v>
      </c>
      <c r="F1758" s="196" t="s">
        <v>931</v>
      </c>
      <c r="H1758" s="197">
        <v>6</v>
      </c>
      <c r="I1758" s="198"/>
      <c r="L1758" s="194"/>
      <c r="M1758" s="199"/>
      <c r="N1758" s="200"/>
      <c r="O1758" s="200"/>
      <c r="P1758" s="200"/>
      <c r="Q1758" s="200"/>
      <c r="R1758" s="200"/>
      <c r="S1758" s="200"/>
      <c r="T1758" s="201"/>
      <c r="AT1758" s="195" t="s">
        <v>188</v>
      </c>
      <c r="AU1758" s="195" t="s">
        <v>81</v>
      </c>
      <c r="AV1758" s="12" t="s">
        <v>81</v>
      </c>
      <c r="AW1758" s="12" t="s">
        <v>34</v>
      </c>
      <c r="AX1758" s="12" t="s">
        <v>72</v>
      </c>
      <c r="AY1758" s="195" t="s">
        <v>177</v>
      </c>
    </row>
    <row r="1759" spans="2:51" s="12" customFormat="1" ht="12">
      <c r="B1759" s="194"/>
      <c r="D1759" s="191" t="s">
        <v>188</v>
      </c>
      <c r="E1759" s="195" t="s">
        <v>3</v>
      </c>
      <c r="F1759" s="196" t="s">
        <v>111</v>
      </c>
      <c r="H1759" s="197">
        <v>10</v>
      </c>
      <c r="I1759" s="198"/>
      <c r="L1759" s="194"/>
      <c r="M1759" s="199"/>
      <c r="N1759" s="200"/>
      <c r="O1759" s="200"/>
      <c r="P1759" s="200"/>
      <c r="Q1759" s="200"/>
      <c r="R1759" s="200"/>
      <c r="S1759" s="200"/>
      <c r="T1759" s="201"/>
      <c r="AT1759" s="195" t="s">
        <v>188</v>
      </c>
      <c r="AU1759" s="195" t="s">
        <v>81</v>
      </c>
      <c r="AV1759" s="12" t="s">
        <v>81</v>
      </c>
      <c r="AW1759" s="12" t="s">
        <v>34</v>
      </c>
      <c r="AX1759" s="12" t="s">
        <v>72</v>
      </c>
      <c r="AY1759" s="195" t="s">
        <v>177</v>
      </c>
    </row>
    <row r="1760" spans="2:51" s="13" customFormat="1" ht="12">
      <c r="B1760" s="213"/>
      <c r="D1760" s="191" t="s">
        <v>188</v>
      </c>
      <c r="E1760" s="214" t="s">
        <v>3</v>
      </c>
      <c r="F1760" s="215" t="s">
        <v>271</v>
      </c>
      <c r="H1760" s="216">
        <v>138.094</v>
      </c>
      <c r="I1760" s="217"/>
      <c r="L1760" s="213"/>
      <c r="M1760" s="218"/>
      <c r="N1760" s="219"/>
      <c r="O1760" s="219"/>
      <c r="P1760" s="219"/>
      <c r="Q1760" s="219"/>
      <c r="R1760" s="219"/>
      <c r="S1760" s="219"/>
      <c r="T1760" s="220"/>
      <c r="AT1760" s="214" t="s">
        <v>188</v>
      </c>
      <c r="AU1760" s="214" t="s">
        <v>81</v>
      </c>
      <c r="AV1760" s="13" t="s">
        <v>184</v>
      </c>
      <c r="AW1760" s="13" t="s">
        <v>34</v>
      </c>
      <c r="AX1760" s="13" t="s">
        <v>79</v>
      </c>
      <c r="AY1760" s="214" t="s">
        <v>177</v>
      </c>
    </row>
    <row r="1761" spans="2:65" s="1" customFormat="1" ht="24" customHeight="1">
      <c r="B1761" s="177"/>
      <c r="C1761" s="203" t="s">
        <v>932</v>
      </c>
      <c r="D1761" s="203" t="s">
        <v>237</v>
      </c>
      <c r="E1761" s="204" t="s">
        <v>933</v>
      </c>
      <c r="F1761" s="205" t="s">
        <v>934</v>
      </c>
      <c r="G1761" s="206" t="s">
        <v>261</v>
      </c>
      <c r="H1761" s="207">
        <v>143.673</v>
      </c>
      <c r="I1761" s="208"/>
      <c r="J1761" s="209">
        <f>ROUND(I1761*H1761,2)</f>
        <v>0</v>
      </c>
      <c r="K1761" s="205" t="s">
        <v>183</v>
      </c>
      <c r="L1761" s="210"/>
      <c r="M1761" s="211" t="s">
        <v>3</v>
      </c>
      <c r="N1761" s="212" t="s">
        <v>43</v>
      </c>
      <c r="O1761" s="70"/>
      <c r="P1761" s="187">
        <f>O1761*H1761</f>
        <v>0</v>
      </c>
      <c r="Q1761" s="187">
        <v>0.016</v>
      </c>
      <c r="R1761" s="187">
        <f>Q1761*H1761</f>
        <v>2.298768</v>
      </c>
      <c r="S1761" s="187">
        <v>0</v>
      </c>
      <c r="T1761" s="188">
        <f>S1761*H1761</f>
        <v>0</v>
      </c>
      <c r="AR1761" s="189" t="s">
        <v>218</v>
      </c>
      <c r="AT1761" s="189" t="s">
        <v>237</v>
      </c>
      <c r="AU1761" s="189" t="s">
        <v>81</v>
      </c>
      <c r="AY1761" s="18" t="s">
        <v>177</v>
      </c>
      <c r="BE1761" s="190">
        <f>IF(N1761="základní",J1761,0)</f>
        <v>0</v>
      </c>
      <c r="BF1761" s="190">
        <f>IF(N1761="snížená",J1761,0)</f>
        <v>0</v>
      </c>
      <c r="BG1761" s="190">
        <f>IF(N1761="zákl. přenesená",J1761,0)</f>
        <v>0</v>
      </c>
      <c r="BH1761" s="190">
        <f>IF(N1761="sníž. přenesená",J1761,0)</f>
        <v>0</v>
      </c>
      <c r="BI1761" s="190">
        <f>IF(N1761="nulová",J1761,0)</f>
        <v>0</v>
      </c>
      <c r="BJ1761" s="18" t="s">
        <v>79</v>
      </c>
      <c r="BK1761" s="190">
        <f>ROUND(I1761*H1761,2)</f>
        <v>0</v>
      </c>
      <c r="BL1761" s="18" t="s">
        <v>184</v>
      </c>
      <c r="BM1761" s="189" t="s">
        <v>935</v>
      </c>
    </row>
    <row r="1762" spans="2:51" s="12" customFormat="1" ht="12">
      <c r="B1762" s="194"/>
      <c r="D1762" s="191" t="s">
        <v>188</v>
      </c>
      <c r="E1762" s="195" t="s">
        <v>3</v>
      </c>
      <c r="F1762" s="196" t="s">
        <v>936</v>
      </c>
      <c r="H1762" s="197">
        <v>140.856</v>
      </c>
      <c r="I1762" s="198"/>
      <c r="L1762" s="194"/>
      <c r="M1762" s="199"/>
      <c r="N1762" s="200"/>
      <c r="O1762" s="200"/>
      <c r="P1762" s="200"/>
      <c r="Q1762" s="200"/>
      <c r="R1762" s="200"/>
      <c r="S1762" s="200"/>
      <c r="T1762" s="201"/>
      <c r="AT1762" s="195" t="s">
        <v>188</v>
      </c>
      <c r="AU1762" s="195" t="s">
        <v>81</v>
      </c>
      <c r="AV1762" s="12" t="s">
        <v>81</v>
      </c>
      <c r="AW1762" s="12" t="s">
        <v>34</v>
      </c>
      <c r="AX1762" s="12" t="s">
        <v>79</v>
      </c>
      <c r="AY1762" s="195" t="s">
        <v>177</v>
      </c>
    </row>
    <row r="1763" spans="2:51" s="12" customFormat="1" ht="12">
      <c r="B1763" s="194"/>
      <c r="D1763" s="191" t="s">
        <v>188</v>
      </c>
      <c r="F1763" s="196" t="s">
        <v>937</v>
      </c>
      <c r="H1763" s="197">
        <v>143.673</v>
      </c>
      <c r="I1763" s="198"/>
      <c r="L1763" s="194"/>
      <c r="M1763" s="199"/>
      <c r="N1763" s="200"/>
      <c r="O1763" s="200"/>
      <c r="P1763" s="200"/>
      <c r="Q1763" s="200"/>
      <c r="R1763" s="200"/>
      <c r="S1763" s="200"/>
      <c r="T1763" s="201"/>
      <c r="AT1763" s="195" t="s">
        <v>188</v>
      </c>
      <c r="AU1763" s="195" t="s">
        <v>81</v>
      </c>
      <c r="AV1763" s="12" t="s">
        <v>81</v>
      </c>
      <c r="AW1763" s="12" t="s">
        <v>4</v>
      </c>
      <c r="AX1763" s="12" t="s">
        <v>79</v>
      </c>
      <c r="AY1763" s="195" t="s">
        <v>177</v>
      </c>
    </row>
    <row r="1764" spans="2:65" s="1" customFormat="1" ht="48" customHeight="1">
      <c r="B1764" s="177"/>
      <c r="C1764" s="178" t="s">
        <v>938</v>
      </c>
      <c r="D1764" s="178" t="s">
        <v>179</v>
      </c>
      <c r="E1764" s="179" t="s">
        <v>939</v>
      </c>
      <c r="F1764" s="180" t="s">
        <v>940</v>
      </c>
      <c r="G1764" s="181" t="s">
        <v>494</v>
      </c>
      <c r="H1764" s="182">
        <v>35.1</v>
      </c>
      <c r="I1764" s="183"/>
      <c r="J1764" s="184">
        <f>ROUND(I1764*H1764,2)</f>
        <v>0</v>
      </c>
      <c r="K1764" s="180" t="s">
        <v>183</v>
      </c>
      <c r="L1764" s="37"/>
      <c r="M1764" s="185" t="s">
        <v>3</v>
      </c>
      <c r="N1764" s="186" t="s">
        <v>43</v>
      </c>
      <c r="O1764" s="70"/>
      <c r="P1764" s="187">
        <f>O1764*H1764</f>
        <v>0</v>
      </c>
      <c r="Q1764" s="187">
        <v>0.00176</v>
      </c>
      <c r="R1764" s="187">
        <f>Q1764*H1764</f>
        <v>0.061776000000000005</v>
      </c>
      <c r="S1764" s="187">
        <v>0</v>
      </c>
      <c r="T1764" s="188">
        <f>S1764*H1764</f>
        <v>0</v>
      </c>
      <c r="AR1764" s="189" t="s">
        <v>184</v>
      </c>
      <c r="AT1764" s="189" t="s">
        <v>179</v>
      </c>
      <c r="AU1764" s="189" t="s">
        <v>81</v>
      </c>
      <c r="AY1764" s="18" t="s">
        <v>177</v>
      </c>
      <c r="BE1764" s="190">
        <f>IF(N1764="základní",J1764,0)</f>
        <v>0</v>
      </c>
      <c r="BF1764" s="190">
        <f>IF(N1764="snížená",J1764,0)</f>
        <v>0</v>
      </c>
      <c r="BG1764" s="190">
        <f>IF(N1764="zákl. přenesená",J1764,0)</f>
        <v>0</v>
      </c>
      <c r="BH1764" s="190">
        <f>IF(N1764="sníž. přenesená",J1764,0)</f>
        <v>0</v>
      </c>
      <c r="BI1764" s="190">
        <f>IF(N1764="nulová",J1764,0)</f>
        <v>0</v>
      </c>
      <c r="BJ1764" s="18" t="s">
        <v>79</v>
      </c>
      <c r="BK1764" s="190">
        <f>ROUND(I1764*H1764,2)</f>
        <v>0</v>
      </c>
      <c r="BL1764" s="18" t="s">
        <v>184</v>
      </c>
      <c r="BM1764" s="189" t="s">
        <v>941</v>
      </c>
    </row>
    <row r="1765" spans="2:47" s="1" customFormat="1" ht="12">
      <c r="B1765" s="37"/>
      <c r="D1765" s="191" t="s">
        <v>186</v>
      </c>
      <c r="F1765" s="192" t="s">
        <v>942</v>
      </c>
      <c r="I1765" s="122"/>
      <c r="L1765" s="37"/>
      <c r="M1765" s="193"/>
      <c r="N1765" s="70"/>
      <c r="O1765" s="70"/>
      <c r="P1765" s="70"/>
      <c r="Q1765" s="70"/>
      <c r="R1765" s="70"/>
      <c r="S1765" s="70"/>
      <c r="T1765" s="71"/>
      <c r="AT1765" s="18" t="s">
        <v>186</v>
      </c>
      <c r="AU1765" s="18" t="s">
        <v>81</v>
      </c>
    </row>
    <row r="1766" spans="2:51" s="12" customFormat="1" ht="12">
      <c r="B1766" s="194"/>
      <c r="D1766" s="191" t="s">
        <v>188</v>
      </c>
      <c r="E1766" s="195" t="s">
        <v>3</v>
      </c>
      <c r="F1766" s="196" t="s">
        <v>943</v>
      </c>
      <c r="H1766" s="197">
        <v>35.1</v>
      </c>
      <c r="I1766" s="198"/>
      <c r="L1766" s="194"/>
      <c r="M1766" s="199"/>
      <c r="N1766" s="200"/>
      <c r="O1766" s="200"/>
      <c r="P1766" s="200"/>
      <c r="Q1766" s="200"/>
      <c r="R1766" s="200"/>
      <c r="S1766" s="200"/>
      <c r="T1766" s="201"/>
      <c r="AT1766" s="195" t="s">
        <v>188</v>
      </c>
      <c r="AU1766" s="195" t="s">
        <v>81</v>
      </c>
      <c r="AV1766" s="12" t="s">
        <v>81</v>
      </c>
      <c r="AW1766" s="12" t="s">
        <v>34</v>
      </c>
      <c r="AX1766" s="12" t="s">
        <v>79</v>
      </c>
      <c r="AY1766" s="195" t="s">
        <v>177</v>
      </c>
    </row>
    <row r="1767" spans="2:65" s="1" customFormat="1" ht="24" customHeight="1">
      <c r="B1767" s="177"/>
      <c r="C1767" s="203" t="s">
        <v>944</v>
      </c>
      <c r="D1767" s="203" t="s">
        <v>237</v>
      </c>
      <c r="E1767" s="204" t="s">
        <v>945</v>
      </c>
      <c r="F1767" s="205" t="s">
        <v>946</v>
      </c>
      <c r="G1767" s="206" t="s">
        <v>261</v>
      </c>
      <c r="H1767" s="207">
        <v>7.722</v>
      </c>
      <c r="I1767" s="208"/>
      <c r="J1767" s="209">
        <f>ROUND(I1767*H1767,2)</f>
        <v>0</v>
      </c>
      <c r="K1767" s="205" t="s">
        <v>183</v>
      </c>
      <c r="L1767" s="210"/>
      <c r="M1767" s="211" t="s">
        <v>3</v>
      </c>
      <c r="N1767" s="212" t="s">
        <v>43</v>
      </c>
      <c r="O1767" s="70"/>
      <c r="P1767" s="187">
        <f>O1767*H1767</f>
        <v>0</v>
      </c>
      <c r="Q1767" s="187">
        <v>0.002</v>
      </c>
      <c r="R1767" s="187">
        <f>Q1767*H1767</f>
        <v>0.015444000000000001</v>
      </c>
      <c r="S1767" s="187">
        <v>0</v>
      </c>
      <c r="T1767" s="188">
        <f>S1767*H1767</f>
        <v>0</v>
      </c>
      <c r="AR1767" s="189" t="s">
        <v>218</v>
      </c>
      <c r="AT1767" s="189" t="s">
        <v>237</v>
      </c>
      <c r="AU1767" s="189" t="s">
        <v>81</v>
      </c>
      <c r="AY1767" s="18" t="s">
        <v>177</v>
      </c>
      <c r="BE1767" s="190">
        <f>IF(N1767="základní",J1767,0)</f>
        <v>0</v>
      </c>
      <c r="BF1767" s="190">
        <f>IF(N1767="snížená",J1767,0)</f>
        <v>0</v>
      </c>
      <c r="BG1767" s="190">
        <f>IF(N1767="zákl. přenesená",J1767,0)</f>
        <v>0</v>
      </c>
      <c r="BH1767" s="190">
        <f>IF(N1767="sníž. přenesená",J1767,0)</f>
        <v>0</v>
      </c>
      <c r="BI1767" s="190">
        <f>IF(N1767="nulová",J1767,0)</f>
        <v>0</v>
      </c>
      <c r="BJ1767" s="18" t="s">
        <v>79</v>
      </c>
      <c r="BK1767" s="190">
        <f>ROUND(I1767*H1767,2)</f>
        <v>0</v>
      </c>
      <c r="BL1767" s="18" t="s">
        <v>184</v>
      </c>
      <c r="BM1767" s="189" t="s">
        <v>947</v>
      </c>
    </row>
    <row r="1768" spans="2:51" s="12" customFormat="1" ht="12">
      <c r="B1768" s="194"/>
      <c r="D1768" s="191" t="s">
        <v>188</v>
      </c>
      <c r="E1768" s="195" t="s">
        <v>3</v>
      </c>
      <c r="F1768" s="196" t="s">
        <v>948</v>
      </c>
      <c r="H1768" s="197">
        <v>7.02</v>
      </c>
      <c r="I1768" s="198"/>
      <c r="L1768" s="194"/>
      <c r="M1768" s="199"/>
      <c r="N1768" s="200"/>
      <c r="O1768" s="200"/>
      <c r="P1768" s="200"/>
      <c r="Q1768" s="200"/>
      <c r="R1768" s="200"/>
      <c r="S1768" s="200"/>
      <c r="T1768" s="201"/>
      <c r="AT1768" s="195" t="s">
        <v>188</v>
      </c>
      <c r="AU1768" s="195" t="s">
        <v>81</v>
      </c>
      <c r="AV1768" s="12" t="s">
        <v>81</v>
      </c>
      <c r="AW1768" s="12" t="s">
        <v>34</v>
      </c>
      <c r="AX1768" s="12" t="s">
        <v>79</v>
      </c>
      <c r="AY1768" s="195" t="s">
        <v>177</v>
      </c>
    </row>
    <row r="1769" spans="2:51" s="12" customFormat="1" ht="12">
      <c r="B1769" s="194"/>
      <c r="D1769" s="191" t="s">
        <v>188</v>
      </c>
      <c r="F1769" s="196" t="s">
        <v>949</v>
      </c>
      <c r="H1769" s="197">
        <v>7.722</v>
      </c>
      <c r="I1769" s="198"/>
      <c r="L1769" s="194"/>
      <c r="M1769" s="199"/>
      <c r="N1769" s="200"/>
      <c r="O1769" s="200"/>
      <c r="P1769" s="200"/>
      <c r="Q1769" s="200"/>
      <c r="R1769" s="200"/>
      <c r="S1769" s="200"/>
      <c r="T1769" s="201"/>
      <c r="AT1769" s="195" t="s">
        <v>188</v>
      </c>
      <c r="AU1769" s="195" t="s">
        <v>81</v>
      </c>
      <c r="AV1769" s="12" t="s">
        <v>81</v>
      </c>
      <c r="AW1769" s="12" t="s">
        <v>4</v>
      </c>
      <c r="AX1769" s="12" t="s">
        <v>79</v>
      </c>
      <c r="AY1769" s="195" t="s">
        <v>177</v>
      </c>
    </row>
    <row r="1770" spans="2:65" s="1" customFormat="1" ht="24" customHeight="1">
      <c r="B1770" s="177"/>
      <c r="C1770" s="178" t="s">
        <v>950</v>
      </c>
      <c r="D1770" s="178" t="s">
        <v>179</v>
      </c>
      <c r="E1770" s="179" t="s">
        <v>951</v>
      </c>
      <c r="F1770" s="180" t="s">
        <v>952</v>
      </c>
      <c r="G1770" s="181" t="s">
        <v>494</v>
      </c>
      <c r="H1770" s="182">
        <v>160.95</v>
      </c>
      <c r="I1770" s="183"/>
      <c r="J1770" s="184">
        <f>ROUND(I1770*H1770,2)</f>
        <v>0</v>
      </c>
      <c r="K1770" s="180" t="s">
        <v>183</v>
      </c>
      <c r="L1770" s="37"/>
      <c r="M1770" s="185" t="s">
        <v>3</v>
      </c>
      <c r="N1770" s="186" t="s">
        <v>43</v>
      </c>
      <c r="O1770" s="70"/>
      <c r="P1770" s="187">
        <f>O1770*H1770</f>
        <v>0</v>
      </c>
      <c r="Q1770" s="187">
        <v>0.00025</v>
      </c>
      <c r="R1770" s="187">
        <f>Q1770*H1770</f>
        <v>0.040237499999999995</v>
      </c>
      <c r="S1770" s="187">
        <v>0</v>
      </c>
      <c r="T1770" s="188">
        <f>S1770*H1770</f>
        <v>0</v>
      </c>
      <c r="AR1770" s="189" t="s">
        <v>184</v>
      </c>
      <c r="AT1770" s="189" t="s">
        <v>179</v>
      </c>
      <c r="AU1770" s="189" t="s">
        <v>81</v>
      </c>
      <c r="AY1770" s="18" t="s">
        <v>177</v>
      </c>
      <c r="BE1770" s="190">
        <f>IF(N1770="základní",J1770,0)</f>
        <v>0</v>
      </c>
      <c r="BF1770" s="190">
        <f>IF(N1770="snížená",J1770,0)</f>
        <v>0</v>
      </c>
      <c r="BG1770" s="190">
        <f>IF(N1770="zákl. přenesená",J1770,0)</f>
        <v>0</v>
      </c>
      <c r="BH1770" s="190">
        <f>IF(N1770="sníž. přenesená",J1770,0)</f>
        <v>0</v>
      </c>
      <c r="BI1770" s="190">
        <f>IF(N1770="nulová",J1770,0)</f>
        <v>0</v>
      </c>
      <c r="BJ1770" s="18" t="s">
        <v>79</v>
      </c>
      <c r="BK1770" s="190">
        <f>ROUND(I1770*H1770,2)</f>
        <v>0</v>
      </c>
      <c r="BL1770" s="18" t="s">
        <v>184</v>
      </c>
      <c r="BM1770" s="189" t="s">
        <v>953</v>
      </c>
    </row>
    <row r="1771" spans="2:47" s="1" customFormat="1" ht="12">
      <c r="B1771" s="37"/>
      <c r="D1771" s="191" t="s">
        <v>186</v>
      </c>
      <c r="F1771" s="192" t="s">
        <v>954</v>
      </c>
      <c r="I1771" s="122"/>
      <c r="L1771" s="37"/>
      <c r="M1771" s="193"/>
      <c r="N1771" s="70"/>
      <c r="O1771" s="70"/>
      <c r="P1771" s="70"/>
      <c r="Q1771" s="70"/>
      <c r="R1771" s="70"/>
      <c r="S1771" s="70"/>
      <c r="T1771" s="71"/>
      <c r="AT1771" s="18" t="s">
        <v>186</v>
      </c>
      <c r="AU1771" s="18" t="s">
        <v>81</v>
      </c>
    </row>
    <row r="1772" spans="2:51" s="12" customFormat="1" ht="12">
      <c r="B1772" s="194"/>
      <c r="D1772" s="191" t="s">
        <v>188</v>
      </c>
      <c r="E1772" s="195" t="s">
        <v>3</v>
      </c>
      <c r="F1772" s="196" t="s">
        <v>955</v>
      </c>
      <c r="H1772" s="197">
        <v>11.8</v>
      </c>
      <c r="I1772" s="198"/>
      <c r="L1772" s="194"/>
      <c r="M1772" s="199"/>
      <c r="N1772" s="200"/>
      <c r="O1772" s="200"/>
      <c r="P1772" s="200"/>
      <c r="Q1772" s="200"/>
      <c r="R1772" s="200"/>
      <c r="S1772" s="200"/>
      <c r="T1772" s="201"/>
      <c r="AT1772" s="195" t="s">
        <v>188</v>
      </c>
      <c r="AU1772" s="195" t="s">
        <v>81</v>
      </c>
      <c r="AV1772" s="12" t="s">
        <v>81</v>
      </c>
      <c r="AW1772" s="12" t="s">
        <v>34</v>
      </c>
      <c r="AX1772" s="12" t="s">
        <v>72</v>
      </c>
      <c r="AY1772" s="195" t="s">
        <v>177</v>
      </c>
    </row>
    <row r="1773" spans="2:51" s="12" customFormat="1" ht="12">
      <c r="B1773" s="194"/>
      <c r="D1773" s="191" t="s">
        <v>188</v>
      </c>
      <c r="E1773" s="195" t="s">
        <v>3</v>
      </c>
      <c r="F1773" s="196" t="s">
        <v>956</v>
      </c>
      <c r="H1773" s="197">
        <v>11.8</v>
      </c>
      <c r="I1773" s="198"/>
      <c r="L1773" s="194"/>
      <c r="M1773" s="199"/>
      <c r="N1773" s="200"/>
      <c r="O1773" s="200"/>
      <c r="P1773" s="200"/>
      <c r="Q1773" s="200"/>
      <c r="R1773" s="200"/>
      <c r="S1773" s="200"/>
      <c r="T1773" s="201"/>
      <c r="AT1773" s="195" t="s">
        <v>188</v>
      </c>
      <c r="AU1773" s="195" t="s">
        <v>81</v>
      </c>
      <c r="AV1773" s="12" t="s">
        <v>81</v>
      </c>
      <c r="AW1773" s="12" t="s">
        <v>34</v>
      </c>
      <c r="AX1773" s="12" t="s">
        <v>72</v>
      </c>
      <c r="AY1773" s="195" t="s">
        <v>177</v>
      </c>
    </row>
    <row r="1774" spans="2:51" s="12" customFormat="1" ht="12">
      <c r="B1774" s="194"/>
      <c r="D1774" s="191" t="s">
        <v>188</v>
      </c>
      <c r="E1774" s="195" t="s">
        <v>3</v>
      </c>
      <c r="F1774" s="196" t="s">
        <v>957</v>
      </c>
      <c r="H1774" s="197">
        <v>23.3</v>
      </c>
      <c r="I1774" s="198"/>
      <c r="L1774" s="194"/>
      <c r="M1774" s="199"/>
      <c r="N1774" s="200"/>
      <c r="O1774" s="200"/>
      <c r="P1774" s="200"/>
      <c r="Q1774" s="200"/>
      <c r="R1774" s="200"/>
      <c r="S1774" s="200"/>
      <c r="T1774" s="201"/>
      <c r="AT1774" s="195" t="s">
        <v>188</v>
      </c>
      <c r="AU1774" s="195" t="s">
        <v>81</v>
      </c>
      <c r="AV1774" s="12" t="s">
        <v>81</v>
      </c>
      <c r="AW1774" s="12" t="s">
        <v>34</v>
      </c>
      <c r="AX1774" s="12" t="s">
        <v>72</v>
      </c>
      <c r="AY1774" s="195" t="s">
        <v>177</v>
      </c>
    </row>
    <row r="1775" spans="2:51" s="12" customFormat="1" ht="12">
      <c r="B1775" s="194"/>
      <c r="D1775" s="191" t="s">
        <v>188</v>
      </c>
      <c r="E1775" s="195" t="s">
        <v>3</v>
      </c>
      <c r="F1775" s="196" t="s">
        <v>958</v>
      </c>
      <c r="H1775" s="197">
        <v>114.05</v>
      </c>
      <c r="I1775" s="198"/>
      <c r="L1775" s="194"/>
      <c r="M1775" s="199"/>
      <c r="N1775" s="200"/>
      <c r="O1775" s="200"/>
      <c r="P1775" s="200"/>
      <c r="Q1775" s="200"/>
      <c r="R1775" s="200"/>
      <c r="S1775" s="200"/>
      <c r="T1775" s="201"/>
      <c r="AT1775" s="195" t="s">
        <v>188</v>
      </c>
      <c r="AU1775" s="195" t="s">
        <v>81</v>
      </c>
      <c r="AV1775" s="12" t="s">
        <v>81</v>
      </c>
      <c r="AW1775" s="12" t="s">
        <v>34</v>
      </c>
      <c r="AX1775" s="12" t="s">
        <v>72</v>
      </c>
      <c r="AY1775" s="195" t="s">
        <v>177</v>
      </c>
    </row>
    <row r="1776" spans="2:51" s="13" customFormat="1" ht="12">
      <c r="B1776" s="213"/>
      <c r="D1776" s="191" t="s">
        <v>188</v>
      </c>
      <c r="E1776" s="214" t="s">
        <v>3</v>
      </c>
      <c r="F1776" s="215" t="s">
        <v>271</v>
      </c>
      <c r="H1776" s="216">
        <v>160.95</v>
      </c>
      <c r="I1776" s="217"/>
      <c r="L1776" s="213"/>
      <c r="M1776" s="218"/>
      <c r="N1776" s="219"/>
      <c r="O1776" s="219"/>
      <c r="P1776" s="219"/>
      <c r="Q1776" s="219"/>
      <c r="R1776" s="219"/>
      <c r="S1776" s="219"/>
      <c r="T1776" s="220"/>
      <c r="AT1776" s="214" t="s">
        <v>188</v>
      </c>
      <c r="AU1776" s="214" t="s">
        <v>81</v>
      </c>
      <c r="AV1776" s="13" t="s">
        <v>184</v>
      </c>
      <c r="AW1776" s="13" t="s">
        <v>34</v>
      </c>
      <c r="AX1776" s="13" t="s">
        <v>79</v>
      </c>
      <c r="AY1776" s="214" t="s">
        <v>177</v>
      </c>
    </row>
    <row r="1777" spans="2:65" s="1" customFormat="1" ht="24" customHeight="1">
      <c r="B1777" s="177"/>
      <c r="C1777" s="203" t="s">
        <v>959</v>
      </c>
      <c r="D1777" s="203" t="s">
        <v>237</v>
      </c>
      <c r="E1777" s="204" t="s">
        <v>960</v>
      </c>
      <c r="F1777" s="205" t="s">
        <v>961</v>
      </c>
      <c r="G1777" s="206" t="s">
        <v>494</v>
      </c>
      <c r="H1777" s="207">
        <v>24.465</v>
      </c>
      <c r="I1777" s="208"/>
      <c r="J1777" s="209">
        <f>ROUND(I1777*H1777,2)</f>
        <v>0</v>
      </c>
      <c r="K1777" s="205" t="s">
        <v>183</v>
      </c>
      <c r="L1777" s="210"/>
      <c r="M1777" s="211" t="s">
        <v>3</v>
      </c>
      <c r="N1777" s="212" t="s">
        <v>43</v>
      </c>
      <c r="O1777" s="70"/>
      <c r="P1777" s="187">
        <f>O1777*H1777</f>
        <v>0</v>
      </c>
      <c r="Q1777" s="187">
        <v>4E-05</v>
      </c>
      <c r="R1777" s="187">
        <f>Q1777*H1777</f>
        <v>0.0009786</v>
      </c>
      <c r="S1777" s="187">
        <v>0</v>
      </c>
      <c r="T1777" s="188">
        <f>S1777*H1777</f>
        <v>0</v>
      </c>
      <c r="AR1777" s="189" t="s">
        <v>218</v>
      </c>
      <c r="AT1777" s="189" t="s">
        <v>237</v>
      </c>
      <c r="AU1777" s="189" t="s">
        <v>81</v>
      </c>
      <c r="AY1777" s="18" t="s">
        <v>177</v>
      </c>
      <c r="BE1777" s="190">
        <f>IF(N1777="základní",J1777,0)</f>
        <v>0</v>
      </c>
      <c r="BF1777" s="190">
        <f>IF(N1777="snížená",J1777,0)</f>
        <v>0</v>
      </c>
      <c r="BG1777" s="190">
        <f>IF(N1777="zákl. přenesená",J1777,0)</f>
        <v>0</v>
      </c>
      <c r="BH1777" s="190">
        <f>IF(N1777="sníž. přenesená",J1777,0)</f>
        <v>0</v>
      </c>
      <c r="BI1777" s="190">
        <f>IF(N1777="nulová",J1777,0)</f>
        <v>0</v>
      </c>
      <c r="BJ1777" s="18" t="s">
        <v>79</v>
      </c>
      <c r="BK1777" s="190">
        <f>ROUND(I1777*H1777,2)</f>
        <v>0</v>
      </c>
      <c r="BL1777" s="18" t="s">
        <v>184</v>
      </c>
      <c r="BM1777" s="189" t="s">
        <v>962</v>
      </c>
    </row>
    <row r="1778" spans="2:51" s="12" customFormat="1" ht="12">
      <c r="B1778" s="194"/>
      <c r="D1778" s="191" t="s">
        <v>188</v>
      </c>
      <c r="F1778" s="196" t="s">
        <v>963</v>
      </c>
      <c r="H1778" s="197">
        <v>24.465</v>
      </c>
      <c r="I1778" s="198"/>
      <c r="L1778" s="194"/>
      <c r="M1778" s="199"/>
      <c r="N1778" s="200"/>
      <c r="O1778" s="200"/>
      <c r="P1778" s="200"/>
      <c r="Q1778" s="200"/>
      <c r="R1778" s="200"/>
      <c r="S1778" s="200"/>
      <c r="T1778" s="201"/>
      <c r="AT1778" s="195" t="s">
        <v>188</v>
      </c>
      <c r="AU1778" s="195" t="s">
        <v>81</v>
      </c>
      <c r="AV1778" s="12" t="s">
        <v>81</v>
      </c>
      <c r="AW1778" s="12" t="s">
        <v>4</v>
      </c>
      <c r="AX1778" s="12" t="s">
        <v>79</v>
      </c>
      <c r="AY1778" s="195" t="s">
        <v>177</v>
      </c>
    </row>
    <row r="1779" spans="2:65" s="1" customFormat="1" ht="24" customHeight="1">
      <c r="B1779" s="177"/>
      <c r="C1779" s="203" t="s">
        <v>964</v>
      </c>
      <c r="D1779" s="203" t="s">
        <v>237</v>
      </c>
      <c r="E1779" s="204" t="s">
        <v>965</v>
      </c>
      <c r="F1779" s="205" t="s">
        <v>966</v>
      </c>
      <c r="G1779" s="206" t="s">
        <v>494</v>
      </c>
      <c r="H1779" s="207">
        <v>12.39</v>
      </c>
      <c r="I1779" s="208"/>
      <c r="J1779" s="209">
        <f>ROUND(I1779*H1779,2)</f>
        <v>0</v>
      </c>
      <c r="K1779" s="205" t="s">
        <v>183</v>
      </c>
      <c r="L1779" s="210"/>
      <c r="M1779" s="211" t="s">
        <v>3</v>
      </c>
      <c r="N1779" s="212" t="s">
        <v>43</v>
      </c>
      <c r="O1779" s="70"/>
      <c r="P1779" s="187">
        <f>O1779*H1779</f>
        <v>0</v>
      </c>
      <c r="Q1779" s="187">
        <v>0.0003</v>
      </c>
      <c r="R1779" s="187">
        <f>Q1779*H1779</f>
        <v>0.003717</v>
      </c>
      <c r="S1779" s="187">
        <v>0</v>
      </c>
      <c r="T1779" s="188">
        <f>S1779*H1779</f>
        <v>0</v>
      </c>
      <c r="AR1779" s="189" t="s">
        <v>218</v>
      </c>
      <c r="AT1779" s="189" t="s">
        <v>237</v>
      </c>
      <c r="AU1779" s="189" t="s">
        <v>81</v>
      </c>
      <c r="AY1779" s="18" t="s">
        <v>177</v>
      </c>
      <c r="BE1779" s="190">
        <f>IF(N1779="základní",J1779,0)</f>
        <v>0</v>
      </c>
      <c r="BF1779" s="190">
        <f>IF(N1779="snížená",J1779,0)</f>
        <v>0</v>
      </c>
      <c r="BG1779" s="190">
        <f>IF(N1779="zákl. přenesená",J1779,0)</f>
        <v>0</v>
      </c>
      <c r="BH1779" s="190">
        <f>IF(N1779="sníž. přenesená",J1779,0)</f>
        <v>0</v>
      </c>
      <c r="BI1779" s="190">
        <f>IF(N1779="nulová",J1779,0)</f>
        <v>0</v>
      </c>
      <c r="BJ1779" s="18" t="s">
        <v>79</v>
      </c>
      <c r="BK1779" s="190">
        <f>ROUND(I1779*H1779,2)</f>
        <v>0</v>
      </c>
      <c r="BL1779" s="18" t="s">
        <v>184</v>
      </c>
      <c r="BM1779" s="189" t="s">
        <v>967</v>
      </c>
    </row>
    <row r="1780" spans="2:51" s="12" customFormat="1" ht="12">
      <c r="B1780" s="194"/>
      <c r="D1780" s="191" t="s">
        <v>188</v>
      </c>
      <c r="F1780" s="196" t="s">
        <v>968</v>
      </c>
      <c r="H1780" s="197">
        <v>12.39</v>
      </c>
      <c r="I1780" s="198"/>
      <c r="L1780" s="194"/>
      <c r="M1780" s="199"/>
      <c r="N1780" s="200"/>
      <c r="O1780" s="200"/>
      <c r="P1780" s="200"/>
      <c r="Q1780" s="200"/>
      <c r="R1780" s="200"/>
      <c r="S1780" s="200"/>
      <c r="T1780" s="201"/>
      <c r="AT1780" s="195" t="s">
        <v>188</v>
      </c>
      <c r="AU1780" s="195" t="s">
        <v>81</v>
      </c>
      <c r="AV1780" s="12" t="s">
        <v>81</v>
      </c>
      <c r="AW1780" s="12" t="s">
        <v>4</v>
      </c>
      <c r="AX1780" s="12" t="s">
        <v>79</v>
      </c>
      <c r="AY1780" s="195" t="s">
        <v>177</v>
      </c>
    </row>
    <row r="1781" spans="2:65" s="1" customFormat="1" ht="24" customHeight="1">
      <c r="B1781" s="177"/>
      <c r="C1781" s="203" t="s">
        <v>969</v>
      </c>
      <c r="D1781" s="203" t="s">
        <v>237</v>
      </c>
      <c r="E1781" s="204" t="s">
        <v>970</v>
      </c>
      <c r="F1781" s="205" t="s">
        <v>971</v>
      </c>
      <c r="G1781" s="206" t="s">
        <v>494</v>
      </c>
      <c r="H1781" s="207">
        <v>12.39</v>
      </c>
      <c r="I1781" s="208"/>
      <c r="J1781" s="209">
        <f>ROUND(I1781*H1781,2)</f>
        <v>0</v>
      </c>
      <c r="K1781" s="205" t="s">
        <v>183</v>
      </c>
      <c r="L1781" s="210"/>
      <c r="M1781" s="211" t="s">
        <v>3</v>
      </c>
      <c r="N1781" s="212" t="s">
        <v>43</v>
      </c>
      <c r="O1781" s="70"/>
      <c r="P1781" s="187">
        <f>O1781*H1781</f>
        <v>0</v>
      </c>
      <c r="Q1781" s="187">
        <v>0.0002</v>
      </c>
      <c r="R1781" s="187">
        <f>Q1781*H1781</f>
        <v>0.002478</v>
      </c>
      <c r="S1781" s="187">
        <v>0</v>
      </c>
      <c r="T1781" s="188">
        <f>S1781*H1781</f>
        <v>0</v>
      </c>
      <c r="AR1781" s="189" t="s">
        <v>218</v>
      </c>
      <c r="AT1781" s="189" t="s">
        <v>237</v>
      </c>
      <c r="AU1781" s="189" t="s">
        <v>81</v>
      </c>
      <c r="AY1781" s="18" t="s">
        <v>177</v>
      </c>
      <c r="BE1781" s="190">
        <f>IF(N1781="základní",J1781,0)</f>
        <v>0</v>
      </c>
      <c r="BF1781" s="190">
        <f>IF(N1781="snížená",J1781,0)</f>
        <v>0</v>
      </c>
      <c r="BG1781" s="190">
        <f>IF(N1781="zákl. přenesená",J1781,0)</f>
        <v>0</v>
      </c>
      <c r="BH1781" s="190">
        <f>IF(N1781="sníž. přenesená",J1781,0)</f>
        <v>0</v>
      </c>
      <c r="BI1781" s="190">
        <f>IF(N1781="nulová",J1781,0)</f>
        <v>0</v>
      </c>
      <c r="BJ1781" s="18" t="s">
        <v>79</v>
      </c>
      <c r="BK1781" s="190">
        <f>ROUND(I1781*H1781,2)</f>
        <v>0</v>
      </c>
      <c r="BL1781" s="18" t="s">
        <v>184</v>
      </c>
      <c r="BM1781" s="189" t="s">
        <v>972</v>
      </c>
    </row>
    <row r="1782" spans="2:51" s="12" customFormat="1" ht="12">
      <c r="B1782" s="194"/>
      <c r="D1782" s="191" t="s">
        <v>188</v>
      </c>
      <c r="F1782" s="196" t="s">
        <v>968</v>
      </c>
      <c r="H1782" s="197">
        <v>12.39</v>
      </c>
      <c r="I1782" s="198"/>
      <c r="L1782" s="194"/>
      <c r="M1782" s="199"/>
      <c r="N1782" s="200"/>
      <c r="O1782" s="200"/>
      <c r="P1782" s="200"/>
      <c r="Q1782" s="200"/>
      <c r="R1782" s="200"/>
      <c r="S1782" s="200"/>
      <c r="T1782" s="201"/>
      <c r="AT1782" s="195" t="s">
        <v>188</v>
      </c>
      <c r="AU1782" s="195" t="s">
        <v>81</v>
      </c>
      <c r="AV1782" s="12" t="s">
        <v>81</v>
      </c>
      <c r="AW1782" s="12" t="s">
        <v>4</v>
      </c>
      <c r="AX1782" s="12" t="s">
        <v>79</v>
      </c>
      <c r="AY1782" s="195" t="s">
        <v>177</v>
      </c>
    </row>
    <row r="1783" spans="2:65" s="1" customFormat="1" ht="16.5" customHeight="1">
      <c r="B1783" s="177"/>
      <c r="C1783" s="203" t="s">
        <v>973</v>
      </c>
      <c r="D1783" s="203" t="s">
        <v>237</v>
      </c>
      <c r="E1783" s="204" t="s">
        <v>974</v>
      </c>
      <c r="F1783" s="205" t="s">
        <v>975</v>
      </c>
      <c r="G1783" s="206" t="s">
        <v>494</v>
      </c>
      <c r="H1783" s="207">
        <v>119.753</v>
      </c>
      <c r="I1783" s="208"/>
      <c r="J1783" s="209">
        <f>ROUND(I1783*H1783,2)</f>
        <v>0</v>
      </c>
      <c r="K1783" s="205" t="s">
        <v>183</v>
      </c>
      <c r="L1783" s="210"/>
      <c r="M1783" s="211" t="s">
        <v>3</v>
      </c>
      <c r="N1783" s="212" t="s">
        <v>43</v>
      </c>
      <c r="O1783" s="70"/>
      <c r="P1783" s="187">
        <f>O1783*H1783</f>
        <v>0</v>
      </c>
      <c r="Q1783" s="187">
        <v>3E-05</v>
      </c>
      <c r="R1783" s="187">
        <f>Q1783*H1783</f>
        <v>0.00359259</v>
      </c>
      <c r="S1783" s="187">
        <v>0</v>
      </c>
      <c r="T1783" s="188">
        <f>S1783*H1783</f>
        <v>0</v>
      </c>
      <c r="AR1783" s="189" t="s">
        <v>218</v>
      </c>
      <c r="AT1783" s="189" t="s">
        <v>237</v>
      </c>
      <c r="AU1783" s="189" t="s">
        <v>81</v>
      </c>
      <c r="AY1783" s="18" t="s">
        <v>177</v>
      </c>
      <c r="BE1783" s="190">
        <f>IF(N1783="základní",J1783,0)</f>
        <v>0</v>
      </c>
      <c r="BF1783" s="190">
        <f>IF(N1783="snížená",J1783,0)</f>
        <v>0</v>
      </c>
      <c r="BG1783" s="190">
        <f>IF(N1783="zákl. přenesená",J1783,0)</f>
        <v>0</v>
      </c>
      <c r="BH1783" s="190">
        <f>IF(N1783="sníž. přenesená",J1783,0)</f>
        <v>0</v>
      </c>
      <c r="BI1783" s="190">
        <f>IF(N1783="nulová",J1783,0)</f>
        <v>0</v>
      </c>
      <c r="BJ1783" s="18" t="s">
        <v>79</v>
      </c>
      <c r="BK1783" s="190">
        <f>ROUND(I1783*H1783,2)</f>
        <v>0</v>
      </c>
      <c r="BL1783" s="18" t="s">
        <v>184</v>
      </c>
      <c r="BM1783" s="189" t="s">
        <v>976</v>
      </c>
    </row>
    <row r="1784" spans="2:51" s="12" customFormat="1" ht="12">
      <c r="B1784" s="194"/>
      <c r="D1784" s="191" t="s">
        <v>188</v>
      </c>
      <c r="F1784" s="196" t="s">
        <v>977</v>
      </c>
      <c r="H1784" s="197">
        <v>119.753</v>
      </c>
      <c r="I1784" s="198"/>
      <c r="L1784" s="194"/>
      <c r="M1784" s="199"/>
      <c r="N1784" s="200"/>
      <c r="O1784" s="200"/>
      <c r="P1784" s="200"/>
      <c r="Q1784" s="200"/>
      <c r="R1784" s="200"/>
      <c r="S1784" s="200"/>
      <c r="T1784" s="201"/>
      <c r="AT1784" s="195" t="s">
        <v>188</v>
      </c>
      <c r="AU1784" s="195" t="s">
        <v>81</v>
      </c>
      <c r="AV1784" s="12" t="s">
        <v>81</v>
      </c>
      <c r="AW1784" s="12" t="s">
        <v>4</v>
      </c>
      <c r="AX1784" s="12" t="s">
        <v>79</v>
      </c>
      <c r="AY1784" s="195" t="s">
        <v>177</v>
      </c>
    </row>
    <row r="1785" spans="2:65" s="1" customFormat="1" ht="36" customHeight="1">
      <c r="B1785" s="177"/>
      <c r="C1785" s="178" t="s">
        <v>978</v>
      </c>
      <c r="D1785" s="178" t="s">
        <v>179</v>
      </c>
      <c r="E1785" s="179" t="s">
        <v>979</v>
      </c>
      <c r="F1785" s="180" t="s">
        <v>980</v>
      </c>
      <c r="G1785" s="181" t="s">
        <v>261</v>
      </c>
      <c r="H1785" s="182">
        <v>142.754</v>
      </c>
      <c r="I1785" s="183"/>
      <c r="J1785" s="184">
        <f>ROUND(I1785*H1785,2)</f>
        <v>0</v>
      </c>
      <c r="K1785" s="180" t="s">
        <v>183</v>
      </c>
      <c r="L1785" s="37"/>
      <c r="M1785" s="185" t="s">
        <v>3</v>
      </c>
      <c r="N1785" s="186" t="s">
        <v>43</v>
      </c>
      <c r="O1785" s="70"/>
      <c r="P1785" s="187">
        <f>O1785*H1785</f>
        <v>0</v>
      </c>
      <c r="Q1785" s="187">
        <v>0.00348</v>
      </c>
      <c r="R1785" s="187">
        <f>Q1785*H1785</f>
        <v>0.49678392</v>
      </c>
      <c r="S1785" s="187">
        <v>0</v>
      </c>
      <c r="T1785" s="188">
        <f>S1785*H1785</f>
        <v>0</v>
      </c>
      <c r="AR1785" s="189" t="s">
        <v>184</v>
      </c>
      <c r="AT1785" s="189" t="s">
        <v>179</v>
      </c>
      <c r="AU1785" s="189" t="s">
        <v>81</v>
      </c>
      <c r="AY1785" s="18" t="s">
        <v>177</v>
      </c>
      <c r="BE1785" s="190">
        <f>IF(N1785="základní",J1785,0)</f>
        <v>0</v>
      </c>
      <c r="BF1785" s="190">
        <f>IF(N1785="snížená",J1785,0)</f>
        <v>0</v>
      </c>
      <c r="BG1785" s="190">
        <f>IF(N1785="zákl. přenesená",J1785,0)</f>
        <v>0</v>
      </c>
      <c r="BH1785" s="190">
        <f>IF(N1785="sníž. přenesená",J1785,0)</f>
        <v>0</v>
      </c>
      <c r="BI1785" s="190">
        <f>IF(N1785="nulová",J1785,0)</f>
        <v>0</v>
      </c>
      <c r="BJ1785" s="18" t="s">
        <v>79</v>
      </c>
      <c r="BK1785" s="190">
        <f>ROUND(I1785*H1785,2)</f>
        <v>0</v>
      </c>
      <c r="BL1785" s="18" t="s">
        <v>184</v>
      </c>
      <c r="BM1785" s="189" t="s">
        <v>981</v>
      </c>
    </row>
    <row r="1786" spans="2:51" s="12" customFormat="1" ht="12">
      <c r="B1786" s="194"/>
      <c r="D1786" s="191" t="s">
        <v>188</v>
      </c>
      <c r="E1786" s="195" t="s">
        <v>3</v>
      </c>
      <c r="F1786" s="196" t="s">
        <v>982</v>
      </c>
      <c r="H1786" s="197">
        <v>142.754</v>
      </c>
      <c r="I1786" s="198"/>
      <c r="L1786" s="194"/>
      <c r="M1786" s="199"/>
      <c r="N1786" s="200"/>
      <c r="O1786" s="200"/>
      <c r="P1786" s="200"/>
      <c r="Q1786" s="200"/>
      <c r="R1786" s="200"/>
      <c r="S1786" s="200"/>
      <c r="T1786" s="201"/>
      <c r="AT1786" s="195" t="s">
        <v>188</v>
      </c>
      <c r="AU1786" s="195" t="s">
        <v>81</v>
      </c>
      <c r="AV1786" s="12" t="s">
        <v>81</v>
      </c>
      <c r="AW1786" s="12" t="s">
        <v>34</v>
      </c>
      <c r="AX1786" s="12" t="s">
        <v>79</v>
      </c>
      <c r="AY1786" s="195" t="s">
        <v>177</v>
      </c>
    </row>
    <row r="1787" spans="2:65" s="1" customFormat="1" ht="36" customHeight="1">
      <c r="B1787" s="177"/>
      <c r="C1787" s="178" t="s">
        <v>983</v>
      </c>
      <c r="D1787" s="178" t="s">
        <v>179</v>
      </c>
      <c r="E1787" s="179" t="s">
        <v>984</v>
      </c>
      <c r="F1787" s="180" t="s">
        <v>985</v>
      </c>
      <c r="G1787" s="181" t="s">
        <v>261</v>
      </c>
      <c r="H1787" s="182">
        <v>13.57</v>
      </c>
      <c r="I1787" s="183"/>
      <c r="J1787" s="184">
        <f>ROUND(I1787*H1787,2)</f>
        <v>0</v>
      </c>
      <c r="K1787" s="180" t="s">
        <v>183</v>
      </c>
      <c r="L1787" s="37"/>
      <c r="M1787" s="185" t="s">
        <v>3</v>
      </c>
      <c r="N1787" s="186" t="s">
        <v>43</v>
      </c>
      <c r="O1787" s="70"/>
      <c r="P1787" s="187">
        <f>O1787*H1787</f>
        <v>0</v>
      </c>
      <c r="Q1787" s="187">
        <v>0</v>
      </c>
      <c r="R1787" s="187">
        <f>Q1787*H1787</f>
        <v>0</v>
      </c>
      <c r="S1787" s="187">
        <v>0</v>
      </c>
      <c r="T1787" s="188">
        <f>S1787*H1787</f>
        <v>0</v>
      </c>
      <c r="AR1787" s="189" t="s">
        <v>184</v>
      </c>
      <c r="AT1787" s="189" t="s">
        <v>179</v>
      </c>
      <c r="AU1787" s="189" t="s">
        <v>81</v>
      </c>
      <c r="AY1787" s="18" t="s">
        <v>177</v>
      </c>
      <c r="BE1787" s="190">
        <f>IF(N1787="základní",J1787,0)</f>
        <v>0</v>
      </c>
      <c r="BF1787" s="190">
        <f>IF(N1787="snížená",J1787,0)</f>
        <v>0</v>
      </c>
      <c r="BG1787" s="190">
        <f>IF(N1787="zákl. přenesená",J1787,0)</f>
        <v>0</v>
      </c>
      <c r="BH1787" s="190">
        <f>IF(N1787="sníž. přenesená",J1787,0)</f>
        <v>0</v>
      </c>
      <c r="BI1787" s="190">
        <f>IF(N1787="nulová",J1787,0)</f>
        <v>0</v>
      </c>
      <c r="BJ1787" s="18" t="s">
        <v>79</v>
      </c>
      <c r="BK1787" s="190">
        <f>ROUND(I1787*H1787,2)</f>
        <v>0</v>
      </c>
      <c r="BL1787" s="18" t="s">
        <v>184</v>
      </c>
      <c r="BM1787" s="189" t="s">
        <v>986</v>
      </c>
    </row>
    <row r="1788" spans="2:47" s="1" customFormat="1" ht="12">
      <c r="B1788" s="37"/>
      <c r="D1788" s="191" t="s">
        <v>186</v>
      </c>
      <c r="F1788" s="192" t="s">
        <v>987</v>
      </c>
      <c r="I1788" s="122"/>
      <c r="L1788" s="37"/>
      <c r="M1788" s="193"/>
      <c r="N1788" s="70"/>
      <c r="O1788" s="70"/>
      <c r="P1788" s="70"/>
      <c r="Q1788" s="70"/>
      <c r="R1788" s="70"/>
      <c r="S1788" s="70"/>
      <c r="T1788" s="71"/>
      <c r="AT1788" s="18" t="s">
        <v>186</v>
      </c>
      <c r="AU1788" s="18" t="s">
        <v>81</v>
      </c>
    </row>
    <row r="1789" spans="2:51" s="12" customFormat="1" ht="12">
      <c r="B1789" s="194"/>
      <c r="D1789" s="191" t="s">
        <v>188</v>
      </c>
      <c r="E1789" s="195" t="s">
        <v>3</v>
      </c>
      <c r="F1789" s="196" t="s">
        <v>988</v>
      </c>
      <c r="H1789" s="197">
        <v>13.57</v>
      </c>
      <c r="I1789" s="198"/>
      <c r="L1789" s="194"/>
      <c r="M1789" s="199"/>
      <c r="N1789" s="200"/>
      <c r="O1789" s="200"/>
      <c r="P1789" s="200"/>
      <c r="Q1789" s="200"/>
      <c r="R1789" s="200"/>
      <c r="S1789" s="200"/>
      <c r="T1789" s="201"/>
      <c r="AT1789" s="195" t="s">
        <v>188</v>
      </c>
      <c r="AU1789" s="195" t="s">
        <v>81</v>
      </c>
      <c r="AV1789" s="12" t="s">
        <v>81</v>
      </c>
      <c r="AW1789" s="12" t="s">
        <v>34</v>
      </c>
      <c r="AX1789" s="12" t="s">
        <v>79</v>
      </c>
      <c r="AY1789" s="195" t="s">
        <v>177</v>
      </c>
    </row>
    <row r="1790" spans="2:65" s="1" customFormat="1" ht="24" customHeight="1">
      <c r="B1790" s="177"/>
      <c r="C1790" s="178" t="s">
        <v>989</v>
      </c>
      <c r="D1790" s="178" t="s">
        <v>179</v>
      </c>
      <c r="E1790" s="179" t="s">
        <v>990</v>
      </c>
      <c r="F1790" s="180" t="s">
        <v>991</v>
      </c>
      <c r="G1790" s="181" t="s">
        <v>182</v>
      </c>
      <c r="H1790" s="182">
        <v>1.386</v>
      </c>
      <c r="I1790" s="183"/>
      <c r="J1790" s="184">
        <f>ROUND(I1790*H1790,2)</f>
        <v>0</v>
      </c>
      <c r="K1790" s="180" t="s">
        <v>183</v>
      </c>
      <c r="L1790" s="37"/>
      <c r="M1790" s="185" t="s">
        <v>3</v>
      </c>
      <c r="N1790" s="186" t="s">
        <v>43</v>
      </c>
      <c r="O1790" s="70"/>
      <c r="P1790" s="187">
        <f>O1790*H1790</f>
        <v>0</v>
      </c>
      <c r="Q1790" s="187">
        <v>2.45329</v>
      </c>
      <c r="R1790" s="187">
        <f>Q1790*H1790</f>
        <v>3.4002599399999998</v>
      </c>
      <c r="S1790" s="187">
        <v>0</v>
      </c>
      <c r="T1790" s="188">
        <f>S1790*H1790</f>
        <v>0</v>
      </c>
      <c r="AR1790" s="189" t="s">
        <v>184</v>
      </c>
      <c r="AT1790" s="189" t="s">
        <v>179</v>
      </c>
      <c r="AU1790" s="189" t="s">
        <v>81</v>
      </c>
      <c r="AY1790" s="18" t="s">
        <v>177</v>
      </c>
      <c r="BE1790" s="190">
        <f>IF(N1790="základní",J1790,0)</f>
        <v>0</v>
      </c>
      <c r="BF1790" s="190">
        <f>IF(N1790="snížená",J1790,0)</f>
        <v>0</v>
      </c>
      <c r="BG1790" s="190">
        <f>IF(N1790="zákl. přenesená",J1790,0)</f>
        <v>0</v>
      </c>
      <c r="BH1790" s="190">
        <f>IF(N1790="sníž. přenesená",J1790,0)</f>
        <v>0</v>
      </c>
      <c r="BI1790" s="190">
        <f>IF(N1790="nulová",J1790,0)</f>
        <v>0</v>
      </c>
      <c r="BJ1790" s="18" t="s">
        <v>79</v>
      </c>
      <c r="BK1790" s="190">
        <f>ROUND(I1790*H1790,2)</f>
        <v>0</v>
      </c>
      <c r="BL1790" s="18" t="s">
        <v>184</v>
      </c>
      <c r="BM1790" s="189" t="s">
        <v>992</v>
      </c>
    </row>
    <row r="1791" spans="2:47" s="1" customFormat="1" ht="12">
      <c r="B1791" s="37"/>
      <c r="D1791" s="191" t="s">
        <v>186</v>
      </c>
      <c r="F1791" s="192" t="s">
        <v>993</v>
      </c>
      <c r="I1791" s="122"/>
      <c r="L1791" s="37"/>
      <c r="M1791" s="193"/>
      <c r="N1791" s="70"/>
      <c r="O1791" s="70"/>
      <c r="P1791" s="70"/>
      <c r="Q1791" s="70"/>
      <c r="R1791" s="70"/>
      <c r="S1791" s="70"/>
      <c r="T1791" s="71"/>
      <c r="AT1791" s="18" t="s">
        <v>186</v>
      </c>
      <c r="AU1791" s="18" t="s">
        <v>81</v>
      </c>
    </row>
    <row r="1792" spans="2:51" s="12" customFormat="1" ht="12">
      <c r="B1792" s="194"/>
      <c r="D1792" s="191" t="s">
        <v>188</v>
      </c>
      <c r="E1792" s="195" t="s">
        <v>3</v>
      </c>
      <c r="F1792" s="196" t="s">
        <v>994</v>
      </c>
      <c r="H1792" s="197">
        <v>1.386</v>
      </c>
      <c r="I1792" s="198"/>
      <c r="L1792" s="194"/>
      <c r="M1792" s="199"/>
      <c r="N1792" s="200"/>
      <c r="O1792" s="200"/>
      <c r="P1792" s="200"/>
      <c r="Q1792" s="200"/>
      <c r="R1792" s="200"/>
      <c r="S1792" s="200"/>
      <c r="T1792" s="201"/>
      <c r="AT1792" s="195" t="s">
        <v>188</v>
      </c>
      <c r="AU1792" s="195" t="s">
        <v>81</v>
      </c>
      <c r="AV1792" s="12" t="s">
        <v>81</v>
      </c>
      <c r="AW1792" s="12" t="s">
        <v>34</v>
      </c>
      <c r="AX1792" s="12" t="s">
        <v>79</v>
      </c>
      <c r="AY1792" s="195" t="s">
        <v>177</v>
      </c>
    </row>
    <row r="1793" spans="2:65" s="1" customFormat="1" ht="24" customHeight="1">
      <c r="B1793" s="177"/>
      <c r="C1793" s="178" t="s">
        <v>995</v>
      </c>
      <c r="D1793" s="178" t="s">
        <v>179</v>
      </c>
      <c r="E1793" s="179" t="s">
        <v>990</v>
      </c>
      <c r="F1793" s="180" t="s">
        <v>991</v>
      </c>
      <c r="G1793" s="181" t="s">
        <v>182</v>
      </c>
      <c r="H1793" s="182">
        <v>38.345</v>
      </c>
      <c r="I1793" s="183"/>
      <c r="J1793" s="184">
        <f>ROUND(I1793*H1793,2)</f>
        <v>0</v>
      </c>
      <c r="K1793" s="180" t="s">
        <v>183</v>
      </c>
      <c r="L1793" s="37"/>
      <c r="M1793" s="185" t="s">
        <v>3</v>
      </c>
      <c r="N1793" s="186" t="s">
        <v>43</v>
      </c>
      <c r="O1793" s="70"/>
      <c r="P1793" s="187">
        <f>O1793*H1793</f>
        <v>0</v>
      </c>
      <c r="Q1793" s="187">
        <v>2.45329</v>
      </c>
      <c r="R1793" s="187">
        <f>Q1793*H1793</f>
        <v>94.07140505</v>
      </c>
      <c r="S1793" s="187">
        <v>0</v>
      </c>
      <c r="T1793" s="188">
        <f>S1793*H1793</f>
        <v>0</v>
      </c>
      <c r="AR1793" s="189" t="s">
        <v>184</v>
      </c>
      <c r="AT1793" s="189" t="s">
        <v>179</v>
      </c>
      <c r="AU1793" s="189" t="s">
        <v>81</v>
      </c>
      <c r="AY1793" s="18" t="s">
        <v>177</v>
      </c>
      <c r="BE1793" s="190">
        <f>IF(N1793="základní",J1793,0)</f>
        <v>0</v>
      </c>
      <c r="BF1793" s="190">
        <f>IF(N1793="snížená",J1793,0)</f>
        <v>0</v>
      </c>
      <c r="BG1793" s="190">
        <f>IF(N1793="zákl. přenesená",J1793,0)</f>
        <v>0</v>
      </c>
      <c r="BH1793" s="190">
        <f>IF(N1793="sníž. přenesená",J1793,0)</f>
        <v>0</v>
      </c>
      <c r="BI1793" s="190">
        <f>IF(N1793="nulová",J1793,0)</f>
        <v>0</v>
      </c>
      <c r="BJ1793" s="18" t="s">
        <v>79</v>
      </c>
      <c r="BK1793" s="190">
        <f>ROUND(I1793*H1793,2)</f>
        <v>0</v>
      </c>
      <c r="BL1793" s="18" t="s">
        <v>184</v>
      </c>
      <c r="BM1793" s="189" t="s">
        <v>996</v>
      </c>
    </row>
    <row r="1794" spans="2:47" s="1" customFormat="1" ht="12">
      <c r="B1794" s="37"/>
      <c r="D1794" s="191" t="s">
        <v>186</v>
      </c>
      <c r="F1794" s="192" t="s">
        <v>993</v>
      </c>
      <c r="I1794" s="122"/>
      <c r="L1794" s="37"/>
      <c r="M1794" s="193"/>
      <c r="N1794" s="70"/>
      <c r="O1794" s="70"/>
      <c r="P1794" s="70"/>
      <c r="Q1794" s="70"/>
      <c r="R1794" s="70"/>
      <c r="S1794" s="70"/>
      <c r="T1794" s="71"/>
      <c r="AT1794" s="18" t="s">
        <v>186</v>
      </c>
      <c r="AU1794" s="18" t="s">
        <v>81</v>
      </c>
    </row>
    <row r="1795" spans="2:51" s="12" customFormat="1" ht="12">
      <c r="B1795" s="194"/>
      <c r="D1795" s="191" t="s">
        <v>188</v>
      </c>
      <c r="E1795" s="195" t="s">
        <v>3</v>
      </c>
      <c r="F1795" s="196" t="s">
        <v>997</v>
      </c>
      <c r="H1795" s="197">
        <v>2.023</v>
      </c>
      <c r="I1795" s="198"/>
      <c r="L1795" s="194"/>
      <c r="M1795" s="199"/>
      <c r="N1795" s="200"/>
      <c r="O1795" s="200"/>
      <c r="P1795" s="200"/>
      <c r="Q1795" s="200"/>
      <c r="R1795" s="200"/>
      <c r="S1795" s="200"/>
      <c r="T1795" s="201"/>
      <c r="AT1795" s="195" t="s">
        <v>188</v>
      </c>
      <c r="AU1795" s="195" t="s">
        <v>81</v>
      </c>
      <c r="AV1795" s="12" t="s">
        <v>81</v>
      </c>
      <c r="AW1795" s="12" t="s">
        <v>34</v>
      </c>
      <c r="AX1795" s="12" t="s">
        <v>72</v>
      </c>
      <c r="AY1795" s="195" t="s">
        <v>177</v>
      </c>
    </row>
    <row r="1796" spans="2:51" s="14" customFormat="1" ht="12">
      <c r="B1796" s="221"/>
      <c r="D1796" s="191" t="s">
        <v>188</v>
      </c>
      <c r="E1796" s="222" t="s">
        <v>3</v>
      </c>
      <c r="F1796" s="223" t="s">
        <v>374</v>
      </c>
      <c r="H1796" s="224">
        <v>2.023</v>
      </c>
      <c r="I1796" s="225"/>
      <c r="L1796" s="221"/>
      <c r="M1796" s="226"/>
      <c r="N1796" s="227"/>
      <c r="O1796" s="227"/>
      <c r="P1796" s="227"/>
      <c r="Q1796" s="227"/>
      <c r="R1796" s="227"/>
      <c r="S1796" s="227"/>
      <c r="T1796" s="228"/>
      <c r="AT1796" s="222" t="s">
        <v>188</v>
      </c>
      <c r="AU1796" s="222" t="s">
        <v>81</v>
      </c>
      <c r="AV1796" s="14" t="s">
        <v>194</v>
      </c>
      <c r="AW1796" s="14" t="s">
        <v>34</v>
      </c>
      <c r="AX1796" s="14" t="s">
        <v>72</v>
      </c>
      <c r="AY1796" s="222" t="s">
        <v>177</v>
      </c>
    </row>
    <row r="1797" spans="2:51" s="12" customFormat="1" ht="12">
      <c r="B1797" s="194"/>
      <c r="D1797" s="191" t="s">
        <v>188</v>
      </c>
      <c r="E1797" s="195" t="s">
        <v>3</v>
      </c>
      <c r="F1797" s="196" t="s">
        <v>998</v>
      </c>
      <c r="H1797" s="197">
        <v>9.149</v>
      </c>
      <c r="I1797" s="198"/>
      <c r="L1797" s="194"/>
      <c r="M1797" s="199"/>
      <c r="N1797" s="200"/>
      <c r="O1797" s="200"/>
      <c r="P1797" s="200"/>
      <c r="Q1797" s="200"/>
      <c r="R1797" s="200"/>
      <c r="S1797" s="200"/>
      <c r="T1797" s="201"/>
      <c r="AT1797" s="195" t="s">
        <v>188</v>
      </c>
      <c r="AU1797" s="195" t="s">
        <v>81</v>
      </c>
      <c r="AV1797" s="12" t="s">
        <v>81</v>
      </c>
      <c r="AW1797" s="12" t="s">
        <v>34</v>
      </c>
      <c r="AX1797" s="12" t="s">
        <v>72</v>
      </c>
      <c r="AY1797" s="195" t="s">
        <v>177</v>
      </c>
    </row>
    <row r="1798" spans="2:51" s="14" customFormat="1" ht="12">
      <c r="B1798" s="221"/>
      <c r="D1798" s="191" t="s">
        <v>188</v>
      </c>
      <c r="E1798" s="222" t="s">
        <v>3</v>
      </c>
      <c r="F1798" s="223" t="s">
        <v>365</v>
      </c>
      <c r="H1798" s="224">
        <v>9.149</v>
      </c>
      <c r="I1798" s="225"/>
      <c r="L1798" s="221"/>
      <c r="M1798" s="226"/>
      <c r="N1798" s="227"/>
      <c r="O1798" s="227"/>
      <c r="P1798" s="227"/>
      <c r="Q1798" s="227"/>
      <c r="R1798" s="227"/>
      <c r="S1798" s="227"/>
      <c r="T1798" s="228"/>
      <c r="AT1798" s="222" t="s">
        <v>188</v>
      </c>
      <c r="AU1798" s="222" t="s">
        <v>81</v>
      </c>
      <c r="AV1798" s="14" t="s">
        <v>194</v>
      </c>
      <c r="AW1798" s="14" t="s">
        <v>34</v>
      </c>
      <c r="AX1798" s="14" t="s">
        <v>72</v>
      </c>
      <c r="AY1798" s="222" t="s">
        <v>177</v>
      </c>
    </row>
    <row r="1799" spans="2:51" s="12" customFormat="1" ht="12">
      <c r="B1799" s="194"/>
      <c r="D1799" s="191" t="s">
        <v>188</v>
      </c>
      <c r="E1799" s="195" t="s">
        <v>3</v>
      </c>
      <c r="F1799" s="196" t="s">
        <v>999</v>
      </c>
      <c r="H1799" s="197">
        <v>9.884</v>
      </c>
      <c r="I1799" s="198"/>
      <c r="L1799" s="194"/>
      <c r="M1799" s="199"/>
      <c r="N1799" s="200"/>
      <c r="O1799" s="200"/>
      <c r="P1799" s="200"/>
      <c r="Q1799" s="200"/>
      <c r="R1799" s="200"/>
      <c r="S1799" s="200"/>
      <c r="T1799" s="201"/>
      <c r="AT1799" s="195" t="s">
        <v>188</v>
      </c>
      <c r="AU1799" s="195" t="s">
        <v>81</v>
      </c>
      <c r="AV1799" s="12" t="s">
        <v>81</v>
      </c>
      <c r="AW1799" s="12" t="s">
        <v>34</v>
      </c>
      <c r="AX1799" s="12" t="s">
        <v>72</v>
      </c>
      <c r="AY1799" s="195" t="s">
        <v>177</v>
      </c>
    </row>
    <row r="1800" spans="2:51" s="14" customFormat="1" ht="12">
      <c r="B1800" s="221"/>
      <c r="D1800" s="191" t="s">
        <v>188</v>
      </c>
      <c r="E1800" s="222" t="s">
        <v>3</v>
      </c>
      <c r="F1800" s="223" t="s">
        <v>366</v>
      </c>
      <c r="H1800" s="224">
        <v>9.884</v>
      </c>
      <c r="I1800" s="225"/>
      <c r="L1800" s="221"/>
      <c r="M1800" s="226"/>
      <c r="N1800" s="227"/>
      <c r="O1800" s="227"/>
      <c r="P1800" s="227"/>
      <c r="Q1800" s="227"/>
      <c r="R1800" s="227"/>
      <c r="S1800" s="227"/>
      <c r="T1800" s="228"/>
      <c r="AT1800" s="222" t="s">
        <v>188</v>
      </c>
      <c r="AU1800" s="222" t="s">
        <v>81</v>
      </c>
      <c r="AV1800" s="14" t="s">
        <v>194</v>
      </c>
      <c r="AW1800" s="14" t="s">
        <v>34</v>
      </c>
      <c r="AX1800" s="14" t="s">
        <v>72</v>
      </c>
      <c r="AY1800" s="222" t="s">
        <v>177</v>
      </c>
    </row>
    <row r="1801" spans="2:51" s="12" customFormat="1" ht="12">
      <c r="B1801" s="194"/>
      <c r="D1801" s="191" t="s">
        <v>188</v>
      </c>
      <c r="E1801" s="195" t="s">
        <v>3</v>
      </c>
      <c r="F1801" s="196" t="s">
        <v>999</v>
      </c>
      <c r="H1801" s="197">
        <v>9.884</v>
      </c>
      <c r="I1801" s="198"/>
      <c r="L1801" s="194"/>
      <c r="M1801" s="199"/>
      <c r="N1801" s="200"/>
      <c r="O1801" s="200"/>
      <c r="P1801" s="200"/>
      <c r="Q1801" s="200"/>
      <c r="R1801" s="200"/>
      <c r="S1801" s="200"/>
      <c r="T1801" s="201"/>
      <c r="AT1801" s="195" t="s">
        <v>188</v>
      </c>
      <c r="AU1801" s="195" t="s">
        <v>81</v>
      </c>
      <c r="AV1801" s="12" t="s">
        <v>81</v>
      </c>
      <c r="AW1801" s="12" t="s">
        <v>34</v>
      </c>
      <c r="AX1801" s="12" t="s">
        <v>72</v>
      </c>
      <c r="AY1801" s="195" t="s">
        <v>177</v>
      </c>
    </row>
    <row r="1802" spans="2:51" s="14" customFormat="1" ht="12">
      <c r="B1802" s="221"/>
      <c r="D1802" s="191" t="s">
        <v>188</v>
      </c>
      <c r="E1802" s="222" t="s">
        <v>3</v>
      </c>
      <c r="F1802" s="223" t="s">
        <v>367</v>
      </c>
      <c r="H1802" s="224">
        <v>9.884</v>
      </c>
      <c r="I1802" s="225"/>
      <c r="L1802" s="221"/>
      <c r="M1802" s="226"/>
      <c r="N1802" s="227"/>
      <c r="O1802" s="227"/>
      <c r="P1802" s="227"/>
      <c r="Q1802" s="227"/>
      <c r="R1802" s="227"/>
      <c r="S1802" s="227"/>
      <c r="T1802" s="228"/>
      <c r="AT1802" s="222" t="s">
        <v>188</v>
      </c>
      <c r="AU1802" s="222" t="s">
        <v>81</v>
      </c>
      <c r="AV1802" s="14" t="s">
        <v>194</v>
      </c>
      <c r="AW1802" s="14" t="s">
        <v>34</v>
      </c>
      <c r="AX1802" s="14" t="s">
        <v>72</v>
      </c>
      <c r="AY1802" s="222" t="s">
        <v>177</v>
      </c>
    </row>
    <row r="1803" spans="2:51" s="12" customFormat="1" ht="12">
      <c r="B1803" s="194"/>
      <c r="D1803" s="191" t="s">
        <v>188</v>
      </c>
      <c r="E1803" s="195" t="s">
        <v>3</v>
      </c>
      <c r="F1803" s="196" t="s">
        <v>1000</v>
      </c>
      <c r="H1803" s="197">
        <v>7.405</v>
      </c>
      <c r="I1803" s="198"/>
      <c r="L1803" s="194"/>
      <c r="M1803" s="199"/>
      <c r="N1803" s="200"/>
      <c r="O1803" s="200"/>
      <c r="P1803" s="200"/>
      <c r="Q1803" s="200"/>
      <c r="R1803" s="200"/>
      <c r="S1803" s="200"/>
      <c r="T1803" s="201"/>
      <c r="AT1803" s="195" t="s">
        <v>188</v>
      </c>
      <c r="AU1803" s="195" t="s">
        <v>81</v>
      </c>
      <c r="AV1803" s="12" t="s">
        <v>81</v>
      </c>
      <c r="AW1803" s="12" t="s">
        <v>34</v>
      </c>
      <c r="AX1803" s="12" t="s">
        <v>72</v>
      </c>
      <c r="AY1803" s="195" t="s">
        <v>177</v>
      </c>
    </row>
    <row r="1804" spans="2:51" s="14" customFormat="1" ht="12">
      <c r="B1804" s="221"/>
      <c r="D1804" s="191" t="s">
        <v>188</v>
      </c>
      <c r="E1804" s="222" t="s">
        <v>3</v>
      </c>
      <c r="F1804" s="223" t="s">
        <v>356</v>
      </c>
      <c r="H1804" s="224">
        <v>7.405</v>
      </c>
      <c r="I1804" s="225"/>
      <c r="L1804" s="221"/>
      <c r="M1804" s="226"/>
      <c r="N1804" s="227"/>
      <c r="O1804" s="227"/>
      <c r="P1804" s="227"/>
      <c r="Q1804" s="227"/>
      <c r="R1804" s="227"/>
      <c r="S1804" s="227"/>
      <c r="T1804" s="228"/>
      <c r="AT1804" s="222" t="s">
        <v>188</v>
      </c>
      <c r="AU1804" s="222" t="s">
        <v>81</v>
      </c>
      <c r="AV1804" s="14" t="s">
        <v>194</v>
      </c>
      <c r="AW1804" s="14" t="s">
        <v>34</v>
      </c>
      <c r="AX1804" s="14" t="s">
        <v>72</v>
      </c>
      <c r="AY1804" s="222" t="s">
        <v>177</v>
      </c>
    </row>
    <row r="1805" spans="2:51" s="13" customFormat="1" ht="12">
      <c r="B1805" s="213"/>
      <c r="D1805" s="191" t="s">
        <v>188</v>
      </c>
      <c r="E1805" s="214" t="s">
        <v>3</v>
      </c>
      <c r="F1805" s="215" t="s">
        <v>359</v>
      </c>
      <c r="H1805" s="216">
        <v>38.345</v>
      </c>
      <c r="I1805" s="217"/>
      <c r="L1805" s="213"/>
      <c r="M1805" s="218"/>
      <c r="N1805" s="219"/>
      <c r="O1805" s="219"/>
      <c r="P1805" s="219"/>
      <c r="Q1805" s="219"/>
      <c r="R1805" s="219"/>
      <c r="S1805" s="219"/>
      <c r="T1805" s="220"/>
      <c r="AT1805" s="214" t="s">
        <v>188</v>
      </c>
      <c r="AU1805" s="214" t="s">
        <v>81</v>
      </c>
      <c r="AV1805" s="13" t="s">
        <v>184</v>
      </c>
      <c r="AW1805" s="13" t="s">
        <v>34</v>
      </c>
      <c r="AX1805" s="13" t="s">
        <v>79</v>
      </c>
      <c r="AY1805" s="214" t="s">
        <v>177</v>
      </c>
    </row>
    <row r="1806" spans="2:65" s="1" customFormat="1" ht="36" customHeight="1">
      <c r="B1806" s="177"/>
      <c r="C1806" s="178" t="s">
        <v>1001</v>
      </c>
      <c r="D1806" s="178" t="s">
        <v>179</v>
      </c>
      <c r="E1806" s="179" t="s">
        <v>1002</v>
      </c>
      <c r="F1806" s="180" t="s">
        <v>1003</v>
      </c>
      <c r="G1806" s="181" t="s">
        <v>182</v>
      </c>
      <c r="H1806" s="182">
        <v>9.36</v>
      </c>
      <c r="I1806" s="183"/>
      <c r="J1806" s="184">
        <f>ROUND(I1806*H1806,2)</f>
        <v>0</v>
      </c>
      <c r="K1806" s="180" t="s">
        <v>183</v>
      </c>
      <c r="L1806" s="37"/>
      <c r="M1806" s="185" t="s">
        <v>3</v>
      </c>
      <c r="N1806" s="186" t="s">
        <v>43</v>
      </c>
      <c r="O1806" s="70"/>
      <c r="P1806" s="187">
        <f>O1806*H1806</f>
        <v>0</v>
      </c>
      <c r="Q1806" s="187">
        <v>2.25634</v>
      </c>
      <c r="R1806" s="187">
        <f>Q1806*H1806</f>
        <v>21.119342399999997</v>
      </c>
      <c r="S1806" s="187">
        <v>0</v>
      </c>
      <c r="T1806" s="188">
        <f>S1806*H1806</f>
        <v>0</v>
      </c>
      <c r="AR1806" s="189" t="s">
        <v>184</v>
      </c>
      <c r="AT1806" s="189" t="s">
        <v>179</v>
      </c>
      <c r="AU1806" s="189" t="s">
        <v>81</v>
      </c>
      <c r="AY1806" s="18" t="s">
        <v>177</v>
      </c>
      <c r="BE1806" s="190">
        <f>IF(N1806="základní",J1806,0)</f>
        <v>0</v>
      </c>
      <c r="BF1806" s="190">
        <f>IF(N1806="snížená",J1806,0)</f>
        <v>0</v>
      </c>
      <c r="BG1806" s="190">
        <f>IF(N1806="zákl. přenesená",J1806,0)</f>
        <v>0</v>
      </c>
      <c r="BH1806" s="190">
        <f>IF(N1806="sníž. přenesená",J1806,0)</f>
        <v>0</v>
      </c>
      <c r="BI1806" s="190">
        <f>IF(N1806="nulová",J1806,0)</f>
        <v>0</v>
      </c>
      <c r="BJ1806" s="18" t="s">
        <v>79</v>
      </c>
      <c r="BK1806" s="190">
        <f>ROUND(I1806*H1806,2)</f>
        <v>0</v>
      </c>
      <c r="BL1806" s="18" t="s">
        <v>184</v>
      </c>
      <c r="BM1806" s="189" t="s">
        <v>1004</v>
      </c>
    </row>
    <row r="1807" spans="2:51" s="12" customFormat="1" ht="12">
      <c r="B1807" s="194"/>
      <c r="D1807" s="191" t="s">
        <v>188</v>
      </c>
      <c r="E1807" s="195" t="s">
        <v>3</v>
      </c>
      <c r="F1807" s="196" t="s">
        <v>1005</v>
      </c>
      <c r="H1807" s="197">
        <v>9.36</v>
      </c>
      <c r="I1807" s="198"/>
      <c r="L1807" s="194"/>
      <c r="M1807" s="199"/>
      <c r="N1807" s="200"/>
      <c r="O1807" s="200"/>
      <c r="P1807" s="200"/>
      <c r="Q1807" s="200"/>
      <c r="R1807" s="200"/>
      <c r="S1807" s="200"/>
      <c r="T1807" s="201"/>
      <c r="AT1807" s="195" t="s">
        <v>188</v>
      </c>
      <c r="AU1807" s="195" t="s">
        <v>81</v>
      </c>
      <c r="AV1807" s="12" t="s">
        <v>81</v>
      </c>
      <c r="AW1807" s="12" t="s">
        <v>34</v>
      </c>
      <c r="AX1807" s="12" t="s">
        <v>79</v>
      </c>
      <c r="AY1807" s="195" t="s">
        <v>177</v>
      </c>
    </row>
    <row r="1808" spans="2:65" s="1" customFormat="1" ht="24" customHeight="1">
      <c r="B1808" s="177"/>
      <c r="C1808" s="178" t="s">
        <v>1006</v>
      </c>
      <c r="D1808" s="178" t="s">
        <v>179</v>
      </c>
      <c r="E1808" s="179" t="s">
        <v>1007</v>
      </c>
      <c r="F1808" s="180" t="s">
        <v>1008</v>
      </c>
      <c r="G1808" s="181" t="s">
        <v>182</v>
      </c>
      <c r="H1808" s="182">
        <v>38.345</v>
      </c>
      <c r="I1808" s="183"/>
      <c r="J1808" s="184">
        <f>ROUND(I1808*H1808,2)</f>
        <v>0</v>
      </c>
      <c r="K1808" s="180" t="s">
        <v>183</v>
      </c>
      <c r="L1808" s="37"/>
      <c r="M1808" s="185" t="s">
        <v>3</v>
      </c>
      <c r="N1808" s="186" t="s">
        <v>43</v>
      </c>
      <c r="O1808" s="70"/>
      <c r="P1808" s="187">
        <f>O1808*H1808</f>
        <v>0</v>
      </c>
      <c r="Q1808" s="187">
        <v>0</v>
      </c>
      <c r="R1808" s="187">
        <f>Q1808*H1808</f>
        <v>0</v>
      </c>
      <c r="S1808" s="187">
        <v>0</v>
      </c>
      <c r="T1808" s="188">
        <f>S1808*H1808</f>
        <v>0</v>
      </c>
      <c r="AR1808" s="189" t="s">
        <v>184</v>
      </c>
      <c r="AT1808" s="189" t="s">
        <v>179</v>
      </c>
      <c r="AU1808" s="189" t="s">
        <v>81</v>
      </c>
      <c r="AY1808" s="18" t="s">
        <v>177</v>
      </c>
      <c r="BE1808" s="190">
        <f>IF(N1808="základní",J1808,0)</f>
        <v>0</v>
      </c>
      <c r="BF1808" s="190">
        <f>IF(N1808="snížená",J1808,0)</f>
        <v>0</v>
      </c>
      <c r="BG1808" s="190">
        <f>IF(N1808="zákl. přenesená",J1808,0)</f>
        <v>0</v>
      </c>
      <c r="BH1808" s="190">
        <f>IF(N1808="sníž. přenesená",J1808,0)</f>
        <v>0</v>
      </c>
      <c r="BI1808" s="190">
        <f>IF(N1808="nulová",J1808,0)</f>
        <v>0</v>
      </c>
      <c r="BJ1808" s="18" t="s">
        <v>79</v>
      </c>
      <c r="BK1808" s="190">
        <f>ROUND(I1808*H1808,2)</f>
        <v>0</v>
      </c>
      <c r="BL1808" s="18" t="s">
        <v>184</v>
      </c>
      <c r="BM1808" s="189" t="s">
        <v>1009</v>
      </c>
    </row>
    <row r="1809" spans="2:47" s="1" customFormat="1" ht="12">
      <c r="B1809" s="37"/>
      <c r="D1809" s="191" t="s">
        <v>186</v>
      </c>
      <c r="F1809" s="192" t="s">
        <v>1010</v>
      </c>
      <c r="I1809" s="122"/>
      <c r="L1809" s="37"/>
      <c r="M1809" s="193"/>
      <c r="N1809" s="70"/>
      <c r="O1809" s="70"/>
      <c r="P1809" s="70"/>
      <c r="Q1809" s="70"/>
      <c r="R1809" s="70"/>
      <c r="S1809" s="70"/>
      <c r="T1809" s="71"/>
      <c r="AT1809" s="18" t="s">
        <v>186</v>
      </c>
      <c r="AU1809" s="18" t="s">
        <v>81</v>
      </c>
    </row>
    <row r="1810" spans="2:51" s="12" customFormat="1" ht="12">
      <c r="B1810" s="194"/>
      <c r="D1810" s="191" t="s">
        <v>188</v>
      </c>
      <c r="E1810" s="195" t="s">
        <v>3</v>
      </c>
      <c r="F1810" s="196" t="s">
        <v>997</v>
      </c>
      <c r="H1810" s="197">
        <v>2.023</v>
      </c>
      <c r="I1810" s="198"/>
      <c r="L1810" s="194"/>
      <c r="M1810" s="199"/>
      <c r="N1810" s="200"/>
      <c r="O1810" s="200"/>
      <c r="P1810" s="200"/>
      <c r="Q1810" s="200"/>
      <c r="R1810" s="200"/>
      <c r="S1810" s="200"/>
      <c r="T1810" s="201"/>
      <c r="AT1810" s="195" t="s">
        <v>188</v>
      </c>
      <c r="AU1810" s="195" t="s">
        <v>81</v>
      </c>
      <c r="AV1810" s="12" t="s">
        <v>81</v>
      </c>
      <c r="AW1810" s="12" t="s">
        <v>34</v>
      </c>
      <c r="AX1810" s="12" t="s">
        <v>72</v>
      </c>
      <c r="AY1810" s="195" t="s">
        <v>177</v>
      </c>
    </row>
    <row r="1811" spans="2:51" s="14" customFormat="1" ht="12">
      <c r="B1811" s="221"/>
      <c r="D1811" s="191" t="s">
        <v>188</v>
      </c>
      <c r="E1811" s="222" t="s">
        <v>3</v>
      </c>
      <c r="F1811" s="223" t="s">
        <v>374</v>
      </c>
      <c r="H1811" s="224">
        <v>2.023</v>
      </c>
      <c r="I1811" s="225"/>
      <c r="L1811" s="221"/>
      <c r="M1811" s="226"/>
      <c r="N1811" s="227"/>
      <c r="O1811" s="227"/>
      <c r="P1811" s="227"/>
      <c r="Q1811" s="227"/>
      <c r="R1811" s="227"/>
      <c r="S1811" s="227"/>
      <c r="T1811" s="228"/>
      <c r="AT1811" s="222" t="s">
        <v>188</v>
      </c>
      <c r="AU1811" s="222" t="s">
        <v>81</v>
      </c>
      <c r="AV1811" s="14" t="s">
        <v>194</v>
      </c>
      <c r="AW1811" s="14" t="s">
        <v>34</v>
      </c>
      <c r="AX1811" s="14" t="s">
        <v>72</v>
      </c>
      <c r="AY1811" s="222" t="s">
        <v>177</v>
      </c>
    </row>
    <row r="1812" spans="2:51" s="12" customFormat="1" ht="12">
      <c r="B1812" s="194"/>
      <c r="D1812" s="191" t="s">
        <v>188</v>
      </c>
      <c r="E1812" s="195" t="s">
        <v>3</v>
      </c>
      <c r="F1812" s="196" t="s">
        <v>998</v>
      </c>
      <c r="H1812" s="197">
        <v>9.149</v>
      </c>
      <c r="I1812" s="198"/>
      <c r="L1812" s="194"/>
      <c r="M1812" s="199"/>
      <c r="N1812" s="200"/>
      <c r="O1812" s="200"/>
      <c r="P1812" s="200"/>
      <c r="Q1812" s="200"/>
      <c r="R1812" s="200"/>
      <c r="S1812" s="200"/>
      <c r="T1812" s="201"/>
      <c r="AT1812" s="195" t="s">
        <v>188</v>
      </c>
      <c r="AU1812" s="195" t="s">
        <v>81</v>
      </c>
      <c r="AV1812" s="12" t="s">
        <v>81</v>
      </c>
      <c r="AW1812" s="12" t="s">
        <v>34</v>
      </c>
      <c r="AX1812" s="12" t="s">
        <v>72</v>
      </c>
      <c r="AY1812" s="195" t="s">
        <v>177</v>
      </c>
    </row>
    <row r="1813" spans="2:51" s="14" customFormat="1" ht="12">
      <c r="B1813" s="221"/>
      <c r="D1813" s="191" t="s">
        <v>188</v>
      </c>
      <c r="E1813" s="222" t="s">
        <v>3</v>
      </c>
      <c r="F1813" s="223" t="s">
        <v>365</v>
      </c>
      <c r="H1813" s="224">
        <v>9.149</v>
      </c>
      <c r="I1813" s="225"/>
      <c r="L1813" s="221"/>
      <c r="M1813" s="226"/>
      <c r="N1813" s="227"/>
      <c r="O1813" s="227"/>
      <c r="P1813" s="227"/>
      <c r="Q1813" s="227"/>
      <c r="R1813" s="227"/>
      <c r="S1813" s="227"/>
      <c r="T1813" s="228"/>
      <c r="AT1813" s="222" t="s">
        <v>188</v>
      </c>
      <c r="AU1813" s="222" t="s">
        <v>81</v>
      </c>
      <c r="AV1813" s="14" t="s">
        <v>194</v>
      </c>
      <c r="AW1813" s="14" t="s">
        <v>34</v>
      </c>
      <c r="AX1813" s="14" t="s">
        <v>72</v>
      </c>
      <c r="AY1813" s="222" t="s">
        <v>177</v>
      </c>
    </row>
    <row r="1814" spans="2:51" s="12" customFormat="1" ht="12">
      <c r="B1814" s="194"/>
      <c r="D1814" s="191" t="s">
        <v>188</v>
      </c>
      <c r="E1814" s="195" t="s">
        <v>3</v>
      </c>
      <c r="F1814" s="196" t="s">
        <v>999</v>
      </c>
      <c r="H1814" s="197">
        <v>9.884</v>
      </c>
      <c r="I1814" s="198"/>
      <c r="L1814" s="194"/>
      <c r="M1814" s="199"/>
      <c r="N1814" s="200"/>
      <c r="O1814" s="200"/>
      <c r="P1814" s="200"/>
      <c r="Q1814" s="200"/>
      <c r="R1814" s="200"/>
      <c r="S1814" s="200"/>
      <c r="T1814" s="201"/>
      <c r="AT1814" s="195" t="s">
        <v>188</v>
      </c>
      <c r="AU1814" s="195" t="s">
        <v>81</v>
      </c>
      <c r="AV1814" s="12" t="s">
        <v>81</v>
      </c>
      <c r="AW1814" s="12" t="s">
        <v>34</v>
      </c>
      <c r="AX1814" s="12" t="s">
        <v>72</v>
      </c>
      <c r="AY1814" s="195" t="s">
        <v>177</v>
      </c>
    </row>
    <row r="1815" spans="2:51" s="14" customFormat="1" ht="12">
      <c r="B1815" s="221"/>
      <c r="D1815" s="191" t="s">
        <v>188</v>
      </c>
      <c r="E1815" s="222" t="s">
        <v>3</v>
      </c>
      <c r="F1815" s="223" t="s">
        <v>366</v>
      </c>
      <c r="H1815" s="224">
        <v>9.884</v>
      </c>
      <c r="I1815" s="225"/>
      <c r="L1815" s="221"/>
      <c r="M1815" s="226"/>
      <c r="N1815" s="227"/>
      <c r="O1815" s="227"/>
      <c r="P1815" s="227"/>
      <c r="Q1815" s="227"/>
      <c r="R1815" s="227"/>
      <c r="S1815" s="227"/>
      <c r="T1815" s="228"/>
      <c r="AT1815" s="222" t="s">
        <v>188</v>
      </c>
      <c r="AU1815" s="222" t="s">
        <v>81</v>
      </c>
      <c r="AV1815" s="14" t="s">
        <v>194</v>
      </c>
      <c r="AW1815" s="14" t="s">
        <v>34</v>
      </c>
      <c r="AX1815" s="14" t="s">
        <v>72</v>
      </c>
      <c r="AY1815" s="222" t="s">
        <v>177</v>
      </c>
    </row>
    <row r="1816" spans="2:51" s="12" customFormat="1" ht="12">
      <c r="B1816" s="194"/>
      <c r="D1816" s="191" t="s">
        <v>188</v>
      </c>
      <c r="E1816" s="195" t="s">
        <v>3</v>
      </c>
      <c r="F1816" s="196" t="s">
        <v>999</v>
      </c>
      <c r="H1816" s="197">
        <v>9.884</v>
      </c>
      <c r="I1816" s="198"/>
      <c r="L1816" s="194"/>
      <c r="M1816" s="199"/>
      <c r="N1816" s="200"/>
      <c r="O1816" s="200"/>
      <c r="P1816" s="200"/>
      <c r="Q1816" s="200"/>
      <c r="R1816" s="200"/>
      <c r="S1816" s="200"/>
      <c r="T1816" s="201"/>
      <c r="AT1816" s="195" t="s">
        <v>188</v>
      </c>
      <c r="AU1816" s="195" t="s">
        <v>81</v>
      </c>
      <c r="AV1816" s="12" t="s">
        <v>81</v>
      </c>
      <c r="AW1816" s="12" t="s">
        <v>34</v>
      </c>
      <c r="AX1816" s="12" t="s">
        <v>72</v>
      </c>
      <c r="AY1816" s="195" t="s">
        <v>177</v>
      </c>
    </row>
    <row r="1817" spans="2:51" s="14" customFormat="1" ht="12">
      <c r="B1817" s="221"/>
      <c r="D1817" s="191" t="s">
        <v>188</v>
      </c>
      <c r="E1817" s="222" t="s">
        <v>3</v>
      </c>
      <c r="F1817" s="223" t="s">
        <v>367</v>
      </c>
      <c r="H1817" s="224">
        <v>9.884</v>
      </c>
      <c r="I1817" s="225"/>
      <c r="L1817" s="221"/>
      <c r="M1817" s="226"/>
      <c r="N1817" s="227"/>
      <c r="O1817" s="227"/>
      <c r="P1817" s="227"/>
      <c r="Q1817" s="227"/>
      <c r="R1817" s="227"/>
      <c r="S1817" s="227"/>
      <c r="T1817" s="228"/>
      <c r="AT1817" s="222" t="s">
        <v>188</v>
      </c>
      <c r="AU1817" s="222" t="s">
        <v>81</v>
      </c>
      <c r="AV1817" s="14" t="s">
        <v>194</v>
      </c>
      <c r="AW1817" s="14" t="s">
        <v>34</v>
      </c>
      <c r="AX1817" s="14" t="s">
        <v>72</v>
      </c>
      <c r="AY1817" s="222" t="s">
        <v>177</v>
      </c>
    </row>
    <row r="1818" spans="2:51" s="12" customFormat="1" ht="12">
      <c r="B1818" s="194"/>
      <c r="D1818" s="191" t="s">
        <v>188</v>
      </c>
      <c r="E1818" s="195" t="s">
        <v>3</v>
      </c>
      <c r="F1818" s="196" t="s">
        <v>1000</v>
      </c>
      <c r="H1818" s="197">
        <v>7.405</v>
      </c>
      <c r="I1818" s="198"/>
      <c r="L1818" s="194"/>
      <c r="M1818" s="199"/>
      <c r="N1818" s="200"/>
      <c r="O1818" s="200"/>
      <c r="P1818" s="200"/>
      <c r="Q1818" s="200"/>
      <c r="R1818" s="200"/>
      <c r="S1818" s="200"/>
      <c r="T1818" s="201"/>
      <c r="AT1818" s="195" t="s">
        <v>188</v>
      </c>
      <c r="AU1818" s="195" t="s">
        <v>81</v>
      </c>
      <c r="AV1818" s="12" t="s">
        <v>81</v>
      </c>
      <c r="AW1818" s="12" t="s">
        <v>34</v>
      </c>
      <c r="AX1818" s="12" t="s">
        <v>72</v>
      </c>
      <c r="AY1818" s="195" t="s">
        <v>177</v>
      </c>
    </row>
    <row r="1819" spans="2:51" s="14" customFormat="1" ht="12">
      <c r="B1819" s="221"/>
      <c r="D1819" s="191" t="s">
        <v>188</v>
      </c>
      <c r="E1819" s="222" t="s">
        <v>3</v>
      </c>
      <c r="F1819" s="223" t="s">
        <v>356</v>
      </c>
      <c r="H1819" s="224">
        <v>7.405</v>
      </c>
      <c r="I1819" s="225"/>
      <c r="L1819" s="221"/>
      <c r="M1819" s="226"/>
      <c r="N1819" s="227"/>
      <c r="O1819" s="227"/>
      <c r="P1819" s="227"/>
      <c r="Q1819" s="227"/>
      <c r="R1819" s="227"/>
      <c r="S1819" s="227"/>
      <c r="T1819" s="228"/>
      <c r="AT1819" s="222" t="s">
        <v>188</v>
      </c>
      <c r="AU1819" s="222" t="s">
        <v>81</v>
      </c>
      <c r="AV1819" s="14" t="s">
        <v>194</v>
      </c>
      <c r="AW1819" s="14" t="s">
        <v>34</v>
      </c>
      <c r="AX1819" s="14" t="s">
        <v>72</v>
      </c>
      <c r="AY1819" s="222" t="s">
        <v>177</v>
      </c>
    </row>
    <row r="1820" spans="2:51" s="13" customFormat="1" ht="12">
      <c r="B1820" s="213"/>
      <c r="D1820" s="191" t="s">
        <v>188</v>
      </c>
      <c r="E1820" s="214" t="s">
        <v>3</v>
      </c>
      <c r="F1820" s="215" t="s">
        <v>359</v>
      </c>
      <c r="H1820" s="216">
        <v>38.345</v>
      </c>
      <c r="I1820" s="217"/>
      <c r="L1820" s="213"/>
      <c r="M1820" s="218"/>
      <c r="N1820" s="219"/>
      <c r="O1820" s="219"/>
      <c r="P1820" s="219"/>
      <c r="Q1820" s="219"/>
      <c r="R1820" s="219"/>
      <c r="S1820" s="219"/>
      <c r="T1820" s="220"/>
      <c r="AT1820" s="214" t="s">
        <v>188</v>
      </c>
      <c r="AU1820" s="214" t="s">
        <v>81</v>
      </c>
      <c r="AV1820" s="13" t="s">
        <v>184</v>
      </c>
      <c r="AW1820" s="13" t="s">
        <v>34</v>
      </c>
      <c r="AX1820" s="13" t="s">
        <v>79</v>
      </c>
      <c r="AY1820" s="214" t="s">
        <v>177</v>
      </c>
    </row>
    <row r="1821" spans="2:65" s="1" customFormat="1" ht="24" customHeight="1">
      <c r="B1821" s="177"/>
      <c r="C1821" s="178" t="s">
        <v>1011</v>
      </c>
      <c r="D1821" s="178" t="s">
        <v>179</v>
      </c>
      <c r="E1821" s="179" t="s">
        <v>1012</v>
      </c>
      <c r="F1821" s="180" t="s">
        <v>1013</v>
      </c>
      <c r="G1821" s="181" t="s">
        <v>182</v>
      </c>
      <c r="H1821" s="182">
        <v>1.386</v>
      </c>
      <c r="I1821" s="183"/>
      <c r="J1821" s="184">
        <f>ROUND(I1821*H1821,2)</f>
        <v>0</v>
      </c>
      <c r="K1821" s="180" t="s">
        <v>183</v>
      </c>
      <c r="L1821" s="37"/>
      <c r="M1821" s="185" t="s">
        <v>3</v>
      </c>
      <c r="N1821" s="186" t="s">
        <v>43</v>
      </c>
      <c r="O1821" s="70"/>
      <c r="P1821" s="187">
        <f>O1821*H1821</f>
        <v>0</v>
      </c>
      <c r="Q1821" s="187">
        <v>0</v>
      </c>
      <c r="R1821" s="187">
        <f>Q1821*H1821</f>
        <v>0</v>
      </c>
      <c r="S1821" s="187">
        <v>0</v>
      </c>
      <c r="T1821" s="188">
        <f>S1821*H1821</f>
        <v>0</v>
      </c>
      <c r="AR1821" s="189" t="s">
        <v>184</v>
      </c>
      <c r="AT1821" s="189" t="s">
        <v>179</v>
      </c>
      <c r="AU1821" s="189" t="s">
        <v>81</v>
      </c>
      <c r="AY1821" s="18" t="s">
        <v>177</v>
      </c>
      <c r="BE1821" s="190">
        <f>IF(N1821="základní",J1821,0)</f>
        <v>0</v>
      </c>
      <c r="BF1821" s="190">
        <f>IF(N1821="snížená",J1821,0)</f>
        <v>0</v>
      </c>
      <c r="BG1821" s="190">
        <f>IF(N1821="zákl. přenesená",J1821,0)</f>
        <v>0</v>
      </c>
      <c r="BH1821" s="190">
        <f>IF(N1821="sníž. přenesená",J1821,0)</f>
        <v>0</v>
      </c>
      <c r="BI1821" s="190">
        <f>IF(N1821="nulová",J1821,0)</f>
        <v>0</v>
      </c>
      <c r="BJ1821" s="18" t="s">
        <v>79</v>
      </c>
      <c r="BK1821" s="190">
        <f>ROUND(I1821*H1821,2)</f>
        <v>0</v>
      </c>
      <c r="BL1821" s="18" t="s">
        <v>184</v>
      </c>
      <c r="BM1821" s="189" t="s">
        <v>1014</v>
      </c>
    </row>
    <row r="1822" spans="2:47" s="1" customFormat="1" ht="12">
      <c r="B1822" s="37"/>
      <c r="D1822" s="191" t="s">
        <v>186</v>
      </c>
      <c r="F1822" s="192" t="s">
        <v>1010</v>
      </c>
      <c r="I1822" s="122"/>
      <c r="L1822" s="37"/>
      <c r="M1822" s="193"/>
      <c r="N1822" s="70"/>
      <c r="O1822" s="70"/>
      <c r="P1822" s="70"/>
      <c r="Q1822" s="70"/>
      <c r="R1822" s="70"/>
      <c r="S1822" s="70"/>
      <c r="T1822" s="71"/>
      <c r="AT1822" s="18" t="s">
        <v>186</v>
      </c>
      <c r="AU1822" s="18" t="s">
        <v>81</v>
      </c>
    </row>
    <row r="1823" spans="2:65" s="1" customFormat="1" ht="16.5" customHeight="1">
      <c r="B1823" s="177"/>
      <c r="C1823" s="178" t="s">
        <v>1015</v>
      </c>
      <c r="D1823" s="178" t="s">
        <v>179</v>
      </c>
      <c r="E1823" s="179" t="s">
        <v>1016</v>
      </c>
      <c r="F1823" s="180" t="s">
        <v>1017</v>
      </c>
      <c r="G1823" s="181" t="s">
        <v>221</v>
      </c>
      <c r="H1823" s="182">
        <v>346.32</v>
      </c>
      <c r="I1823" s="183"/>
      <c r="J1823" s="184">
        <f>ROUND(I1823*H1823,2)</f>
        <v>0</v>
      </c>
      <c r="K1823" s="180" t="s">
        <v>183</v>
      </c>
      <c r="L1823" s="37"/>
      <c r="M1823" s="185" t="s">
        <v>3</v>
      </c>
      <c r="N1823" s="186" t="s">
        <v>43</v>
      </c>
      <c r="O1823" s="70"/>
      <c r="P1823" s="187">
        <f>O1823*H1823</f>
        <v>0</v>
      </c>
      <c r="Q1823" s="187">
        <v>1.06277</v>
      </c>
      <c r="R1823" s="187">
        <f>Q1823*H1823</f>
        <v>368.0585064</v>
      </c>
      <c r="S1823" s="187">
        <v>0</v>
      </c>
      <c r="T1823" s="188">
        <f>S1823*H1823</f>
        <v>0</v>
      </c>
      <c r="AR1823" s="189" t="s">
        <v>184</v>
      </c>
      <c r="AT1823" s="189" t="s">
        <v>179</v>
      </c>
      <c r="AU1823" s="189" t="s">
        <v>81</v>
      </c>
      <c r="AY1823" s="18" t="s">
        <v>177</v>
      </c>
      <c r="BE1823" s="190">
        <f>IF(N1823="základní",J1823,0)</f>
        <v>0</v>
      </c>
      <c r="BF1823" s="190">
        <f>IF(N1823="snížená",J1823,0)</f>
        <v>0</v>
      </c>
      <c r="BG1823" s="190">
        <f>IF(N1823="zákl. přenesená",J1823,0)</f>
        <v>0</v>
      </c>
      <c r="BH1823" s="190">
        <f>IF(N1823="sníž. přenesená",J1823,0)</f>
        <v>0</v>
      </c>
      <c r="BI1823" s="190">
        <f>IF(N1823="nulová",J1823,0)</f>
        <v>0</v>
      </c>
      <c r="BJ1823" s="18" t="s">
        <v>79</v>
      </c>
      <c r="BK1823" s="190">
        <f>ROUND(I1823*H1823,2)</f>
        <v>0</v>
      </c>
      <c r="BL1823" s="18" t="s">
        <v>184</v>
      </c>
      <c r="BM1823" s="189" t="s">
        <v>1018</v>
      </c>
    </row>
    <row r="1824" spans="2:51" s="12" customFormat="1" ht="12">
      <c r="B1824" s="194"/>
      <c r="D1824" s="191" t="s">
        <v>188</v>
      </c>
      <c r="E1824" s="195" t="s">
        <v>3</v>
      </c>
      <c r="F1824" s="196" t="s">
        <v>1019</v>
      </c>
      <c r="H1824" s="197">
        <v>346.32</v>
      </c>
      <c r="I1824" s="198"/>
      <c r="L1824" s="194"/>
      <c r="M1824" s="199"/>
      <c r="N1824" s="200"/>
      <c r="O1824" s="200"/>
      <c r="P1824" s="200"/>
      <c r="Q1824" s="200"/>
      <c r="R1824" s="200"/>
      <c r="S1824" s="200"/>
      <c r="T1824" s="201"/>
      <c r="AT1824" s="195" t="s">
        <v>188</v>
      </c>
      <c r="AU1824" s="195" t="s">
        <v>81</v>
      </c>
      <c r="AV1824" s="12" t="s">
        <v>81</v>
      </c>
      <c r="AW1824" s="12" t="s">
        <v>34</v>
      </c>
      <c r="AX1824" s="12" t="s">
        <v>79</v>
      </c>
      <c r="AY1824" s="195" t="s">
        <v>177</v>
      </c>
    </row>
    <row r="1825" spans="2:65" s="1" customFormat="1" ht="24" customHeight="1">
      <c r="B1825" s="177"/>
      <c r="C1825" s="178" t="s">
        <v>1020</v>
      </c>
      <c r="D1825" s="178" t="s">
        <v>179</v>
      </c>
      <c r="E1825" s="179" t="s">
        <v>1021</v>
      </c>
      <c r="F1825" s="180" t="s">
        <v>1022</v>
      </c>
      <c r="G1825" s="181" t="s">
        <v>261</v>
      </c>
      <c r="H1825" s="182">
        <v>7.42</v>
      </c>
      <c r="I1825" s="183"/>
      <c r="J1825" s="184">
        <f>ROUND(I1825*H1825,2)</f>
        <v>0</v>
      </c>
      <c r="K1825" s="180" t="s">
        <v>183</v>
      </c>
      <c r="L1825" s="37"/>
      <c r="M1825" s="185" t="s">
        <v>3</v>
      </c>
      <c r="N1825" s="186" t="s">
        <v>43</v>
      </c>
      <c r="O1825" s="70"/>
      <c r="P1825" s="187">
        <f>O1825*H1825</f>
        <v>0</v>
      </c>
      <c r="Q1825" s="187">
        <v>0.1231</v>
      </c>
      <c r="R1825" s="187">
        <f>Q1825*H1825</f>
        <v>0.913402</v>
      </c>
      <c r="S1825" s="187">
        <v>0</v>
      </c>
      <c r="T1825" s="188">
        <f>S1825*H1825</f>
        <v>0</v>
      </c>
      <c r="AR1825" s="189" t="s">
        <v>184</v>
      </c>
      <c r="AT1825" s="189" t="s">
        <v>179</v>
      </c>
      <c r="AU1825" s="189" t="s">
        <v>81</v>
      </c>
      <c r="AY1825" s="18" t="s">
        <v>177</v>
      </c>
      <c r="BE1825" s="190">
        <f>IF(N1825="základní",J1825,0)</f>
        <v>0</v>
      </c>
      <c r="BF1825" s="190">
        <f>IF(N1825="snížená",J1825,0)</f>
        <v>0</v>
      </c>
      <c r="BG1825" s="190">
        <f>IF(N1825="zákl. přenesená",J1825,0)</f>
        <v>0</v>
      </c>
      <c r="BH1825" s="190">
        <f>IF(N1825="sníž. přenesená",J1825,0)</f>
        <v>0</v>
      </c>
      <c r="BI1825" s="190">
        <f>IF(N1825="nulová",J1825,0)</f>
        <v>0</v>
      </c>
      <c r="BJ1825" s="18" t="s">
        <v>79</v>
      </c>
      <c r="BK1825" s="190">
        <f>ROUND(I1825*H1825,2)</f>
        <v>0</v>
      </c>
      <c r="BL1825" s="18" t="s">
        <v>184</v>
      </c>
      <c r="BM1825" s="189" t="s">
        <v>1023</v>
      </c>
    </row>
    <row r="1826" spans="2:47" s="1" customFormat="1" ht="12">
      <c r="B1826" s="37"/>
      <c r="D1826" s="191" t="s">
        <v>186</v>
      </c>
      <c r="F1826" s="192" t="s">
        <v>1024</v>
      </c>
      <c r="I1826" s="122"/>
      <c r="L1826" s="37"/>
      <c r="M1826" s="193"/>
      <c r="N1826" s="70"/>
      <c r="O1826" s="70"/>
      <c r="P1826" s="70"/>
      <c r="Q1826" s="70"/>
      <c r="R1826" s="70"/>
      <c r="S1826" s="70"/>
      <c r="T1826" s="71"/>
      <c r="AT1826" s="18" t="s">
        <v>186</v>
      </c>
      <c r="AU1826" s="18" t="s">
        <v>81</v>
      </c>
    </row>
    <row r="1827" spans="2:51" s="12" customFormat="1" ht="12">
      <c r="B1827" s="194"/>
      <c r="D1827" s="191" t="s">
        <v>188</v>
      </c>
      <c r="E1827" s="195" t="s">
        <v>3</v>
      </c>
      <c r="F1827" s="196" t="s">
        <v>1025</v>
      </c>
      <c r="H1827" s="197">
        <v>7.42</v>
      </c>
      <c r="I1827" s="198"/>
      <c r="L1827" s="194"/>
      <c r="M1827" s="199"/>
      <c r="N1827" s="200"/>
      <c r="O1827" s="200"/>
      <c r="P1827" s="200"/>
      <c r="Q1827" s="200"/>
      <c r="R1827" s="200"/>
      <c r="S1827" s="200"/>
      <c r="T1827" s="201"/>
      <c r="AT1827" s="195" t="s">
        <v>188</v>
      </c>
      <c r="AU1827" s="195" t="s">
        <v>81</v>
      </c>
      <c r="AV1827" s="12" t="s">
        <v>81</v>
      </c>
      <c r="AW1827" s="12" t="s">
        <v>34</v>
      </c>
      <c r="AX1827" s="12" t="s">
        <v>79</v>
      </c>
      <c r="AY1827" s="195" t="s">
        <v>177</v>
      </c>
    </row>
    <row r="1828" spans="2:65" s="1" customFormat="1" ht="24" customHeight="1">
      <c r="B1828" s="177"/>
      <c r="C1828" s="178" t="s">
        <v>1026</v>
      </c>
      <c r="D1828" s="178" t="s">
        <v>179</v>
      </c>
      <c r="E1828" s="179" t="s">
        <v>1027</v>
      </c>
      <c r="F1828" s="180" t="s">
        <v>1028</v>
      </c>
      <c r="G1828" s="181" t="s">
        <v>494</v>
      </c>
      <c r="H1828" s="182">
        <v>31.24</v>
      </c>
      <c r="I1828" s="183"/>
      <c r="J1828" s="184">
        <f>ROUND(I1828*H1828,2)</f>
        <v>0</v>
      </c>
      <c r="K1828" s="180" t="s">
        <v>3</v>
      </c>
      <c r="L1828" s="37"/>
      <c r="M1828" s="185" t="s">
        <v>3</v>
      </c>
      <c r="N1828" s="186" t="s">
        <v>43</v>
      </c>
      <c r="O1828" s="70"/>
      <c r="P1828" s="187">
        <f>O1828*H1828</f>
        <v>0</v>
      </c>
      <c r="Q1828" s="187">
        <v>0</v>
      </c>
      <c r="R1828" s="187">
        <f>Q1828*H1828</f>
        <v>0</v>
      </c>
      <c r="S1828" s="187">
        <v>0</v>
      </c>
      <c r="T1828" s="188">
        <f>S1828*H1828</f>
        <v>0</v>
      </c>
      <c r="AR1828" s="189" t="s">
        <v>184</v>
      </c>
      <c r="AT1828" s="189" t="s">
        <v>179</v>
      </c>
      <c r="AU1828" s="189" t="s">
        <v>81</v>
      </c>
      <c r="AY1828" s="18" t="s">
        <v>177</v>
      </c>
      <c r="BE1828" s="190">
        <f>IF(N1828="základní",J1828,0)</f>
        <v>0</v>
      </c>
      <c r="BF1828" s="190">
        <f>IF(N1828="snížená",J1828,0)</f>
        <v>0</v>
      </c>
      <c r="BG1828" s="190">
        <f>IF(N1828="zákl. přenesená",J1828,0)</f>
        <v>0</v>
      </c>
      <c r="BH1828" s="190">
        <f>IF(N1828="sníž. přenesená",J1828,0)</f>
        <v>0</v>
      </c>
      <c r="BI1828" s="190">
        <f>IF(N1828="nulová",J1828,0)</f>
        <v>0</v>
      </c>
      <c r="BJ1828" s="18" t="s">
        <v>79</v>
      </c>
      <c r="BK1828" s="190">
        <f>ROUND(I1828*H1828,2)</f>
        <v>0</v>
      </c>
      <c r="BL1828" s="18" t="s">
        <v>184</v>
      </c>
      <c r="BM1828" s="189" t="s">
        <v>1029</v>
      </c>
    </row>
    <row r="1829" spans="2:51" s="12" customFormat="1" ht="12">
      <c r="B1829" s="194"/>
      <c r="D1829" s="191" t="s">
        <v>188</v>
      </c>
      <c r="E1829" s="195" t="s">
        <v>3</v>
      </c>
      <c r="F1829" s="196" t="s">
        <v>1030</v>
      </c>
      <c r="H1829" s="197">
        <v>25.5</v>
      </c>
      <c r="I1829" s="198"/>
      <c r="L1829" s="194"/>
      <c r="M1829" s="199"/>
      <c r="N1829" s="200"/>
      <c r="O1829" s="200"/>
      <c r="P1829" s="200"/>
      <c r="Q1829" s="200"/>
      <c r="R1829" s="200"/>
      <c r="S1829" s="200"/>
      <c r="T1829" s="201"/>
      <c r="AT1829" s="195" t="s">
        <v>188</v>
      </c>
      <c r="AU1829" s="195" t="s">
        <v>81</v>
      </c>
      <c r="AV1829" s="12" t="s">
        <v>81</v>
      </c>
      <c r="AW1829" s="12" t="s">
        <v>34</v>
      </c>
      <c r="AX1829" s="12" t="s">
        <v>72</v>
      </c>
      <c r="AY1829" s="195" t="s">
        <v>177</v>
      </c>
    </row>
    <row r="1830" spans="2:51" s="12" customFormat="1" ht="12">
      <c r="B1830" s="194"/>
      <c r="D1830" s="191" t="s">
        <v>188</v>
      </c>
      <c r="E1830" s="195" t="s">
        <v>3</v>
      </c>
      <c r="F1830" s="196" t="s">
        <v>1031</v>
      </c>
      <c r="H1830" s="197">
        <v>5.74</v>
      </c>
      <c r="I1830" s="198"/>
      <c r="L1830" s="194"/>
      <c r="M1830" s="199"/>
      <c r="N1830" s="200"/>
      <c r="O1830" s="200"/>
      <c r="P1830" s="200"/>
      <c r="Q1830" s="200"/>
      <c r="R1830" s="200"/>
      <c r="S1830" s="200"/>
      <c r="T1830" s="201"/>
      <c r="AT1830" s="195" t="s">
        <v>188</v>
      </c>
      <c r="AU1830" s="195" t="s">
        <v>81</v>
      </c>
      <c r="AV1830" s="12" t="s">
        <v>81</v>
      </c>
      <c r="AW1830" s="12" t="s">
        <v>34</v>
      </c>
      <c r="AX1830" s="12" t="s">
        <v>72</v>
      </c>
      <c r="AY1830" s="195" t="s">
        <v>177</v>
      </c>
    </row>
    <row r="1831" spans="2:51" s="13" customFormat="1" ht="12">
      <c r="B1831" s="213"/>
      <c r="D1831" s="191" t="s">
        <v>188</v>
      </c>
      <c r="E1831" s="214" t="s">
        <v>3</v>
      </c>
      <c r="F1831" s="215" t="s">
        <v>359</v>
      </c>
      <c r="H1831" s="216">
        <v>31.240000000000002</v>
      </c>
      <c r="I1831" s="217"/>
      <c r="L1831" s="213"/>
      <c r="M1831" s="218"/>
      <c r="N1831" s="219"/>
      <c r="O1831" s="219"/>
      <c r="P1831" s="219"/>
      <c r="Q1831" s="219"/>
      <c r="R1831" s="219"/>
      <c r="S1831" s="219"/>
      <c r="T1831" s="220"/>
      <c r="AT1831" s="214" t="s">
        <v>188</v>
      </c>
      <c r="AU1831" s="214" t="s">
        <v>81</v>
      </c>
      <c r="AV1831" s="13" t="s">
        <v>184</v>
      </c>
      <c r="AW1831" s="13" t="s">
        <v>34</v>
      </c>
      <c r="AX1831" s="13" t="s">
        <v>79</v>
      </c>
      <c r="AY1831" s="214" t="s">
        <v>177</v>
      </c>
    </row>
    <row r="1832" spans="2:63" s="11" customFormat="1" ht="22.8" customHeight="1">
      <c r="B1832" s="164"/>
      <c r="D1832" s="165" t="s">
        <v>71</v>
      </c>
      <c r="E1832" s="175" t="s">
        <v>225</v>
      </c>
      <c r="F1832" s="175" t="s">
        <v>1032</v>
      </c>
      <c r="I1832" s="167"/>
      <c r="J1832" s="176">
        <f>BK1832</f>
        <v>0</v>
      </c>
      <c r="L1832" s="164"/>
      <c r="M1832" s="169"/>
      <c r="N1832" s="170"/>
      <c r="O1832" s="170"/>
      <c r="P1832" s="171">
        <f>SUM(P1833:P2362)</f>
        <v>0</v>
      </c>
      <c r="Q1832" s="170"/>
      <c r="R1832" s="171">
        <f>SUM(R1833:R2362)</f>
        <v>3.2390827000000004</v>
      </c>
      <c r="S1832" s="170"/>
      <c r="T1832" s="172">
        <f>SUM(T1833:T2362)</f>
        <v>1444.684714</v>
      </c>
      <c r="AR1832" s="165" t="s">
        <v>79</v>
      </c>
      <c r="AT1832" s="173" t="s">
        <v>71</v>
      </c>
      <c r="AU1832" s="173" t="s">
        <v>79</v>
      </c>
      <c r="AY1832" s="165" t="s">
        <v>177</v>
      </c>
      <c r="BK1832" s="174">
        <f>SUM(BK1833:BK2362)</f>
        <v>0</v>
      </c>
    </row>
    <row r="1833" spans="2:65" s="1" customFormat="1" ht="48" customHeight="1">
      <c r="B1833" s="177"/>
      <c r="C1833" s="178" t="s">
        <v>1033</v>
      </c>
      <c r="D1833" s="178" t="s">
        <v>179</v>
      </c>
      <c r="E1833" s="179" t="s">
        <v>1034</v>
      </c>
      <c r="F1833" s="180" t="s">
        <v>1035</v>
      </c>
      <c r="G1833" s="181" t="s">
        <v>261</v>
      </c>
      <c r="H1833" s="182">
        <v>908</v>
      </c>
      <c r="I1833" s="183"/>
      <c r="J1833" s="184">
        <f>ROUND(I1833*H1833,2)</f>
        <v>0</v>
      </c>
      <c r="K1833" s="180" t="s">
        <v>183</v>
      </c>
      <c r="L1833" s="37"/>
      <c r="M1833" s="185" t="s">
        <v>3</v>
      </c>
      <c r="N1833" s="186" t="s">
        <v>43</v>
      </c>
      <c r="O1833" s="70"/>
      <c r="P1833" s="187">
        <f>O1833*H1833</f>
        <v>0</v>
      </c>
      <c r="Q1833" s="187">
        <v>0</v>
      </c>
      <c r="R1833" s="187">
        <f>Q1833*H1833</f>
        <v>0</v>
      </c>
      <c r="S1833" s="187">
        <v>0</v>
      </c>
      <c r="T1833" s="188">
        <f>S1833*H1833</f>
        <v>0</v>
      </c>
      <c r="AR1833" s="189" t="s">
        <v>184</v>
      </c>
      <c r="AT1833" s="189" t="s">
        <v>179</v>
      </c>
      <c r="AU1833" s="189" t="s">
        <v>81</v>
      </c>
      <c r="AY1833" s="18" t="s">
        <v>177</v>
      </c>
      <c r="BE1833" s="190">
        <f>IF(N1833="základní",J1833,0)</f>
        <v>0</v>
      </c>
      <c r="BF1833" s="190">
        <f>IF(N1833="snížená",J1833,0)</f>
        <v>0</v>
      </c>
      <c r="BG1833" s="190">
        <f>IF(N1833="zákl. přenesená",J1833,0)</f>
        <v>0</v>
      </c>
      <c r="BH1833" s="190">
        <f>IF(N1833="sníž. přenesená",J1833,0)</f>
        <v>0</v>
      </c>
      <c r="BI1833" s="190">
        <f>IF(N1833="nulová",J1833,0)</f>
        <v>0</v>
      </c>
      <c r="BJ1833" s="18" t="s">
        <v>79</v>
      </c>
      <c r="BK1833" s="190">
        <f>ROUND(I1833*H1833,2)</f>
        <v>0</v>
      </c>
      <c r="BL1833" s="18" t="s">
        <v>184</v>
      </c>
      <c r="BM1833" s="189" t="s">
        <v>1036</v>
      </c>
    </row>
    <row r="1834" spans="2:47" s="1" customFormat="1" ht="12">
      <c r="B1834" s="37"/>
      <c r="D1834" s="191" t="s">
        <v>186</v>
      </c>
      <c r="F1834" s="192" t="s">
        <v>1037</v>
      </c>
      <c r="I1834" s="122"/>
      <c r="L1834" s="37"/>
      <c r="M1834" s="193"/>
      <c r="N1834" s="70"/>
      <c r="O1834" s="70"/>
      <c r="P1834" s="70"/>
      <c r="Q1834" s="70"/>
      <c r="R1834" s="70"/>
      <c r="S1834" s="70"/>
      <c r="T1834" s="71"/>
      <c r="AT1834" s="18" t="s">
        <v>186</v>
      </c>
      <c r="AU1834" s="18" t="s">
        <v>81</v>
      </c>
    </row>
    <row r="1835" spans="2:51" s="12" customFormat="1" ht="12">
      <c r="B1835" s="194"/>
      <c r="D1835" s="191" t="s">
        <v>188</v>
      </c>
      <c r="E1835" s="195" t="s">
        <v>3</v>
      </c>
      <c r="F1835" s="196" t="s">
        <v>1038</v>
      </c>
      <c r="H1835" s="197">
        <v>908</v>
      </c>
      <c r="I1835" s="198"/>
      <c r="L1835" s="194"/>
      <c r="M1835" s="199"/>
      <c r="N1835" s="200"/>
      <c r="O1835" s="200"/>
      <c r="P1835" s="200"/>
      <c r="Q1835" s="200"/>
      <c r="R1835" s="200"/>
      <c r="S1835" s="200"/>
      <c r="T1835" s="201"/>
      <c r="AT1835" s="195" t="s">
        <v>188</v>
      </c>
      <c r="AU1835" s="195" t="s">
        <v>81</v>
      </c>
      <c r="AV1835" s="12" t="s">
        <v>81</v>
      </c>
      <c r="AW1835" s="12" t="s">
        <v>34</v>
      </c>
      <c r="AX1835" s="12" t="s">
        <v>79</v>
      </c>
      <c r="AY1835" s="195" t="s">
        <v>177</v>
      </c>
    </row>
    <row r="1836" spans="2:65" s="1" customFormat="1" ht="48" customHeight="1">
      <c r="B1836" s="177"/>
      <c r="C1836" s="178" t="s">
        <v>1039</v>
      </c>
      <c r="D1836" s="178" t="s">
        <v>179</v>
      </c>
      <c r="E1836" s="179" t="s">
        <v>1040</v>
      </c>
      <c r="F1836" s="180" t="s">
        <v>1041</v>
      </c>
      <c r="G1836" s="181" t="s">
        <v>261</v>
      </c>
      <c r="H1836" s="182">
        <v>81720</v>
      </c>
      <c r="I1836" s="183"/>
      <c r="J1836" s="184">
        <f>ROUND(I1836*H1836,2)</f>
        <v>0</v>
      </c>
      <c r="K1836" s="180" t="s">
        <v>183</v>
      </c>
      <c r="L1836" s="37"/>
      <c r="M1836" s="185" t="s">
        <v>3</v>
      </c>
      <c r="N1836" s="186" t="s">
        <v>43</v>
      </c>
      <c r="O1836" s="70"/>
      <c r="P1836" s="187">
        <f>O1836*H1836</f>
        <v>0</v>
      </c>
      <c r="Q1836" s="187">
        <v>0</v>
      </c>
      <c r="R1836" s="187">
        <f>Q1836*H1836</f>
        <v>0</v>
      </c>
      <c r="S1836" s="187">
        <v>0</v>
      </c>
      <c r="T1836" s="188">
        <f>S1836*H1836</f>
        <v>0</v>
      </c>
      <c r="AR1836" s="189" t="s">
        <v>184</v>
      </c>
      <c r="AT1836" s="189" t="s">
        <v>179</v>
      </c>
      <c r="AU1836" s="189" t="s">
        <v>81</v>
      </c>
      <c r="AY1836" s="18" t="s">
        <v>177</v>
      </c>
      <c r="BE1836" s="190">
        <f>IF(N1836="základní",J1836,0)</f>
        <v>0</v>
      </c>
      <c r="BF1836" s="190">
        <f>IF(N1836="snížená",J1836,0)</f>
        <v>0</v>
      </c>
      <c r="BG1836" s="190">
        <f>IF(N1836="zákl. přenesená",J1836,0)</f>
        <v>0</v>
      </c>
      <c r="BH1836" s="190">
        <f>IF(N1836="sníž. přenesená",J1836,0)</f>
        <v>0</v>
      </c>
      <c r="BI1836" s="190">
        <f>IF(N1836="nulová",J1836,0)</f>
        <v>0</v>
      </c>
      <c r="BJ1836" s="18" t="s">
        <v>79</v>
      </c>
      <c r="BK1836" s="190">
        <f>ROUND(I1836*H1836,2)</f>
        <v>0</v>
      </c>
      <c r="BL1836" s="18" t="s">
        <v>184</v>
      </c>
      <c r="BM1836" s="189" t="s">
        <v>1042</v>
      </c>
    </row>
    <row r="1837" spans="2:47" s="1" customFormat="1" ht="12">
      <c r="B1837" s="37"/>
      <c r="D1837" s="191" t="s">
        <v>186</v>
      </c>
      <c r="F1837" s="192" t="s">
        <v>1037</v>
      </c>
      <c r="I1837" s="122"/>
      <c r="L1837" s="37"/>
      <c r="M1837" s="193"/>
      <c r="N1837" s="70"/>
      <c r="O1837" s="70"/>
      <c r="P1837" s="70"/>
      <c r="Q1837" s="70"/>
      <c r="R1837" s="70"/>
      <c r="S1837" s="70"/>
      <c r="T1837" s="71"/>
      <c r="AT1837" s="18" t="s">
        <v>186</v>
      </c>
      <c r="AU1837" s="18" t="s">
        <v>81</v>
      </c>
    </row>
    <row r="1838" spans="2:51" s="12" customFormat="1" ht="12">
      <c r="B1838" s="194"/>
      <c r="D1838" s="191" t="s">
        <v>188</v>
      </c>
      <c r="E1838" s="195" t="s">
        <v>3</v>
      </c>
      <c r="F1838" s="196" t="s">
        <v>1043</v>
      </c>
      <c r="H1838" s="197">
        <v>81720</v>
      </c>
      <c r="I1838" s="198"/>
      <c r="L1838" s="194"/>
      <c r="M1838" s="199"/>
      <c r="N1838" s="200"/>
      <c r="O1838" s="200"/>
      <c r="P1838" s="200"/>
      <c r="Q1838" s="200"/>
      <c r="R1838" s="200"/>
      <c r="S1838" s="200"/>
      <c r="T1838" s="201"/>
      <c r="AT1838" s="195" t="s">
        <v>188</v>
      </c>
      <c r="AU1838" s="195" t="s">
        <v>81</v>
      </c>
      <c r="AV1838" s="12" t="s">
        <v>81</v>
      </c>
      <c r="AW1838" s="12" t="s">
        <v>34</v>
      </c>
      <c r="AX1838" s="12" t="s">
        <v>79</v>
      </c>
      <c r="AY1838" s="195" t="s">
        <v>177</v>
      </c>
    </row>
    <row r="1839" spans="2:65" s="1" customFormat="1" ht="48" customHeight="1">
      <c r="B1839" s="177"/>
      <c r="C1839" s="178" t="s">
        <v>1044</v>
      </c>
      <c r="D1839" s="178" t="s">
        <v>179</v>
      </c>
      <c r="E1839" s="179" t="s">
        <v>1045</v>
      </c>
      <c r="F1839" s="180" t="s">
        <v>1046</v>
      </c>
      <c r="G1839" s="181" t="s">
        <v>261</v>
      </c>
      <c r="H1839" s="182">
        <v>908</v>
      </c>
      <c r="I1839" s="183"/>
      <c r="J1839" s="184">
        <f>ROUND(I1839*H1839,2)</f>
        <v>0</v>
      </c>
      <c r="K1839" s="180" t="s">
        <v>183</v>
      </c>
      <c r="L1839" s="37"/>
      <c r="M1839" s="185" t="s">
        <v>3</v>
      </c>
      <c r="N1839" s="186" t="s">
        <v>43</v>
      </c>
      <c r="O1839" s="70"/>
      <c r="P1839" s="187">
        <f>O1839*H1839</f>
        <v>0</v>
      </c>
      <c r="Q1839" s="187">
        <v>0</v>
      </c>
      <c r="R1839" s="187">
        <f>Q1839*H1839</f>
        <v>0</v>
      </c>
      <c r="S1839" s="187">
        <v>0</v>
      </c>
      <c r="T1839" s="188">
        <f>S1839*H1839</f>
        <v>0</v>
      </c>
      <c r="AR1839" s="189" t="s">
        <v>184</v>
      </c>
      <c r="AT1839" s="189" t="s">
        <v>179</v>
      </c>
      <c r="AU1839" s="189" t="s">
        <v>81</v>
      </c>
      <c r="AY1839" s="18" t="s">
        <v>177</v>
      </c>
      <c r="BE1839" s="190">
        <f>IF(N1839="základní",J1839,0)</f>
        <v>0</v>
      </c>
      <c r="BF1839" s="190">
        <f>IF(N1839="snížená",J1839,0)</f>
        <v>0</v>
      </c>
      <c r="BG1839" s="190">
        <f>IF(N1839="zákl. přenesená",J1839,0)</f>
        <v>0</v>
      </c>
      <c r="BH1839" s="190">
        <f>IF(N1839="sníž. přenesená",J1839,0)</f>
        <v>0</v>
      </c>
      <c r="BI1839" s="190">
        <f>IF(N1839="nulová",J1839,0)</f>
        <v>0</v>
      </c>
      <c r="BJ1839" s="18" t="s">
        <v>79</v>
      </c>
      <c r="BK1839" s="190">
        <f>ROUND(I1839*H1839,2)</f>
        <v>0</v>
      </c>
      <c r="BL1839" s="18" t="s">
        <v>184</v>
      </c>
      <c r="BM1839" s="189" t="s">
        <v>1047</v>
      </c>
    </row>
    <row r="1840" spans="2:47" s="1" customFormat="1" ht="12">
      <c r="B1840" s="37"/>
      <c r="D1840" s="191" t="s">
        <v>186</v>
      </c>
      <c r="F1840" s="192" t="s">
        <v>1048</v>
      </c>
      <c r="I1840" s="122"/>
      <c r="L1840" s="37"/>
      <c r="M1840" s="193"/>
      <c r="N1840" s="70"/>
      <c r="O1840" s="70"/>
      <c r="P1840" s="70"/>
      <c r="Q1840" s="70"/>
      <c r="R1840" s="70"/>
      <c r="S1840" s="70"/>
      <c r="T1840" s="71"/>
      <c r="AT1840" s="18" t="s">
        <v>186</v>
      </c>
      <c r="AU1840" s="18" t="s">
        <v>81</v>
      </c>
    </row>
    <row r="1841" spans="2:51" s="12" customFormat="1" ht="12">
      <c r="B1841" s="194"/>
      <c r="D1841" s="191" t="s">
        <v>188</v>
      </c>
      <c r="E1841" s="195" t="s">
        <v>3</v>
      </c>
      <c r="F1841" s="196" t="s">
        <v>1038</v>
      </c>
      <c r="H1841" s="197">
        <v>908</v>
      </c>
      <c r="I1841" s="198"/>
      <c r="L1841" s="194"/>
      <c r="M1841" s="199"/>
      <c r="N1841" s="200"/>
      <c r="O1841" s="200"/>
      <c r="P1841" s="200"/>
      <c r="Q1841" s="200"/>
      <c r="R1841" s="200"/>
      <c r="S1841" s="200"/>
      <c r="T1841" s="201"/>
      <c r="AT1841" s="195" t="s">
        <v>188</v>
      </c>
      <c r="AU1841" s="195" t="s">
        <v>81</v>
      </c>
      <c r="AV1841" s="12" t="s">
        <v>81</v>
      </c>
      <c r="AW1841" s="12" t="s">
        <v>34</v>
      </c>
      <c r="AX1841" s="12" t="s">
        <v>79</v>
      </c>
      <c r="AY1841" s="195" t="s">
        <v>177</v>
      </c>
    </row>
    <row r="1842" spans="2:65" s="1" customFormat="1" ht="24" customHeight="1">
      <c r="B1842" s="177"/>
      <c r="C1842" s="178" t="s">
        <v>1049</v>
      </c>
      <c r="D1842" s="178" t="s">
        <v>179</v>
      </c>
      <c r="E1842" s="179" t="s">
        <v>1050</v>
      </c>
      <c r="F1842" s="180" t="s">
        <v>1051</v>
      </c>
      <c r="G1842" s="181" t="s">
        <v>261</v>
      </c>
      <c r="H1842" s="182">
        <v>908</v>
      </c>
      <c r="I1842" s="183"/>
      <c r="J1842" s="184">
        <f>ROUND(I1842*H1842,2)</f>
        <v>0</v>
      </c>
      <c r="K1842" s="180" t="s">
        <v>183</v>
      </c>
      <c r="L1842" s="37"/>
      <c r="M1842" s="185" t="s">
        <v>3</v>
      </c>
      <c r="N1842" s="186" t="s">
        <v>43</v>
      </c>
      <c r="O1842" s="70"/>
      <c r="P1842" s="187">
        <f>O1842*H1842</f>
        <v>0</v>
      </c>
      <c r="Q1842" s="187">
        <v>0</v>
      </c>
      <c r="R1842" s="187">
        <f>Q1842*H1842</f>
        <v>0</v>
      </c>
      <c r="S1842" s="187">
        <v>0</v>
      </c>
      <c r="T1842" s="188">
        <f>S1842*H1842</f>
        <v>0</v>
      </c>
      <c r="AR1842" s="189" t="s">
        <v>184</v>
      </c>
      <c r="AT1842" s="189" t="s">
        <v>179</v>
      </c>
      <c r="AU1842" s="189" t="s">
        <v>81</v>
      </c>
      <c r="AY1842" s="18" t="s">
        <v>177</v>
      </c>
      <c r="BE1842" s="190">
        <f>IF(N1842="základní",J1842,0)</f>
        <v>0</v>
      </c>
      <c r="BF1842" s="190">
        <f>IF(N1842="snížená",J1842,0)</f>
        <v>0</v>
      </c>
      <c r="BG1842" s="190">
        <f>IF(N1842="zákl. přenesená",J1842,0)</f>
        <v>0</v>
      </c>
      <c r="BH1842" s="190">
        <f>IF(N1842="sníž. přenesená",J1842,0)</f>
        <v>0</v>
      </c>
      <c r="BI1842" s="190">
        <f>IF(N1842="nulová",J1842,0)</f>
        <v>0</v>
      </c>
      <c r="BJ1842" s="18" t="s">
        <v>79</v>
      </c>
      <c r="BK1842" s="190">
        <f>ROUND(I1842*H1842,2)</f>
        <v>0</v>
      </c>
      <c r="BL1842" s="18" t="s">
        <v>184</v>
      </c>
      <c r="BM1842" s="189" t="s">
        <v>1052</v>
      </c>
    </row>
    <row r="1843" spans="2:47" s="1" customFormat="1" ht="12">
      <c r="B1843" s="37"/>
      <c r="D1843" s="191" t="s">
        <v>186</v>
      </c>
      <c r="F1843" s="192" t="s">
        <v>1053</v>
      </c>
      <c r="I1843" s="122"/>
      <c r="L1843" s="37"/>
      <c r="M1843" s="193"/>
      <c r="N1843" s="70"/>
      <c r="O1843" s="70"/>
      <c r="P1843" s="70"/>
      <c r="Q1843" s="70"/>
      <c r="R1843" s="70"/>
      <c r="S1843" s="70"/>
      <c r="T1843" s="71"/>
      <c r="AT1843" s="18" t="s">
        <v>186</v>
      </c>
      <c r="AU1843" s="18" t="s">
        <v>81</v>
      </c>
    </row>
    <row r="1844" spans="2:51" s="12" customFormat="1" ht="12">
      <c r="B1844" s="194"/>
      <c r="D1844" s="191" t="s">
        <v>188</v>
      </c>
      <c r="E1844" s="195" t="s">
        <v>3</v>
      </c>
      <c r="F1844" s="196" t="s">
        <v>1038</v>
      </c>
      <c r="H1844" s="197">
        <v>908</v>
      </c>
      <c r="I1844" s="198"/>
      <c r="L1844" s="194"/>
      <c r="M1844" s="199"/>
      <c r="N1844" s="200"/>
      <c r="O1844" s="200"/>
      <c r="P1844" s="200"/>
      <c r="Q1844" s="200"/>
      <c r="R1844" s="200"/>
      <c r="S1844" s="200"/>
      <c r="T1844" s="201"/>
      <c r="AT1844" s="195" t="s">
        <v>188</v>
      </c>
      <c r="AU1844" s="195" t="s">
        <v>81</v>
      </c>
      <c r="AV1844" s="12" t="s">
        <v>81</v>
      </c>
      <c r="AW1844" s="12" t="s">
        <v>34</v>
      </c>
      <c r="AX1844" s="12" t="s">
        <v>79</v>
      </c>
      <c r="AY1844" s="195" t="s">
        <v>177</v>
      </c>
    </row>
    <row r="1845" spans="2:65" s="1" customFormat="1" ht="24" customHeight="1">
      <c r="B1845" s="177"/>
      <c r="C1845" s="178" t="s">
        <v>1054</v>
      </c>
      <c r="D1845" s="178" t="s">
        <v>179</v>
      </c>
      <c r="E1845" s="179" t="s">
        <v>1055</v>
      </c>
      <c r="F1845" s="180" t="s">
        <v>1056</v>
      </c>
      <c r="G1845" s="181" t="s">
        <v>261</v>
      </c>
      <c r="H1845" s="182">
        <v>81720</v>
      </c>
      <c r="I1845" s="183"/>
      <c r="J1845" s="184">
        <f>ROUND(I1845*H1845,2)</f>
        <v>0</v>
      </c>
      <c r="K1845" s="180" t="s">
        <v>183</v>
      </c>
      <c r="L1845" s="37"/>
      <c r="M1845" s="185" t="s">
        <v>3</v>
      </c>
      <c r="N1845" s="186" t="s">
        <v>43</v>
      </c>
      <c r="O1845" s="70"/>
      <c r="P1845" s="187">
        <f>O1845*H1845</f>
        <v>0</v>
      </c>
      <c r="Q1845" s="187">
        <v>0</v>
      </c>
      <c r="R1845" s="187">
        <f>Q1845*H1845</f>
        <v>0</v>
      </c>
      <c r="S1845" s="187">
        <v>0</v>
      </c>
      <c r="T1845" s="188">
        <f>S1845*H1845</f>
        <v>0</v>
      </c>
      <c r="AR1845" s="189" t="s">
        <v>184</v>
      </c>
      <c r="AT1845" s="189" t="s">
        <v>179</v>
      </c>
      <c r="AU1845" s="189" t="s">
        <v>81</v>
      </c>
      <c r="AY1845" s="18" t="s">
        <v>177</v>
      </c>
      <c r="BE1845" s="190">
        <f>IF(N1845="základní",J1845,0)</f>
        <v>0</v>
      </c>
      <c r="BF1845" s="190">
        <f>IF(N1845="snížená",J1845,0)</f>
        <v>0</v>
      </c>
      <c r="BG1845" s="190">
        <f>IF(N1845="zákl. přenesená",J1845,0)</f>
        <v>0</v>
      </c>
      <c r="BH1845" s="190">
        <f>IF(N1845="sníž. přenesená",J1845,0)</f>
        <v>0</v>
      </c>
      <c r="BI1845" s="190">
        <f>IF(N1845="nulová",J1845,0)</f>
        <v>0</v>
      </c>
      <c r="BJ1845" s="18" t="s">
        <v>79</v>
      </c>
      <c r="BK1845" s="190">
        <f>ROUND(I1845*H1845,2)</f>
        <v>0</v>
      </c>
      <c r="BL1845" s="18" t="s">
        <v>184</v>
      </c>
      <c r="BM1845" s="189" t="s">
        <v>1057</v>
      </c>
    </row>
    <row r="1846" spans="2:47" s="1" customFormat="1" ht="12">
      <c r="B1846" s="37"/>
      <c r="D1846" s="191" t="s">
        <v>186</v>
      </c>
      <c r="F1846" s="192" t="s">
        <v>1053</v>
      </c>
      <c r="I1846" s="122"/>
      <c r="L1846" s="37"/>
      <c r="M1846" s="193"/>
      <c r="N1846" s="70"/>
      <c r="O1846" s="70"/>
      <c r="P1846" s="70"/>
      <c r="Q1846" s="70"/>
      <c r="R1846" s="70"/>
      <c r="S1846" s="70"/>
      <c r="T1846" s="71"/>
      <c r="AT1846" s="18" t="s">
        <v>186</v>
      </c>
      <c r="AU1846" s="18" t="s">
        <v>81</v>
      </c>
    </row>
    <row r="1847" spans="2:51" s="12" customFormat="1" ht="12">
      <c r="B1847" s="194"/>
      <c r="D1847" s="191" t="s">
        <v>188</v>
      </c>
      <c r="E1847" s="195" t="s">
        <v>3</v>
      </c>
      <c r="F1847" s="196" t="s">
        <v>1043</v>
      </c>
      <c r="H1847" s="197">
        <v>81720</v>
      </c>
      <c r="I1847" s="198"/>
      <c r="L1847" s="194"/>
      <c r="M1847" s="199"/>
      <c r="N1847" s="200"/>
      <c r="O1847" s="200"/>
      <c r="P1847" s="200"/>
      <c r="Q1847" s="200"/>
      <c r="R1847" s="200"/>
      <c r="S1847" s="200"/>
      <c r="T1847" s="201"/>
      <c r="AT1847" s="195" t="s">
        <v>188</v>
      </c>
      <c r="AU1847" s="195" t="s">
        <v>81</v>
      </c>
      <c r="AV1847" s="12" t="s">
        <v>81</v>
      </c>
      <c r="AW1847" s="12" t="s">
        <v>34</v>
      </c>
      <c r="AX1847" s="12" t="s">
        <v>79</v>
      </c>
      <c r="AY1847" s="195" t="s">
        <v>177</v>
      </c>
    </row>
    <row r="1848" spans="2:65" s="1" customFormat="1" ht="24" customHeight="1">
      <c r="B1848" s="177"/>
      <c r="C1848" s="178" t="s">
        <v>1058</v>
      </c>
      <c r="D1848" s="178" t="s">
        <v>179</v>
      </c>
      <c r="E1848" s="179" t="s">
        <v>1059</v>
      </c>
      <c r="F1848" s="180" t="s">
        <v>1060</v>
      </c>
      <c r="G1848" s="181" t="s">
        <v>261</v>
      </c>
      <c r="H1848" s="182">
        <v>908</v>
      </c>
      <c r="I1848" s="183"/>
      <c r="J1848" s="184">
        <f>ROUND(I1848*H1848,2)</f>
        <v>0</v>
      </c>
      <c r="K1848" s="180" t="s">
        <v>183</v>
      </c>
      <c r="L1848" s="37"/>
      <c r="M1848" s="185" t="s">
        <v>3</v>
      </c>
      <c r="N1848" s="186" t="s">
        <v>43</v>
      </c>
      <c r="O1848" s="70"/>
      <c r="P1848" s="187">
        <f>O1848*H1848</f>
        <v>0</v>
      </c>
      <c r="Q1848" s="187">
        <v>0</v>
      </c>
      <c r="R1848" s="187">
        <f>Q1848*H1848</f>
        <v>0</v>
      </c>
      <c r="S1848" s="187">
        <v>0</v>
      </c>
      <c r="T1848" s="188">
        <f>S1848*H1848</f>
        <v>0</v>
      </c>
      <c r="AR1848" s="189" t="s">
        <v>184</v>
      </c>
      <c r="AT1848" s="189" t="s">
        <v>179</v>
      </c>
      <c r="AU1848" s="189" t="s">
        <v>81</v>
      </c>
      <c r="AY1848" s="18" t="s">
        <v>177</v>
      </c>
      <c r="BE1848" s="190">
        <f>IF(N1848="základní",J1848,0)</f>
        <v>0</v>
      </c>
      <c r="BF1848" s="190">
        <f>IF(N1848="snížená",J1848,0)</f>
        <v>0</v>
      </c>
      <c r="BG1848" s="190">
        <f>IF(N1848="zákl. přenesená",J1848,0)</f>
        <v>0</v>
      </c>
      <c r="BH1848" s="190">
        <f>IF(N1848="sníž. přenesená",J1848,0)</f>
        <v>0</v>
      </c>
      <c r="BI1848" s="190">
        <f>IF(N1848="nulová",J1848,0)</f>
        <v>0</v>
      </c>
      <c r="BJ1848" s="18" t="s">
        <v>79</v>
      </c>
      <c r="BK1848" s="190">
        <f>ROUND(I1848*H1848,2)</f>
        <v>0</v>
      </c>
      <c r="BL1848" s="18" t="s">
        <v>184</v>
      </c>
      <c r="BM1848" s="189" t="s">
        <v>1061</v>
      </c>
    </row>
    <row r="1849" spans="2:51" s="12" customFormat="1" ht="12">
      <c r="B1849" s="194"/>
      <c r="D1849" s="191" t="s">
        <v>188</v>
      </c>
      <c r="E1849" s="195" t="s">
        <v>3</v>
      </c>
      <c r="F1849" s="196" t="s">
        <v>1038</v>
      </c>
      <c r="H1849" s="197">
        <v>908</v>
      </c>
      <c r="I1849" s="198"/>
      <c r="L1849" s="194"/>
      <c r="M1849" s="199"/>
      <c r="N1849" s="200"/>
      <c r="O1849" s="200"/>
      <c r="P1849" s="200"/>
      <c r="Q1849" s="200"/>
      <c r="R1849" s="200"/>
      <c r="S1849" s="200"/>
      <c r="T1849" s="201"/>
      <c r="AT1849" s="195" t="s">
        <v>188</v>
      </c>
      <c r="AU1849" s="195" t="s">
        <v>81</v>
      </c>
      <c r="AV1849" s="12" t="s">
        <v>81</v>
      </c>
      <c r="AW1849" s="12" t="s">
        <v>34</v>
      </c>
      <c r="AX1849" s="12" t="s">
        <v>79</v>
      </c>
      <c r="AY1849" s="195" t="s">
        <v>177</v>
      </c>
    </row>
    <row r="1850" spans="2:65" s="1" customFormat="1" ht="36" customHeight="1">
      <c r="B1850" s="177"/>
      <c r="C1850" s="178" t="s">
        <v>1062</v>
      </c>
      <c r="D1850" s="178" t="s">
        <v>179</v>
      </c>
      <c r="E1850" s="179" t="s">
        <v>1063</v>
      </c>
      <c r="F1850" s="180" t="s">
        <v>1064</v>
      </c>
      <c r="G1850" s="181" t="s">
        <v>261</v>
      </c>
      <c r="H1850" s="182">
        <v>4931.81</v>
      </c>
      <c r="I1850" s="183"/>
      <c r="J1850" s="184">
        <f>ROUND(I1850*H1850,2)</f>
        <v>0</v>
      </c>
      <c r="K1850" s="180" t="s">
        <v>183</v>
      </c>
      <c r="L1850" s="37"/>
      <c r="M1850" s="185" t="s">
        <v>3</v>
      </c>
      <c r="N1850" s="186" t="s">
        <v>43</v>
      </c>
      <c r="O1850" s="70"/>
      <c r="P1850" s="187">
        <f>O1850*H1850</f>
        <v>0</v>
      </c>
      <c r="Q1850" s="187">
        <v>0.00013</v>
      </c>
      <c r="R1850" s="187">
        <f>Q1850*H1850</f>
        <v>0.6411353</v>
      </c>
      <c r="S1850" s="187">
        <v>0</v>
      </c>
      <c r="T1850" s="188">
        <f>S1850*H1850</f>
        <v>0</v>
      </c>
      <c r="AR1850" s="189" t="s">
        <v>184</v>
      </c>
      <c r="AT1850" s="189" t="s">
        <v>179</v>
      </c>
      <c r="AU1850" s="189" t="s">
        <v>81</v>
      </c>
      <c r="AY1850" s="18" t="s">
        <v>177</v>
      </c>
      <c r="BE1850" s="190">
        <f>IF(N1850="základní",J1850,0)</f>
        <v>0</v>
      </c>
      <c r="BF1850" s="190">
        <f>IF(N1850="snížená",J1850,0)</f>
        <v>0</v>
      </c>
      <c r="BG1850" s="190">
        <f>IF(N1850="zákl. přenesená",J1850,0)</f>
        <v>0</v>
      </c>
      <c r="BH1850" s="190">
        <f>IF(N1850="sníž. přenesená",J1850,0)</f>
        <v>0</v>
      </c>
      <c r="BI1850" s="190">
        <f>IF(N1850="nulová",J1850,0)</f>
        <v>0</v>
      </c>
      <c r="BJ1850" s="18" t="s">
        <v>79</v>
      </c>
      <c r="BK1850" s="190">
        <f>ROUND(I1850*H1850,2)</f>
        <v>0</v>
      </c>
      <c r="BL1850" s="18" t="s">
        <v>184</v>
      </c>
      <c r="BM1850" s="189" t="s">
        <v>1065</v>
      </c>
    </row>
    <row r="1851" spans="2:47" s="1" customFormat="1" ht="12">
      <c r="B1851" s="37"/>
      <c r="D1851" s="191" t="s">
        <v>186</v>
      </c>
      <c r="F1851" s="192" t="s">
        <v>1066</v>
      </c>
      <c r="I1851" s="122"/>
      <c r="L1851" s="37"/>
      <c r="M1851" s="193"/>
      <c r="N1851" s="70"/>
      <c r="O1851" s="70"/>
      <c r="P1851" s="70"/>
      <c r="Q1851" s="70"/>
      <c r="R1851" s="70"/>
      <c r="S1851" s="70"/>
      <c r="T1851" s="71"/>
      <c r="AT1851" s="18" t="s">
        <v>186</v>
      </c>
      <c r="AU1851" s="18" t="s">
        <v>81</v>
      </c>
    </row>
    <row r="1852" spans="2:51" s="12" customFormat="1" ht="12">
      <c r="B1852" s="194"/>
      <c r="D1852" s="191" t="s">
        <v>188</v>
      </c>
      <c r="E1852" s="195" t="s">
        <v>3</v>
      </c>
      <c r="F1852" s="196" t="s">
        <v>1067</v>
      </c>
      <c r="H1852" s="197">
        <v>347.82</v>
      </c>
      <c r="I1852" s="198"/>
      <c r="L1852" s="194"/>
      <c r="M1852" s="199"/>
      <c r="N1852" s="200"/>
      <c r="O1852" s="200"/>
      <c r="P1852" s="200"/>
      <c r="Q1852" s="200"/>
      <c r="R1852" s="200"/>
      <c r="S1852" s="200"/>
      <c r="T1852" s="201"/>
      <c r="AT1852" s="195" t="s">
        <v>188</v>
      </c>
      <c r="AU1852" s="195" t="s">
        <v>81</v>
      </c>
      <c r="AV1852" s="12" t="s">
        <v>81</v>
      </c>
      <c r="AW1852" s="12" t="s">
        <v>34</v>
      </c>
      <c r="AX1852" s="12" t="s">
        <v>72</v>
      </c>
      <c r="AY1852" s="195" t="s">
        <v>177</v>
      </c>
    </row>
    <row r="1853" spans="2:51" s="12" customFormat="1" ht="12">
      <c r="B1853" s="194"/>
      <c r="D1853" s="191" t="s">
        <v>188</v>
      </c>
      <c r="E1853" s="195" t="s">
        <v>3</v>
      </c>
      <c r="F1853" s="196" t="s">
        <v>1068</v>
      </c>
      <c r="H1853" s="197">
        <v>392.55</v>
      </c>
      <c r="I1853" s="198"/>
      <c r="L1853" s="194"/>
      <c r="M1853" s="199"/>
      <c r="N1853" s="200"/>
      <c r="O1853" s="200"/>
      <c r="P1853" s="200"/>
      <c r="Q1853" s="200"/>
      <c r="R1853" s="200"/>
      <c r="S1853" s="200"/>
      <c r="T1853" s="201"/>
      <c r="AT1853" s="195" t="s">
        <v>188</v>
      </c>
      <c r="AU1853" s="195" t="s">
        <v>81</v>
      </c>
      <c r="AV1853" s="12" t="s">
        <v>81</v>
      </c>
      <c r="AW1853" s="12" t="s">
        <v>34</v>
      </c>
      <c r="AX1853" s="12" t="s">
        <v>72</v>
      </c>
      <c r="AY1853" s="195" t="s">
        <v>177</v>
      </c>
    </row>
    <row r="1854" spans="2:51" s="12" customFormat="1" ht="12">
      <c r="B1854" s="194"/>
      <c r="D1854" s="191" t="s">
        <v>188</v>
      </c>
      <c r="E1854" s="195" t="s">
        <v>3</v>
      </c>
      <c r="F1854" s="196" t="s">
        <v>1069</v>
      </c>
      <c r="H1854" s="197">
        <v>145.68</v>
      </c>
      <c r="I1854" s="198"/>
      <c r="L1854" s="194"/>
      <c r="M1854" s="199"/>
      <c r="N1854" s="200"/>
      <c r="O1854" s="200"/>
      <c r="P1854" s="200"/>
      <c r="Q1854" s="200"/>
      <c r="R1854" s="200"/>
      <c r="S1854" s="200"/>
      <c r="T1854" s="201"/>
      <c r="AT1854" s="195" t="s">
        <v>188</v>
      </c>
      <c r="AU1854" s="195" t="s">
        <v>81</v>
      </c>
      <c r="AV1854" s="12" t="s">
        <v>81</v>
      </c>
      <c r="AW1854" s="12" t="s">
        <v>34</v>
      </c>
      <c r="AX1854" s="12" t="s">
        <v>72</v>
      </c>
      <c r="AY1854" s="195" t="s">
        <v>177</v>
      </c>
    </row>
    <row r="1855" spans="2:51" s="14" customFormat="1" ht="12">
      <c r="B1855" s="221"/>
      <c r="D1855" s="191" t="s">
        <v>188</v>
      </c>
      <c r="E1855" s="222" t="s">
        <v>3</v>
      </c>
      <c r="F1855" s="223" t="s">
        <v>374</v>
      </c>
      <c r="H1855" s="224">
        <v>886.05</v>
      </c>
      <c r="I1855" s="225"/>
      <c r="L1855" s="221"/>
      <c r="M1855" s="226"/>
      <c r="N1855" s="227"/>
      <c r="O1855" s="227"/>
      <c r="P1855" s="227"/>
      <c r="Q1855" s="227"/>
      <c r="R1855" s="227"/>
      <c r="S1855" s="227"/>
      <c r="T1855" s="228"/>
      <c r="AT1855" s="222" t="s">
        <v>188</v>
      </c>
      <c r="AU1855" s="222" t="s">
        <v>81</v>
      </c>
      <c r="AV1855" s="14" t="s">
        <v>194</v>
      </c>
      <c r="AW1855" s="14" t="s">
        <v>34</v>
      </c>
      <c r="AX1855" s="14" t="s">
        <v>72</v>
      </c>
      <c r="AY1855" s="222" t="s">
        <v>177</v>
      </c>
    </row>
    <row r="1856" spans="2:51" s="12" customFormat="1" ht="12">
      <c r="B1856" s="194"/>
      <c r="D1856" s="191" t="s">
        <v>188</v>
      </c>
      <c r="E1856" s="195" t="s">
        <v>3</v>
      </c>
      <c r="F1856" s="196" t="s">
        <v>1070</v>
      </c>
      <c r="H1856" s="197">
        <v>368.3</v>
      </c>
      <c r="I1856" s="198"/>
      <c r="L1856" s="194"/>
      <c r="M1856" s="199"/>
      <c r="N1856" s="200"/>
      <c r="O1856" s="200"/>
      <c r="P1856" s="200"/>
      <c r="Q1856" s="200"/>
      <c r="R1856" s="200"/>
      <c r="S1856" s="200"/>
      <c r="T1856" s="201"/>
      <c r="AT1856" s="195" t="s">
        <v>188</v>
      </c>
      <c r="AU1856" s="195" t="s">
        <v>81</v>
      </c>
      <c r="AV1856" s="12" t="s">
        <v>81</v>
      </c>
      <c r="AW1856" s="12" t="s">
        <v>34</v>
      </c>
      <c r="AX1856" s="12" t="s">
        <v>72</v>
      </c>
      <c r="AY1856" s="195" t="s">
        <v>177</v>
      </c>
    </row>
    <row r="1857" spans="2:51" s="12" customFormat="1" ht="12">
      <c r="B1857" s="194"/>
      <c r="D1857" s="191" t="s">
        <v>188</v>
      </c>
      <c r="E1857" s="195" t="s">
        <v>3</v>
      </c>
      <c r="F1857" s="196" t="s">
        <v>1071</v>
      </c>
      <c r="H1857" s="197">
        <v>468.64</v>
      </c>
      <c r="I1857" s="198"/>
      <c r="L1857" s="194"/>
      <c r="M1857" s="199"/>
      <c r="N1857" s="200"/>
      <c r="O1857" s="200"/>
      <c r="P1857" s="200"/>
      <c r="Q1857" s="200"/>
      <c r="R1857" s="200"/>
      <c r="S1857" s="200"/>
      <c r="T1857" s="201"/>
      <c r="AT1857" s="195" t="s">
        <v>188</v>
      </c>
      <c r="AU1857" s="195" t="s">
        <v>81</v>
      </c>
      <c r="AV1857" s="12" t="s">
        <v>81</v>
      </c>
      <c r="AW1857" s="12" t="s">
        <v>34</v>
      </c>
      <c r="AX1857" s="12" t="s">
        <v>72</v>
      </c>
      <c r="AY1857" s="195" t="s">
        <v>177</v>
      </c>
    </row>
    <row r="1858" spans="2:51" s="14" customFormat="1" ht="12">
      <c r="B1858" s="221"/>
      <c r="D1858" s="191" t="s">
        <v>188</v>
      </c>
      <c r="E1858" s="222" t="s">
        <v>3</v>
      </c>
      <c r="F1858" s="223" t="s">
        <v>365</v>
      </c>
      <c r="H1858" s="224">
        <v>836.94</v>
      </c>
      <c r="I1858" s="225"/>
      <c r="L1858" s="221"/>
      <c r="M1858" s="226"/>
      <c r="N1858" s="227"/>
      <c r="O1858" s="227"/>
      <c r="P1858" s="227"/>
      <c r="Q1858" s="227"/>
      <c r="R1858" s="227"/>
      <c r="S1858" s="227"/>
      <c r="T1858" s="228"/>
      <c r="AT1858" s="222" t="s">
        <v>188</v>
      </c>
      <c r="AU1858" s="222" t="s">
        <v>81</v>
      </c>
      <c r="AV1858" s="14" t="s">
        <v>194</v>
      </c>
      <c r="AW1858" s="14" t="s">
        <v>34</v>
      </c>
      <c r="AX1858" s="14" t="s">
        <v>72</v>
      </c>
      <c r="AY1858" s="222" t="s">
        <v>177</v>
      </c>
    </row>
    <row r="1859" spans="2:51" s="12" customFormat="1" ht="12">
      <c r="B1859" s="194"/>
      <c r="D1859" s="191" t="s">
        <v>188</v>
      </c>
      <c r="E1859" s="195" t="s">
        <v>3</v>
      </c>
      <c r="F1859" s="196" t="s">
        <v>1072</v>
      </c>
      <c r="H1859" s="197">
        <v>403.08</v>
      </c>
      <c r="I1859" s="198"/>
      <c r="L1859" s="194"/>
      <c r="M1859" s="199"/>
      <c r="N1859" s="200"/>
      <c r="O1859" s="200"/>
      <c r="P1859" s="200"/>
      <c r="Q1859" s="200"/>
      <c r="R1859" s="200"/>
      <c r="S1859" s="200"/>
      <c r="T1859" s="201"/>
      <c r="AT1859" s="195" t="s">
        <v>188</v>
      </c>
      <c r="AU1859" s="195" t="s">
        <v>81</v>
      </c>
      <c r="AV1859" s="12" t="s">
        <v>81</v>
      </c>
      <c r="AW1859" s="12" t="s">
        <v>34</v>
      </c>
      <c r="AX1859" s="12" t="s">
        <v>72</v>
      </c>
      <c r="AY1859" s="195" t="s">
        <v>177</v>
      </c>
    </row>
    <row r="1860" spans="2:51" s="12" customFormat="1" ht="12">
      <c r="B1860" s="194"/>
      <c r="D1860" s="191" t="s">
        <v>188</v>
      </c>
      <c r="E1860" s="195" t="s">
        <v>3</v>
      </c>
      <c r="F1860" s="196" t="s">
        <v>1073</v>
      </c>
      <c r="H1860" s="197">
        <v>437.69</v>
      </c>
      <c r="I1860" s="198"/>
      <c r="L1860" s="194"/>
      <c r="M1860" s="199"/>
      <c r="N1860" s="200"/>
      <c r="O1860" s="200"/>
      <c r="P1860" s="200"/>
      <c r="Q1860" s="200"/>
      <c r="R1860" s="200"/>
      <c r="S1860" s="200"/>
      <c r="T1860" s="201"/>
      <c r="AT1860" s="195" t="s">
        <v>188</v>
      </c>
      <c r="AU1860" s="195" t="s">
        <v>81</v>
      </c>
      <c r="AV1860" s="12" t="s">
        <v>81</v>
      </c>
      <c r="AW1860" s="12" t="s">
        <v>34</v>
      </c>
      <c r="AX1860" s="12" t="s">
        <v>72</v>
      </c>
      <c r="AY1860" s="195" t="s">
        <v>177</v>
      </c>
    </row>
    <row r="1861" spans="2:51" s="12" customFormat="1" ht="12">
      <c r="B1861" s="194"/>
      <c r="D1861" s="191" t="s">
        <v>188</v>
      </c>
      <c r="E1861" s="195" t="s">
        <v>3</v>
      </c>
      <c r="F1861" s="196" t="s">
        <v>1074</v>
      </c>
      <c r="H1861" s="197">
        <v>9.26</v>
      </c>
      <c r="I1861" s="198"/>
      <c r="L1861" s="194"/>
      <c r="M1861" s="199"/>
      <c r="N1861" s="200"/>
      <c r="O1861" s="200"/>
      <c r="P1861" s="200"/>
      <c r="Q1861" s="200"/>
      <c r="R1861" s="200"/>
      <c r="S1861" s="200"/>
      <c r="T1861" s="201"/>
      <c r="AT1861" s="195" t="s">
        <v>188</v>
      </c>
      <c r="AU1861" s="195" t="s">
        <v>81</v>
      </c>
      <c r="AV1861" s="12" t="s">
        <v>81</v>
      </c>
      <c r="AW1861" s="12" t="s">
        <v>34</v>
      </c>
      <c r="AX1861" s="12" t="s">
        <v>72</v>
      </c>
      <c r="AY1861" s="195" t="s">
        <v>177</v>
      </c>
    </row>
    <row r="1862" spans="2:51" s="14" customFormat="1" ht="12">
      <c r="B1862" s="221"/>
      <c r="D1862" s="191" t="s">
        <v>188</v>
      </c>
      <c r="E1862" s="222" t="s">
        <v>3</v>
      </c>
      <c r="F1862" s="223" t="s">
        <v>366</v>
      </c>
      <c r="H1862" s="224">
        <v>850.03</v>
      </c>
      <c r="I1862" s="225"/>
      <c r="L1862" s="221"/>
      <c r="M1862" s="226"/>
      <c r="N1862" s="227"/>
      <c r="O1862" s="227"/>
      <c r="P1862" s="227"/>
      <c r="Q1862" s="227"/>
      <c r="R1862" s="227"/>
      <c r="S1862" s="227"/>
      <c r="T1862" s="228"/>
      <c r="AT1862" s="222" t="s">
        <v>188</v>
      </c>
      <c r="AU1862" s="222" t="s">
        <v>81</v>
      </c>
      <c r="AV1862" s="14" t="s">
        <v>194</v>
      </c>
      <c r="AW1862" s="14" t="s">
        <v>34</v>
      </c>
      <c r="AX1862" s="14" t="s">
        <v>72</v>
      </c>
      <c r="AY1862" s="222" t="s">
        <v>177</v>
      </c>
    </row>
    <row r="1863" spans="2:51" s="12" customFormat="1" ht="12">
      <c r="B1863" s="194"/>
      <c r="D1863" s="191" t="s">
        <v>188</v>
      </c>
      <c r="E1863" s="195" t="s">
        <v>3</v>
      </c>
      <c r="F1863" s="196" t="s">
        <v>1072</v>
      </c>
      <c r="H1863" s="197">
        <v>403.08</v>
      </c>
      <c r="I1863" s="198"/>
      <c r="L1863" s="194"/>
      <c r="M1863" s="199"/>
      <c r="N1863" s="200"/>
      <c r="O1863" s="200"/>
      <c r="P1863" s="200"/>
      <c r="Q1863" s="200"/>
      <c r="R1863" s="200"/>
      <c r="S1863" s="200"/>
      <c r="T1863" s="201"/>
      <c r="AT1863" s="195" t="s">
        <v>188</v>
      </c>
      <c r="AU1863" s="195" t="s">
        <v>81</v>
      </c>
      <c r="AV1863" s="12" t="s">
        <v>81</v>
      </c>
      <c r="AW1863" s="12" t="s">
        <v>34</v>
      </c>
      <c r="AX1863" s="12" t="s">
        <v>72</v>
      </c>
      <c r="AY1863" s="195" t="s">
        <v>177</v>
      </c>
    </row>
    <row r="1864" spans="2:51" s="12" customFormat="1" ht="12">
      <c r="B1864" s="194"/>
      <c r="D1864" s="191" t="s">
        <v>188</v>
      </c>
      <c r="E1864" s="195" t="s">
        <v>3</v>
      </c>
      <c r="F1864" s="196" t="s">
        <v>1073</v>
      </c>
      <c r="H1864" s="197">
        <v>437.69</v>
      </c>
      <c r="I1864" s="198"/>
      <c r="L1864" s="194"/>
      <c r="M1864" s="199"/>
      <c r="N1864" s="200"/>
      <c r="O1864" s="200"/>
      <c r="P1864" s="200"/>
      <c r="Q1864" s="200"/>
      <c r="R1864" s="200"/>
      <c r="S1864" s="200"/>
      <c r="T1864" s="201"/>
      <c r="AT1864" s="195" t="s">
        <v>188</v>
      </c>
      <c r="AU1864" s="195" t="s">
        <v>81</v>
      </c>
      <c r="AV1864" s="12" t="s">
        <v>81</v>
      </c>
      <c r="AW1864" s="12" t="s">
        <v>34</v>
      </c>
      <c r="AX1864" s="12" t="s">
        <v>72</v>
      </c>
      <c r="AY1864" s="195" t="s">
        <v>177</v>
      </c>
    </row>
    <row r="1865" spans="2:51" s="12" customFormat="1" ht="12">
      <c r="B1865" s="194"/>
      <c r="D1865" s="191" t="s">
        <v>188</v>
      </c>
      <c r="E1865" s="195" t="s">
        <v>3</v>
      </c>
      <c r="F1865" s="196" t="s">
        <v>1074</v>
      </c>
      <c r="H1865" s="197">
        <v>9.26</v>
      </c>
      <c r="I1865" s="198"/>
      <c r="L1865" s="194"/>
      <c r="M1865" s="199"/>
      <c r="N1865" s="200"/>
      <c r="O1865" s="200"/>
      <c r="P1865" s="200"/>
      <c r="Q1865" s="200"/>
      <c r="R1865" s="200"/>
      <c r="S1865" s="200"/>
      <c r="T1865" s="201"/>
      <c r="AT1865" s="195" t="s">
        <v>188</v>
      </c>
      <c r="AU1865" s="195" t="s">
        <v>81</v>
      </c>
      <c r="AV1865" s="12" t="s">
        <v>81</v>
      </c>
      <c r="AW1865" s="12" t="s">
        <v>34</v>
      </c>
      <c r="AX1865" s="12" t="s">
        <v>72</v>
      </c>
      <c r="AY1865" s="195" t="s">
        <v>177</v>
      </c>
    </row>
    <row r="1866" spans="2:51" s="14" customFormat="1" ht="12">
      <c r="B1866" s="221"/>
      <c r="D1866" s="191" t="s">
        <v>188</v>
      </c>
      <c r="E1866" s="222" t="s">
        <v>3</v>
      </c>
      <c r="F1866" s="223" t="s">
        <v>367</v>
      </c>
      <c r="H1866" s="224">
        <v>850.03</v>
      </c>
      <c r="I1866" s="225"/>
      <c r="L1866" s="221"/>
      <c r="M1866" s="226"/>
      <c r="N1866" s="227"/>
      <c r="O1866" s="227"/>
      <c r="P1866" s="227"/>
      <c r="Q1866" s="227"/>
      <c r="R1866" s="227"/>
      <c r="S1866" s="227"/>
      <c r="T1866" s="228"/>
      <c r="AT1866" s="222" t="s">
        <v>188</v>
      </c>
      <c r="AU1866" s="222" t="s">
        <v>81</v>
      </c>
      <c r="AV1866" s="14" t="s">
        <v>194</v>
      </c>
      <c r="AW1866" s="14" t="s">
        <v>34</v>
      </c>
      <c r="AX1866" s="14" t="s">
        <v>72</v>
      </c>
      <c r="AY1866" s="222" t="s">
        <v>177</v>
      </c>
    </row>
    <row r="1867" spans="2:51" s="12" customFormat="1" ht="12">
      <c r="B1867" s="194"/>
      <c r="D1867" s="191" t="s">
        <v>188</v>
      </c>
      <c r="E1867" s="195" t="s">
        <v>3</v>
      </c>
      <c r="F1867" s="196" t="s">
        <v>1075</v>
      </c>
      <c r="H1867" s="197">
        <v>555.53</v>
      </c>
      <c r="I1867" s="198"/>
      <c r="L1867" s="194"/>
      <c r="M1867" s="199"/>
      <c r="N1867" s="200"/>
      <c r="O1867" s="200"/>
      <c r="P1867" s="200"/>
      <c r="Q1867" s="200"/>
      <c r="R1867" s="200"/>
      <c r="S1867" s="200"/>
      <c r="T1867" s="201"/>
      <c r="AT1867" s="195" t="s">
        <v>188</v>
      </c>
      <c r="AU1867" s="195" t="s">
        <v>81</v>
      </c>
      <c r="AV1867" s="12" t="s">
        <v>81</v>
      </c>
      <c r="AW1867" s="12" t="s">
        <v>34</v>
      </c>
      <c r="AX1867" s="12" t="s">
        <v>72</v>
      </c>
      <c r="AY1867" s="195" t="s">
        <v>177</v>
      </c>
    </row>
    <row r="1868" spans="2:51" s="12" customFormat="1" ht="12">
      <c r="B1868" s="194"/>
      <c r="D1868" s="191" t="s">
        <v>188</v>
      </c>
      <c r="E1868" s="195" t="s">
        <v>3</v>
      </c>
      <c r="F1868" s="196" t="s">
        <v>1076</v>
      </c>
      <c r="H1868" s="197">
        <v>300</v>
      </c>
      <c r="I1868" s="198"/>
      <c r="L1868" s="194"/>
      <c r="M1868" s="199"/>
      <c r="N1868" s="200"/>
      <c r="O1868" s="200"/>
      <c r="P1868" s="200"/>
      <c r="Q1868" s="200"/>
      <c r="R1868" s="200"/>
      <c r="S1868" s="200"/>
      <c r="T1868" s="201"/>
      <c r="AT1868" s="195" t="s">
        <v>188</v>
      </c>
      <c r="AU1868" s="195" t="s">
        <v>81</v>
      </c>
      <c r="AV1868" s="12" t="s">
        <v>81</v>
      </c>
      <c r="AW1868" s="12" t="s">
        <v>34</v>
      </c>
      <c r="AX1868" s="12" t="s">
        <v>72</v>
      </c>
      <c r="AY1868" s="195" t="s">
        <v>177</v>
      </c>
    </row>
    <row r="1869" spans="2:51" s="14" customFormat="1" ht="12">
      <c r="B1869" s="221"/>
      <c r="D1869" s="191" t="s">
        <v>188</v>
      </c>
      <c r="E1869" s="222" t="s">
        <v>3</v>
      </c>
      <c r="F1869" s="223" t="s">
        <v>356</v>
      </c>
      <c r="H1869" s="224">
        <v>855.53</v>
      </c>
      <c r="I1869" s="225"/>
      <c r="L1869" s="221"/>
      <c r="M1869" s="226"/>
      <c r="N1869" s="227"/>
      <c r="O1869" s="227"/>
      <c r="P1869" s="227"/>
      <c r="Q1869" s="227"/>
      <c r="R1869" s="227"/>
      <c r="S1869" s="227"/>
      <c r="T1869" s="228"/>
      <c r="AT1869" s="222" t="s">
        <v>188</v>
      </c>
      <c r="AU1869" s="222" t="s">
        <v>81</v>
      </c>
      <c r="AV1869" s="14" t="s">
        <v>194</v>
      </c>
      <c r="AW1869" s="14" t="s">
        <v>34</v>
      </c>
      <c r="AX1869" s="14" t="s">
        <v>72</v>
      </c>
      <c r="AY1869" s="222" t="s">
        <v>177</v>
      </c>
    </row>
    <row r="1870" spans="2:51" s="12" customFormat="1" ht="12">
      <c r="B1870" s="194"/>
      <c r="D1870" s="191" t="s">
        <v>188</v>
      </c>
      <c r="E1870" s="195" t="s">
        <v>3</v>
      </c>
      <c r="F1870" s="196" t="s">
        <v>1077</v>
      </c>
      <c r="H1870" s="197">
        <v>487.97</v>
      </c>
      <c r="I1870" s="198"/>
      <c r="L1870" s="194"/>
      <c r="M1870" s="199"/>
      <c r="N1870" s="200"/>
      <c r="O1870" s="200"/>
      <c r="P1870" s="200"/>
      <c r="Q1870" s="200"/>
      <c r="R1870" s="200"/>
      <c r="S1870" s="200"/>
      <c r="T1870" s="201"/>
      <c r="AT1870" s="195" t="s">
        <v>188</v>
      </c>
      <c r="AU1870" s="195" t="s">
        <v>81</v>
      </c>
      <c r="AV1870" s="12" t="s">
        <v>81</v>
      </c>
      <c r="AW1870" s="12" t="s">
        <v>34</v>
      </c>
      <c r="AX1870" s="12" t="s">
        <v>72</v>
      </c>
      <c r="AY1870" s="195" t="s">
        <v>177</v>
      </c>
    </row>
    <row r="1871" spans="2:51" s="12" customFormat="1" ht="12">
      <c r="B1871" s="194"/>
      <c r="D1871" s="191" t="s">
        <v>188</v>
      </c>
      <c r="E1871" s="195" t="s">
        <v>3</v>
      </c>
      <c r="F1871" s="196" t="s">
        <v>1078</v>
      </c>
      <c r="H1871" s="197">
        <v>165.26</v>
      </c>
      <c r="I1871" s="198"/>
      <c r="L1871" s="194"/>
      <c r="M1871" s="199"/>
      <c r="N1871" s="200"/>
      <c r="O1871" s="200"/>
      <c r="P1871" s="200"/>
      <c r="Q1871" s="200"/>
      <c r="R1871" s="200"/>
      <c r="S1871" s="200"/>
      <c r="T1871" s="201"/>
      <c r="AT1871" s="195" t="s">
        <v>188</v>
      </c>
      <c r="AU1871" s="195" t="s">
        <v>81</v>
      </c>
      <c r="AV1871" s="12" t="s">
        <v>81</v>
      </c>
      <c r="AW1871" s="12" t="s">
        <v>34</v>
      </c>
      <c r="AX1871" s="12" t="s">
        <v>72</v>
      </c>
      <c r="AY1871" s="195" t="s">
        <v>177</v>
      </c>
    </row>
    <row r="1872" spans="2:51" s="14" customFormat="1" ht="12">
      <c r="B1872" s="221"/>
      <c r="D1872" s="191" t="s">
        <v>188</v>
      </c>
      <c r="E1872" s="222" t="s">
        <v>3</v>
      </c>
      <c r="F1872" s="223" t="s">
        <v>358</v>
      </c>
      <c r="H1872" s="224">
        <v>653.23</v>
      </c>
      <c r="I1872" s="225"/>
      <c r="L1872" s="221"/>
      <c r="M1872" s="226"/>
      <c r="N1872" s="227"/>
      <c r="O1872" s="227"/>
      <c r="P1872" s="227"/>
      <c r="Q1872" s="227"/>
      <c r="R1872" s="227"/>
      <c r="S1872" s="227"/>
      <c r="T1872" s="228"/>
      <c r="AT1872" s="222" t="s">
        <v>188</v>
      </c>
      <c r="AU1872" s="222" t="s">
        <v>81</v>
      </c>
      <c r="AV1872" s="14" t="s">
        <v>194</v>
      </c>
      <c r="AW1872" s="14" t="s">
        <v>34</v>
      </c>
      <c r="AX1872" s="14" t="s">
        <v>72</v>
      </c>
      <c r="AY1872" s="222" t="s">
        <v>177</v>
      </c>
    </row>
    <row r="1873" spans="2:51" s="13" customFormat="1" ht="12">
      <c r="B1873" s="213"/>
      <c r="D1873" s="191" t="s">
        <v>188</v>
      </c>
      <c r="E1873" s="214" t="s">
        <v>3</v>
      </c>
      <c r="F1873" s="215" t="s">
        <v>359</v>
      </c>
      <c r="H1873" s="216">
        <v>4931.81</v>
      </c>
      <c r="I1873" s="217"/>
      <c r="L1873" s="213"/>
      <c r="M1873" s="218"/>
      <c r="N1873" s="219"/>
      <c r="O1873" s="219"/>
      <c r="P1873" s="219"/>
      <c r="Q1873" s="219"/>
      <c r="R1873" s="219"/>
      <c r="S1873" s="219"/>
      <c r="T1873" s="220"/>
      <c r="AT1873" s="214" t="s">
        <v>188</v>
      </c>
      <c r="AU1873" s="214" t="s">
        <v>81</v>
      </c>
      <c r="AV1873" s="13" t="s">
        <v>184</v>
      </c>
      <c r="AW1873" s="13" t="s">
        <v>34</v>
      </c>
      <c r="AX1873" s="13" t="s">
        <v>79</v>
      </c>
      <c r="AY1873" s="214" t="s">
        <v>177</v>
      </c>
    </row>
    <row r="1874" spans="2:65" s="1" customFormat="1" ht="48" customHeight="1">
      <c r="B1874" s="177"/>
      <c r="C1874" s="178" t="s">
        <v>1079</v>
      </c>
      <c r="D1874" s="178" t="s">
        <v>179</v>
      </c>
      <c r="E1874" s="179" t="s">
        <v>1080</v>
      </c>
      <c r="F1874" s="180" t="s">
        <v>1081</v>
      </c>
      <c r="G1874" s="181" t="s">
        <v>261</v>
      </c>
      <c r="H1874" s="182">
        <v>233.46</v>
      </c>
      <c r="I1874" s="183"/>
      <c r="J1874" s="184">
        <f>ROUND(I1874*H1874,2)</f>
        <v>0</v>
      </c>
      <c r="K1874" s="180" t="s">
        <v>183</v>
      </c>
      <c r="L1874" s="37"/>
      <c r="M1874" s="185" t="s">
        <v>3</v>
      </c>
      <c r="N1874" s="186" t="s">
        <v>43</v>
      </c>
      <c r="O1874" s="70"/>
      <c r="P1874" s="187">
        <f>O1874*H1874</f>
        <v>0</v>
      </c>
      <c r="Q1874" s="187">
        <v>0</v>
      </c>
      <c r="R1874" s="187">
        <f>Q1874*H1874</f>
        <v>0</v>
      </c>
      <c r="S1874" s="187">
        <v>0</v>
      </c>
      <c r="T1874" s="188">
        <f>S1874*H1874</f>
        <v>0</v>
      </c>
      <c r="AR1874" s="189" t="s">
        <v>184</v>
      </c>
      <c r="AT1874" s="189" t="s">
        <v>179</v>
      </c>
      <c r="AU1874" s="189" t="s">
        <v>81</v>
      </c>
      <c r="AY1874" s="18" t="s">
        <v>177</v>
      </c>
      <c r="BE1874" s="190">
        <f>IF(N1874="základní",J1874,0)</f>
        <v>0</v>
      </c>
      <c r="BF1874" s="190">
        <f>IF(N1874="snížená",J1874,0)</f>
        <v>0</v>
      </c>
      <c r="BG1874" s="190">
        <f>IF(N1874="zákl. přenesená",J1874,0)</f>
        <v>0</v>
      </c>
      <c r="BH1874" s="190">
        <f>IF(N1874="sníž. přenesená",J1874,0)</f>
        <v>0</v>
      </c>
      <c r="BI1874" s="190">
        <f>IF(N1874="nulová",J1874,0)</f>
        <v>0</v>
      </c>
      <c r="BJ1874" s="18" t="s">
        <v>79</v>
      </c>
      <c r="BK1874" s="190">
        <f>ROUND(I1874*H1874,2)</f>
        <v>0</v>
      </c>
      <c r="BL1874" s="18" t="s">
        <v>184</v>
      </c>
      <c r="BM1874" s="189" t="s">
        <v>1082</v>
      </c>
    </row>
    <row r="1875" spans="2:47" s="1" customFormat="1" ht="12">
      <c r="B1875" s="37"/>
      <c r="D1875" s="191" t="s">
        <v>186</v>
      </c>
      <c r="F1875" s="192" t="s">
        <v>1083</v>
      </c>
      <c r="I1875" s="122"/>
      <c r="L1875" s="37"/>
      <c r="M1875" s="193"/>
      <c r="N1875" s="70"/>
      <c r="O1875" s="70"/>
      <c r="P1875" s="70"/>
      <c r="Q1875" s="70"/>
      <c r="R1875" s="70"/>
      <c r="S1875" s="70"/>
      <c r="T1875" s="71"/>
      <c r="AT1875" s="18" t="s">
        <v>186</v>
      </c>
      <c r="AU1875" s="18" t="s">
        <v>81</v>
      </c>
    </row>
    <row r="1876" spans="2:51" s="12" customFormat="1" ht="12">
      <c r="B1876" s="194"/>
      <c r="D1876" s="191" t="s">
        <v>188</v>
      </c>
      <c r="E1876" s="195" t="s">
        <v>3</v>
      </c>
      <c r="F1876" s="196" t="s">
        <v>1084</v>
      </c>
      <c r="H1876" s="197">
        <v>233.46</v>
      </c>
      <c r="I1876" s="198"/>
      <c r="L1876" s="194"/>
      <c r="M1876" s="199"/>
      <c r="N1876" s="200"/>
      <c r="O1876" s="200"/>
      <c r="P1876" s="200"/>
      <c r="Q1876" s="200"/>
      <c r="R1876" s="200"/>
      <c r="S1876" s="200"/>
      <c r="T1876" s="201"/>
      <c r="AT1876" s="195" t="s">
        <v>188</v>
      </c>
      <c r="AU1876" s="195" t="s">
        <v>81</v>
      </c>
      <c r="AV1876" s="12" t="s">
        <v>81</v>
      </c>
      <c r="AW1876" s="12" t="s">
        <v>34</v>
      </c>
      <c r="AX1876" s="12" t="s">
        <v>79</v>
      </c>
      <c r="AY1876" s="195" t="s">
        <v>177</v>
      </c>
    </row>
    <row r="1877" spans="2:65" s="1" customFormat="1" ht="36" customHeight="1">
      <c r="B1877" s="177"/>
      <c r="C1877" s="178" t="s">
        <v>1085</v>
      </c>
      <c r="D1877" s="178" t="s">
        <v>179</v>
      </c>
      <c r="E1877" s="179" t="s">
        <v>1086</v>
      </c>
      <c r="F1877" s="180" t="s">
        <v>1087</v>
      </c>
      <c r="G1877" s="181" t="s">
        <v>261</v>
      </c>
      <c r="H1877" s="182">
        <v>21011.4</v>
      </c>
      <c r="I1877" s="183"/>
      <c r="J1877" s="184">
        <f>ROUND(I1877*H1877,2)</f>
        <v>0</v>
      </c>
      <c r="K1877" s="180" t="s">
        <v>183</v>
      </c>
      <c r="L1877" s="37"/>
      <c r="M1877" s="185" t="s">
        <v>3</v>
      </c>
      <c r="N1877" s="186" t="s">
        <v>43</v>
      </c>
      <c r="O1877" s="70"/>
      <c r="P1877" s="187">
        <f>O1877*H1877</f>
        <v>0</v>
      </c>
      <c r="Q1877" s="187">
        <v>0</v>
      </c>
      <c r="R1877" s="187">
        <f>Q1877*H1877</f>
        <v>0</v>
      </c>
      <c r="S1877" s="187">
        <v>0</v>
      </c>
      <c r="T1877" s="188">
        <f>S1877*H1877</f>
        <v>0</v>
      </c>
      <c r="AR1877" s="189" t="s">
        <v>184</v>
      </c>
      <c r="AT1877" s="189" t="s">
        <v>179</v>
      </c>
      <c r="AU1877" s="189" t="s">
        <v>81</v>
      </c>
      <c r="AY1877" s="18" t="s">
        <v>177</v>
      </c>
      <c r="BE1877" s="190">
        <f>IF(N1877="základní",J1877,0)</f>
        <v>0</v>
      </c>
      <c r="BF1877" s="190">
        <f>IF(N1877="snížená",J1877,0)</f>
        <v>0</v>
      </c>
      <c r="BG1877" s="190">
        <f>IF(N1877="zákl. přenesená",J1877,0)</f>
        <v>0</v>
      </c>
      <c r="BH1877" s="190">
        <f>IF(N1877="sníž. přenesená",J1877,0)</f>
        <v>0</v>
      </c>
      <c r="BI1877" s="190">
        <f>IF(N1877="nulová",J1877,0)</f>
        <v>0</v>
      </c>
      <c r="BJ1877" s="18" t="s">
        <v>79</v>
      </c>
      <c r="BK1877" s="190">
        <f>ROUND(I1877*H1877,2)</f>
        <v>0</v>
      </c>
      <c r="BL1877" s="18" t="s">
        <v>184</v>
      </c>
      <c r="BM1877" s="189" t="s">
        <v>1088</v>
      </c>
    </row>
    <row r="1878" spans="2:47" s="1" customFormat="1" ht="12">
      <c r="B1878" s="37"/>
      <c r="D1878" s="191" t="s">
        <v>186</v>
      </c>
      <c r="F1878" s="192" t="s">
        <v>1083</v>
      </c>
      <c r="I1878" s="122"/>
      <c r="L1878" s="37"/>
      <c r="M1878" s="193"/>
      <c r="N1878" s="70"/>
      <c r="O1878" s="70"/>
      <c r="P1878" s="70"/>
      <c r="Q1878" s="70"/>
      <c r="R1878" s="70"/>
      <c r="S1878" s="70"/>
      <c r="T1878" s="71"/>
      <c r="AT1878" s="18" t="s">
        <v>186</v>
      </c>
      <c r="AU1878" s="18" t="s">
        <v>81</v>
      </c>
    </row>
    <row r="1879" spans="2:51" s="12" customFormat="1" ht="12">
      <c r="B1879" s="194"/>
      <c r="D1879" s="191" t="s">
        <v>188</v>
      </c>
      <c r="E1879" s="195" t="s">
        <v>3</v>
      </c>
      <c r="F1879" s="196" t="s">
        <v>1089</v>
      </c>
      <c r="H1879" s="197">
        <v>21011.4</v>
      </c>
      <c r="I1879" s="198"/>
      <c r="L1879" s="194"/>
      <c r="M1879" s="199"/>
      <c r="N1879" s="200"/>
      <c r="O1879" s="200"/>
      <c r="P1879" s="200"/>
      <c r="Q1879" s="200"/>
      <c r="R1879" s="200"/>
      <c r="S1879" s="200"/>
      <c r="T1879" s="201"/>
      <c r="AT1879" s="195" t="s">
        <v>188</v>
      </c>
      <c r="AU1879" s="195" t="s">
        <v>81</v>
      </c>
      <c r="AV1879" s="12" t="s">
        <v>81</v>
      </c>
      <c r="AW1879" s="12" t="s">
        <v>34</v>
      </c>
      <c r="AX1879" s="12" t="s">
        <v>79</v>
      </c>
      <c r="AY1879" s="195" t="s">
        <v>177</v>
      </c>
    </row>
    <row r="1880" spans="2:65" s="1" customFormat="1" ht="48" customHeight="1">
      <c r="B1880" s="177"/>
      <c r="C1880" s="178" t="s">
        <v>1090</v>
      </c>
      <c r="D1880" s="178" t="s">
        <v>179</v>
      </c>
      <c r="E1880" s="179" t="s">
        <v>1091</v>
      </c>
      <c r="F1880" s="180" t="s">
        <v>1092</v>
      </c>
      <c r="G1880" s="181" t="s">
        <v>261</v>
      </c>
      <c r="H1880" s="182">
        <v>233.46</v>
      </c>
      <c r="I1880" s="183"/>
      <c r="J1880" s="184">
        <f>ROUND(I1880*H1880,2)</f>
        <v>0</v>
      </c>
      <c r="K1880" s="180" t="s">
        <v>183</v>
      </c>
      <c r="L1880" s="37"/>
      <c r="M1880" s="185" t="s">
        <v>3</v>
      </c>
      <c r="N1880" s="186" t="s">
        <v>43</v>
      </c>
      <c r="O1880" s="70"/>
      <c r="P1880" s="187">
        <f>O1880*H1880</f>
        <v>0</v>
      </c>
      <c r="Q1880" s="187">
        <v>0</v>
      </c>
      <c r="R1880" s="187">
        <f>Q1880*H1880</f>
        <v>0</v>
      </c>
      <c r="S1880" s="187">
        <v>0</v>
      </c>
      <c r="T1880" s="188">
        <f>S1880*H1880</f>
        <v>0</v>
      </c>
      <c r="AR1880" s="189" t="s">
        <v>184</v>
      </c>
      <c r="AT1880" s="189" t="s">
        <v>179</v>
      </c>
      <c r="AU1880" s="189" t="s">
        <v>81</v>
      </c>
      <c r="AY1880" s="18" t="s">
        <v>177</v>
      </c>
      <c r="BE1880" s="190">
        <f>IF(N1880="základní",J1880,0)</f>
        <v>0</v>
      </c>
      <c r="BF1880" s="190">
        <f>IF(N1880="snížená",J1880,0)</f>
        <v>0</v>
      </c>
      <c r="BG1880" s="190">
        <f>IF(N1880="zákl. přenesená",J1880,0)</f>
        <v>0</v>
      </c>
      <c r="BH1880" s="190">
        <f>IF(N1880="sníž. přenesená",J1880,0)</f>
        <v>0</v>
      </c>
      <c r="BI1880" s="190">
        <f>IF(N1880="nulová",J1880,0)</f>
        <v>0</v>
      </c>
      <c r="BJ1880" s="18" t="s">
        <v>79</v>
      </c>
      <c r="BK1880" s="190">
        <f>ROUND(I1880*H1880,2)</f>
        <v>0</v>
      </c>
      <c r="BL1880" s="18" t="s">
        <v>184</v>
      </c>
      <c r="BM1880" s="189" t="s">
        <v>1093</v>
      </c>
    </row>
    <row r="1881" spans="2:47" s="1" customFormat="1" ht="12">
      <c r="B1881" s="37"/>
      <c r="D1881" s="191" t="s">
        <v>186</v>
      </c>
      <c r="F1881" s="192" t="s">
        <v>1094</v>
      </c>
      <c r="I1881" s="122"/>
      <c r="L1881" s="37"/>
      <c r="M1881" s="193"/>
      <c r="N1881" s="70"/>
      <c r="O1881" s="70"/>
      <c r="P1881" s="70"/>
      <c r="Q1881" s="70"/>
      <c r="R1881" s="70"/>
      <c r="S1881" s="70"/>
      <c r="T1881" s="71"/>
      <c r="AT1881" s="18" t="s">
        <v>186</v>
      </c>
      <c r="AU1881" s="18" t="s">
        <v>81</v>
      </c>
    </row>
    <row r="1882" spans="2:51" s="12" customFormat="1" ht="12">
      <c r="B1882" s="194"/>
      <c r="D1882" s="191" t="s">
        <v>188</v>
      </c>
      <c r="E1882" s="195" t="s">
        <v>3</v>
      </c>
      <c r="F1882" s="196" t="s">
        <v>1084</v>
      </c>
      <c r="H1882" s="197">
        <v>233.46</v>
      </c>
      <c r="I1882" s="198"/>
      <c r="L1882" s="194"/>
      <c r="M1882" s="199"/>
      <c r="N1882" s="200"/>
      <c r="O1882" s="200"/>
      <c r="P1882" s="200"/>
      <c r="Q1882" s="200"/>
      <c r="R1882" s="200"/>
      <c r="S1882" s="200"/>
      <c r="T1882" s="201"/>
      <c r="AT1882" s="195" t="s">
        <v>188</v>
      </c>
      <c r="AU1882" s="195" t="s">
        <v>81</v>
      </c>
      <c r="AV1882" s="12" t="s">
        <v>81</v>
      </c>
      <c r="AW1882" s="12" t="s">
        <v>34</v>
      </c>
      <c r="AX1882" s="12" t="s">
        <v>79</v>
      </c>
      <c r="AY1882" s="195" t="s">
        <v>177</v>
      </c>
    </row>
    <row r="1883" spans="2:65" s="1" customFormat="1" ht="36" customHeight="1">
      <c r="B1883" s="177"/>
      <c r="C1883" s="178" t="s">
        <v>1095</v>
      </c>
      <c r="D1883" s="178" t="s">
        <v>179</v>
      </c>
      <c r="E1883" s="179" t="s">
        <v>1096</v>
      </c>
      <c r="F1883" s="180" t="s">
        <v>1097</v>
      </c>
      <c r="G1883" s="181" t="s">
        <v>494</v>
      </c>
      <c r="H1883" s="182">
        <v>89.325</v>
      </c>
      <c r="I1883" s="183"/>
      <c r="J1883" s="184">
        <f>ROUND(I1883*H1883,2)</f>
        <v>0</v>
      </c>
      <c r="K1883" s="180" t="s">
        <v>183</v>
      </c>
      <c r="L1883" s="37"/>
      <c r="M1883" s="185" t="s">
        <v>3</v>
      </c>
      <c r="N1883" s="186" t="s">
        <v>43</v>
      </c>
      <c r="O1883" s="70"/>
      <c r="P1883" s="187">
        <f>O1883*H1883</f>
        <v>0</v>
      </c>
      <c r="Q1883" s="187">
        <v>0</v>
      </c>
      <c r="R1883" s="187">
        <f>Q1883*H1883</f>
        <v>0</v>
      </c>
      <c r="S1883" s="187">
        <v>0</v>
      </c>
      <c r="T1883" s="188">
        <f>S1883*H1883</f>
        <v>0</v>
      </c>
      <c r="AR1883" s="189" t="s">
        <v>184</v>
      </c>
      <c r="AT1883" s="189" t="s">
        <v>179</v>
      </c>
      <c r="AU1883" s="189" t="s">
        <v>81</v>
      </c>
      <c r="AY1883" s="18" t="s">
        <v>177</v>
      </c>
      <c r="BE1883" s="190">
        <f>IF(N1883="základní",J1883,0)</f>
        <v>0</v>
      </c>
      <c r="BF1883" s="190">
        <f>IF(N1883="snížená",J1883,0)</f>
        <v>0</v>
      </c>
      <c r="BG1883" s="190">
        <f>IF(N1883="zákl. přenesená",J1883,0)</f>
        <v>0</v>
      </c>
      <c r="BH1883" s="190">
        <f>IF(N1883="sníž. přenesená",J1883,0)</f>
        <v>0</v>
      </c>
      <c r="BI1883" s="190">
        <f>IF(N1883="nulová",J1883,0)</f>
        <v>0</v>
      </c>
      <c r="BJ1883" s="18" t="s">
        <v>79</v>
      </c>
      <c r="BK1883" s="190">
        <f>ROUND(I1883*H1883,2)</f>
        <v>0</v>
      </c>
      <c r="BL1883" s="18" t="s">
        <v>184</v>
      </c>
      <c r="BM1883" s="189" t="s">
        <v>1098</v>
      </c>
    </row>
    <row r="1884" spans="2:47" s="1" customFormat="1" ht="12">
      <c r="B1884" s="37"/>
      <c r="D1884" s="191" t="s">
        <v>186</v>
      </c>
      <c r="F1884" s="192" t="s">
        <v>1099</v>
      </c>
      <c r="I1884" s="122"/>
      <c r="L1884" s="37"/>
      <c r="M1884" s="193"/>
      <c r="N1884" s="70"/>
      <c r="O1884" s="70"/>
      <c r="P1884" s="70"/>
      <c r="Q1884" s="70"/>
      <c r="R1884" s="70"/>
      <c r="S1884" s="70"/>
      <c r="T1884" s="71"/>
      <c r="AT1884" s="18" t="s">
        <v>186</v>
      </c>
      <c r="AU1884" s="18" t="s">
        <v>81</v>
      </c>
    </row>
    <row r="1885" spans="2:51" s="12" customFormat="1" ht="12">
      <c r="B1885" s="194"/>
      <c r="D1885" s="191" t="s">
        <v>188</v>
      </c>
      <c r="E1885" s="195" t="s">
        <v>3</v>
      </c>
      <c r="F1885" s="196" t="s">
        <v>1100</v>
      </c>
      <c r="H1885" s="197">
        <v>19.5</v>
      </c>
      <c r="I1885" s="198"/>
      <c r="L1885" s="194"/>
      <c r="M1885" s="199"/>
      <c r="N1885" s="200"/>
      <c r="O1885" s="200"/>
      <c r="P1885" s="200"/>
      <c r="Q1885" s="200"/>
      <c r="R1885" s="200"/>
      <c r="S1885" s="200"/>
      <c r="T1885" s="201"/>
      <c r="AT1885" s="195" t="s">
        <v>188</v>
      </c>
      <c r="AU1885" s="195" t="s">
        <v>81</v>
      </c>
      <c r="AV1885" s="12" t="s">
        <v>81</v>
      </c>
      <c r="AW1885" s="12" t="s">
        <v>34</v>
      </c>
      <c r="AX1885" s="12" t="s">
        <v>72</v>
      </c>
      <c r="AY1885" s="195" t="s">
        <v>177</v>
      </c>
    </row>
    <row r="1886" spans="2:51" s="12" customFormat="1" ht="12">
      <c r="B1886" s="194"/>
      <c r="D1886" s="191" t="s">
        <v>188</v>
      </c>
      <c r="E1886" s="195" t="s">
        <v>3</v>
      </c>
      <c r="F1886" s="196" t="s">
        <v>1101</v>
      </c>
      <c r="H1886" s="197">
        <v>69.825</v>
      </c>
      <c r="I1886" s="198"/>
      <c r="L1886" s="194"/>
      <c r="M1886" s="199"/>
      <c r="N1886" s="200"/>
      <c r="O1886" s="200"/>
      <c r="P1886" s="200"/>
      <c r="Q1886" s="200"/>
      <c r="R1886" s="200"/>
      <c r="S1886" s="200"/>
      <c r="T1886" s="201"/>
      <c r="AT1886" s="195" t="s">
        <v>188</v>
      </c>
      <c r="AU1886" s="195" t="s">
        <v>81</v>
      </c>
      <c r="AV1886" s="12" t="s">
        <v>81</v>
      </c>
      <c r="AW1886" s="12" t="s">
        <v>34</v>
      </c>
      <c r="AX1886" s="12" t="s">
        <v>72</v>
      </c>
      <c r="AY1886" s="195" t="s">
        <v>177</v>
      </c>
    </row>
    <row r="1887" spans="2:51" s="13" customFormat="1" ht="12">
      <c r="B1887" s="213"/>
      <c r="D1887" s="191" t="s">
        <v>188</v>
      </c>
      <c r="E1887" s="214" t="s">
        <v>3</v>
      </c>
      <c r="F1887" s="215" t="s">
        <v>359</v>
      </c>
      <c r="H1887" s="216">
        <v>89.325</v>
      </c>
      <c r="I1887" s="217"/>
      <c r="L1887" s="213"/>
      <c r="M1887" s="218"/>
      <c r="N1887" s="219"/>
      <c r="O1887" s="219"/>
      <c r="P1887" s="219"/>
      <c r="Q1887" s="219"/>
      <c r="R1887" s="219"/>
      <c r="S1887" s="219"/>
      <c r="T1887" s="220"/>
      <c r="AT1887" s="214" t="s">
        <v>188</v>
      </c>
      <c r="AU1887" s="214" t="s">
        <v>81</v>
      </c>
      <c r="AV1887" s="13" t="s">
        <v>184</v>
      </c>
      <c r="AW1887" s="13" t="s">
        <v>34</v>
      </c>
      <c r="AX1887" s="13" t="s">
        <v>79</v>
      </c>
      <c r="AY1887" s="214" t="s">
        <v>177</v>
      </c>
    </row>
    <row r="1888" spans="2:65" s="1" customFormat="1" ht="36" customHeight="1">
      <c r="B1888" s="177"/>
      <c r="C1888" s="178" t="s">
        <v>1102</v>
      </c>
      <c r="D1888" s="178" t="s">
        <v>179</v>
      </c>
      <c r="E1888" s="179" t="s">
        <v>1103</v>
      </c>
      <c r="F1888" s="180" t="s">
        <v>1104</v>
      </c>
      <c r="G1888" s="181" t="s">
        <v>494</v>
      </c>
      <c r="H1888" s="182">
        <v>8039.25</v>
      </c>
      <c r="I1888" s="183"/>
      <c r="J1888" s="184">
        <f>ROUND(I1888*H1888,2)</f>
        <v>0</v>
      </c>
      <c r="K1888" s="180" t="s">
        <v>183</v>
      </c>
      <c r="L1888" s="37"/>
      <c r="M1888" s="185" t="s">
        <v>3</v>
      </c>
      <c r="N1888" s="186" t="s">
        <v>43</v>
      </c>
      <c r="O1888" s="70"/>
      <c r="P1888" s="187">
        <f>O1888*H1888</f>
        <v>0</v>
      </c>
      <c r="Q1888" s="187">
        <v>0</v>
      </c>
      <c r="R1888" s="187">
        <f>Q1888*H1888</f>
        <v>0</v>
      </c>
      <c r="S1888" s="187">
        <v>0</v>
      </c>
      <c r="T1888" s="188">
        <f>S1888*H1888</f>
        <v>0</v>
      </c>
      <c r="AR1888" s="189" t="s">
        <v>184</v>
      </c>
      <c r="AT1888" s="189" t="s">
        <v>179</v>
      </c>
      <c r="AU1888" s="189" t="s">
        <v>81</v>
      </c>
      <c r="AY1888" s="18" t="s">
        <v>177</v>
      </c>
      <c r="BE1888" s="190">
        <f>IF(N1888="základní",J1888,0)</f>
        <v>0</v>
      </c>
      <c r="BF1888" s="190">
        <f>IF(N1888="snížená",J1888,0)</f>
        <v>0</v>
      </c>
      <c r="BG1888" s="190">
        <f>IF(N1888="zákl. přenesená",J1888,0)</f>
        <v>0</v>
      </c>
      <c r="BH1888" s="190">
        <f>IF(N1888="sníž. přenesená",J1888,0)</f>
        <v>0</v>
      </c>
      <c r="BI1888" s="190">
        <f>IF(N1888="nulová",J1888,0)</f>
        <v>0</v>
      </c>
      <c r="BJ1888" s="18" t="s">
        <v>79</v>
      </c>
      <c r="BK1888" s="190">
        <f>ROUND(I1888*H1888,2)</f>
        <v>0</v>
      </c>
      <c r="BL1888" s="18" t="s">
        <v>184</v>
      </c>
      <c r="BM1888" s="189" t="s">
        <v>1105</v>
      </c>
    </row>
    <row r="1889" spans="2:47" s="1" customFormat="1" ht="12">
      <c r="B1889" s="37"/>
      <c r="D1889" s="191" t="s">
        <v>186</v>
      </c>
      <c r="F1889" s="192" t="s">
        <v>1099</v>
      </c>
      <c r="I1889" s="122"/>
      <c r="L1889" s="37"/>
      <c r="M1889" s="193"/>
      <c r="N1889" s="70"/>
      <c r="O1889" s="70"/>
      <c r="P1889" s="70"/>
      <c r="Q1889" s="70"/>
      <c r="R1889" s="70"/>
      <c r="S1889" s="70"/>
      <c r="T1889" s="71"/>
      <c r="AT1889" s="18" t="s">
        <v>186</v>
      </c>
      <c r="AU1889" s="18" t="s">
        <v>81</v>
      </c>
    </row>
    <row r="1890" spans="2:51" s="12" customFormat="1" ht="12">
      <c r="B1890" s="194"/>
      <c r="D1890" s="191" t="s">
        <v>188</v>
      </c>
      <c r="E1890" s="195" t="s">
        <v>3</v>
      </c>
      <c r="F1890" s="196" t="s">
        <v>1106</v>
      </c>
      <c r="H1890" s="197">
        <v>8039.25</v>
      </c>
      <c r="I1890" s="198"/>
      <c r="L1890" s="194"/>
      <c r="M1890" s="199"/>
      <c r="N1890" s="200"/>
      <c r="O1890" s="200"/>
      <c r="P1890" s="200"/>
      <c r="Q1890" s="200"/>
      <c r="R1890" s="200"/>
      <c r="S1890" s="200"/>
      <c r="T1890" s="201"/>
      <c r="AT1890" s="195" t="s">
        <v>188</v>
      </c>
      <c r="AU1890" s="195" t="s">
        <v>81</v>
      </c>
      <c r="AV1890" s="12" t="s">
        <v>81</v>
      </c>
      <c r="AW1890" s="12" t="s">
        <v>34</v>
      </c>
      <c r="AX1890" s="12" t="s">
        <v>79</v>
      </c>
      <c r="AY1890" s="195" t="s">
        <v>177</v>
      </c>
    </row>
    <row r="1891" spans="2:65" s="1" customFormat="1" ht="36" customHeight="1">
      <c r="B1891" s="177"/>
      <c r="C1891" s="178" t="s">
        <v>1107</v>
      </c>
      <c r="D1891" s="178" t="s">
        <v>179</v>
      </c>
      <c r="E1891" s="179" t="s">
        <v>1108</v>
      </c>
      <c r="F1891" s="180" t="s">
        <v>1109</v>
      </c>
      <c r="G1891" s="181" t="s">
        <v>494</v>
      </c>
      <c r="H1891" s="182">
        <v>89.325</v>
      </c>
      <c r="I1891" s="183"/>
      <c r="J1891" s="184">
        <f>ROUND(I1891*H1891,2)</f>
        <v>0</v>
      </c>
      <c r="K1891" s="180" t="s">
        <v>183</v>
      </c>
      <c r="L1891" s="37"/>
      <c r="M1891" s="185" t="s">
        <v>3</v>
      </c>
      <c r="N1891" s="186" t="s">
        <v>43</v>
      </c>
      <c r="O1891" s="70"/>
      <c r="P1891" s="187">
        <f>O1891*H1891</f>
        <v>0</v>
      </c>
      <c r="Q1891" s="187">
        <v>0</v>
      </c>
      <c r="R1891" s="187">
        <f>Q1891*H1891</f>
        <v>0</v>
      </c>
      <c r="S1891" s="187">
        <v>0</v>
      </c>
      <c r="T1891" s="188">
        <f>S1891*H1891</f>
        <v>0</v>
      </c>
      <c r="AR1891" s="189" t="s">
        <v>184</v>
      </c>
      <c r="AT1891" s="189" t="s">
        <v>179</v>
      </c>
      <c r="AU1891" s="189" t="s">
        <v>81</v>
      </c>
      <c r="AY1891" s="18" t="s">
        <v>177</v>
      </c>
      <c r="BE1891" s="190">
        <f>IF(N1891="základní",J1891,0)</f>
        <v>0</v>
      </c>
      <c r="BF1891" s="190">
        <f>IF(N1891="snížená",J1891,0)</f>
        <v>0</v>
      </c>
      <c r="BG1891" s="190">
        <f>IF(N1891="zákl. přenesená",J1891,0)</f>
        <v>0</v>
      </c>
      <c r="BH1891" s="190">
        <f>IF(N1891="sníž. přenesená",J1891,0)</f>
        <v>0</v>
      </c>
      <c r="BI1891" s="190">
        <f>IF(N1891="nulová",J1891,0)</f>
        <v>0</v>
      </c>
      <c r="BJ1891" s="18" t="s">
        <v>79</v>
      </c>
      <c r="BK1891" s="190">
        <f>ROUND(I1891*H1891,2)</f>
        <v>0</v>
      </c>
      <c r="BL1891" s="18" t="s">
        <v>184</v>
      </c>
      <c r="BM1891" s="189" t="s">
        <v>1110</v>
      </c>
    </row>
    <row r="1892" spans="2:47" s="1" customFormat="1" ht="12">
      <c r="B1892" s="37"/>
      <c r="D1892" s="191" t="s">
        <v>186</v>
      </c>
      <c r="F1892" s="192" t="s">
        <v>1111</v>
      </c>
      <c r="I1892" s="122"/>
      <c r="L1892" s="37"/>
      <c r="M1892" s="193"/>
      <c r="N1892" s="70"/>
      <c r="O1892" s="70"/>
      <c r="P1892" s="70"/>
      <c r="Q1892" s="70"/>
      <c r="R1892" s="70"/>
      <c r="S1892" s="70"/>
      <c r="T1892" s="71"/>
      <c r="AT1892" s="18" t="s">
        <v>186</v>
      </c>
      <c r="AU1892" s="18" t="s">
        <v>81</v>
      </c>
    </row>
    <row r="1893" spans="2:51" s="12" customFormat="1" ht="12">
      <c r="B1893" s="194"/>
      <c r="D1893" s="191" t="s">
        <v>188</v>
      </c>
      <c r="E1893" s="195" t="s">
        <v>3</v>
      </c>
      <c r="F1893" s="196" t="s">
        <v>1100</v>
      </c>
      <c r="H1893" s="197">
        <v>19.5</v>
      </c>
      <c r="I1893" s="198"/>
      <c r="L1893" s="194"/>
      <c r="M1893" s="199"/>
      <c r="N1893" s="200"/>
      <c r="O1893" s="200"/>
      <c r="P1893" s="200"/>
      <c r="Q1893" s="200"/>
      <c r="R1893" s="200"/>
      <c r="S1893" s="200"/>
      <c r="T1893" s="201"/>
      <c r="AT1893" s="195" t="s">
        <v>188</v>
      </c>
      <c r="AU1893" s="195" t="s">
        <v>81</v>
      </c>
      <c r="AV1893" s="12" t="s">
        <v>81</v>
      </c>
      <c r="AW1893" s="12" t="s">
        <v>34</v>
      </c>
      <c r="AX1893" s="12" t="s">
        <v>72</v>
      </c>
      <c r="AY1893" s="195" t="s">
        <v>177</v>
      </c>
    </row>
    <row r="1894" spans="2:51" s="12" customFormat="1" ht="12">
      <c r="B1894" s="194"/>
      <c r="D1894" s="191" t="s">
        <v>188</v>
      </c>
      <c r="E1894" s="195" t="s">
        <v>3</v>
      </c>
      <c r="F1894" s="196" t="s">
        <v>1101</v>
      </c>
      <c r="H1894" s="197">
        <v>69.825</v>
      </c>
      <c r="I1894" s="198"/>
      <c r="L1894" s="194"/>
      <c r="M1894" s="199"/>
      <c r="N1894" s="200"/>
      <c r="O1894" s="200"/>
      <c r="P1894" s="200"/>
      <c r="Q1894" s="200"/>
      <c r="R1894" s="200"/>
      <c r="S1894" s="200"/>
      <c r="T1894" s="201"/>
      <c r="AT1894" s="195" t="s">
        <v>188</v>
      </c>
      <c r="AU1894" s="195" t="s">
        <v>81</v>
      </c>
      <c r="AV1894" s="12" t="s">
        <v>81</v>
      </c>
      <c r="AW1894" s="12" t="s">
        <v>34</v>
      </c>
      <c r="AX1894" s="12" t="s">
        <v>72</v>
      </c>
      <c r="AY1894" s="195" t="s">
        <v>177</v>
      </c>
    </row>
    <row r="1895" spans="2:51" s="13" customFormat="1" ht="12">
      <c r="B1895" s="213"/>
      <c r="D1895" s="191" t="s">
        <v>188</v>
      </c>
      <c r="E1895" s="214" t="s">
        <v>3</v>
      </c>
      <c r="F1895" s="215" t="s">
        <v>359</v>
      </c>
      <c r="H1895" s="216">
        <v>89.325</v>
      </c>
      <c r="I1895" s="217"/>
      <c r="L1895" s="213"/>
      <c r="M1895" s="218"/>
      <c r="N1895" s="219"/>
      <c r="O1895" s="219"/>
      <c r="P1895" s="219"/>
      <c r="Q1895" s="219"/>
      <c r="R1895" s="219"/>
      <c r="S1895" s="219"/>
      <c r="T1895" s="220"/>
      <c r="AT1895" s="214" t="s">
        <v>188</v>
      </c>
      <c r="AU1895" s="214" t="s">
        <v>81</v>
      </c>
      <c r="AV1895" s="13" t="s">
        <v>184</v>
      </c>
      <c r="AW1895" s="13" t="s">
        <v>34</v>
      </c>
      <c r="AX1895" s="13" t="s">
        <v>79</v>
      </c>
      <c r="AY1895" s="214" t="s">
        <v>177</v>
      </c>
    </row>
    <row r="1896" spans="2:65" s="1" customFormat="1" ht="36" customHeight="1">
      <c r="B1896" s="177"/>
      <c r="C1896" s="178" t="s">
        <v>1112</v>
      </c>
      <c r="D1896" s="178" t="s">
        <v>179</v>
      </c>
      <c r="E1896" s="179" t="s">
        <v>1113</v>
      </c>
      <c r="F1896" s="180" t="s">
        <v>1114</v>
      </c>
      <c r="G1896" s="181" t="s">
        <v>261</v>
      </c>
      <c r="H1896" s="182">
        <v>5218.41</v>
      </c>
      <c r="I1896" s="183"/>
      <c r="J1896" s="184">
        <f>ROUND(I1896*H1896,2)</f>
        <v>0</v>
      </c>
      <c r="K1896" s="180" t="s">
        <v>183</v>
      </c>
      <c r="L1896" s="37"/>
      <c r="M1896" s="185" t="s">
        <v>3</v>
      </c>
      <c r="N1896" s="186" t="s">
        <v>43</v>
      </c>
      <c r="O1896" s="70"/>
      <c r="P1896" s="187">
        <f>O1896*H1896</f>
        <v>0</v>
      </c>
      <c r="Q1896" s="187">
        <v>4E-05</v>
      </c>
      <c r="R1896" s="187">
        <f>Q1896*H1896</f>
        <v>0.20873640000000002</v>
      </c>
      <c r="S1896" s="187">
        <v>0</v>
      </c>
      <c r="T1896" s="188">
        <f>S1896*H1896</f>
        <v>0</v>
      </c>
      <c r="AR1896" s="189" t="s">
        <v>184</v>
      </c>
      <c r="AT1896" s="189" t="s">
        <v>179</v>
      </c>
      <c r="AU1896" s="189" t="s">
        <v>81</v>
      </c>
      <c r="AY1896" s="18" t="s">
        <v>177</v>
      </c>
      <c r="BE1896" s="190">
        <f>IF(N1896="základní",J1896,0)</f>
        <v>0</v>
      </c>
      <c r="BF1896" s="190">
        <f>IF(N1896="snížená",J1896,0)</f>
        <v>0</v>
      </c>
      <c r="BG1896" s="190">
        <f>IF(N1896="zákl. přenesená",J1896,0)</f>
        <v>0</v>
      </c>
      <c r="BH1896" s="190">
        <f>IF(N1896="sníž. přenesená",J1896,0)</f>
        <v>0</v>
      </c>
      <c r="BI1896" s="190">
        <f>IF(N1896="nulová",J1896,0)</f>
        <v>0</v>
      </c>
      <c r="BJ1896" s="18" t="s">
        <v>79</v>
      </c>
      <c r="BK1896" s="190">
        <f>ROUND(I1896*H1896,2)</f>
        <v>0</v>
      </c>
      <c r="BL1896" s="18" t="s">
        <v>184</v>
      </c>
      <c r="BM1896" s="189" t="s">
        <v>1115</v>
      </c>
    </row>
    <row r="1897" spans="2:47" s="1" customFormat="1" ht="12">
      <c r="B1897" s="37"/>
      <c r="D1897" s="191" t="s">
        <v>186</v>
      </c>
      <c r="F1897" s="192" t="s">
        <v>1116</v>
      </c>
      <c r="I1897" s="122"/>
      <c r="L1897" s="37"/>
      <c r="M1897" s="193"/>
      <c r="N1897" s="70"/>
      <c r="O1897" s="70"/>
      <c r="P1897" s="70"/>
      <c r="Q1897" s="70"/>
      <c r="R1897" s="70"/>
      <c r="S1897" s="70"/>
      <c r="T1897" s="71"/>
      <c r="AT1897" s="18" t="s">
        <v>186</v>
      </c>
      <c r="AU1897" s="18" t="s">
        <v>81</v>
      </c>
    </row>
    <row r="1898" spans="2:51" s="12" customFormat="1" ht="12">
      <c r="B1898" s="194"/>
      <c r="D1898" s="191" t="s">
        <v>188</v>
      </c>
      <c r="E1898" s="195" t="s">
        <v>3</v>
      </c>
      <c r="F1898" s="196" t="s">
        <v>1067</v>
      </c>
      <c r="H1898" s="197">
        <v>347.82</v>
      </c>
      <c r="I1898" s="198"/>
      <c r="L1898" s="194"/>
      <c r="M1898" s="199"/>
      <c r="N1898" s="200"/>
      <c r="O1898" s="200"/>
      <c r="P1898" s="200"/>
      <c r="Q1898" s="200"/>
      <c r="R1898" s="200"/>
      <c r="S1898" s="200"/>
      <c r="T1898" s="201"/>
      <c r="AT1898" s="195" t="s">
        <v>188</v>
      </c>
      <c r="AU1898" s="195" t="s">
        <v>81</v>
      </c>
      <c r="AV1898" s="12" t="s">
        <v>81</v>
      </c>
      <c r="AW1898" s="12" t="s">
        <v>34</v>
      </c>
      <c r="AX1898" s="12" t="s">
        <v>72</v>
      </c>
      <c r="AY1898" s="195" t="s">
        <v>177</v>
      </c>
    </row>
    <row r="1899" spans="2:51" s="12" customFormat="1" ht="12">
      <c r="B1899" s="194"/>
      <c r="D1899" s="191" t="s">
        <v>188</v>
      </c>
      <c r="E1899" s="195" t="s">
        <v>3</v>
      </c>
      <c r="F1899" s="196" t="s">
        <v>1068</v>
      </c>
      <c r="H1899" s="197">
        <v>392.55</v>
      </c>
      <c r="I1899" s="198"/>
      <c r="L1899" s="194"/>
      <c r="M1899" s="199"/>
      <c r="N1899" s="200"/>
      <c r="O1899" s="200"/>
      <c r="P1899" s="200"/>
      <c r="Q1899" s="200"/>
      <c r="R1899" s="200"/>
      <c r="S1899" s="200"/>
      <c r="T1899" s="201"/>
      <c r="AT1899" s="195" t="s">
        <v>188</v>
      </c>
      <c r="AU1899" s="195" t="s">
        <v>81</v>
      </c>
      <c r="AV1899" s="12" t="s">
        <v>81</v>
      </c>
      <c r="AW1899" s="12" t="s">
        <v>34</v>
      </c>
      <c r="AX1899" s="12" t="s">
        <v>72</v>
      </c>
      <c r="AY1899" s="195" t="s">
        <v>177</v>
      </c>
    </row>
    <row r="1900" spans="2:51" s="12" customFormat="1" ht="12">
      <c r="B1900" s="194"/>
      <c r="D1900" s="191" t="s">
        <v>188</v>
      </c>
      <c r="E1900" s="195" t="s">
        <v>3</v>
      </c>
      <c r="F1900" s="196" t="s">
        <v>1069</v>
      </c>
      <c r="H1900" s="197">
        <v>145.68</v>
      </c>
      <c r="I1900" s="198"/>
      <c r="L1900" s="194"/>
      <c r="M1900" s="199"/>
      <c r="N1900" s="200"/>
      <c r="O1900" s="200"/>
      <c r="P1900" s="200"/>
      <c r="Q1900" s="200"/>
      <c r="R1900" s="200"/>
      <c r="S1900" s="200"/>
      <c r="T1900" s="201"/>
      <c r="AT1900" s="195" t="s">
        <v>188</v>
      </c>
      <c r="AU1900" s="195" t="s">
        <v>81</v>
      </c>
      <c r="AV1900" s="12" t="s">
        <v>81</v>
      </c>
      <c r="AW1900" s="12" t="s">
        <v>34</v>
      </c>
      <c r="AX1900" s="12" t="s">
        <v>72</v>
      </c>
      <c r="AY1900" s="195" t="s">
        <v>177</v>
      </c>
    </row>
    <row r="1901" spans="2:51" s="14" customFormat="1" ht="12">
      <c r="B1901" s="221"/>
      <c r="D1901" s="191" t="s">
        <v>188</v>
      </c>
      <c r="E1901" s="222" t="s">
        <v>3</v>
      </c>
      <c r="F1901" s="223" t="s">
        <v>374</v>
      </c>
      <c r="H1901" s="224">
        <v>886.05</v>
      </c>
      <c r="I1901" s="225"/>
      <c r="L1901" s="221"/>
      <c r="M1901" s="226"/>
      <c r="N1901" s="227"/>
      <c r="O1901" s="227"/>
      <c r="P1901" s="227"/>
      <c r="Q1901" s="227"/>
      <c r="R1901" s="227"/>
      <c r="S1901" s="227"/>
      <c r="T1901" s="228"/>
      <c r="AT1901" s="222" t="s">
        <v>188</v>
      </c>
      <c r="AU1901" s="222" t="s">
        <v>81</v>
      </c>
      <c r="AV1901" s="14" t="s">
        <v>194</v>
      </c>
      <c r="AW1901" s="14" t="s">
        <v>34</v>
      </c>
      <c r="AX1901" s="14" t="s">
        <v>72</v>
      </c>
      <c r="AY1901" s="222" t="s">
        <v>177</v>
      </c>
    </row>
    <row r="1902" spans="2:51" s="12" customFormat="1" ht="12">
      <c r="B1902" s="194"/>
      <c r="D1902" s="191" t="s">
        <v>188</v>
      </c>
      <c r="E1902" s="195" t="s">
        <v>3</v>
      </c>
      <c r="F1902" s="196" t="s">
        <v>1070</v>
      </c>
      <c r="H1902" s="197">
        <v>368.3</v>
      </c>
      <c r="I1902" s="198"/>
      <c r="L1902" s="194"/>
      <c r="M1902" s="199"/>
      <c r="N1902" s="200"/>
      <c r="O1902" s="200"/>
      <c r="P1902" s="200"/>
      <c r="Q1902" s="200"/>
      <c r="R1902" s="200"/>
      <c r="S1902" s="200"/>
      <c r="T1902" s="201"/>
      <c r="AT1902" s="195" t="s">
        <v>188</v>
      </c>
      <c r="AU1902" s="195" t="s">
        <v>81</v>
      </c>
      <c r="AV1902" s="12" t="s">
        <v>81</v>
      </c>
      <c r="AW1902" s="12" t="s">
        <v>34</v>
      </c>
      <c r="AX1902" s="12" t="s">
        <v>72</v>
      </c>
      <c r="AY1902" s="195" t="s">
        <v>177</v>
      </c>
    </row>
    <row r="1903" spans="2:51" s="12" customFormat="1" ht="12">
      <c r="B1903" s="194"/>
      <c r="D1903" s="191" t="s">
        <v>188</v>
      </c>
      <c r="E1903" s="195" t="s">
        <v>3</v>
      </c>
      <c r="F1903" s="196" t="s">
        <v>1071</v>
      </c>
      <c r="H1903" s="197">
        <v>468.64</v>
      </c>
      <c r="I1903" s="198"/>
      <c r="L1903" s="194"/>
      <c r="M1903" s="199"/>
      <c r="N1903" s="200"/>
      <c r="O1903" s="200"/>
      <c r="P1903" s="200"/>
      <c r="Q1903" s="200"/>
      <c r="R1903" s="200"/>
      <c r="S1903" s="200"/>
      <c r="T1903" s="201"/>
      <c r="AT1903" s="195" t="s">
        <v>188</v>
      </c>
      <c r="AU1903" s="195" t="s">
        <v>81</v>
      </c>
      <c r="AV1903" s="12" t="s">
        <v>81</v>
      </c>
      <c r="AW1903" s="12" t="s">
        <v>34</v>
      </c>
      <c r="AX1903" s="12" t="s">
        <v>72</v>
      </c>
      <c r="AY1903" s="195" t="s">
        <v>177</v>
      </c>
    </row>
    <row r="1904" spans="2:51" s="14" customFormat="1" ht="12">
      <c r="B1904" s="221"/>
      <c r="D1904" s="191" t="s">
        <v>188</v>
      </c>
      <c r="E1904" s="222" t="s">
        <v>3</v>
      </c>
      <c r="F1904" s="223" t="s">
        <v>365</v>
      </c>
      <c r="H1904" s="224">
        <v>836.94</v>
      </c>
      <c r="I1904" s="225"/>
      <c r="L1904" s="221"/>
      <c r="M1904" s="226"/>
      <c r="N1904" s="227"/>
      <c r="O1904" s="227"/>
      <c r="P1904" s="227"/>
      <c r="Q1904" s="227"/>
      <c r="R1904" s="227"/>
      <c r="S1904" s="227"/>
      <c r="T1904" s="228"/>
      <c r="AT1904" s="222" t="s">
        <v>188</v>
      </c>
      <c r="AU1904" s="222" t="s">
        <v>81</v>
      </c>
      <c r="AV1904" s="14" t="s">
        <v>194</v>
      </c>
      <c r="AW1904" s="14" t="s">
        <v>34</v>
      </c>
      <c r="AX1904" s="14" t="s">
        <v>72</v>
      </c>
      <c r="AY1904" s="222" t="s">
        <v>177</v>
      </c>
    </row>
    <row r="1905" spans="2:51" s="12" customFormat="1" ht="12">
      <c r="B1905" s="194"/>
      <c r="D1905" s="191" t="s">
        <v>188</v>
      </c>
      <c r="E1905" s="195" t="s">
        <v>3</v>
      </c>
      <c r="F1905" s="196" t="s">
        <v>1072</v>
      </c>
      <c r="H1905" s="197">
        <v>403.08</v>
      </c>
      <c r="I1905" s="198"/>
      <c r="L1905" s="194"/>
      <c r="M1905" s="199"/>
      <c r="N1905" s="200"/>
      <c r="O1905" s="200"/>
      <c r="P1905" s="200"/>
      <c r="Q1905" s="200"/>
      <c r="R1905" s="200"/>
      <c r="S1905" s="200"/>
      <c r="T1905" s="201"/>
      <c r="AT1905" s="195" t="s">
        <v>188</v>
      </c>
      <c r="AU1905" s="195" t="s">
        <v>81</v>
      </c>
      <c r="AV1905" s="12" t="s">
        <v>81</v>
      </c>
      <c r="AW1905" s="12" t="s">
        <v>34</v>
      </c>
      <c r="AX1905" s="12" t="s">
        <v>72</v>
      </c>
      <c r="AY1905" s="195" t="s">
        <v>177</v>
      </c>
    </row>
    <row r="1906" spans="2:51" s="12" customFormat="1" ht="12">
      <c r="B1906" s="194"/>
      <c r="D1906" s="191" t="s">
        <v>188</v>
      </c>
      <c r="E1906" s="195" t="s">
        <v>3</v>
      </c>
      <c r="F1906" s="196" t="s">
        <v>1073</v>
      </c>
      <c r="H1906" s="197">
        <v>437.69</v>
      </c>
      <c r="I1906" s="198"/>
      <c r="L1906" s="194"/>
      <c r="M1906" s="199"/>
      <c r="N1906" s="200"/>
      <c r="O1906" s="200"/>
      <c r="P1906" s="200"/>
      <c r="Q1906" s="200"/>
      <c r="R1906" s="200"/>
      <c r="S1906" s="200"/>
      <c r="T1906" s="201"/>
      <c r="AT1906" s="195" t="s">
        <v>188</v>
      </c>
      <c r="AU1906" s="195" t="s">
        <v>81</v>
      </c>
      <c r="AV1906" s="12" t="s">
        <v>81</v>
      </c>
      <c r="AW1906" s="12" t="s">
        <v>34</v>
      </c>
      <c r="AX1906" s="12" t="s">
        <v>72</v>
      </c>
      <c r="AY1906" s="195" t="s">
        <v>177</v>
      </c>
    </row>
    <row r="1907" spans="2:51" s="12" customFormat="1" ht="12">
      <c r="B1907" s="194"/>
      <c r="D1907" s="191" t="s">
        <v>188</v>
      </c>
      <c r="E1907" s="195" t="s">
        <v>3</v>
      </c>
      <c r="F1907" s="196" t="s">
        <v>1074</v>
      </c>
      <c r="H1907" s="197">
        <v>9.26</v>
      </c>
      <c r="I1907" s="198"/>
      <c r="L1907" s="194"/>
      <c r="M1907" s="199"/>
      <c r="N1907" s="200"/>
      <c r="O1907" s="200"/>
      <c r="P1907" s="200"/>
      <c r="Q1907" s="200"/>
      <c r="R1907" s="200"/>
      <c r="S1907" s="200"/>
      <c r="T1907" s="201"/>
      <c r="AT1907" s="195" t="s">
        <v>188</v>
      </c>
      <c r="AU1907" s="195" t="s">
        <v>81</v>
      </c>
      <c r="AV1907" s="12" t="s">
        <v>81</v>
      </c>
      <c r="AW1907" s="12" t="s">
        <v>34</v>
      </c>
      <c r="AX1907" s="12" t="s">
        <v>72</v>
      </c>
      <c r="AY1907" s="195" t="s">
        <v>177</v>
      </c>
    </row>
    <row r="1908" spans="2:51" s="14" customFormat="1" ht="12">
      <c r="B1908" s="221"/>
      <c r="D1908" s="191" t="s">
        <v>188</v>
      </c>
      <c r="E1908" s="222" t="s">
        <v>3</v>
      </c>
      <c r="F1908" s="223" t="s">
        <v>366</v>
      </c>
      <c r="H1908" s="224">
        <v>850.03</v>
      </c>
      <c r="I1908" s="225"/>
      <c r="L1908" s="221"/>
      <c r="M1908" s="226"/>
      <c r="N1908" s="227"/>
      <c r="O1908" s="227"/>
      <c r="P1908" s="227"/>
      <c r="Q1908" s="227"/>
      <c r="R1908" s="227"/>
      <c r="S1908" s="227"/>
      <c r="T1908" s="228"/>
      <c r="AT1908" s="222" t="s">
        <v>188</v>
      </c>
      <c r="AU1908" s="222" t="s">
        <v>81</v>
      </c>
      <c r="AV1908" s="14" t="s">
        <v>194</v>
      </c>
      <c r="AW1908" s="14" t="s">
        <v>34</v>
      </c>
      <c r="AX1908" s="14" t="s">
        <v>72</v>
      </c>
      <c r="AY1908" s="222" t="s">
        <v>177</v>
      </c>
    </row>
    <row r="1909" spans="2:51" s="12" customFormat="1" ht="12">
      <c r="B1909" s="194"/>
      <c r="D1909" s="191" t="s">
        <v>188</v>
      </c>
      <c r="E1909" s="195" t="s">
        <v>3</v>
      </c>
      <c r="F1909" s="196" t="s">
        <v>1072</v>
      </c>
      <c r="H1909" s="197">
        <v>403.08</v>
      </c>
      <c r="I1909" s="198"/>
      <c r="L1909" s="194"/>
      <c r="M1909" s="199"/>
      <c r="N1909" s="200"/>
      <c r="O1909" s="200"/>
      <c r="P1909" s="200"/>
      <c r="Q1909" s="200"/>
      <c r="R1909" s="200"/>
      <c r="S1909" s="200"/>
      <c r="T1909" s="201"/>
      <c r="AT1909" s="195" t="s">
        <v>188</v>
      </c>
      <c r="AU1909" s="195" t="s">
        <v>81</v>
      </c>
      <c r="AV1909" s="12" t="s">
        <v>81</v>
      </c>
      <c r="AW1909" s="12" t="s">
        <v>34</v>
      </c>
      <c r="AX1909" s="12" t="s">
        <v>72</v>
      </c>
      <c r="AY1909" s="195" t="s">
        <v>177</v>
      </c>
    </row>
    <row r="1910" spans="2:51" s="12" customFormat="1" ht="12">
      <c r="B1910" s="194"/>
      <c r="D1910" s="191" t="s">
        <v>188</v>
      </c>
      <c r="E1910" s="195" t="s">
        <v>3</v>
      </c>
      <c r="F1910" s="196" t="s">
        <v>1073</v>
      </c>
      <c r="H1910" s="197">
        <v>437.69</v>
      </c>
      <c r="I1910" s="198"/>
      <c r="L1910" s="194"/>
      <c r="M1910" s="199"/>
      <c r="N1910" s="200"/>
      <c r="O1910" s="200"/>
      <c r="P1910" s="200"/>
      <c r="Q1910" s="200"/>
      <c r="R1910" s="200"/>
      <c r="S1910" s="200"/>
      <c r="T1910" s="201"/>
      <c r="AT1910" s="195" t="s">
        <v>188</v>
      </c>
      <c r="AU1910" s="195" t="s">
        <v>81</v>
      </c>
      <c r="AV1910" s="12" t="s">
        <v>81</v>
      </c>
      <c r="AW1910" s="12" t="s">
        <v>34</v>
      </c>
      <c r="AX1910" s="12" t="s">
        <v>72</v>
      </c>
      <c r="AY1910" s="195" t="s">
        <v>177</v>
      </c>
    </row>
    <row r="1911" spans="2:51" s="12" customFormat="1" ht="12">
      <c r="B1911" s="194"/>
      <c r="D1911" s="191" t="s">
        <v>188</v>
      </c>
      <c r="E1911" s="195" t="s">
        <v>3</v>
      </c>
      <c r="F1911" s="196" t="s">
        <v>1074</v>
      </c>
      <c r="H1911" s="197">
        <v>9.26</v>
      </c>
      <c r="I1911" s="198"/>
      <c r="L1911" s="194"/>
      <c r="M1911" s="199"/>
      <c r="N1911" s="200"/>
      <c r="O1911" s="200"/>
      <c r="P1911" s="200"/>
      <c r="Q1911" s="200"/>
      <c r="R1911" s="200"/>
      <c r="S1911" s="200"/>
      <c r="T1911" s="201"/>
      <c r="AT1911" s="195" t="s">
        <v>188</v>
      </c>
      <c r="AU1911" s="195" t="s">
        <v>81</v>
      </c>
      <c r="AV1911" s="12" t="s">
        <v>81</v>
      </c>
      <c r="AW1911" s="12" t="s">
        <v>34</v>
      </c>
      <c r="AX1911" s="12" t="s">
        <v>72</v>
      </c>
      <c r="AY1911" s="195" t="s">
        <v>177</v>
      </c>
    </row>
    <row r="1912" spans="2:51" s="14" customFormat="1" ht="12">
      <c r="B1912" s="221"/>
      <c r="D1912" s="191" t="s">
        <v>188</v>
      </c>
      <c r="E1912" s="222" t="s">
        <v>3</v>
      </c>
      <c r="F1912" s="223" t="s">
        <v>367</v>
      </c>
      <c r="H1912" s="224">
        <v>850.03</v>
      </c>
      <c r="I1912" s="225"/>
      <c r="L1912" s="221"/>
      <c r="M1912" s="226"/>
      <c r="N1912" s="227"/>
      <c r="O1912" s="227"/>
      <c r="P1912" s="227"/>
      <c r="Q1912" s="227"/>
      <c r="R1912" s="227"/>
      <c r="S1912" s="227"/>
      <c r="T1912" s="228"/>
      <c r="AT1912" s="222" t="s">
        <v>188</v>
      </c>
      <c r="AU1912" s="222" t="s">
        <v>81</v>
      </c>
      <c r="AV1912" s="14" t="s">
        <v>194</v>
      </c>
      <c r="AW1912" s="14" t="s">
        <v>34</v>
      </c>
      <c r="AX1912" s="14" t="s">
        <v>72</v>
      </c>
      <c r="AY1912" s="222" t="s">
        <v>177</v>
      </c>
    </row>
    <row r="1913" spans="2:51" s="12" customFormat="1" ht="12">
      <c r="B1913" s="194"/>
      <c r="D1913" s="191" t="s">
        <v>188</v>
      </c>
      <c r="E1913" s="195" t="s">
        <v>3</v>
      </c>
      <c r="F1913" s="196" t="s">
        <v>1075</v>
      </c>
      <c r="H1913" s="197">
        <v>555.53</v>
      </c>
      <c r="I1913" s="198"/>
      <c r="L1913" s="194"/>
      <c r="M1913" s="199"/>
      <c r="N1913" s="200"/>
      <c r="O1913" s="200"/>
      <c r="P1913" s="200"/>
      <c r="Q1913" s="200"/>
      <c r="R1913" s="200"/>
      <c r="S1913" s="200"/>
      <c r="T1913" s="201"/>
      <c r="AT1913" s="195" t="s">
        <v>188</v>
      </c>
      <c r="AU1913" s="195" t="s">
        <v>81</v>
      </c>
      <c r="AV1913" s="12" t="s">
        <v>81</v>
      </c>
      <c r="AW1913" s="12" t="s">
        <v>34</v>
      </c>
      <c r="AX1913" s="12" t="s">
        <v>72</v>
      </c>
      <c r="AY1913" s="195" t="s">
        <v>177</v>
      </c>
    </row>
    <row r="1914" spans="2:51" s="12" customFormat="1" ht="12">
      <c r="B1914" s="194"/>
      <c r="D1914" s="191" t="s">
        <v>188</v>
      </c>
      <c r="E1914" s="195" t="s">
        <v>3</v>
      </c>
      <c r="F1914" s="196" t="s">
        <v>1076</v>
      </c>
      <c r="H1914" s="197">
        <v>300</v>
      </c>
      <c r="I1914" s="198"/>
      <c r="L1914" s="194"/>
      <c r="M1914" s="199"/>
      <c r="N1914" s="200"/>
      <c r="O1914" s="200"/>
      <c r="P1914" s="200"/>
      <c r="Q1914" s="200"/>
      <c r="R1914" s="200"/>
      <c r="S1914" s="200"/>
      <c r="T1914" s="201"/>
      <c r="AT1914" s="195" t="s">
        <v>188</v>
      </c>
      <c r="AU1914" s="195" t="s">
        <v>81</v>
      </c>
      <c r="AV1914" s="12" t="s">
        <v>81</v>
      </c>
      <c r="AW1914" s="12" t="s">
        <v>34</v>
      </c>
      <c r="AX1914" s="12" t="s">
        <v>72</v>
      </c>
      <c r="AY1914" s="195" t="s">
        <v>177</v>
      </c>
    </row>
    <row r="1915" spans="2:51" s="14" customFormat="1" ht="12">
      <c r="B1915" s="221"/>
      <c r="D1915" s="191" t="s">
        <v>188</v>
      </c>
      <c r="E1915" s="222" t="s">
        <v>3</v>
      </c>
      <c r="F1915" s="223" t="s">
        <v>356</v>
      </c>
      <c r="H1915" s="224">
        <v>855.53</v>
      </c>
      <c r="I1915" s="225"/>
      <c r="L1915" s="221"/>
      <c r="M1915" s="226"/>
      <c r="N1915" s="227"/>
      <c r="O1915" s="227"/>
      <c r="P1915" s="227"/>
      <c r="Q1915" s="227"/>
      <c r="R1915" s="227"/>
      <c r="S1915" s="227"/>
      <c r="T1915" s="228"/>
      <c r="AT1915" s="222" t="s">
        <v>188</v>
      </c>
      <c r="AU1915" s="222" t="s">
        <v>81</v>
      </c>
      <c r="AV1915" s="14" t="s">
        <v>194</v>
      </c>
      <c r="AW1915" s="14" t="s">
        <v>34</v>
      </c>
      <c r="AX1915" s="14" t="s">
        <v>72</v>
      </c>
      <c r="AY1915" s="222" t="s">
        <v>177</v>
      </c>
    </row>
    <row r="1916" spans="2:51" s="12" customFormat="1" ht="12">
      <c r="B1916" s="194"/>
      <c r="D1916" s="191" t="s">
        <v>188</v>
      </c>
      <c r="E1916" s="195" t="s">
        <v>3</v>
      </c>
      <c r="F1916" s="196" t="s">
        <v>1117</v>
      </c>
      <c r="H1916" s="197">
        <v>774.57</v>
      </c>
      <c r="I1916" s="198"/>
      <c r="L1916" s="194"/>
      <c r="M1916" s="199"/>
      <c r="N1916" s="200"/>
      <c r="O1916" s="200"/>
      <c r="P1916" s="200"/>
      <c r="Q1916" s="200"/>
      <c r="R1916" s="200"/>
      <c r="S1916" s="200"/>
      <c r="T1916" s="201"/>
      <c r="AT1916" s="195" t="s">
        <v>188</v>
      </c>
      <c r="AU1916" s="195" t="s">
        <v>81</v>
      </c>
      <c r="AV1916" s="12" t="s">
        <v>81</v>
      </c>
      <c r="AW1916" s="12" t="s">
        <v>34</v>
      </c>
      <c r="AX1916" s="12" t="s">
        <v>72</v>
      </c>
      <c r="AY1916" s="195" t="s">
        <v>177</v>
      </c>
    </row>
    <row r="1917" spans="2:51" s="12" customFormat="1" ht="12">
      <c r="B1917" s="194"/>
      <c r="D1917" s="191" t="s">
        <v>188</v>
      </c>
      <c r="E1917" s="195" t="s">
        <v>3</v>
      </c>
      <c r="F1917" s="196" t="s">
        <v>1078</v>
      </c>
      <c r="H1917" s="197">
        <v>165.26</v>
      </c>
      <c r="I1917" s="198"/>
      <c r="L1917" s="194"/>
      <c r="M1917" s="199"/>
      <c r="N1917" s="200"/>
      <c r="O1917" s="200"/>
      <c r="P1917" s="200"/>
      <c r="Q1917" s="200"/>
      <c r="R1917" s="200"/>
      <c r="S1917" s="200"/>
      <c r="T1917" s="201"/>
      <c r="AT1917" s="195" t="s">
        <v>188</v>
      </c>
      <c r="AU1917" s="195" t="s">
        <v>81</v>
      </c>
      <c r="AV1917" s="12" t="s">
        <v>81</v>
      </c>
      <c r="AW1917" s="12" t="s">
        <v>34</v>
      </c>
      <c r="AX1917" s="12" t="s">
        <v>72</v>
      </c>
      <c r="AY1917" s="195" t="s">
        <v>177</v>
      </c>
    </row>
    <row r="1918" spans="2:51" s="14" customFormat="1" ht="12">
      <c r="B1918" s="221"/>
      <c r="D1918" s="191" t="s">
        <v>188</v>
      </c>
      <c r="E1918" s="222" t="s">
        <v>3</v>
      </c>
      <c r="F1918" s="223" t="s">
        <v>358</v>
      </c>
      <c r="H1918" s="224">
        <v>939.83</v>
      </c>
      <c r="I1918" s="225"/>
      <c r="L1918" s="221"/>
      <c r="M1918" s="226"/>
      <c r="N1918" s="227"/>
      <c r="O1918" s="227"/>
      <c r="P1918" s="227"/>
      <c r="Q1918" s="227"/>
      <c r="R1918" s="227"/>
      <c r="S1918" s="227"/>
      <c r="T1918" s="228"/>
      <c r="AT1918" s="222" t="s">
        <v>188</v>
      </c>
      <c r="AU1918" s="222" t="s">
        <v>81</v>
      </c>
      <c r="AV1918" s="14" t="s">
        <v>194</v>
      </c>
      <c r="AW1918" s="14" t="s">
        <v>34</v>
      </c>
      <c r="AX1918" s="14" t="s">
        <v>72</v>
      </c>
      <c r="AY1918" s="222" t="s">
        <v>177</v>
      </c>
    </row>
    <row r="1919" spans="2:51" s="13" customFormat="1" ht="12">
      <c r="B1919" s="213"/>
      <c r="D1919" s="191" t="s">
        <v>188</v>
      </c>
      <c r="E1919" s="214" t="s">
        <v>3</v>
      </c>
      <c r="F1919" s="215" t="s">
        <v>359</v>
      </c>
      <c r="H1919" s="216">
        <v>5218.41</v>
      </c>
      <c r="I1919" s="217"/>
      <c r="L1919" s="213"/>
      <c r="M1919" s="218"/>
      <c r="N1919" s="219"/>
      <c r="O1919" s="219"/>
      <c r="P1919" s="219"/>
      <c r="Q1919" s="219"/>
      <c r="R1919" s="219"/>
      <c r="S1919" s="219"/>
      <c r="T1919" s="220"/>
      <c r="AT1919" s="214" t="s">
        <v>188</v>
      </c>
      <c r="AU1919" s="214" t="s">
        <v>81</v>
      </c>
      <c r="AV1919" s="13" t="s">
        <v>184</v>
      </c>
      <c r="AW1919" s="13" t="s">
        <v>34</v>
      </c>
      <c r="AX1919" s="13" t="s">
        <v>79</v>
      </c>
      <c r="AY1919" s="214" t="s">
        <v>177</v>
      </c>
    </row>
    <row r="1920" spans="2:65" s="1" customFormat="1" ht="48" customHeight="1">
      <c r="B1920" s="177"/>
      <c r="C1920" s="178" t="s">
        <v>1118</v>
      </c>
      <c r="D1920" s="178" t="s">
        <v>179</v>
      </c>
      <c r="E1920" s="179" t="s">
        <v>1119</v>
      </c>
      <c r="F1920" s="180" t="s">
        <v>1120</v>
      </c>
      <c r="G1920" s="181" t="s">
        <v>245</v>
      </c>
      <c r="H1920" s="182">
        <v>26</v>
      </c>
      <c r="I1920" s="183"/>
      <c r="J1920" s="184">
        <f>ROUND(I1920*H1920,2)</f>
        <v>0</v>
      </c>
      <c r="K1920" s="180" t="s">
        <v>3</v>
      </c>
      <c r="L1920" s="37"/>
      <c r="M1920" s="185" t="s">
        <v>3</v>
      </c>
      <c r="N1920" s="186" t="s">
        <v>43</v>
      </c>
      <c r="O1920" s="70"/>
      <c r="P1920" s="187">
        <f>O1920*H1920</f>
        <v>0</v>
      </c>
      <c r="Q1920" s="187">
        <v>0.01872</v>
      </c>
      <c r="R1920" s="187">
        <f>Q1920*H1920</f>
        <v>0.48672000000000004</v>
      </c>
      <c r="S1920" s="187">
        <v>0</v>
      </c>
      <c r="T1920" s="188">
        <f>S1920*H1920</f>
        <v>0</v>
      </c>
      <c r="AR1920" s="189" t="s">
        <v>184</v>
      </c>
      <c r="AT1920" s="189" t="s">
        <v>179</v>
      </c>
      <c r="AU1920" s="189" t="s">
        <v>81</v>
      </c>
      <c r="AY1920" s="18" t="s">
        <v>177</v>
      </c>
      <c r="BE1920" s="190">
        <f>IF(N1920="základní",J1920,0)</f>
        <v>0</v>
      </c>
      <c r="BF1920" s="190">
        <f>IF(N1920="snížená",J1920,0)</f>
        <v>0</v>
      </c>
      <c r="BG1920" s="190">
        <f>IF(N1920="zákl. přenesená",J1920,0)</f>
        <v>0</v>
      </c>
      <c r="BH1920" s="190">
        <f>IF(N1920="sníž. přenesená",J1920,0)</f>
        <v>0</v>
      </c>
      <c r="BI1920" s="190">
        <f>IF(N1920="nulová",J1920,0)</f>
        <v>0</v>
      </c>
      <c r="BJ1920" s="18" t="s">
        <v>79</v>
      </c>
      <c r="BK1920" s="190">
        <f>ROUND(I1920*H1920,2)</f>
        <v>0</v>
      </c>
      <c r="BL1920" s="18" t="s">
        <v>184</v>
      </c>
      <c r="BM1920" s="189" t="s">
        <v>1121</v>
      </c>
    </row>
    <row r="1921" spans="2:65" s="1" customFormat="1" ht="16.5" customHeight="1">
      <c r="B1921" s="177"/>
      <c r="C1921" s="203" t="s">
        <v>1122</v>
      </c>
      <c r="D1921" s="203" t="s">
        <v>237</v>
      </c>
      <c r="E1921" s="204" t="s">
        <v>1123</v>
      </c>
      <c r="F1921" s="205" t="s">
        <v>1124</v>
      </c>
      <c r="G1921" s="206" t="s">
        <v>245</v>
      </c>
      <c r="H1921" s="207">
        <v>7</v>
      </c>
      <c r="I1921" s="208"/>
      <c r="J1921" s="209">
        <f>ROUND(I1921*H1921,2)</f>
        <v>0</v>
      </c>
      <c r="K1921" s="205" t="s">
        <v>3</v>
      </c>
      <c r="L1921" s="210"/>
      <c r="M1921" s="211" t="s">
        <v>3</v>
      </c>
      <c r="N1921" s="212" t="s">
        <v>43</v>
      </c>
      <c r="O1921" s="70"/>
      <c r="P1921" s="187">
        <f>O1921*H1921</f>
        <v>0</v>
      </c>
      <c r="Q1921" s="187">
        <v>0.008</v>
      </c>
      <c r="R1921" s="187">
        <f>Q1921*H1921</f>
        <v>0.056</v>
      </c>
      <c r="S1921" s="187">
        <v>0</v>
      </c>
      <c r="T1921" s="188">
        <f>S1921*H1921</f>
        <v>0</v>
      </c>
      <c r="AR1921" s="189" t="s">
        <v>218</v>
      </c>
      <c r="AT1921" s="189" t="s">
        <v>237</v>
      </c>
      <c r="AU1921" s="189" t="s">
        <v>81</v>
      </c>
      <c r="AY1921" s="18" t="s">
        <v>177</v>
      </c>
      <c r="BE1921" s="190">
        <f>IF(N1921="základní",J1921,0)</f>
        <v>0</v>
      </c>
      <c r="BF1921" s="190">
        <f>IF(N1921="snížená",J1921,0)</f>
        <v>0</v>
      </c>
      <c r="BG1921" s="190">
        <f>IF(N1921="zákl. přenesená",J1921,0)</f>
        <v>0</v>
      </c>
      <c r="BH1921" s="190">
        <f>IF(N1921="sníž. přenesená",J1921,0)</f>
        <v>0</v>
      </c>
      <c r="BI1921" s="190">
        <f>IF(N1921="nulová",J1921,0)</f>
        <v>0</v>
      </c>
      <c r="BJ1921" s="18" t="s">
        <v>79</v>
      </c>
      <c r="BK1921" s="190">
        <f>ROUND(I1921*H1921,2)</f>
        <v>0</v>
      </c>
      <c r="BL1921" s="18" t="s">
        <v>184</v>
      </c>
      <c r="BM1921" s="189" t="s">
        <v>1125</v>
      </c>
    </row>
    <row r="1922" spans="2:65" s="1" customFormat="1" ht="16.5" customHeight="1">
      <c r="B1922" s="177"/>
      <c r="C1922" s="203" t="s">
        <v>1126</v>
      </c>
      <c r="D1922" s="203" t="s">
        <v>237</v>
      </c>
      <c r="E1922" s="204" t="s">
        <v>1127</v>
      </c>
      <c r="F1922" s="205" t="s">
        <v>1128</v>
      </c>
      <c r="G1922" s="206" t="s">
        <v>245</v>
      </c>
      <c r="H1922" s="207">
        <v>19</v>
      </c>
      <c r="I1922" s="208"/>
      <c r="J1922" s="209">
        <f>ROUND(I1922*H1922,2)</f>
        <v>0</v>
      </c>
      <c r="K1922" s="205" t="s">
        <v>3</v>
      </c>
      <c r="L1922" s="210"/>
      <c r="M1922" s="211" t="s">
        <v>3</v>
      </c>
      <c r="N1922" s="212" t="s">
        <v>43</v>
      </c>
      <c r="O1922" s="70"/>
      <c r="P1922" s="187">
        <f>O1922*H1922</f>
        <v>0</v>
      </c>
      <c r="Q1922" s="187">
        <v>0.008</v>
      </c>
      <c r="R1922" s="187">
        <f>Q1922*H1922</f>
        <v>0.152</v>
      </c>
      <c r="S1922" s="187">
        <v>0</v>
      </c>
      <c r="T1922" s="188">
        <f>S1922*H1922</f>
        <v>0</v>
      </c>
      <c r="AR1922" s="189" t="s">
        <v>218</v>
      </c>
      <c r="AT1922" s="189" t="s">
        <v>237</v>
      </c>
      <c r="AU1922" s="189" t="s">
        <v>81</v>
      </c>
      <c r="AY1922" s="18" t="s">
        <v>177</v>
      </c>
      <c r="BE1922" s="190">
        <f>IF(N1922="základní",J1922,0)</f>
        <v>0</v>
      </c>
      <c r="BF1922" s="190">
        <f>IF(N1922="snížená",J1922,0)</f>
        <v>0</v>
      </c>
      <c r="BG1922" s="190">
        <f>IF(N1922="zákl. přenesená",J1922,0)</f>
        <v>0</v>
      </c>
      <c r="BH1922" s="190">
        <f>IF(N1922="sníž. přenesená",J1922,0)</f>
        <v>0</v>
      </c>
      <c r="BI1922" s="190">
        <f>IF(N1922="nulová",J1922,0)</f>
        <v>0</v>
      </c>
      <c r="BJ1922" s="18" t="s">
        <v>79</v>
      </c>
      <c r="BK1922" s="190">
        <f>ROUND(I1922*H1922,2)</f>
        <v>0</v>
      </c>
      <c r="BL1922" s="18" t="s">
        <v>184</v>
      </c>
      <c r="BM1922" s="189" t="s">
        <v>1129</v>
      </c>
    </row>
    <row r="1923" spans="2:65" s="1" customFormat="1" ht="48" customHeight="1">
      <c r="B1923" s="177"/>
      <c r="C1923" s="178" t="s">
        <v>1130</v>
      </c>
      <c r="D1923" s="178" t="s">
        <v>179</v>
      </c>
      <c r="E1923" s="179" t="s">
        <v>1131</v>
      </c>
      <c r="F1923" s="180" t="s">
        <v>1132</v>
      </c>
      <c r="G1923" s="181" t="s">
        <v>245</v>
      </c>
      <c r="H1923" s="182">
        <v>90</v>
      </c>
      <c r="I1923" s="183"/>
      <c r="J1923" s="184">
        <f>ROUND(I1923*H1923,2)</f>
        <v>0</v>
      </c>
      <c r="K1923" s="180" t="s">
        <v>3</v>
      </c>
      <c r="L1923" s="37"/>
      <c r="M1923" s="185" t="s">
        <v>3</v>
      </c>
      <c r="N1923" s="186" t="s">
        <v>43</v>
      </c>
      <c r="O1923" s="70"/>
      <c r="P1923" s="187">
        <f>O1923*H1923</f>
        <v>0</v>
      </c>
      <c r="Q1923" s="187">
        <v>0.01872</v>
      </c>
      <c r="R1923" s="187">
        <f>Q1923*H1923</f>
        <v>1.6848</v>
      </c>
      <c r="S1923" s="187">
        <v>0</v>
      </c>
      <c r="T1923" s="188">
        <f>S1923*H1923</f>
        <v>0</v>
      </c>
      <c r="AR1923" s="189" t="s">
        <v>184</v>
      </c>
      <c r="AT1923" s="189" t="s">
        <v>179</v>
      </c>
      <c r="AU1923" s="189" t="s">
        <v>81</v>
      </c>
      <c r="AY1923" s="18" t="s">
        <v>177</v>
      </c>
      <c r="BE1923" s="190">
        <f>IF(N1923="základní",J1923,0)</f>
        <v>0</v>
      </c>
      <c r="BF1923" s="190">
        <f>IF(N1923="snížená",J1923,0)</f>
        <v>0</v>
      </c>
      <c r="BG1923" s="190">
        <f>IF(N1923="zákl. přenesená",J1923,0)</f>
        <v>0</v>
      </c>
      <c r="BH1923" s="190">
        <f>IF(N1923="sníž. přenesená",J1923,0)</f>
        <v>0</v>
      </c>
      <c r="BI1923" s="190">
        <f>IF(N1923="nulová",J1923,0)</f>
        <v>0</v>
      </c>
      <c r="BJ1923" s="18" t="s">
        <v>79</v>
      </c>
      <c r="BK1923" s="190">
        <f>ROUND(I1923*H1923,2)</f>
        <v>0</v>
      </c>
      <c r="BL1923" s="18" t="s">
        <v>184</v>
      </c>
      <c r="BM1923" s="189" t="s">
        <v>1133</v>
      </c>
    </row>
    <row r="1924" spans="2:51" s="12" customFormat="1" ht="12">
      <c r="B1924" s="194"/>
      <c r="D1924" s="191" t="s">
        <v>188</v>
      </c>
      <c r="E1924" s="195" t="s">
        <v>3</v>
      </c>
      <c r="F1924" s="196" t="s">
        <v>1134</v>
      </c>
      <c r="H1924" s="197">
        <v>90</v>
      </c>
      <c r="I1924" s="198"/>
      <c r="L1924" s="194"/>
      <c r="M1924" s="199"/>
      <c r="N1924" s="200"/>
      <c r="O1924" s="200"/>
      <c r="P1924" s="200"/>
      <c r="Q1924" s="200"/>
      <c r="R1924" s="200"/>
      <c r="S1924" s="200"/>
      <c r="T1924" s="201"/>
      <c r="AT1924" s="195" t="s">
        <v>188</v>
      </c>
      <c r="AU1924" s="195" t="s">
        <v>81</v>
      </c>
      <c r="AV1924" s="12" t="s">
        <v>81</v>
      </c>
      <c r="AW1924" s="12" t="s">
        <v>34</v>
      </c>
      <c r="AX1924" s="12" t="s">
        <v>79</v>
      </c>
      <c r="AY1924" s="195" t="s">
        <v>177</v>
      </c>
    </row>
    <row r="1925" spans="2:65" s="1" customFormat="1" ht="24" customHeight="1">
      <c r="B1925" s="177"/>
      <c r="C1925" s="203" t="s">
        <v>1135</v>
      </c>
      <c r="D1925" s="203" t="s">
        <v>237</v>
      </c>
      <c r="E1925" s="204" t="s">
        <v>1136</v>
      </c>
      <c r="F1925" s="205" t="s">
        <v>1137</v>
      </c>
      <c r="G1925" s="206" t="s">
        <v>245</v>
      </c>
      <c r="H1925" s="207">
        <v>90</v>
      </c>
      <c r="I1925" s="208"/>
      <c r="J1925" s="209">
        <f>ROUND(I1925*H1925,2)</f>
        <v>0</v>
      </c>
      <c r="K1925" s="205" t="s">
        <v>183</v>
      </c>
      <c r="L1925" s="210"/>
      <c r="M1925" s="211" t="s">
        <v>3</v>
      </c>
      <c r="N1925" s="212" t="s">
        <v>43</v>
      </c>
      <c r="O1925" s="70"/>
      <c r="P1925" s="187">
        <f>O1925*H1925</f>
        <v>0</v>
      </c>
      <c r="Q1925" s="187">
        <v>0</v>
      </c>
      <c r="R1925" s="187">
        <f>Q1925*H1925</f>
        <v>0</v>
      </c>
      <c r="S1925" s="187">
        <v>0</v>
      </c>
      <c r="T1925" s="188">
        <f>S1925*H1925</f>
        <v>0</v>
      </c>
      <c r="AR1925" s="189" t="s">
        <v>218</v>
      </c>
      <c r="AT1925" s="189" t="s">
        <v>237</v>
      </c>
      <c r="AU1925" s="189" t="s">
        <v>81</v>
      </c>
      <c r="AY1925" s="18" t="s">
        <v>177</v>
      </c>
      <c r="BE1925" s="190">
        <f>IF(N1925="základní",J1925,0)</f>
        <v>0</v>
      </c>
      <c r="BF1925" s="190">
        <f>IF(N1925="snížená",J1925,0)</f>
        <v>0</v>
      </c>
      <c r="BG1925" s="190">
        <f>IF(N1925="zákl. přenesená",J1925,0)</f>
        <v>0</v>
      </c>
      <c r="BH1925" s="190">
        <f>IF(N1925="sníž. přenesená",J1925,0)</f>
        <v>0</v>
      </c>
      <c r="BI1925" s="190">
        <f>IF(N1925="nulová",J1925,0)</f>
        <v>0</v>
      </c>
      <c r="BJ1925" s="18" t="s">
        <v>79</v>
      </c>
      <c r="BK1925" s="190">
        <f>ROUND(I1925*H1925,2)</f>
        <v>0</v>
      </c>
      <c r="BL1925" s="18" t="s">
        <v>184</v>
      </c>
      <c r="BM1925" s="189" t="s">
        <v>1138</v>
      </c>
    </row>
    <row r="1926" spans="2:65" s="1" customFormat="1" ht="36" customHeight="1">
      <c r="B1926" s="177"/>
      <c r="C1926" s="178" t="s">
        <v>1139</v>
      </c>
      <c r="D1926" s="178" t="s">
        <v>179</v>
      </c>
      <c r="E1926" s="179" t="s">
        <v>1140</v>
      </c>
      <c r="F1926" s="180" t="s">
        <v>1141</v>
      </c>
      <c r="G1926" s="181" t="s">
        <v>245</v>
      </c>
      <c r="H1926" s="182">
        <v>22</v>
      </c>
      <c r="I1926" s="183"/>
      <c r="J1926" s="184">
        <f>ROUND(I1926*H1926,2)</f>
        <v>0</v>
      </c>
      <c r="K1926" s="180" t="s">
        <v>183</v>
      </c>
      <c r="L1926" s="37"/>
      <c r="M1926" s="185" t="s">
        <v>3</v>
      </c>
      <c r="N1926" s="186" t="s">
        <v>43</v>
      </c>
      <c r="O1926" s="70"/>
      <c r="P1926" s="187">
        <f>O1926*H1926</f>
        <v>0</v>
      </c>
      <c r="Q1926" s="187">
        <v>2E-05</v>
      </c>
      <c r="R1926" s="187">
        <f>Q1926*H1926</f>
        <v>0.00044</v>
      </c>
      <c r="S1926" s="187">
        <v>0</v>
      </c>
      <c r="T1926" s="188">
        <f>S1926*H1926</f>
        <v>0</v>
      </c>
      <c r="AR1926" s="189" t="s">
        <v>184</v>
      </c>
      <c r="AT1926" s="189" t="s">
        <v>179</v>
      </c>
      <c r="AU1926" s="189" t="s">
        <v>81</v>
      </c>
      <c r="AY1926" s="18" t="s">
        <v>177</v>
      </c>
      <c r="BE1926" s="190">
        <f>IF(N1926="základní",J1926,0)</f>
        <v>0</v>
      </c>
      <c r="BF1926" s="190">
        <f>IF(N1926="snížená",J1926,0)</f>
        <v>0</v>
      </c>
      <c r="BG1926" s="190">
        <f>IF(N1926="zákl. přenesená",J1926,0)</f>
        <v>0</v>
      </c>
      <c r="BH1926" s="190">
        <f>IF(N1926="sníž. přenesená",J1926,0)</f>
        <v>0</v>
      </c>
      <c r="BI1926" s="190">
        <f>IF(N1926="nulová",J1926,0)</f>
        <v>0</v>
      </c>
      <c r="BJ1926" s="18" t="s">
        <v>79</v>
      </c>
      <c r="BK1926" s="190">
        <f>ROUND(I1926*H1926,2)</f>
        <v>0</v>
      </c>
      <c r="BL1926" s="18" t="s">
        <v>184</v>
      </c>
      <c r="BM1926" s="189" t="s">
        <v>1142</v>
      </c>
    </row>
    <row r="1927" spans="2:47" s="1" customFormat="1" ht="12">
      <c r="B1927" s="37"/>
      <c r="D1927" s="191" t="s">
        <v>186</v>
      </c>
      <c r="F1927" s="192" t="s">
        <v>1143</v>
      </c>
      <c r="I1927" s="122"/>
      <c r="L1927" s="37"/>
      <c r="M1927" s="193"/>
      <c r="N1927" s="70"/>
      <c r="O1927" s="70"/>
      <c r="P1927" s="70"/>
      <c r="Q1927" s="70"/>
      <c r="R1927" s="70"/>
      <c r="S1927" s="70"/>
      <c r="T1927" s="71"/>
      <c r="AT1927" s="18" t="s">
        <v>186</v>
      </c>
      <c r="AU1927" s="18" t="s">
        <v>81</v>
      </c>
    </row>
    <row r="1928" spans="2:51" s="12" customFormat="1" ht="12">
      <c r="B1928" s="194"/>
      <c r="D1928" s="191" t="s">
        <v>188</v>
      </c>
      <c r="E1928" s="195" t="s">
        <v>3</v>
      </c>
      <c r="F1928" s="196" t="s">
        <v>1144</v>
      </c>
      <c r="H1928" s="197">
        <v>22</v>
      </c>
      <c r="I1928" s="198"/>
      <c r="L1928" s="194"/>
      <c r="M1928" s="199"/>
      <c r="N1928" s="200"/>
      <c r="O1928" s="200"/>
      <c r="P1928" s="200"/>
      <c r="Q1928" s="200"/>
      <c r="R1928" s="200"/>
      <c r="S1928" s="200"/>
      <c r="T1928" s="201"/>
      <c r="AT1928" s="195" t="s">
        <v>188</v>
      </c>
      <c r="AU1928" s="195" t="s">
        <v>81</v>
      </c>
      <c r="AV1928" s="12" t="s">
        <v>81</v>
      </c>
      <c r="AW1928" s="12" t="s">
        <v>34</v>
      </c>
      <c r="AX1928" s="12" t="s">
        <v>79</v>
      </c>
      <c r="AY1928" s="195" t="s">
        <v>177</v>
      </c>
    </row>
    <row r="1929" spans="2:65" s="1" customFormat="1" ht="24" customHeight="1">
      <c r="B1929" s="177"/>
      <c r="C1929" s="178" t="s">
        <v>1145</v>
      </c>
      <c r="D1929" s="178" t="s">
        <v>179</v>
      </c>
      <c r="E1929" s="179" t="s">
        <v>1146</v>
      </c>
      <c r="F1929" s="180" t="s">
        <v>1147</v>
      </c>
      <c r="G1929" s="181" t="s">
        <v>245</v>
      </c>
      <c r="H1929" s="182">
        <v>22</v>
      </c>
      <c r="I1929" s="183"/>
      <c r="J1929" s="184">
        <f>ROUND(I1929*H1929,2)</f>
        <v>0</v>
      </c>
      <c r="K1929" s="180" t="s">
        <v>183</v>
      </c>
      <c r="L1929" s="37"/>
      <c r="M1929" s="185" t="s">
        <v>3</v>
      </c>
      <c r="N1929" s="186" t="s">
        <v>43</v>
      </c>
      <c r="O1929" s="70"/>
      <c r="P1929" s="187">
        <f>O1929*H1929</f>
        <v>0</v>
      </c>
      <c r="Q1929" s="187">
        <v>0.0003</v>
      </c>
      <c r="R1929" s="187">
        <f>Q1929*H1929</f>
        <v>0.006599999999999999</v>
      </c>
      <c r="S1929" s="187">
        <v>0</v>
      </c>
      <c r="T1929" s="188">
        <f>S1929*H1929</f>
        <v>0</v>
      </c>
      <c r="AR1929" s="189" t="s">
        <v>184</v>
      </c>
      <c r="AT1929" s="189" t="s">
        <v>179</v>
      </c>
      <c r="AU1929" s="189" t="s">
        <v>81</v>
      </c>
      <c r="AY1929" s="18" t="s">
        <v>177</v>
      </c>
      <c r="BE1929" s="190">
        <f>IF(N1929="základní",J1929,0)</f>
        <v>0</v>
      </c>
      <c r="BF1929" s="190">
        <f>IF(N1929="snížená",J1929,0)</f>
        <v>0</v>
      </c>
      <c r="BG1929" s="190">
        <f>IF(N1929="zákl. přenesená",J1929,0)</f>
        <v>0</v>
      </c>
      <c r="BH1929" s="190">
        <f>IF(N1929="sníž. přenesená",J1929,0)</f>
        <v>0</v>
      </c>
      <c r="BI1929" s="190">
        <f>IF(N1929="nulová",J1929,0)</f>
        <v>0</v>
      </c>
      <c r="BJ1929" s="18" t="s">
        <v>79</v>
      </c>
      <c r="BK1929" s="190">
        <f>ROUND(I1929*H1929,2)</f>
        <v>0</v>
      </c>
      <c r="BL1929" s="18" t="s">
        <v>184</v>
      </c>
      <c r="BM1929" s="189" t="s">
        <v>1148</v>
      </c>
    </row>
    <row r="1930" spans="2:47" s="1" customFormat="1" ht="12">
      <c r="B1930" s="37"/>
      <c r="D1930" s="191" t="s">
        <v>186</v>
      </c>
      <c r="F1930" s="192" t="s">
        <v>1143</v>
      </c>
      <c r="I1930" s="122"/>
      <c r="L1930" s="37"/>
      <c r="M1930" s="193"/>
      <c r="N1930" s="70"/>
      <c r="O1930" s="70"/>
      <c r="P1930" s="70"/>
      <c r="Q1930" s="70"/>
      <c r="R1930" s="70"/>
      <c r="S1930" s="70"/>
      <c r="T1930" s="71"/>
      <c r="AT1930" s="18" t="s">
        <v>186</v>
      </c>
      <c r="AU1930" s="18" t="s">
        <v>81</v>
      </c>
    </row>
    <row r="1931" spans="2:51" s="12" customFormat="1" ht="12">
      <c r="B1931" s="194"/>
      <c r="D1931" s="191" t="s">
        <v>188</v>
      </c>
      <c r="E1931" s="195" t="s">
        <v>3</v>
      </c>
      <c r="F1931" s="196" t="s">
        <v>1149</v>
      </c>
      <c r="H1931" s="197">
        <v>22</v>
      </c>
      <c r="I1931" s="198"/>
      <c r="L1931" s="194"/>
      <c r="M1931" s="199"/>
      <c r="N1931" s="200"/>
      <c r="O1931" s="200"/>
      <c r="P1931" s="200"/>
      <c r="Q1931" s="200"/>
      <c r="R1931" s="200"/>
      <c r="S1931" s="200"/>
      <c r="T1931" s="201"/>
      <c r="AT1931" s="195" t="s">
        <v>188</v>
      </c>
      <c r="AU1931" s="195" t="s">
        <v>81</v>
      </c>
      <c r="AV1931" s="12" t="s">
        <v>81</v>
      </c>
      <c r="AW1931" s="12" t="s">
        <v>34</v>
      </c>
      <c r="AX1931" s="12" t="s">
        <v>79</v>
      </c>
      <c r="AY1931" s="195" t="s">
        <v>177</v>
      </c>
    </row>
    <row r="1932" spans="2:65" s="1" customFormat="1" ht="16.5" customHeight="1">
      <c r="B1932" s="177"/>
      <c r="C1932" s="203" t="s">
        <v>1150</v>
      </c>
      <c r="D1932" s="203" t="s">
        <v>237</v>
      </c>
      <c r="E1932" s="204" t="s">
        <v>1151</v>
      </c>
      <c r="F1932" s="205" t="s">
        <v>1152</v>
      </c>
      <c r="G1932" s="206" t="s">
        <v>1153</v>
      </c>
      <c r="H1932" s="207">
        <v>0.22</v>
      </c>
      <c r="I1932" s="208"/>
      <c r="J1932" s="209">
        <f>ROUND(I1932*H1932,2)</f>
        <v>0</v>
      </c>
      <c r="K1932" s="205" t="s">
        <v>183</v>
      </c>
      <c r="L1932" s="210"/>
      <c r="M1932" s="211" t="s">
        <v>3</v>
      </c>
      <c r="N1932" s="212" t="s">
        <v>43</v>
      </c>
      <c r="O1932" s="70"/>
      <c r="P1932" s="187">
        <f>O1932*H1932</f>
        <v>0</v>
      </c>
      <c r="Q1932" s="187">
        <v>0.00333</v>
      </c>
      <c r="R1932" s="187">
        <f>Q1932*H1932</f>
        <v>0.0007326</v>
      </c>
      <c r="S1932" s="187">
        <v>0</v>
      </c>
      <c r="T1932" s="188">
        <f>S1932*H1932</f>
        <v>0</v>
      </c>
      <c r="AR1932" s="189" t="s">
        <v>218</v>
      </c>
      <c r="AT1932" s="189" t="s">
        <v>237</v>
      </c>
      <c r="AU1932" s="189" t="s">
        <v>81</v>
      </c>
      <c r="AY1932" s="18" t="s">
        <v>177</v>
      </c>
      <c r="BE1932" s="190">
        <f>IF(N1932="základní",J1932,0)</f>
        <v>0</v>
      </c>
      <c r="BF1932" s="190">
        <f>IF(N1932="snížená",J1932,0)</f>
        <v>0</v>
      </c>
      <c r="BG1932" s="190">
        <f>IF(N1932="zákl. přenesená",J1932,0)</f>
        <v>0</v>
      </c>
      <c r="BH1932" s="190">
        <f>IF(N1932="sníž. přenesená",J1932,0)</f>
        <v>0</v>
      </c>
      <c r="BI1932" s="190">
        <f>IF(N1932="nulová",J1932,0)</f>
        <v>0</v>
      </c>
      <c r="BJ1932" s="18" t="s">
        <v>79</v>
      </c>
      <c r="BK1932" s="190">
        <f>ROUND(I1932*H1932,2)</f>
        <v>0</v>
      </c>
      <c r="BL1932" s="18" t="s">
        <v>184</v>
      </c>
      <c r="BM1932" s="189" t="s">
        <v>1154</v>
      </c>
    </row>
    <row r="1933" spans="2:51" s="12" customFormat="1" ht="12">
      <c r="B1933" s="194"/>
      <c r="D1933" s="191" t="s">
        <v>188</v>
      </c>
      <c r="F1933" s="196" t="s">
        <v>1155</v>
      </c>
      <c r="H1933" s="197">
        <v>0.22</v>
      </c>
      <c r="I1933" s="198"/>
      <c r="L1933" s="194"/>
      <c r="M1933" s="199"/>
      <c r="N1933" s="200"/>
      <c r="O1933" s="200"/>
      <c r="P1933" s="200"/>
      <c r="Q1933" s="200"/>
      <c r="R1933" s="200"/>
      <c r="S1933" s="200"/>
      <c r="T1933" s="201"/>
      <c r="AT1933" s="195" t="s">
        <v>188</v>
      </c>
      <c r="AU1933" s="195" t="s">
        <v>81</v>
      </c>
      <c r="AV1933" s="12" t="s">
        <v>81</v>
      </c>
      <c r="AW1933" s="12" t="s">
        <v>4</v>
      </c>
      <c r="AX1933" s="12" t="s">
        <v>79</v>
      </c>
      <c r="AY1933" s="195" t="s">
        <v>177</v>
      </c>
    </row>
    <row r="1934" spans="2:65" s="1" customFormat="1" ht="16.5" customHeight="1">
      <c r="B1934" s="177"/>
      <c r="C1934" s="203" t="s">
        <v>1156</v>
      </c>
      <c r="D1934" s="203" t="s">
        <v>237</v>
      </c>
      <c r="E1934" s="204" t="s">
        <v>1157</v>
      </c>
      <c r="F1934" s="205" t="s">
        <v>1158</v>
      </c>
      <c r="G1934" s="206" t="s">
        <v>1153</v>
      </c>
      <c r="H1934" s="207">
        <v>0.22</v>
      </c>
      <c r="I1934" s="208"/>
      <c r="J1934" s="209">
        <f>ROUND(I1934*H1934,2)</f>
        <v>0</v>
      </c>
      <c r="K1934" s="205" t="s">
        <v>183</v>
      </c>
      <c r="L1934" s="210"/>
      <c r="M1934" s="211" t="s">
        <v>3</v>
      </c>
      <c r="N1934" s="212" t="s">
        <v>43</v>
      </c>
      <c r="O1934" s="70"/>
      <c r="P1934" s="187">
        <f>O1934*H1934</f>
        <v>0</v>
      </c>
      <c r="Q1934" s="187">
        <v>0.00872</v>
      </c>
      <c r="R1934" s="187">
        <f>Q1934*H1934</f>
        <v>0.0019184</v>
      </c>
      <c r="S1934" s="187">
        <v>0</v>
      </c>
      <c r="T1934" s="188">
        <f>S1934*H1934</f>
        <v>0</v>
      </c>
      <c r="AR1934" s="189" t="s">
        <v>218</v>
      </c>
      <c r="AT1934" s="189" t="s">
        <v>237</v>
      </c>
      <c r="AU1934" s="189" t="s">
        <v>81</v>
      </c>
      <c r="AY1934" s="18" t="s">
        <v>177</v>
      </c>
      <c r="BE1934" s="190">
        <f>IF(N1934="základní",J1934,0)</f>
        <v>0</v>
      </c>
      <c r="BF1934" s="190">
        <f>IF(N1934="snížená",J1934,0)</f>
        <v>0</v>
      </c>
      <c r="BG1934" s="190">
        <f>IF(N1934="zákl. přenesená",J1934,0)</f>
        <v>0</v>
      </c>
      <c r="BH1934" s="190">
        <f>IF(N1934="sníž. přenesená",J1934,0)</f>
        <v>0</v>
      </c>
      <c r="BI1934" s="190">
        <f>IF(N1934="nulová",J1934,0)</f>
        <v>0</v>
      </c>
      <c r="BJ1934" s="18" t="s">
        <v>79</v>
      </c>
      <c r="BK1934" s="190">
        <f>ROUND(I1934*H1934,2)</f>
        <v>0</v>
      </c>
      <c r="BL1934" s="18" t="s">
        <v>184</v>
      </c>
      <c r="BM1934" s="189" t="s">
        <v>1159</v>
      </c>
    </row>
    <row r="1935" spans="2:51" s="12" customFormat="1" ht="12">
      <c r="B1935" s="194"/>
      <c r="D1935" s="191" t="s">
        <v>188</v>
      </c>
      <c r="F1935" s="196" t="s">
        <v>1155</v>
      </c>
      <c r="H1935" s="197">
        <v>0.22</v>
      </c>
      <c r="I1935" s="198"/>
      <c r="L1935" s="194"/>
      <c r="M1935" s="199"/>
      <c r="N1935" s="200"/>
      <c r="O1935" s="200"/>
      <c r="P1935" s="200"/>
      <c r="Q1935" s="200"/>
      <c r="R1935" s="200"/>
      <c r="S1935" s="200"/>
      <c r="T1935" s="201"/>
      <c r="AT1935" s="195" t="s">
        <v>188</v>
      </c>
      <c r="AU1935" s="195" t="s">
        <v>81</v>
      </c>
      <c r="AV1935" s="12" t="s">
        <v>81</v>
      </c>
      <c r="AW1935" s="12" t="s">
        <v>4</v>
      </c>
      <c r="AX1935" s="12" t="s">
        <v>79</v>
      </c>
      <c r="AY1935" s="195" t="s">
        <v>177</v>
      </c>
    </row>
    <row r="1936" spans="2:65" s="1" customFormat="1" ht="36" customHeight="1">
      <c r="B1936" s="177"/>
      <c r="C1936" s="178" t="s">
        <v>1160</v>
      </c>
      <c r="D1936" s="178" t="s">
        <v>179</v>
      </c>
      <c r="E1936" s="179" t="s">
        <v>1161</v>
      </c>
      <c r="F1936" s="180" t="s">
        <v>1162</v>
      </c>
      <c r="G1936" s="181" t="s">
        <v>261</v>
      </c>
      <c r="H1936" s="182">
        <v>1418.071</v>
      </c>
      <c r="I1936" s="183"/>
      <c r="J1936" s="184">
        <f>ROUND(I1936*H1936,2)</f>
        <v>0</v>
      </c>
      <c r="K1936" s="180" t="s">
        <v>183</v>
      </c>
      <c r="L1936" s="37"/>
      <c r="M1936" s="185" t="s">
        <v>3</v>
      </c>
      <c r="N1936" s="186" t="s">
        <v>43</v>
      </c>
      <c r="O1936" s="70"/>
      <c r="P1936" s="187">
        <f>O1936*H1936</f>
        <v>0</v>
      </c>
      <c r="Q1936" s="187">
        <v>0</v>
      </c>
      <c r="R1936" s="187">
        <f>Q1936*H1936</f>
        <v>0</v>
      </c>
      <c r="S1936" s="187">
        <v>0.131</v>
      </c>
      <c r="T1936" s="188">
        <f>S1936*H1936</f>
        <v>185.767301</v>
      </c>
      <c r="AR1936" s="189" t="s">
        <v>184</v>
      </c>
      <c r="AT1936" s="189" t="s">
        <v>179</v>
      </c>
      <c r="AU1936" s="189" t="s">
        <v>81</v>
      </c>
      <c r="AY1936" s="18" t="s">
        <v>177</v>
      </c>
      <c r="BE1936" s="190">
        <f>IF(N1936="základní",J1936,0)</f>
        <v>0</v>
      </c>
      <c r="BF1936" s="190">
        <f>IF(N1936="snížená",J1936,0)</f>
        <v>0</v>
      </c>
      <c r="BG1936" s="190">
        <f>IF(N1936="zákl. přenesená",J1936,0)</f>
        <v>0</v>
      </c>
      <c r="BH1936" s="190">
        <f>IF(N1936="sníž. přenesená",J1936,0)</f>
        <v>0</v>
      </c>
      <c r="BI1936" s="190">
        <f>IF(N1936="nulová",J1936,0)</f>
        <v>0</v>
      </c>
      <c r="BJ1936" s="18" t="s">
        <v>79</v>
      </c>
      <c r="BK1936" s="190">
        <f>ROUND(I1936*H1936,2)</f>
        <v>0</v>
      </c>
      <c r="BL1936" s="18" t="s">
        <v>184</v>
      </c>
      <c r="BM1936" s="189" t="s">
        <v>1163</v>
      </c>
    </row>
    <row r="1937" spans="2:51" s="12" customFormat="1" ht="12">
      <c r="B1937" s="194"/>
      <c r="D1937" s="191" t="s">
        <v>188</v>
      </c>
      <c r="E1937" s="195" t="s">
        <v>3</v>
      </c>
      <c r="F1937" s="196" t="s">
        <v>1164</v>
      </c>
      <c r="H1937" s="197">
        <v>64.498</v>
      </c>
      <c r="I1937" s="198"/>
      <c r="L1937" s="194"/>
      <c r="M1937" s="199"/>
      <c r="N1937" s="200"/>
      <c r="O1937" s="200"/>
      <c r="P1937" s="200"/>
      <c r="Q1937" s="200"/>
      <c r="R1937" s="200"/>
      <c r="S1937" s="200"/>
      <c r="T1937" s="201"/>
      <c r="AT1937" s="195" t="s">
        <v>188</v>
      </c>
      <c r="AU1937" s="195" t="s">
        <v>81</v>
      </c>
      <c r="AV1937" s="12" t="s">
        <v>81</v>
      </c>
      <c r="AW1937" s="12" t="s">
        <v>34</v>
      </c>
      <c r="AX1937" s="12" t="s">
        <v>72</v>
      </c>
      <c r="AY1937" s="195" t="s">
        <v>177</v>
      </c>
    </row>
    <row r="1938" spans="2:51" s="14" customFormat="1" ht="12">
      <c r="B1938" s="221"/>
      <c r="D1938" s="191" t="s">
        <v>188</v>
      </c>
      <c r="E1938" s="222" t="s">
        <v>3</v>
      </c>
      <c r="F1938" s="223" t="s">
        <v>1165</v>
      </c>
      <c r="H1938" s="224">
        <v>64.498</v>
      </c>
      <c r="I1938" s="225"/>
      <c r="L1938" s="221"/>
      <c r="M1938" s="226"/>
      <c r="N1938" s="227"/>
      <c r="O1938" s="227"/>
      <c r="P1938" s="227"/>
      <c r="Q1938" s="227"/>
      <c r="R1938" s="227"/>
      <c r="S1938" s="227"/>
      <c r="T1938" s="228"/>
      <c r="AT1938" s="222" t="s">
        <v>188</v>
      </c>
      <c r="AU1938" s="222" t="s">
        <v>81</v>
      </c>
      <c r="AV1938" s="14" t="s">
        <v>194</v>
      </c>
      <c r="AW1938" s="14" t="s">
        <v>34</v>
      </c>
      <c r="AX1938" s="14" t="s">
        <v>72</v>
      </c>
      <c r="AY1938" s="222" t="s">
        <v>177</v>
      </c>
    </row>
    <row r="1939" spans="2:51" s="12" customFormat="1" ht="12">
      <c r="B1939" s="194"/>
      <c r="D1939" s="191" t="s">
        <v>188</v>
      </c>
      <c r="E1939" s="195" t="s">
        <v>3</v>
      </c>
      <c r="F1939" s="196" t="s">
        <v>1166</v>
      </c>
      <c r="H1939" s="197">
        <v>223.766</v>
      </c>
      <c r="I1939" s="198"/>
      <c r="L1939" s="194"/>
      <c r="M1939" s="199"/>
      <c r="N1939" s="200"/>
      <c r="O1939" s="200"/>
      <c r="P1939" s="200"/>
      <c r="Q1939" s="200"/>
      <c r="R1939" s="200"/>
      <c r="S1939" s="200"/>
      <c r="T1939" s="201"/>
      <c r="AT1939" s="195" t="s">
        <v>188</v>
      </c>
      <c r="AU1939" s="195" t="s">
        <v>81</v>
      </c>
      <c r="AV1939" s="12" t="s">
        <v>81</v>
      </c>
      <c r="AW1939" s="12" t="s">
        <v>34</v>
      </c>
      <c r="AX1939" s="12" t="s">
        <v>72</v>
      </c>
      <c r="AY1939" s="195" t="s">
        <v>177</v>
      </c>
    </row>
    <row r="1940" spans="2:51" s="12" customFormat="1" ht="12">
      <c r="B1940" s="194"/>
      <c r="D1940" s="191" t="s">
        <v>188</v>
      </c>
      <c r="E1940" s="195" t="s">
        <v>3</v>
      </c>
      <c r="F1940" s="196" t="s">
        <v>1167</v>
      </c>
      <c r="H1940" s="197">
        <v>53.79</v>
      </c>
      <c r="I1940" s="198"/>
      <c r="L1940" s="194"/>
      <c r="M1940" s="199"/>
      <c r="N1940" s="200"/>
      <c r="O1940" s="200"/>
      <c r="P1940" s="200"/>
      <c r="Q1940" s="200"/>
      <c r="R1940" s="200"/>
      <c r="S1940" s="200"/>
      <c r="T1940" s="201"/>
      <c r="AT1940" s="195" t="s">
        <v>188</v>
      </c>
      <c r="AU1940" s="195" t="s">
        <v>81</v>
      </c>
      <c r="AV1940" s="12" t="s">
        <v>81</v>
      </c>
      <c r="AW1940" s="12" t="s">
        <v>34</v>
      </c>
      <c r="AX1940" s="12" t="s">
        <v>72</v>
      </c>
      <c r="AY1940" s="195" t="s">
        <v>177</v>
      </c>
    </row>
    <row r="1941" spans="2:51" s="14" customFormat="1" ht="12">
      <c r="B1941" s="221"/>
      <c r="D1941" s="191" t="s">
        <v>188</v>
      </c>
      <c r="E1941" s="222" t="s">
        <v>3</v>
      </c>
      <c r="F1941" s="223" t="s">
        <v>1168</v>
      </c>
      <c r="H1941" s="224">
        <v>277.556</v>
      </c>
      <c r="I1941" s="225"/>
      <c r="L1941" s="221"/>
      <c r="M1941" s="226"/>
      <c r="N1941" s="227"/>
      <c r="O1941" s="227"/>
      <c r="P1941" s="227"/>
      <c r="Q1941" s="227"/>
      <c r="R1941" s="227"/>
      <c r="S1941" s="227"/>
      <c r="T1941" s="228"/>
      <c r="AT1941" s="222" t="s">
        <v>188</v>
      </c>
      <c r="AU1941" s="222" t="s">
        <v>81</v>
      </c>
      <c r="AV1941" s="14" t="s">
        <v>194</v>
      </c>
      <c r="AW1941" s="14" t="s">
        <v>34</v>
      </c>
      <c r="AX1941" s="14" t="s">
        <v>72</v>
      </c>
      <c r="AY1941" s="222" t="s">
        <v>177</v>
      </c>
    </row>
    <row r="1942" spans="2:51" s="12" customFormat="1" ht="12">
      <c r="B1942" s="194"/>
      <c r="D1942" s="191" t="s">
        <v>188</v>
      </c>
      <c r="E1942" s="195" t="s">
        <v>3</v>
      </c>
      <c r="F1942" s="196" t="s">
        <v>1169</v>
      </c>
      <c r="H1942" s="197">
        <v>355.41</v>
      </c>
      <c r="I1942" s="198"/>
      <c r="L1942" s="194"/>
      <c r="M1942" s="199"/>
      <c r="N1942" s="200"/>
      <c r="O1942" s="200"/>
      <c r="P1942" s="200"/>
      <c r="Q1942" s="200"/>
      <c r="R1942" s="200"/>
      <c r="S1942" s="200"/>
      <c r="T1942" s="201"/>
      <c r="AT1942" s="195" t="s">
        <v>188</v>
      </c>
      <c r="AU1942" s="195" t="s">
        <v>81</v>
      </c>
      <c r="AV1942" s="12" t="s">
        <v>81</v>
      </c>
      <c r="AW1942" s="12" t="s">
        <v>34</v>
      </c>
      <c r="AX1942" s="12" t="s">
        <v>72</v>
      </c>
      <c r="AY1942" s="195" t="s">
        <v>177</v>
      </c>
    </row>
    <row r="1943" spans="2:51" s="14" customFormat="1" ht="12">
      <c r="B1943" s="221"/>
      <c r="D1943" s="191" t="s">
        <v>188</v>
      </c>
      <c r="E1943" s="222" t="s">
        <v>3</v>
      </c>
      <c r="F1943" s="223" t="s">
        <v>1170</v>
      </c>
      <c r="H1943" s="224">
        <v>355.41</v>
      </c>
      <c r="I1943" s="225"/>
      <c r="L1943" s="221"/>
      <c r="M1943" s="226"/>
      <c r="N1943" s="227"/>
      <c r="O1943" s="227"/>
      <c r="P1943" s="227"/>
      <c r="Q1943" s="227"/>
      <c r="R1943" s="227"/>
      <c r="S1943" s="227"/>
      <c r="T1943" s="228"/>
      <c r="AT1943" s="222" t="s">
        <v>188</v>
      </c>
      <c r="AU1943" s="222" t="s">
        <v>81</v>
      </c>
      <c r="AV1943" s="14" t="s">
        <v>194</v>
      </c>
      <c r="AW1943" s="14" t="s">
        <v>34</v>
      </c>
      <c r="AX1943" s="14" t="s">
        <v>72</v>
      </c>
      <c r="AY1943" s="222" t="s">
        <v>177</v>
      </c>
    </row>
    <row r="1944" spans="2:51" s="12" customFormat="1" ht="12">
      <c r="B1944" s="194"/>
      <c r="D1944" s="191" t="s">
        <v>188</v>
      </c>
      <c r="E1944" s="195" t="s">
        <v>3</v>
      </c>
      <c r="F1944" s="196" t="s">
        <v>1169</v>
      </c>
      <c r="H1944" s="197">
        <v>355.41</v>
      </c>
      <c r="I1944" s="198"/>
      <c r="L1944" s="194"/>
      <c r="M1944" s="199"/>
      <c r="N1944" s="200"/>
      <c r="O1944" s="200"/>
      <c r="P1944" s="200"/>
      <c r="Q1944" s="200"/>
      <c r="R1944" s="200"/>
      <c r="S1944" s="200"/>
      <c r="T1944" s="201"/>
      <c r="AT1944" s="195" t="s">
        <v>188</v>
      </c>
      <c r="AU1944" s="195" t="s">
        <v>81</v>
      </c>
      <c r="AV1944" s="12" t="s">
        <v>81</v>
      </c>
      <c r="AW1944" s="12" t="s">
        <v>34</v>
      </c>
      <c r="AX1944" s="12" t="s">
        <v>72</v>
      </c>
      <c r="AY1944" s="195" t="s">
        <v>177</v>
      </c>
    </row>
    <row r="1945" spans="2:51" s="14" customFormat="1" ht="12">
      <c r="B1945" s="221"/>
      <c r="D1945" s="191" t="s">
        <v>188</v>
      </c>
      <c r="E1945" s="222" t="s">
        <v>3</v>
      </c>
      <c r="F1945" s="223" t="s">
        <v>1171</v>
      </c>
      <c r="H1945" s="224">
        <v>355.41</v>
      </c>
      <c r="I1945" s="225"/>
      <c r="L1945" s="221"/>
      <c r="M1945" s="226"/>
      <c r="N1945" s="227"/>
      <c r="O1945" s="227"/>
      <c r="P1945" s="227"/>
      <c r="Q1945" s="227"/>
      <c r="R1945" s="227"/>
      <c r="S1945" s="227"/>
      <c r="T1945" s="228"/>
      <c r="AT1945" s="222" t="s">
        <v>188</v>
      </c>
      <c r="AU1945" s="222" t="s">
        <v>81</v>
      </c>
      <c r="AV1945" s="14" t="s">
        <v>194</v>
      </c>
      <c r="AW1945" s="14" t="s">
        <v>34</v>
      </c>
      <c r="AX1945" s="14" t="s">
        <v>72</v>
      </c>
      <c r="AY1945" s="222" t="s">
        <v>177</v>
      </c>
    </row>
    <row r="1946" spans="2:51" s="12" customFormat="1" ht="12">
      <c r="B1946" s="194"/>
      <c r="D1946" s="191" t="s">
        <v>188</v>
      </c>
      <c r="E1946" s="195" t="s">
        <v>3</v>
      </c>
      <c r="F1946" s="196" t="s">
        <v>1172</v>
      </c>
      <c r="H1946" s="197">
        <v>328.152</v>
      </c>
      <c r="I1946" s="198"/>
      <c r="L1946" s="194"/>
      <c r="M1946" s="199"/>
      <c r="N1946" s="200"/>
      <c r="O1946" s="200"/>
      <c r="P1946" s="200"/>
      <c r="Q1946" s="200"/>
      <c r="R1946" s="200"/>
      <c r="S1946" s="200"/>
      <c r="T1946" s="201"/>
      <c r="AT1946" s="195" t="s">
        <v>188</v>
      </c>
      <c r="AU1946" s="195" t="s">
        <v>81</v>
      </c>
      <c r="AV1946" s="12" t="s">
        <v>81</v>
      </c>
      <c r="AW1946" s="12" t="s">
        <v>34</v>
      </c>
      <c r="AX1946" s="12" t="s">
        <v>72</v>
      </c>
      <c r="AY1946" s="195" t="s">
        <v>177</v>
      </c>
    </row>
    <row r="1947" spans="2:51" s="14" customFormat="1" ht="12">
      <c r="B1947" s="221"/>
      <c r="D1947" s="191" t="s">
        <v>188</v>
      </c>
      <c r="E1947" s="222" t="s">
        <v>3</v>
      </c>
      <c r="F1947" s="223" t="s">
        <v>1173</v>
      </c>
      <c r="H1947" s="224">
        <v>328.152</v>
      </c>
      <c r="I1947" s="225"/>
      <c r="L1947" s="221"/>
      <c r="M1947" s="226"/>
      <c r="N1947" s="227"/>
      <c r="O1947" s="227"/>
      <c r="P1947" s="227"/>
      <c r="Q1947" s="227"/>
      <c r="R1947" s="227"/>
      <c r="S1947" s="227"/>
      <c r="T1947" s="228"/>
      <c r="AT1947" s="222" t="s">
        <v>188</v>
      </c>
      <c r="AU1947" s="222" t="s">
        <v>81</v>
      </c>
      <c r="AV1947" s="14" t="s">
        <v>194</v>
      </c>
      <c r="AW1947" s="14" t="s">
        <v>34</v>
      </c>
      <c r="AX1947" s="14" t="s">
        <v>72</v>
      </c>
      <c r="AY1947" s="222" t="s">
        <v>177</v>
      </c>
    </row>
    <row r="1948" spans="2:51" s="12" customFormat="1" ht="12">
      <c r="B1948" s="194"/>
      <c r="D1948" s="191" t="s">
        <v>188</v>
      </c>
      <c r="E1948" s="195" t="s">
        <v>3</v>
      </c>
      <c r="F1948" s="196" t="s">
        <v>1174</v>
      </c>
      <c r="H1948" s="197">
        <v>37.045</v>
      </c>
      <c r="I1948" s="198"/>
      <c r="L1948" s="194"/>
      <c r="M1948" s="199"/>
      <c r="N1948" s="200"/>
      <c r="O1948" s="200"/>
      <c r="P1948" s="200"/>
      <c r="Q1948" s="200"/>
      <c r="R1948" s="200"/>
      <c r="S1948" s="200"/>
      <c r="T1948" s="201"/>
      <c r="AT1948" s="195" t="s">
        <v>188</v>
      </c>
      <c r="AU1948" s="195" t="s">
        <v>81</v>
      </c>
      <c r="AV1948" s="12" t="s">
        <v>81</v>
      </c>
      <c r="AW1948" s="12" t="s">
        <v>34</v>
      </c>
      <c r="AX1948" s="12" t="s">
        <v>72</v>
      </c>
      <c r="AY1948" s="195" t="s">
        <v>177</v>
      </c>
    </row>
    <row r="1949" spans="2:51" s="14" customFormat="1" ht="12">
      <c r="B1949" s="221"/>
      <c r="D1949" s="191" t="s">
        <v>188</v>
      </c>
      <c r="E1949" s="222" t="s">
        <v>3</v>
      </c>
      <c r="F1949" s="223" t="s">
        <v>1175</v>
      </c>
      <c r="H1949" s="224">
        <v>37.045</v>
      </c>
      <c r="I1949" s="225"/>
      <c r="L1949" s="221"/>
      <c r="M1949" s="226"/>
      <c r="N1949" s="227"/>
      <c r="O1949" s="227"/>
      <c r="P1949" s="227"/>
      <c r="Q1949" s="227"/>
      <c r="R1949" s="227"/>
      <c r="S1949" s="227"/>
      <c r="T1949" s="228"/>
      <c r="AT1949" s="222" t="s">
        <v>188</v>
      </c>
      <c r="AU1949" s="222" t="s">
        <v>81</v>
      </c>
      <c r="AV1949" s="14" t="s">
        <v>194</v>
      </c>
      <c r="AW1949" s="14" t="s">
        <v>34</v>
      </c>
      <c r="AX1949" s="14" t="s">
        <v>72</v>
      </c>
      <c r="AY1949" s="222" t="s">
        <v>177</v>
      </c>
    </row>
    <row r="1950" spans="2:51" s="13" customFormat="1" ht="12">
      <c r="B1950" s="213"/>
      <c r="D1950" s="191" t="s">
        <v>188</v>
      </c>
      <c r="E1950" s="214" t="s">
        <v>3</v>
      </c>
      <c r="F1950" s="215" t="s">
        <v>359</v>
      </c>
      <c r="H1950" s="216">
        <v>1418.0710000000001</v>
      </c>
      <c r="I1950" s="217"/>
      <c r="L1950" s="213"/>
      <c r="M1950" s="218"/>
      <c r="N1950" s="219"/>
      <c r="O1950" s="219"/>
      <c r="P1950" s="219"/>
      <c r="Q1950" s="219"/>
      <c r="R1950" s="219"/>
      <c r="S1950" s="219"/>
      <c r="T1950" s="220"/>
      <c r="AT1950" s="214" t="s">
        <v>188</v>
      </c>
      <c r="AU1950" s="214" t="s">
        <v>81</v>
      </c>
      <c r="AV1950" s="13" t="s">
        <v>184</v>
      </c>
      <c r="AW1950" s="13" t="s">
        <v>34</v>
      </c>
      <c r="AX1950" s="13" t="s">
        <v>79</v>
      </c>
      <c r="AY1950" s="214" t="s">
        <v>177</v>
      </c>
    </row>
    <row r="1951" spans="2:65" s="1" customFormat="1" ht="36" customHeight="1">
      <c r="B1951" s="177"/>
      <c r="C1951" s="178" t="s">
        <v>1176</v>
      </c>
      <c r="D1951" s="178" t="s">
        <v>179</v>
      </c>
      <c r="E1951" s="179" t="s">
        <v>1177</v>
      </c>
      <c r="F1951" s="180" t="s">
        <v>1178</v>
      </c>
      <c r="G1951" s="181" t="s">
        <v>261</v>
      </c>
      <c r="H1951" s="182">
        <v>1500.305</v>
      </c>
      <c r="I1951" s="183"/>
      <c r="J1951" s="184">
        <f>ROUND(I1951*H1951,2)</f>
        <v>0</v>
      </c>
      <c r="K1951" s="180" t="s">
        <v>183</v>
      </c>
      <c r="L1951" s="37"/>
      <c r="M1951" s="185" t="s">
        <v>3</v>
      </c>
      <c r="N1951" s="186" t="s">
        <v>43</v>
      </c>
      <c r="O1951" s="70"/>
      <c r="P1951" s="187">
        <f>O1951*H1951</f>
        <v>0</v>
      </c>
      <c r="Q1951" s="187">
        <v>0</v>
      </c>
      <c r="R1951" s="187">
        <f>Q1951*H1951</f>
        <v>0</v>
      </c>
      <c r="S1951" s="187">
        <v>0.261</v>
      </c>
      <c r="T1951" s="188">
        <f>S1951*H1951</f>
        <v>391.579605</v>
      </c>
      <c r="AR1951" s="189" t="s">
        <v>184</v>
      </c>
      <c r="AT1951" s="189" t="s">
        <v>179</v>
      </c>
      <c r="AU1951" s="189" t="s">
        <v>81</v>
      </c>
      <c r="AY1951" s="18" t="s">
        <v>177</v>
      </c>
      <c r="BE1951" s="190">
        <f>IF(N1951="základní",J1951,0)</f>
        <v>0</v>
      </c>
      <c r="BF1951" s="190">
        <f>IF(N1951="snížená",J1951,0)</f>
        <v>0</v>
      </c>
      <c r="BG1951" s="190">
        <f>IF(N1951="zákl. přenesená",J1951,0)</f>
        <v>0</v>
      </c>
      <c r="BH1951" s="190">
        <f>IF(N1951="sníž. přenesená",J1951,0)</f>
        <v>0</v>
      </c>
      <c r="BI1951" s="190">
        <f>IF(N1951="nulová",J1951,0)</f>
        <v>0</v>
      </c>
      <c r="BJ1951" s="18" t="s">
        <v>79</v>
      </c>
      <c r="BK1951" s="190">
        <f>ROUND(I1951*H1951,2)</f>
        <v>0</v>
      </c>
      <c r="BL1951" s="18" t="s">
        <v>184</v>
      </c>
      <c r="BM1951" s="189" t="s">
        <v>1179</v>
      </c>
    </row>
    <row r="1952" spans="2:51" s="12" customFormat="1" ht="12">
      <c r="B1952" s="194"/>
      <c r="D1952" s="191" t="s">
        <v>188</v>
      </c>
      <c r="E1952" s="195" t="s">
        <v>3</v>
      </c>
      <c r="F1952" s="196" t="s">
        <v>1180</v>
      </c>
      <c r="H1952" s="197">
        <v>90.967</v>
      </c>
      <c r="I1952" s="198"/>
      <c r="L1952" s="194"/>
      <c r="M1952" s="199"/>
      <c r="N1952" s="200"/>
      <c r="O1952" s="200"/>
      <c r="P1952" s="200"/>
      <c r="Q1952" s="200"/>
      <c r="R1952" s="200"/>
      <c r="S1952" s="200"/>
      <c r="T1952" s="201"/>
      <c r="AT1952" s="195" t="s">
        <v>188</v>
      </c>
      <c r="AU1952" s="195" t="s">
        <v>81</v>
      </c>
      <c r="AV1952" s="12" t="s">
        <v>81</v>
      </c>
      <c r="AW1952" s="12" t="s">
        <v>34</v>
      </c>
      <c r="AX1952" s="12" t="s">
        <v>72</v>
      </c>
      <c r="AY1952" s="195" t="s">
        <v>177</v>
      </c>
    </row>
    <row r="1953" spans="2:51" s="14" customFormat="1" ht="12">
      <c r="B1953" s="221"/>
      <c r="D1953" s="191" t="s">
        <v>188</v>
      </c>
      <c r="E1953" s="222" t="s">
        <v>3</v>
      </c>
      <c r="F1953" s="223" t="s">
        <v>1165</v>
      </c>
      <c r="H1953" s="224">
        <v>90.967</v>
      </c>
      <c r="I1953" s="225"/>
      <c r="L1953" s="221"/>
      <c r="M1953" s="226"/>
      <c r="N1953" s="227"/>
      <c r="O1953" s="227"/>
      <c r="P1953" s="227"/>
      <c r="Q1953" s="227"/>
      <c r="R1953" s="227"/>
      <c r="S1953" s="227"/>
      <c r="T1953" s="228"/>
      <c r="AT1953" s="222" t="s">
        <v>188</v>
      </c>
      <c r="AU1953" s="222" t="s">
        <v>81</v>
      </c>
      <c r="AV1953" s="14" t="s">
        <v>194</v>
      </c>
      <c r="AW1953" s="14" t="s">
        <v>34</v>
      </c>
      <c r="AX1953" s="14" t="s">
        <v>72</v>
      </c>
      <c r="AY1953" s="222" t="s">
        <v>177</v>
      </c>
    </row>
    <row r="1954" spans="2:51" s="12" customFormat="1" ht="12">
      <c r="B1954" s="194"/>
      <c r="D1954" s="191" t="s">
        <v>188</v>
      </c>
      <c r="E1954" s="195" t="s">
        <v>3</v>
      </c>
      <c r="F1954" s="196" t="s">
        <v>1181</v>
      </c>
      <c r="H1954" s="197">
        <v>398.208</v>
      </c>
      <c r="I1954" s="198"/>
      <c r="L1954" s="194"/>
      <c r="M1954" s="199"/>
      <c r="N1954" s="200"/>
      <c r="O1954" s="200"/>
      <c r="P1954" s="200"/>
      <c r="Q1954" s="200"/>
      <c r="R1954" s="200"/>
      <c r="S1954" s="200"/>
      <c r="T1954" s="201"/>
      <c r="AT1954" s="195" t="s">
        <v>188</v>
      </c>
      <c r="AU1954" s="195" t="s">
        <v>81</v>
      </c>
      <c r="AV1954" s="12" t="s">
        <v>81</v>
      </c>
      <c r="AW1954" s="12" t="s">
        <v>34</v>
      </c>
      <c r="AX1954" s="12" t="s">
        <v>72</v>
      </c>
      <c r="AY1954" s="195" t="s">
        <v>177</v>
      </c>
    </row>
    <row r="1955" spans="2:51" s="14" customFormat="1" ht="12">
      <c r="B1955" s="221"/>
      <c r="D1955" s="191" t="s">
        <v>188</v>
      </c>
      <c r="E1955" s="222" t="s">
        <v>3</v>
      </c>
      <c r="F1955" s="223" t="s">
        <v>1168</v>
      </c>
      <c r="H1955" s="224">
        <v>398.208</v>
      </c>
      <c r="I1955" s="225"/>
      <c r="L1955" s="221"/>
      <c r="M1955" s="226"/>
      <c r="N1955" s="227"/>
      <c r="O1955" s="227"/>
      <c r="P1955" s="227"/>
      <c r="Q1955" s="227"/>
      <c r="R1955" s="227"/>
      <c r="S1955" s="227"/>
      <c r="T1955" s="228"/>
      <c r="AT1955" s="222" t="s">
        <v>188</v>
      </c>
      <c r="AU1955" s="222" t="s">
        <v>81</v>
      </c>
      <c r="AV1955" s="14" t="s">
        <v>194</v>
      </c>
      <c r="AW1955" s="14" t="s">
        <v>34</v>
      </c>
      <c r="AX1955" s="14" t="s">
        <v>72</v>
      </c>
      <c r="AY1955" s="222" t="s">
        <v>177</v>
      </c>
    </row>
    <row r="1956" spans="2:51" s="12" customFormat="1" ht="12">
      <c r="B1956" s="194"/>
      <c r="D1956" s="191" t="s">
        <v>188</v>
      </c>
      <c r="E1956" s="195" t="s">
        <v>3</v>
      </c>
      <c r="F1956" s="196" t="s">
        <v>1182</v>
      </c>
      <c r="H1956" s="197">
        <v>397.667</v>
      </c>
      <c r="I1956" s="198"/>
      <c r="L1956" s="194"/>
      <c r="M1956" s="199"/>
      <c r="N1956" s="200"/>
      <c r="O1956" s="200"/>
      <c r="P1956" s="200"/>
      <c r="Q1956" s="200"/>
      <c r="R1956" s="200"/>
      <c r="S1956" s="200"/>
      <c r="T1956" s="201"/>
      <c r="AT1956" s="195" t="s">
        <v>188</v>
      </c>
      <c r="AU1956" s="195" t="s">
        <v>81</v>
      </c>
      <c r="AV1956" s="12" t="s">
        <v>81</v>
      </c>
      <c r="AW1956" s="12" t="s">
        <v>34</v>
      </c>
      <c r="AX1956" s="12" t="s">
        <v>72</v>
      </c>
      <c r="AY1956" s="195" t="s">
        <v>177</v>
      </c>
    </row>
    <row r="1957" spans="2:51" s="14" customFormat="1" ht="12">
      <c r="B1957" s="221"/>
      <c r="D1957" s="191" t="s">
        <v>188</v>
      </c>
      <c r="E1957" s="222" t="s">
        <v>3</v>
      </c>
      <c r="F1957" s="223" t="s">
        <v>1170</v>
      </c>
      <c r="H1957" s="224">
        <v>397.667</v>
      </c>
      <c r="I1957" s="225"/>
      <c r="L1957" s="221"/>
      <c r="M1957" s="226"/>
      <c r="N1957" s="227"/>
      <c r="O1957" s="227"/>
      <c r="P1957" s="227"/>
      <c r="Q1957" s="227"/>
      <c r="R1957" s="227"/>
      <c r="S1957" s="227"/>
      <c r="T1957" s="228"/>
      <c r="AT1957" s="222" t="s">
        <v>188</v>
      </c>
      <c r="AU1957" s="222" t="s">
        <v>81</v>
      </c>
      <c r="AV1957" s="14" t="s">
        <v>194</v>
      </c>
      <c r="AW1957" s="14" t="s">
        <v>34</v>
      </c>
      <c r="AX1957" s="14" t="s">
        <v>72</v>
      </c>
      <c r="AY1957" s="222" t="s">
        <v>177</v>
      </c>
    </row>
    <row r="1958" spans="2:51" s="12" customFormat="1" ht="12">
      <c r="B1958" s="194"/>
      <c r="D1958" s="191" t="s">
        <v>188</v>
      </c>
      <c r="E1958" s="195" t="s">
        <v>3</v>
      </c>
      <c r="F1958" s="196" t="s">
        <v>1182</v>
      </c>
      <c r="H1958" s="197">
        <v>397.667</v>
      </c>
      <c r="I1958" s="198"/>
      <c r="L1958" s="194"/>
      <c r="M1958" s="199"/>
      <c r="N1958" s="200"/>
      <c r="O1958" s="200"/>
      <c r="P1958" s="200"/>
      <c r="Q1958" s="200"/>
      <c r="R1958" s="200"/>
      <c r="S1958" s="200"/>
      <c r="T1958" s="201"/>
      <c r="AT1958" s="195" t="s">
        <v>188</v>
      </c>
      <c r="AU1958" s="195" t="s">
        <v>81</v>
      </c>
      <c r="AV1958" s="12" t="s">
        <v>81</v>
      </c>
      <c r="AW1958" s="12" t="s">
        <v>34</v>
      </c>
      <c r="AX1958" s="12" t="s">
        <v>72</v>
      </c>
      <c r="AY1958" s="195" t="s">
        <v>177</v>
      </c>
    </row>
    <row r="1959" spans="2:51" s="14" customFormat="1" ht="12">
      <c r="B1959" s="221"/>
      <c r="D1959" s="191" t="s">
        <v>188</v>
      </c>
      <c r="E1959" s="222" t="s">
        <v>3</v>
      </c>
      <c r="F1959" s="223" t="s">
        <v>1171</v>
      </c>
      <c r="H1959" s="224">
        <v>397.667</v>
      </c>
      <c r="I1959" s="225"/>
      <c r="L1959" s="221"/>
      <c r="M1959" s="226"/>
      <c r="N1959" s="227"/>
      <c r="O1959" s="227"/>
      <c r="P1959" s="227"/>
      <c r="Q1959" s="227"/>
      <c r="R1959" s="227"/>
      <c r="S1959" s="227"/>
      <c r="T1959" s="228"/>
      <c r="AT1959" s="222" t="s">
        <v>188</v>
      </c>
      <c r="AU1959" s="222" t="s">
        <v>81</v>
      </c>
      <c r="AV1959" s="14" t="s">
        <v>194</v>
      </c>
      <c r="AW1959" s="14" t="s">
        <v>34</v>
      </c>
      <c r="AX1959" s="14" t="s">
        <v>72</v>
      </c>
      <c r="AY1959" s="222" t="s">
        <v>177</v>
      </c>
    </row>
    <row r="1960" spans="2:51" s="12" customFormat="1" ht="12">
      <c r="B1960" s="194"/>
      <c r="D1960" s="191" t="s">
        <v>188</v>
      </c>
      <c r="E1960" s="195" t="s">
        <v>3</v>
      </c>
      <c r="F1960" s="196" t="s">
        <v>1183</v>
      </c>
      <c r="H1960" s="197">
        <v>188.678</v>
      </c>
      <c r="I1960" s="198"/>
      <c r="L1960" s="194"/>
      <c r="M1960" s="199"/>
      <c r="N1960" s="200"/>
      <c r="O1960" s="200"/>
      <c r="P1960" s="200"/>
      <c r="Q1960" s="200"/>
      <c r="R1960" s="200"/>
      <c r="S1960" s="200"/>
      <c r="T1960" s="201"/>
      <c r="AT1960" s="195" t="s">
        <v>188</v>
      </c>
      <c r="AU1960" s="195" t="s">
        <v>81</v>
      </c>
      <c r="AV1960" s="12" t="s">
        <v>81</v>
      </c>
      <c r="AW1960" s="12" t="s">
        <v>34</v>
      </c>
      <c r="AX1960" s="12" t="s">
        <v>72</v>
      </c>
      <c r="AY1960" s="195" t="s">
        <v>177</v>
      </c>
    </row>
    <row r="1961" spans="2:51" s="14" customFormat="1" ht="12">
      <c r="B1961" s="221"/>
      <c r="D1961" s="191" t="s">
        <v>188</v>
      </c>
      <c r="E1961" s="222" t="s">
        <v>3</v>
      </c>
      <c r="F1961" s="223" t="s">
        <v>1173</v>
      </c>
      <c r="H1961" s="224">
        <v>188.678</v>
      </c>
      <c r="I1961" s="225"/>
      <c r="L1961" s="221"/>
      <c r="M1961" s="226"/>
      <c r="N1961" s="227"/>
      <c r="O1961" s="227"/>
      <c r="P1961" s="227"/>
      <c r="Q1961" s="227"/>
      <c r="R1961" s="227"/>
      <c r="S1961" s="227"/>
      <c r="T1961" s="228"/>
      <c r="AT1961" s="222" t="s">
        <v>188</v>
      </c>
      <c r="AU1961" s="222" t="s">
        <v>81</v>
      </c>
      <c r="AV1961" s="14" t="s">
        <v>194</v>
      </c>
      <c r="AW1961" s="14" t="s">
        <v>34</v>
      </c>
      <c r="AX1961" s="14" t="s">
        <v>72</v>
      </c>
      <c r="AY1961" s="222" t="s">
        <v>177</v>
      </c>
    </row>
    <row r="1962" spans="2:51" s="12" customFormat="1" ht="12">
      <c r="B1962" s="194"/>
      <c r="D1962" s="191" t="s">
        <v>188</v>
      </c>
      <c r="E1962" s="195" t="s">
        <v>3</v>
      </c>
      <c r="F1962" s="196" t="s">
        <v>1184</v>
      </c>
      <c r="H1962" s="197">
        <v>27.118</v>
      </c>
      <c r="I1962" s="198"/>
      <c r="L1962" s="194"/>
      <c r="M1962" s="199"/>
      <c r="N1962" s="200"/>
      <c r="O1962" s="200"/>
      <c r="P1962" s="200"/>
      <c r="Q1962" s="200"/>
      <c r="R1962" s="200"/>
      <c r="S1962" s="200"/>
      <c r="T1962" s="201"/>
      <c r="AT1962" s="195" t="s">
        <v>188</v>
      </c>
      <c r="AU1962" s="195" t="s">
        <v>81</v>
      </c>
      <c r="AV1962" s="12" t="s">
        <v>81</v>
      </c>
      <c r="AW1962" s="12" t="s">
        <v>34</v>
      </c>
      <c r="AX1962" s="12" t="s">
        <v>72</v>
      </c>
      <c r="AY1962" s="195" t="s">
        <v>177</v>
      </c>
    </row>
    <row r="1963" spans="2:51" s="14" customFormat="1" ht="12">
      <c r="B1963" s="221"/>
      <c r="D1963" s="191" t="s">
        <v>188</v>
      </c>
      <c r="E1963" s="222" t="s">
        <v>3</v>
      </c>
      <c r="F1963" s="223" t="s">
        <v>1175</v>
      </c>
      <c r="H1963" s="224">
        <v>27.118</v>
      </c>
      <c r="I1963" s="225"/>
      <c r="L1963" s="221"/>
      <c r="M1963" s="226"/>
      <c r="N1963" s="227"/>
      <c r="O1963" s="227"/>
      <c r="P1963" s="227"/>
      <c r="Q1963" s="227"/>
      <c r="R1963" s="227"/>
      <c r="S1963" s="227"/>
      <c r="T1963" s="228"/>
      <c r="AT1963" s="222" t="s">
        <v>188</v>
      </c>
      <c r="AU1963" s="222" t="s">
        <v>81</v>
      </c>
      <c r="AV1963" s="14" t="s">
        <v>194</v>
      </c>
      <c r="AW1963" s="14" t="s">
        <v>34</v>
      </c>
      <c r="AX1963" s="14" t="s">
        <v>72</v>
      </c>
      <c r="AY1963" s="222" t="s">
        <v>177</v>
      </c>
    </row>
    <row r="1964" spans="2:51" s="13" customFormat="1" ht="12">
      <c r="B1964" s="213"/>
      <c r="D1964" s="191" t="s">
        <v>188</v>
      </c>
      <c r="E1964" s="214" t="s">
        <v>3</v>
      </c>
      <c r="F1964" s="215" t="s">
        <v>359</v>
      </c>
      <c r="H1964" s="216">
        <v>1500.3049999999998</v>
      </c>
      <c r="I1964" s="217"/>
      <c r="L1964" s="213"/>
      <c r="M1964" s="218"/>
      <c r="N1964" s="219"/>
      <c r="O1964" s="219"/>
      <c r="P1964" s="219"/>
      <c r="Q1964" s="219"/>
      <c r="R1964" s="219"/>
      <c r="S1964" s="219"/>
      <c r="T1964" s="220"/>
      <c r="AT1964" s="214" t="s">
        <v>188</v>
      </c>
      <c r="AU1964" s="214" t="s">
        <v>81</v>
      </c>
      <c r="AV1964" s="13" t="s">
        <v>184</v>
      </c>
      <c r="AW1964" s="13" t="s">
        <v>34</v>
      </c>
      <c r="AX1964" s="13" t="s">
        <v>79</v>
      </c>
      <c r="AY1964" s="214" t="s">
        <v>177</v>
      </c>
    </row>
    <row r="1965" spans="2:65" s="1" customFormat="1" ht="48" customHeight="1">
      <c r="B1965" s="177"/>
      <c r="C1965" s="178" t="s">
        <v>1185</v>
      </c>
      <c r="D1965" s="178" t="s">
        <v>179</v>
      </c>
      <c r="E1965" s="179" t="s">
        <v>1186</v>
      </c>
      <c r="F1965" s="180" t="s">
        <v>1187</v>
      </c>
      <c r="G1965" s="181" t="s">
        <v>182</v>
      </c>
      <c r="H1965" s="182">
        <v>43.014</v>
      </c>
      <c r="I1965" s="183"/>
      <c r="J1965" s="184">
        <f>ROUND(I1965*H1965,2)</f>
        <v>0</v>
      </c>
      <c r="K1965" s="180" t="s">
        <v>183</v>
      </c>
      <c r="L1965" s="37"/>
      <c r="M1965" s="185" t="s">
        <v>3</v>
      </c>
      <c r="N1965" s="186" t="s">
        <v>43</v>
      </c>
      <c r="O1965" s="70"/>
      <c r="P1965" s="187">
        <f>O1965*H1965</f>
        <v>0</v>
      </c>
      <c r="Q1965" s="187">
        <v>0</v>
      </c>
      <c r="R1965" s="187">
        <f>Q1965*H1965</f>
        <v>0</v>
      </c>
      <c r="S1965" s="187">
        <v>1.8</v>
      </c>
      <c r="T1965" s="188">
        <f>S1965*H1965</f>
        <v>77.4252</v>
      </c>
      <c r="AR1965" s="189" t="s">
        <v>184</v>
      </c>
      <c r="AT1965" s="189" t="s">
        <v>179</v>
      </c>
      <c r="AU1965" s="189" t="s">
        <v>81</v>
      </c>
      <c r="AY1965" s="18" t="s">
        <v>177</v>
      </c>
      <c r="BE1965" s="190">
        <f>IF(N1965="základní",J1965,0)</f>
        <v>0</v>
      </c>
      <c r="BF1965" s="190">
        <f>IF(N1965="snížená",J1965,0)</f>
        <v>0</v>
      </c>
      <c r="BG1965" s="190">
        <f>IF(N1965="zákl. přenesená",J1965,0)</f>
        <v>0</v>
      </c>
      <c r="BH1965" s="190">
        <f>IF(N1965="sníž. přenesená",J1965,0)</f>
        <v>0</v>
      </c>
      <c r="BI1965" s="190">
        <f>IF(N1965="nulová",J1965,0)</f>
        <v>0</v>
      </c>
      <c r="BJ1965" s="18" t="s">
        <v>79</v>
      </c>
      <c r="BK1965" s="190">
        <f>ROUND(I1965*H1965,2)</f>
        <v>0</v>
      </c>
      <c r="BL1965" s="18" t="s">
        <v>184</v>
      </c>
      <c r="BM1965" s="189" t="s">
        <v>1188</v>
      </c>
    </row>
    <row r="1966" spans="2:47" s="1" customFormat="1" ht="12">
      <c r="B1966" s="37"/>
      <c r="D1966" s="191" t="s">
        <v>186</v>
      </c>
      <c r="F1966" s="192" t="s">
        <v>1189</v>
      </c>
      <c r="I1966" s="122"/>
      <c r="L1966" s="37"/>
      <c r="M1966" s="193"/>
      <c r="N1966" s="70"/>
      <c r="O1966" s="70"/>
      <c r="P1966" s="70"/>
      <c r="Q1966" s="70"/>
      <c r="R1966" s="70"/>
      <c r="S1966" s="70"/>
      <c r="T1966" s="71"/>
      <c r="AT1966" s="18" t="s">
        <v>186</v>
      </c>
      <c r="AU1966" s="18" t="s">
        <v>81</v>
      </c>
    </row>
    <row r="1967" spans="2:51" s="12" customFormat="1" ht="12">
      <c r="B1967" s="194"/>
      <c r="D1967" s="191" t="s">
        <v>188</v>
      </c>
      <c r="E1967" s="195" t="s">
        <v>3</v>
      </c>
      <c r="F1967" s="196" t="s">
        <v>1190</v>
      </c>
      <c r="H1967" s="197">
        <v>4.225</v>
      </c>
      <c r="I1967" s="198"/>
      <c r="L1967" s="194"/>
      <c r="M1967" s="199"/>
      <c r="N1967" s="200"/>
      <c r="O1967" s="200"/>
      <c r="P1967" s="200"/>
      <c r="Q1967" s="200"/>
      <c r="R1967" s="200"/>
      <c r="S1967" s="200"/>
      <c r="T1967" s="201"/>
      <c r="AT1967" s="195" t="s">
        <v>188</v>
      </c>
      <c r="AU1967" s="195" t="s">
        <v>81</v>
      </c>
      <c r="AV1967" s="12" t="s">
        <v>81</v>
      </c>
      <c r="AW1967" s="12" t="s">
        <v>34</v>
      </c>
      <c r="AX1967" s="12" t="s">
        <v>72</v>
      </c>
      <c r="AY1967" s="195" t="s">
        <v>177</v>
      </c>
    </row>
    <row r="1968" spans="2:51" s="14" customFormat="1" ht="12">
      <c r="B1968" s="221"/>
      <c r="D1968" s="191" t="s">
        <v>188</v>
      </c>
      <c r="E1968" s="222" t="s">
        <v>3</v>
      </c>
      <c r="F1968" s="223" t="s">
        <v>1165</v>
      </c>
      <c r="H1968" s="224">
        <v>4.225</v>
      </c>
      <c r="I1968" s="225"/>
      <c r="L1968" s="221"/>
      <c r="M1968" s="226"/>
      <c r="N1968" s="227"/>
      <c r="O1968" s="227"/>
      <c r="P1968" s="227"/>
      <c r="Q1968" s="227"/>
      <c r="R1968" s="227"/>
      <c r="S1968" s="227"/>
      <c r="T1968" s="228"/>
      <c r="AT1968" s="222" t="s">
        <v>188</v>
      </c>
      <c r="AU1968" s="222" t="s">
        <v>81</v>
      </c>
      <c r="AV1968" s="14" t="s">
        <v>194</v>
      </c>
      <c r="AW1968" s="14" t="s">
        <v>34</v>
      </c>
      <c r="AX1968" s="14" t="s">
        <v>72</v>
      </c>
      <c r="AY1968" s="222" t="s">
        <v>177</v>
      </c>
    </row>
    <row r="1969" spans="2:51" s="12" customFormat="1" ht="12">
      <c r="B1969" s="194"/>
      <c r="D1969" s="191" t="s">
        <v>188</v>
      </c>
      <c r="E1969" s="195" t="s">
        <v>3</v>
      </c>
      <c r="F1969" s="196" t="s">
        <v>1191</v>
      </c>
      <c r="H1969" s="197">
        <v>2.917</v>
      </c>
      <c r="I1969" s="198"/>
      <c r="L1969" s="194"/>
      <c r="M1969" s="199"/>
      <c r="N1969" s="200"/>
      <c r="O1969" s="200"/>
      <c r="P1969" s="200"/>
      <c r="Q1969" s="200"/>
      <c r="R1969" s="200"/>
      <c r="S1969" s="200"/>
      <c r="T1969" s="201"/>
      <c r="AT1969" s="195" t="s">
        <v>188</v>
      </c>
      <c r="AU1969" s="195" t="s">
        <v>81</v>
      </c>
      <c r="AV1969" s="12" t="s">
        <v>81</v>
      </c>
      <c r="AW1969" s="12" t="s">
        <v>34</v>
      </c>
      <c r="AX1969" s="12" t="s">
        <v>72</v>
      </c>
      <c r="AY1969" s="195" t="s">
        <v>177</v>
      </c>
    </row>
    <row r="1970" spans="2:51" s="12" customFormat="1" ht="12">
      <c r="B1970" s="194"/>
      <c r="D1970" s="191" t="s">
        <v>188</v>
      </c>
      <c r="E1970" s="195" t="s">
        <v>3</v>
      </c>
      <c r="F1970" s="196" t="s">
        <v>1192</v>
      </c>
      <c r="H1970" s="197">
        <v>5.148</v>
      </c>
      <c r="I1970" s="198"/>
      <c r="L1970" s="194"/>
      <c r="M1970" s="199"/>
      <c r="N1970" s="200"/>
      <c r="O1970" s="200"/>
      <c r="P1970" s="200"/>
      <c r="Q1970" s="200"/>
      <c r="R1970" s="200"/>
      <c r="S1970" s="200"/>
      <c r="T1970" s="201"/>
      <c r="AT1970" s="195" t="s">
        <v>188</v>
      </c>
      <c r="AU1970" s="195" t="s">
        <v>81</v>
      </c>
      <c r="AV1970" s="12" t="s">
        <v>81</v>
      </c>
      <c r="AW1970" s="12" t="s">
        <v>34</v>
      </c>
      <c r="AX1970" s="12" t="s">
        <v>72</v>
      </c>
      <c r="AY1970" s="195" t="s">
        <v>177</v>
      </c>
    </row>
    <row r="1971" spans="2:51" s="14" customFormat="1" ht="12">
      <c r="B1971" s="221"/>
      <c r="D1971" s="191" t="s">
        <v>188</v>
      </c>
      <c r="E1971" s="222" t="s">
        <v>3</v>
      </c>
      <c r="F1971" s="223" t="s">
        <v>1168</v>
      </c>
      <c r="H1971" s="224">
        <v>8.065</v>
      </c>
      <c r="I1971" s="225"/>
      <c r="L1971" s="221"/>
      <c r="M1971" s="226"/>
      <c r="N1971" s="227"/>
      <c r="O1971" s="227"/>
      <c r="P1971" s="227"/>
      <c r="Q1971" s="227"/>
      <c r="R1971" s="227"/>
      <c r="S1971" s="227"/>
      <c r="T1971" s="228"/>
      <c r="AT1971" s="222" t="s">
        <v>188</v>
      </c>
      <c r="AU1971" s="222" t="s">
        <v>81</v>
      </c>
      <c r="AV1971" s="14" t="s">
        <v>194</v>
      </c>
      <c r="AW1971" s="14" t="s">
        <v>34</v>
      </c>
      <c r="AX1971" s="14" t="s">
        <v>72</v>
      </c>
      <c r="AY1971" s="222" t="s">
        <v>177</v>
      </c>
    </row>
    <row r="1972" spans="2:51" s="12" customFormat="1" ht="12">
      <c r="B1972" s="194"/>
      <c r="D1972" s="191" t="s">
        <v>188</v>
      </c>
      <c r="E1972" s="195" t="s">
        <v>3</v>
      </c>
      <c r="F1972" s="196" t="s">
        <v>1192</v>
      </c>
      <c r="H1972" s="197">
        <v>5.148</v>
      </c>
      <c r="I1972" s="198"/>
      <c r="L1972" s="194"/>
      <c r="M1972" s="199"/>
      <c r="N1972" s="200"/>
      <c r="O1972" s="200"/>
      <c r="P1972" s="200"/>
      <c r="Q1972" s="200"/>
      <c r="R1972" s="200"/>
      <c r="S1972" s="200"/>
      <c r="T1972" s="201"/>
      <c r="AT1972" s="195" t="s">
        <v>188</v>
      </c>
      <c r="AU1972" s="195" t="s">
        <v>81</v>
      </c>
      <c r="AV1972" s="12" t="s">
        <v>81</v>
      </c>
      <c r="AW1972" s="12" t="s">
        <v>34</v>
      </c>
      <c r="AX1972" s="12" t="s">
        <v>72</v>
      </c>
      <c r="AY1972" s="195" t="s">
        <v>177</v>
      </c>
    </row>
    <row r="1973" spans="2:51" s="14" customFormat="1" ht="12">
      <c r="B1973" s="221"/>
      <c r="D1973" s="191" t="s">
        <v>188</v>
      </c>
      <c r="E1973" s="222" t="s">
        <v>3</v>
      </c>
      <c r="F1973" s="223" t="s">
        <v>1170</v>
      </c>
      <c r="H1973" s="224">
        <v>5.148</v>
      </c>
      <c r="I1973" s="225"/>
      <c r="L1973" s="221"/>
      <c r="M1973" s="226"/>
      <c r="N1973" s="227"/>
      <c r="O1973" s="227"/>
      <c r="P1973" s="227"/>
      <c r="Q1973" s="227"/>
      <c r="R1973" s="227"/>
      <c r="S1973" s="227"/>
      <c r="T1973" s="228"/>
      <c r="AT1973" s="222" t="s">
        <v>188</v>
      </c>
      <c r="AU1973" s="222" t="s">
        <v>81</v>
      </c>
      <c r="AV1973" s="14" t="s">
        <v>194</v>
      </c>
      <c r="AW1973" s="14" t="s">
        <v>34</v>
      </c>
      <c r="AX1973" s="14" t="s">
        <v>72</v>
      </c>
      <c r="AY1973" s="222" t="s">
        <v>177</v>
      </c>
    </row>
    <row r="1974" spans="2:51" s="12" customFormat="1" ht="12">
      <c r="B1974" s="194"/>
      <c r="D1974" s="191" t="s">
        <v>188</v>
      </c>
      <c r="E1974" s="195" t="s">
        <v>3</v>
      </c>
      <c r="F1974" s="196" t="s">
        <v>1192</v>
      </c>
      <c r="H1974" s="197">
        <v>5.148</v>
      </c>
      <c r="I1974" s="198"/>
      <c r="L1974" s="194"/>
      <c r="M1974" s="199"/>
      <c r="N1974" s="200"/>
      <c r="O1974" s="200"/>
      <c r="P1974" s="200"/>
      <c r="Q1974" s="200"/>
      <c r="R1974" s="200"/>
      <c r="S1974" s="200"/>
      <c r="T1974" s="201"/>
      <c r="AT1974" s="195" t="s">
        <v>188</v>
      </c>
      <c r="AU1974" s="195" t="s">
        <v>81</v>
      </c>
      <c r="AV1974" s="12" t="s">
        <v>81</v>
      </c>
      <c r="AW1974" s="12" t="s">
        <v>34</v>
      </c>
      <c r="AX1974" s="12" t="s">
        <v>72</v>
      </c>
      <c r="AY1974" s="195" t="s">
        <v>177</v>
      </c>
    </row>
    <row r="1975" spans="2:51" s="14" customFormat="1" ht="12">
      <c r="B1975" s="221"/>
      <c r="D1975" s="191" t="s">
        <v>188</v>
      </c>
      <c r="E1975" s="222" t="s">
        <v>3</v>
      </c>
      <c r="F1975" s="223" t="s">
        <v>1171</v>
      </c>
      <c r="H1975" s="224">
        <v>5.148</v>
      </c>
      <c r="I1975" s="225"/>
      <c r="L1975" s="221"/>
      <c r="M1975" s="226"/>
      <c r="N1975" s="227"/>
      <c r="O1975" s="227"/>
      <c r="P1975" s="227"/>
      <c r="Q1975" s="227"/>
      <c r="R1975" s="227"/>
      <c r="S1975" s="227"/>
      <c r="T1975" s="228"/>
      <c r="AT1975" s="222" t="s">
        <v>188</v>
      </c>
      <c r="AU1975" s="222" t="s">
        <v>81</v>
      </c>
      <c r="AV1975" s="14" t="s">
        <v>194</v>
      </c>
      <c r="AW1975" s="14" t="s">
        <v>34</v>
      </c>
      <c r="AX1975" s="14" t="s">
        <v>72</v>
      </c>
      <c r="AY1975" s="222" t="s">
        <v>177</v>
      </c>
    </row>
    <row r="1976" spans="2:51" s="12" customFormat="1" ht="12">
      <c r="B1976" s="194"/>
      <c r="D1976" s="191" t="s">
        <v>188</v>
      </c>
      <c r="E1976" s="195" t="s">
        <v>3</v>
      </c>
      <c r="F1976" s="196" t="s">
        <v>1193</v>
      </c>
      <c r="H1976" s="197">
        <v>3.366</v>
      </c>
      <c r="I1976" s="198"/>
      <c r="L1976" s="194"/>
      <c r="M1976" s="199"/>
      <c r="N1976" s="200"/>
      <c r="O1976" s="200"/>
      <c r="P1976" s="200"/>
      <c r="Q1976" s="200"/>
      <c r="R1976" s="200"/>
      <c r="S1976" s="200"/>
      <c r="T1976" s="201"/>
      <c r="AT1976" s="195" t="s">
        <v>188</v>
      </c>
      <c r="AU1976" s="195" t="s">
        <v>81</v>
      </c>
      <c r="AV1976" s="12" t="s">
        <v>81</v>
      </c>
      <c r="AW1976" s="12" t="s">
        <v>34</v>
      </c>
      <c r="AX1976" s="12" t="s">
        <v>72</v>
      </c>
      <c r="AY1976" s="195" t="s">
        <v>177</v>
      </c>
    </row>
    <row r="1977" spans="2:51" s="14" customFormat="1" ht="12">
      <c r="B1977" s="221"/>
      <c r="D1977" s="191" t="s">
        <v>188</v>
      </c>
      <c r="E1977" s="222" t="s">
        <v>3</v>
      </c>
      <c r="F1977" s="223" t="s">
        <v>1173</v>
      </c>
      <c r="H1977" s="224">
        <v>3.366</v>
      </c>
      <c r="I1977" s="225"/>
      <c r="L1977" s="221"/>
      <c r="M1977" s="226"/>
      <c r="N1977" s="227"/>
      <c r="O1977" s="227"/>
      <c r="P1977" s="227"/>
      <c r="Q1977" s="227"/>
      <c r="R1977" s="227"/>
      <c r="S1977" s="227"/>
      <c r="T1977" s="228"/>
      <c r="AT1977" s="222" t="s">
        <v>188</v>
      </c>
      <c r="AU1977" s="222" t="s">
        <v>81</v>
      </c>
      <c r="AV1977" s="14" t="s">
        <v>194</v>
      </c>
      <c r="AW1977" s="14" t="s">
        <v>34</v>
      </c>
      <c r="AX1977" s="14" t="s">
        <v>72</v>
      </c>
      <c r="AY1977" s="222" t="s">
        <v>177</v>
      </c>
    </row>
    <row r="1978" spans="2:51" s="12" customFormat="1" ht="12">
      <c r="B1978" s="194"/>
      <c r="D1978" s="191" t="s">
        <v>188</v>
      </c>
      <c r="E1978" s="195" t="s">
        <v>3</v>
      </c>
      <c r="F1978" s="196" t="s">
        <v>1194</v>
      </c>
      <c r="H1978" s="197">
        <v>1.217</v>
      </c>
      <c r="I1978" s="198"/>
      <c r="L1978" s="194"/>
      <c r="M1978" s="199"/>
      <c r="N1978" s="200"/>
      <c r="O1978" s="200"/>
      <c r="P1978" s="200"/>
      <c r="Q1978" s="200"/>
      <c r="R1978" s="200"/>
      <c r="S1978" s="200"/>
      <c r="T1978" s="201"/>
      <c r="AT1978" s="195" t="s">
        <v>188</v>
      </c>
      <c r="AU1978" s="195" t="s">
        <v>81</v>
      </c>
      <c r="AV1978" s="12" t="s">
        <v>81</v>
      </c>
      <c r="AW1978" s="12" t="s">
        <v>34</v>
      </c>
      <c r="AX1978" s="12" t="s">
        <v>72</v>
      </c>
      <c r="AY1978" s="195" t="s">
        <v>177</v>
      </c>
    </row>
    <row r="1979" spans="2:51" s="12" customFormat="1" ht="12">
      <c r="B1979" s="194"/>
      <c r="D1979" s="191" t="s">
        <v>188</v>
      </c>
      <c r="E1979" s="195" t="s">
        <v>3</v>
      </c>
      <c r="F1979" s="196" t="s">
        <v>1195</v>
      </c>
      <c r="H1979" s="197">
        <v>0.642</v>
      </c>
      <c r="I1979" s="198"/>
      <c r="L1979" s="194"/>
      <c r="M1979" s="199"/>
      <c r="N1979" s="200"/>
      <c r="O1979" s="200"/>
      <c r="P1979" s="200"/>
      <c r="Q1979" s="200"/>
      <c r="R1979" s="200"/>
      <c r="S1979" s="200"/>
      <c r="T1979" s="201"/>
      <c r="AT1979" s="195" t="s">
        <v>188</v>
      </c>
      <c r="AU1979" s="195" t="s">
        <v>81</v>
      </c>
      <c r="AV1979" s="12" t="s">
        <v>81</v>
      </c>
      <c r="AW1979" s="12" t="s">
        <v>34</v>
      </c>
      <c r="AX1979" s="12" t="s">
        <v>72</v>
      </c>
      <c r="AY1979" s="195" t="s">
        <v>177</v>
      </c>
    </row>
    <row r="1980" spans="2:51" s="12" customFormat="1" ht="12">
      <c r="B1980" s="194"/>
      <c r="D1980" s="191" t="s">
        <v>188</v>
      </c>
      <c r="E1980" s="195" t="s">
        <v>3</v>
      </c>
      <c r="F1980" s="196" t="s">
        <v>1196</v>
      </c>
      <c r="H1980" s="197">
        <v>6.388</v>
      </c>
      <c r="I1980" s="198"/>
      <c r="L1980" s="194"/>
      <c r="M1980" s="199"/>
      <c r="N1980" s="200"/>
      <c r="O1980" s="200"/>
      <c r="P1980" s="200"/>
      <c r="Q1980" s="200"/>
      <c r="R1980" s="200"/>
      <c r="S1980" s="200"/>
      <c r="T1980" s="201"/>
      <c r="AT1980" s="195" t="s">
        <v>188</v>
      </c>
      <c r="AU1980" s="195" t="s">
        <v>81</v>
      </c>
      <c r="AV1980" s="12" t="s">
        <v>81</v>
      </c>
      <c r="AW1980" s="12" t="s">
        <v>34</v>
      </c>
      <c r="AX1980" s="12" t="s">
        <v>72</v>
      </c>
      <c r="AY1980" s="195" t="s">
        <v>177</v>
      </c>
    </row>
    <row r="1981" spans="2:51" s="12" customFormat="1" ht="12">
      <c r="B1981" s="194"/>
      <c r="D1981" s="191" t="s">
        <v>188</v>
      </c>
      <c r="E1981" s="195" t="s">
        <v>3</v>
      </c>
      <c r="F1981" s="196" t="s">
        <v>1197</v>
      </c>
      <c r="H1981" s="197">
        <v>1.752</v>
      </c>
      <c r="I1981" s="198"/>
      <c r="L1981" s="194"/>
      <c r="M1981" s="199"/>
      <c r="N1981" s="200"/>
      <c r="O1981" s="200"/>
      <c r="P1981" s="200"/>
      <c r="Q1981" s="200"/>
      <c r="R1981" s="200"/>
      <c r="S1981" s="200"/>
      <c r="T1981" s="201"/>
      <c r="AT1981" s="195" t="s">
        <v>188</v>
      </c>
      <c r="AU1981" s="195" t="s">
        <v>81</v>
      </c>
      <c r="AV1981" s="12" t="s">
        <v>81</v>
      </c>
      <c r="AW1981" s="12" t="s">
        <v>34</v>
      </c>
      <c r="AX1981" s="12" t="s">
        <v>72</v>
      </c>
      <c r="AY1981" s="195" t="s">
        <v>177</v>
      </c>
    </row>
    <row r="1982" spans="2:51" s="12" customFormat="1" ht="12">
      <c r="B1982" s="194"/>
      <c r="D1982" s="191" t="s">
        <v>188</v>
      </c>
      <c r="E1982" s="195" t="s">
        <v>3</v>
      </c>
      <c r="F1982" s="196" t="s">
        <v>1198</v>
      </c>
      <c r="H1982" s="197">
        <v>7.063</v>
      </c>
      <c r="I1982" s="198"/>
      <c r="L1982" s="194"/>
      <c r="M1982" s="199"/>
      <c r="N1982" s="200"/>
      <c r="O1982" s="200"/>
      <c r="P1982" s="200"/>
      <c r="Q1982" s="200"/>
      <c r="R1982" s="200"/>
      <c r="S1982" s="200"/>
      <c r="T1982" s="201"/>
      <c r="AT1982" s="195" t="s">
        <v>188</v>
      </c>
      <c r="AU1982" s="195" t="s">
        <v>81</v>
      </c>
      <c r="AV1982" s="12" t="s">
        <v>81</v>
      </c>
      <c r="AW1982" s="12" t="s">
        <v>34</v>
      </c>
      <c r="AX1982" s="12" t="s">
        <v>72</v>
      </c>
      <c r="AY1982" s="195" t="s">
        <v>177</v>
      </c>
    </row>
    <row r="1983" spans="2:51" s="14" customFormat="1" ht="12">
      <c r="B1983" s="221"/>
      <c r="D1983" s="191" t="s">
        <v>188</v>
      </c>
      <c r="E1983" s="222" t="s">
        <v>3</v>
      </c>
      <c r="F1983" s="223" t="s">
        <v>1175</v>
      </c>
      <c r="H1983" s="224">
        <v>17.062</v>
      </c>
      <c r="I1983" s="225"/>
      <c r="L1983" s="221"/>
      <c r="M1983" s="226"/>
      <c r="N1983" s="227"/>
      <c r="O1983" s="227"/>
      <c r="P1983" s="227"/>
      <c r="Q1983" s="227"/>
      <c r="R1983" s="227"/>
      <c r="S1983" s="227"/>
      <c r="T1983" s="228"/>
      <c r="AT1983" s="222" t="s">
        <v>188</v>
      </c>
      <c r="AU1983" s="222" t="s">
        <v>81</v>
      </c>
      <c r="AV1983" s="14" t="s">
        <v>194</v>
      </c>
      <c r="AW1983" s="14" t="s">
        <v>34</v>
      </c>
      <c r="AX1983" s="14" t="s">
        <v>72</v>
      </c>
      <c r="AY1983" s="222" t="s">
        <v>177</v>
      </c>
    </row>
    <row r="1984" spans="2:51" s="13" customFormat="1" ht="12">
      <c r="B1984" s="213"/>
      <c r="D1984" s="191" t="s">
        <v>188</v>
      </c>
      <c r="E1984" s="214" t="s">
        <v>3</v>
      </c>
      <c r="F1984" s="215" t="s">
        <v>359</v>
      </c>
      <c r="H1984" s="216">
        <v>43.014</v>
      </c>
      <c r="I1984" s="217"/>
      <c r="L1984" s="213"/>
      <c r="M1984" s="218"/>
      <c r="N1984" s="219"/>
      <c r="O1984" s="219"/>
      <c r="P1984" s="219"/>
      <c r="Q1984" s="219"/>
      <c r="R1984" s="219"/>
      <c r="S1984" s="219"/>
      <c r="T1984" s="220"/>
      <c r="AT1984" s="214" t="s">
        <v>188</v>
      </c>
      <c r="AU1984" s="214" t="s">
        <v>81</v>
      </c>
      <c r="AV1984" s="13" t="s">
        <v>184</v>
      </c>
      <c r="AW1984" s="13" t="s">
        <v>34</v>
      </c>
      <c r="AX1984" s="13" t="s">
        <v>79</v>
      </c>
      <c r="AY1984" s="214" t="s">
        <v>177</v>
      </c>
    </row>
    <row r="1985" spans="2:65" s="1" customFormat="1" ht="24" customHeight="1">
      <c r="B1985" s="177"/>
      <c r="C1985" s="178" t="s">
        <v>1199</v>
      </c>
      <c r="D1985" s="178" t="s">
        <v>179</v>
      </c>
      <c r="E1985" s="179" t="s">
        <v>1200</v>
      </c>
      <c r="F1985" s="180" t="s">
        <v>1201</v>
      </c>
      <c r="G1985" s="181" t="s">
        <v>182</v>
      </c>
      <c r="H1985" s="182">
        <v>1.26</v>
      </c>
      <c r="I1985" s="183"/>
      <c r="J1985" s="184">
        <f>ROUND(I1985*H1985,2)</f>
        <v>0</v>
      </c>
      <c r="K1985" s="180" t="s">
        <v>183</v>
      </c>
      <c r="L1985" s="37"/>
      <c r="M1985" s="185" t="s">
        <v>3</v>
      </c>
      <c r="N1985" s="186" t="s">
        <v>43</v>
      </c>
      <c r="O1985" s="70"/>
      <c r="P1985" s="187">
        <f>O1985*H1985</f>
        <v>0</v>
      </c>
      <c r="Q1985" s="187">
        <v>0</v>
      </c>
      <c r="R1985" s="187">
        <f>Q1985*H1985</f>
        <v>0</v>
      </c>
      <c r="S1985" s="187">
        <v>2.2</v>
      </c>
      <c r="T1985" s="188">
        <f>S1985*H1985</f>
        <v>2.7720000000000002</v>
      </c>
      <c r="AR1985" s="189" t="s">
        <v>184</v>
      </c>
      <c r="AT1985" s="189" t="s">
        <v>179</v>
      </c>
      <c r="AU1985" s="189" t="s">
        <v>81</v>
      </c>
      <c r="AY1985" s="18" t="s">
        <v>177</v>
      </c>
      <c r="BE1985" s="190">
        <f>IF(N1985="základní",J1985,0)</f>
        <v>0</v>
      </c>
      <c r="BF1985" s="190">
        <f>IF(N1985="snížená",J1985,0)</f>
        <v>0</v>
      </c>
      <c r="BG1985" s="190">
        <f>IF(N1985="zákl. přenesená",J1985,0)</f>
        <v>0</v>
      </c>
      <c r="BH1985" s="190">
        <f>IF(N1985="sníž. přenesená",J1985,0)</f>
        <v>0</v>
      </c>
      <c r="BI1985" s="190">
        <f>IF(N1985="nulová",J1985,0)</f>
        <v>0</v>
      </c>
      <c r="BJ1985" s="18" t="s">
        <v>79</v>
      </c>
      <c r="BK1985" s="190">
        <f>ROUND(I1985*H1985,2)</f>
        <v>0</v>
      </c>
      <c r="BL1985" s="18" t="s">
        <v>184</v>
      </c>
      <c r="BM1985" s="189" t="s">
        <v>1202</v>
      </c>
    </row>
    <row r="1986" spans="2:51" s="12" customFormat="1" ht="12">
      <c r="B1986" s="194"/>
      <c r="D1986" s="191" t="s">
        <v>188</v>
      </c>
      <c r="E1986" s="195" t="s">
        <v>3</v>
      </c>
      <c r="F1986" s="196" t="s">
        <v>1203</v>
      </c>
      <c r="H1986" s="197">
        <v>1.26</v>
      </c>
      <c r="I1986" s="198"/>
      <c r="L1986" s="194"/>
      <c r="M1986" s="199"/>
      <c r="N1986" s="200"/>
      <c r="O1986" s="200"/>
      <c r="P1986" s="200"/>
      <c r="Q1986" s="200"/>
      <c r="R1986" s="200"/>
      <c r="S1986" s="200"/>
      <c r="T1986" s="201"/>
      <c r="AT1986" s="195" t="s">
        <v>188</v>
      </c>
      <c r="AU1986" s="195" t="s">
        <v>81</v>
      </c>
      <c r="AV1986" s="12" t="s">
        <v>81</v>
      </c>
      <c r="AW1986" s="12" t="s">
        <v>34</v>
      </c>
      <c r="AX1986" s="12" t="s">
        <v>79</v>
      </c>
      <c r="AY1986" s="195" t="s">
        <v>177</v>
      </c>
    </row>
    <row r="1987" spans="2:65" s="1" customFormat="1" ht="24" customHeight="1">
      <c r="B1987" s="177"/>
      <c r="C1987" s="178" t="s">
        <v>1204</v>
      </c>
      <c r="D1987" s="178" t="s">
        <v>179</v>
      </c>
      <c r="E1987" s="179" t="s">
        <v>1205</v>
      </c>
      <c r="F1987" s="180" t="s">
        <v>1206</v>
      </c>
      <c r="G1987" s="181" t="s">
        <v>182</v>
      </c>
      <c r="H1987" s="182">
        <v>38.219</v>
      </c>
      <c r="I1987" s="183"/>
      <c r="J1987" s="184">
        <f>ROUND(I1987*H1987,2)</f>
        <v>0</v>
      </c>
      <c r="K1987" s="180" t="s">
        <v>183</v>
      </c>
      <c r="L1987" s="37"/>
      <c r="M1987" s="185" t="s">
        <v>3</v>
      </c>
      <c r="N1987" s="186" t="s">
        <v>43</v>
      </c>
      <c r="O1987" s="70"/>
      <c r="P1987" s="187">
        <f>O1987*H1987</f>
        <v>0</v>
      </c>
      <c r="Q1987" s="187">
        <v>0</v>
      </c>
      <c r="R1987" s="187">
        <f>Q1987*H1987</f>
        <v>0</v>
      </c>
      <c r="S1987" s="187">
        <v>2.2</v>
      </c>
      <c r="T1987" s="188">
        <f>S1987*H1987</f>
        <v>84.08180000000002</v>
      </c>
      <c r="AR1987" s="189" t="s">
        <v>184</v>
      </c>
      <c r="AT1987" s="189" t="s">
        <v>179</v>
      </c>
      <c r="AU1987" s="189" t="s">
        <v>81</v>
      </c>
      <c r="AY1987" s="18" t="s">
        <v>177</v>
      </c>
      <c r="BE1987" s="190">
        <f>IF(N1987="základní",J1987,0)</f>
        <v>0</v>
      </c>
      <c r="BF1987" s="190">
        <f>IF(N1987="snížená",J1987,0)</f>
        <v>0</v>
      </c>
      <c r="BG1987" s="190">
        <f>IF(N1987="zákl. přenesená",J1987,0)</f>
        <v>0</v>
      </c>
      <c r="BH1987" s="190">
        <f>IF(N1987="sníž. přenesená",J1987,0)</f>
        <v>0</v>
      </c>
      <c r="BI1987" s="190">
        <f>IF(N1987="nulová",J1987,0)</f>
        <v>0</v>
      </c>
      <c r="BJ1987" s="18" t="s">
        <v>79</v>
      </c>
      <c r="BK1987" s="190">
        <f>ROUND(I1987*H1987,2)</f>
        <v>0</v>
      </c>
      <c r="BL1987" s="18" t="s">
        <v>184</v>
      </c>
      <c r="BM1987" s="189" t="s">
        <v>1207</v>
      </c>
    </row>
    <row r="1988" spans="2:51" s="12" customFormat="1" ht="12">
      <c r="B1988" s="194"/>
      <c r="D1988" s="191" t="s">
        <v>188</v>
      </c>
      <c r="E1988" s="195" t="s">
        <v>3</v>
      </c>
      <c r="F1988" s="196" t="s">
        <v>1208</v>
      </c>
      <c r="H1988" s="197">
        <v>1.897</v>
      </c>
      <c r="I1988" s="198"/>
      <c r="L1988" s="194"/>
      <c r="M1988" s="199"/>
      <c r="N1988" s="200"/>
      <c r="O1988" s="200"/>
      <c r="P1988" s="200"/>
      <c r="Q1988" s="200"/>
      <c r="R1988" s="200"/>
      <c r="S1988" s="200"/>
      <c r="T1988" s="201"/>
      <c r="AT1988" s="195" t="s">
        <v>188</v>
      </c>
      <c r="AU1988" s="195" t="s">
        <v>81</v>
      </c>
      <c r="AV1988" s="12" t="s">
        <v>81</v>
      </c>
      <c r="AW1988" s="12" t="s">
        <v>34</v>
      </c>
      <c r="AX1988" s="12" t="s">
        <v>72</v>
      </c>
      <c r="AY1988" s="195" t="s">
        <v>177</v>
      </c>
    </row>
    <row r="1989" spans="2:51" s="14" customFormat="1" ht="12">
      <c r="B1989" s="221"/>
      <c r="D1989" s="191" t="s">
        <v>188</v>
      </c>
      <c r="E1989" s="222" t="s">
        <v>3</v>
      </c>
      <c r="F1989" s="223" t="s">
        <v>374</v>
      </c>
      <c r="H1989" s="224">
        <v>1.897</v>
      </c>
      <c r="I1989" s="225"/>
      <c r="L1989" s="221"/>
      <c r="M1989" s="226"/>
      <c r="N1989" s="227"/>
      <c r="O1989" s="227"/>
      <c r="P1989" s="227"/>
      <c r="Q1989" s="227"/>
      <c r="R1989" s="227"/>
      <c r="S1989" s="227"/>
      <c r="T1989" s="228"/>
      <c r="AT1989" s="222" t="s">
        <v>188</v>
      </c>
      <c r="AU1989" s="222" t="s">
        <v>81</v>
      </c>
      <c r="AV1989" s="14" t="s">
        <v>194</v>
      </c>
      <c r="AW1989" s="14" t="s">
        <v>34</v>
      </c>
      <c r="AX1989" s="14" t="s">
        <v>72</v>
      </c>
      <c r="AY1989" s="222" t="s">
        <v>177</v>
      </c>
    </row>
    <row r="1990" spans="2:51" s="12" customFormat="1" ht="12">
      <c r="B1990" s="194"/>
      <c r="D1990" s="191" t="s">
        <v>188</v>
      </c>
      <c r="E1990" s="195" t="s">
        <v>3</v>
      </c>
      <c r="F1990" s="196" t="s">
        <v>998</v>
      </c>
      <c r="H1990" s="197">
        <v>9.149</v>
      </c>
      <c r="I1990" s="198"/>
      <c r="L1990" s="194"/>
      <c r="M1990" s="199"/>
      <c r="N1990" s="200"/>
      <c r="O1990" s="200"/>
      <c r="P1990" s="200"/>
      <c r="Q1990" s="200"/>
      <c r="R1990" s="200"/>
      <c r="S1990" s="200"/>
      <c r="T1990" s="201"/>
      <c r="AT1990" s="195" t="s">
        <v>188</v>
      </c>
      <c r="AU1990" s="195" t="s">
        <v>81</v>
      </c>
      <c r="AV1990" s="12" t="s">
        <v>81</v>
      </c>
      <c r="AW1990" s="12" t="s">
        <v>34</v>
      </c>
      <c r="AX1990" s="12" t="s">
        <v>72</v>
      </c>
      <c r="AY1990" s="195" t="s">
        <v>177</v>
      </c>
    </row>
    <row r="1991" spans="2:51" s="14" customFormat="1" ht="12">
      <c r="B1991" s="221"/>
      <c r="D1991" s="191" t="s">
        <v>188</v>
      </c>
      <c r="E1991" s="222" t="s">
        <v>3</v>
      </c>
      <c r="F1991" s="223" t="s">
        <v>365</v>
      </c>
      <c r="H1991" s="224">
        <v>9.149</v>
      </c>
      <c r="I1991" s="225"/>
      <c r="L1991" s="221"/>
      <c r="M1991" s="226"/>
      <c r="N1991" s="227"/>
      <c r="O1991" s="227"/>
      <c r="P1991" s="227"/>
      <c r="Q1991" s="227"/>
      <c r="R1991" s="227"/>
      <c r="S1991" s="227"/>
      <c r="T1991" s="228"/>
      <c r="AT1991" s="222" t="s">
        <v>188</v>
      </c>
      <c r="AU1991" s="222" t="s">
        <v>81</v>
      </c>
      <c r="AV1991" s="14" t="s">
        <v>194</v>
      </c>
      <c r="AW1991" s="14" t="s">
        <v>34</v>
      </c>
      <c r="AX1991" s="14" t="s">
        <v>72</v>
      </c>
      <c r="AY1991" s="222" t="s">
        <v>177</v>
      </c>
    </row>
    <row r="1992" spans="2:51" s="12" customFormat="1" ht="12">
      <c r="B1992" s="194"/>
      <c r="D1992" s="191" t="s">
        <v>188</v>
      </c>
      <c r="E1992" s="195" t="s">
        <v>3</v>
      </c>
      <c r="F1992" s="196" t="s">
        <v>999</v>
      </c>
      <c r="H1992" s="197">
        <v>9.884</v>
      </c>
      <c r="I1992" s="198"/>
      <c r="L1992" s="194"/>
      <c r="M1992" s="199"/>
      <c r="N1992" s="200"/>
      <c r="O1992" s="200"/>
      <c r="P1992" s="200"/>
      <c r="Q1992" s="200"/>
      <c r="R1992" s="200"/>
      <c r="S1992" s="200"/>
      <c r="T1992" s="201"/>
      <c r="AT1992" s="195" t="s">
        <v>188</v>
      </c>
      <c r="AU1992" s="195" t="s">
        <v>81</v>
      </c>
      <c r="AV1992" s="12" t="s">
        <v>81</v>
      </c>
      <c r="AW1992" s="12" t="s">
        <v>34</v>
      </c>
      <c r="AX1992" s="12" t="s">
        <v>72</v>
      </c>
      <c r="AY1992" s="195" t="s">
        <v>177</v>
      </c>
    </row>
    <row r="1993" spans="2:51" s="14" customFormat="1" ht="12">
      <c r="B1993" s="221"/>
      <c r="D1993" s="191" t="s">
        <v>188</v>
      </c>
      <c r="E1993" s="222" t="s">
        <v>3</v>
      </c>
      <c r="F1993" s="223" t="s">
        <v>366</v>
      </c>
      <c r="H1993" s="224">
        <v>9.884</v>
      </c>
      <c r="I1993" s="225"/>
      <c r="L1993" s="221"/>
      <c r="M1993" s="226"/>
      <c r="N1993" s="227"/>
      <c r="O1993" s="227"/>
      <c r="P1993" s="227"/>
      <c r="Q1993" s="227"/>
      <c r="R1993" s="227"/>
      <c r="S1993" s="227"/>
      <c r="T1993" s="228"/>
      <c r="AT1993" s="222" t="s">
        <v>188</v>
      </c>
      <c r="AU1993" s="222" t="s">
        <v>81</v>
      </c>
      <c r="AV1993" s="14" t="s">
        <v>194</v>
      </c>
      <c r="AW1993" s="14" t="s">
        <v>34</v>
      </c>
      <c r="AX1993" s="14" t="s">
        <v>72</v>
      </c>
      <c r="AY1993" s="222" t="s">
        <v>177</v>
      </c>
    </row>
    <row r="1994" spans="2:51" s="12" customFormat="1" ht="12">
      <c r="B1994" s="194"/>
      <c r="D1994" s="191" t="s">
        <v>188</v>
      </c>
      <c r="E1994" s="195" t="s">
        <v>3</v>
      </c>
      <c r="F1994" s="196" t="s">
        <v>999</v>
      </c>
      <c r="H1994" s="197">
        <v>9.884</v>
      </c>
      <c r="I1994" s="198"/>
      <c r="L1994" s="194"/>
      <c r="M1994" s="199"/>
      <c r="N1994" s="200"/>
      <c r="O1994" s="200"/>
      <c r="P1994" s="200"/>
      <c r="Q1994" s="200"/>
      <c r="R1994" s="200"/>
      <c r="S1994" s="200"/>
      <c r="T1994" s="201"/>
      <c r="AT1994" s="195" t="s">
        <v>188</v>
      </c>
      <c r="AU1994" s="195" t="s">
        <v>81</v>
      </c>
      <c r="AV1994" s="12" t="s">
        <v>81</v>
      </c>
      <c r="AW1994" s="12" t="s">
        <v>34</v>
      </c>
      <c r="AX1994" s="12" t="s">
        <v>72</v>
      </c>
      <c r="AY1994" s="195" t="s">
        <v>177</v>
      </c>
    </row>
    <row r="1995" spans="2:51" s="14" customFormat="1" ht="12">
      <c r="B1995" s="221"/>
      <c r="D1995" s="191" t="s">
        <v>188</v>
      </c>
      <c r="E1995" s="222" t="s">
        <v>3</v>
      </c>
      <c r="F1995" s="223" t="s">
        <v>367</v>
      </c>
      <c r="H1995" s="224">
        <v>9.884</v>
      </c>
      <c r="I1995" s="225"/>
      <c r="L1995" s="221"/>
      <c r="M1995" s="226"/>
      <c r="N1995" s="227"/>
      <c r="O1995" s="227"/>
      <c r="P1995" s="227"/>
      <c r="Q1995" s="227"/>
      <c r="R1995" s="227"/>
      <c r="S1995" s="227"/>
      <c r="T1995" s="228"/>
      <c r="AT1995" s="222" t="s">
        <v>188</v>
      </c>
      <c r="AU1995" s="222" t="s">
        <v>81</v>
      </c>
      <c r="AV1995" s="14" t="s">
        <v>194</v>
      </c>
      <c r="AW1995" s="14" t="s">
        <v>34</v>
      </c>
      <c r="AX1995" s="14" t="s">
        <v>72</v>
      </c>
      <c r="AY1995" s="222" t="s">
        <v>177</v>
      </c>
    </row>
    <row r="1996" spans="2:51" s="12" customFormat="1" ht="12">
      <c r="B1996" s="194"/>
      <c r="D1996" s="191" t="s">
        <v>188</v>
      </c>
      <c r="E1996" s="195" t="s">
        <v>3</v>
      </c>
      <c r="F1996" s="196" t="s">
        <v>1000</v>
      </c>
      <c r="H1996" s="197">
        <v>7.405</v>
      </c>
      <c r="I1996" s="198"/>
      <c r="L1996" s="194"/>
      <c r="M1996" s="199"/>
      <c r="N1996" s="200"/>
      <c r="O1996" s="200"/>
      <c r="P1996" s="200"/>
      <c r="Q1996" s="200"/>
      <c r="R1996" s="200"/>
      <c r="S1996" s="200"/>
      <c r="T1996" s="201"/>
      <c r="AT1996" s="195" t="s">
        <v>188</v>
      </c>
      <c r="AU1996" s="195" t="s">
        <v>81</v>
      </c>
      <c r="AV1996" s="12" t="s">
        <v>81</v>
      </c>
      <c r="AW1996" s="12" t="s">
        <v>34</v>
      </c>
      <c r="AX1996" s="12" t="s">
        <v>72</v>
      </c>
      <c r="AY1996" s="195" t="s">
        <v>177</v>
      </c>
    </row>
    <row r="1997" spans="2:51" s="14" customFormat="1" ht="12">
      <c r="B1997" s="221"/>
      <c r="D1997" s="191" t="s">
        <v>188</v>
      </c>
      <c r="E1997" s="222" t="s">
        <v>3</v>
      </c>
      <c r="F1997" s="223" t="s">
        <v>356</v>
      </c>
      <c r="H1997" s="224">
        <v>7.405</v>
      </c>
      <c r="I1997" s="225"/>
      <c r="L1997" s="221"/>
      <c r="M1997" s="226"/>
      <c r="N1997" s="227"/>
      <c r="O1997" s="227"/>
      <c r="P1997" s="227"/>
      <c r="Q1997" s="227"/>
      <c r="R1997" s="227"/>
      <c r="S1997" s="227"/>
      <c r="T1997" s="228"/>
      <c r="AT1997" s="222" t="s">
        <v>188</v>
      </c>
      <c r="AU1997" s="222" t="s">
        <v>81</v>
      </c>
      <c r="AV1997" s="14" t="s">
        <v>194</v>
      </c>
      <c r="AW1997" s="14" t="s">
        <v>34</v>
      </c>
      <c r="AX1997" s="14" t="s">
        <v>72</v>
      </c>
      <c r="AY1997" s="222" t="s">
        <v>177</v>
      </c>
    </row>
    <row r="1998" spans="2:51" s="13" customFormat="1" ht="12">
      <c r="B1998" s="213"/>
      <c r="D1998" s="191" t="s">
        <v>188</v>
      </c>
      <c r="E1998" s="214" t="s">
        <v>3</v>
      </c>
      <c r="F1998" s="215" t="s">
        <v>359</v>
      </c>
      <c r="H1998" s="216">
        <v>38.219</v>
      </c>
      <c r="I1998" s="217"/>
      <c r="L1998" s="213"/>
      <c r="M1998" s="218"/>
      <c r="N1998" s="219"/>
      <c r="O1998" s="219"/>
      <c r="P1998" s="219"/>
      <c r="Q1998" s="219"/>
      <c r="R1998" s="219"/>
      <c r="S1998" s="219"/>
      <c r="T1998" s="220"/>
      <c r="AT1998" s="214" t="s">
        <v>188</v>
      </c>
      <c r="AU1998" s="214" t="s">
        <v>81</v>
      </c>
      <c r="AV1998" s="13" t="s">
        <v>184</v>
      </c>
      <c r="AW1998" s="13" t="s">
        <v>34</v>
      </c>
      <c r="AX1998" s="13" t="s">
        <v>79</v>
      </c>
      <c r="AY1998" s="214" t="s">
        <v>177</v>
      </c>
    </row>
    <row r="1999" spans="2:65" s="1" customFormat="1" ht="48" customHeight="1">
      <c r="B1999" s="177"/>
      <c r="C1999" s="178" t="s">
        <v>1209</v>
      </c>
      <c r="D1999" s="178" t="s">
        <v>179</v>
      </c>
      <c r="E1999" s="179" t="s">
        <v>1210</v>
      </c>
      <c r="F1999" s="180" t="s">
        <v>1211</v>
      </c>
      <c r="G1999" s="181" t="s">
        <v>261</v>
      </c>
      <c r="H1999" s="182">
        <v>43.972</v>
      </c>
      <c r="I1999" s="183"/>
      <c r="J1999" s="184">
        <f>ROUND(I1999*H1999,2)</f>
        <v>0</v>
      </c>
      <c r="K1999" s="180" t="s">
        <v>183</v>
      </c>
      <c r="L1999" s="37"/>
      <c r="M1999" s="185" t="s">
        <v>3</v>
      </c>
      <c r="N1999" s="186" t="s">
        <v>43</v>
      </c>
      <c r="O1999" s="70"/>
      <c r="P1999" s="187">
        <f>O1999*H1999</f>
        <v>0</v>
      </c>
      <c r="Q1999" s="187">
        <v>0</v>
      </c>
      <c r="R1999" s="187">
        <f>Q1999*H1999</f>
        <v>0</v>
      </c>
      <c r="S1999" s="187">
        <v>0.055</v>
      </c>
      <c r="T1999" s="188">
        <f>S1999*H1999</f>
        <v>2.41846</v>
      </c>
      <c r="AR1999" s="189" t="s">
        <v>184</v>
      </c>
      <c r="AT1999" s="189" t="s">
        <v>179</v>
      </c>
      <c r="AU1999" s="189" t="s">
        <v>81</v>
      </c>
      <c r="AY1999" s="18" t="s">
        <v>177</v>
      </c>
      <c r="BE1999" s="190">
        <f>IF(N1999="základní",J1999,0)</f>
        <v>0</v>
      </c>
      <c r="BF1999" s="190">
        <f>IF(N1999="snížená",J1999,0)</f>
        <v>0</v>
      </c>
      <c r="BG1999" s="190">
        <f>IF(N1999="zákl. přenesená",J1999,0)</f>
        <v>0</v>
      </c>
      <c r="BH1999" s="190">
        <f>IF(N1999="sníž. přenesená",J1999,0)</f>
        <v>0</v>
      </c>
      <c r="BI1999" s="190">
        <f>IF(N1999="nulová",J1999,0)</f>
        <v>0</v>
      </c>
      <c r="BJ1999" s="18" t="s">
        <v>79</v>
      </c>
      <c r="BK1999" s="190">
        <f>ROUND(I1999*H1999,2)</f>
        <v>0</v>
      </c>
      <c r="BL1999" s="18" t="s">
        <v>184</v>
      </c>
      <c r="BM1999" s="189" t="s">
        <v>1212</v>
      </c>
    </row>
    <row r="2000" spans="2:51" s="12" customFormat="1" ht="12">
      <c r="B2000" s="194"/>
      <c r="D2000" s="191" t="s">
        <v>188</v>
      </c>
      <c r="E2000" s="195" t="s">
        <v>3</v>
      </c>
      <c r="F2000" s="196" t="s">
        <v>1213</v>
      </c>
      <c r="H2000" s="197">
        <v>3.672</v>
      </c>
      <c r="I2000" s="198"/>
      <c r="L2000" s="194"/>
      <c r="M2000" s="199"/>
      <c r="N2000" s="200"/>
      <c r="O2000" s="200"/>
      <c r="P2000" s="200"/>
      <c r="Q2000" s="200"/>
      <c r="R2000" s="200"/>
      <c r="S2000" s="200"/>
      <c r="T2000" s="201"/>
      <c r="AT2000" s="195" t="s">
        <v>188</v>
      </c>
      <c r="AU2000" s="195" t="s">
        <v>81</v>
      </c>
      <c r="AV2000" s="12" t="s">
        <v>81</v>
      </c>
      <c r="AW2000" s="12" t="s">
        <v>34</v>
      </c>
      <c r="AX2000" s="12" t="s">
        <v>72</v>
      </c>
      <c r="AY2000" s="195" t="s">
        <v>177</v>
      </c>
    </row>
    <row r="2001" spans="2:51" s="12" customFormat="1" ht="12">
      <c r="B2001" s="194"/>
      <c r="D2001" s="191" t="s">
        <v>188</v>
      </c>
      <c r="E2001" s="195" t="s">
        <v>3</v>
      </c>
      <c r="F2001" s="196" t="s">
        <v>1214</v>
      </c>
      <c r="H2001" s="197">
        <v>1.224</v>
      </c>
      <c r="I2001" s="198"/>
      <c r="L2001" s="194"/>
      <c r="M2001" s="199"/>
      <c r="N2001" s="200"/>
      <c r="O2001" s="200"/>
      <c r="P2001" s="200"/>
      <c r="Q2001" s="200"/>
      <c r="R2001" s="200"/>
      <c r="S2001" s="200"/>
      <c r="T2001" s="201"/>
      <c r="AT2001" s="195" t="s">
        <v>188</v>
      </c>
      <c r="AU2001" s="195" t="s">
        <v>81</v>
      </c>
      <c r="AV2001" s="12" t="s">
        <v>81</v>
      </c>
      <c r="AW2001" s="12" t="s">
        <v>34</v>
      </c>
      <c r="AX2001" s="12" t="s">
        <v>72</v>
      </c>
      <c r="AY2001" s="195" t="s">
        <v>177</v>
      </c>
    </row>
    <row r="2002" spans="2:51" s="12" customFormat="1" ht="12">
      <c r="B2002" s="194"/>
      <c r="D2002" s="191" t="s">
        <v>188</v>
      </c>
      <c r="E2002" s="195" t="s">
        <v>3</v>
      </c>
      <c r="F2002" s="196" t="s">
        <v>1215</v>
      </c>
      <c r="H2002" s="197">
        <v>0.612</v>
      </c>
      <c r="I2002" s="198"/>
      <c r="L2002" s="194"/>
      <c r="M2002" s="199"/>
      <c r="N2002" s="200"/>
      <c r="O2002" s="200"/>
      <c r="P2002" s="200"/>
      <c r="Q2002" s="200"/>
      <c r="R2002" s="200"/>
      <c r="S2002" s="200"/>
      <c r="T2002" s="201"/>
      <c r="AT2002" s="195" t="s">
        <v>188</v>
      </c>
      <c r="AU2002" s="195" t="s">
        <v>81</v>
      </c>
      <c r="AV2002" s="12" t="s">
        <v>81</v>
      </c>
      <c r="AW2002" s="12" t="s">
        <v>34</v>
      </c>
      <c r="AX2002" s="12" t="s">
        <v>72</v>
      </c>
      <c r="AY2002" s="195" t="s">
        <v>177</v>
      </c>
    </row>
    <row r="2003" spans="2:51" s="12" customFormat="1" ht="12">
      <c r="B2003" s="194"/>
      <c r="D2003" s="191" t="s">
        <v>188</v>
      </c>
      <c r="E2003" s="195" t="s">
        <v>3</v>
      </c>
      <c r="F2003" s="196" t="s">
        <v>1216</v>
      </c>
      <c r="H2003" s="197">
        <v>0.394</v>
      </c>
      <c r="I2003" s="198"/>
      <c r="L2003" s="194"/>
      <c r="M2003" s="199"/>
      <c r="N2003" s="200"/>
      <c r="O2003" s="200"/>
      <c r="P2003" s="200"/>
      <c r="Q2003" s="200"/>
      <c r="R2003" s="200"/>
      <c r="S2003" s="200"/>
      <c r="T2003" s="201"/>
      <c r="AT2003" s="195" t="s">
        <v>188</v>
      </c>
      <c r="AU2003" s="195" t="s">
        <v>81</v>
      </c>
      <c r="AV2003" s="12" t="s">
        <v>81</v>
      </c>
      <c r="AW2003" s="12" t="s">
        <v>34</v>
      </c>
      <c r="AX2003" s="12" t="s">
        <v>72</v>
      </c>
      <c r="AY2003" s="195" t="s">
        <v>177</v>
      </c>
    </row>
    <row r="2004" spans="2:51" s="12" customFormat="1" ht="12">
      <c r="B2004" s="194"/>
      <c r="D2004" s="191" t="s">
        <v>188</v>
      </c>
      <c r="E2004" s="195" t="s">
        <v>3</v>
      </c>
      <c r="F2004" s="196" t="s">
        <v>1217</v>
      </c>
      <c r="H2004" s="197">
        <v>2.604</v>
      </c>
      <c r="I2004" s="198"/>
      <c r="L2004" s="194"/>
      <c r="M2004" s="199"/>
      <c r="N2004" s="200"/>
      <c r="O2004" s="200"/>
      <c r="P2004" s="200"/>
      <c r="Q2004" s="200"/>
      <c r="R2004" s="200"/>
      <c r="S2004" s="200"/>
      <c r="T2004" s="201"/>
      <c r="AT2004" s="195" t="s">
        <v>188</v>
      </c>
      <c r="AU2004" s="195" t="s">
        <v>81</v>
      </c>
      <c r="AV2004" s="12" t="s">
        <v>81</v>
      </c>
      <c r="AW2004" s="12" t="s">
        <v>34</v>
      </c>
      <c r="AX2004" s="12" t="s">
        <v>72</v>
      </c>
      <c r="AY2004" s="195" t="s">
        <v>177</v>
      </c>
    </row>
    <row r="2005" spans="2:51" s="12" customFormat="1" ht="12">
      <c r="B2005" s="194"/>
      <c r="D2005" s="191" t="s">
        <v>188</v>
      </c>
      <c r="E2005" s="195" t="s">
        <v>3</v>
      </c>
      <c r="F2005" s="196" t="s">
        <v>1215</v>
      </c>
      <c r="H2005" s="197">
        <v>0.612</v>
      </c>
      <c r="I2005" s="198"/>
      <c r="L2005" s="194"/>
      <c r="M2005" s="199"/>
      <c r="N2005" s="200"/>
      <c r="O2005" s="200"/>
      <c r="P2005" s="200"/>
      <c r="Q2005" s="200"/>
      <c r="R2005" s="200"/>
      <c r="S2005" s="200"/>
      <c r="T2005" s="201"/>
      <c r="AT2005" s="195" t="s">
        <v>188</v>
      </c>
      <c r="AU2005" s="195" t="s">
        <v>81</v>
      </c>
      <c r="AV2005" s="12" t="s">
        <v>81</v>
      </c>
      <c r="AW2005" s="12" t="s">
        <v>34</v>
      </c>
      <c r="AX2005" s="12" t="s">
        <v>72</v>
      </c>
      <c r="AY2005" s="195" t="s">
        <v>177</v>
      </c>
    </row>
    <row r="2006" spans="2:51" s="14" customFormat="1" ht="12">
      <c r="B2006" s="221"/>
      <c r="D2006" s="191" t="s">
        <v>188</v>
      </c>
      <c r="E2006" s="222" t="s">
        <v>3</v>
      </c>
      <c r="F2006" s="223" t="s">
        <v>1165</v>
      </c>
      <c r="H2006" s="224">
        <v>9.118</v>
      </c>
      <c r="I2006" s="225"/>
      <c r="L2006" s="221"/>
      <c r="M2006" s="226"/>
      <c r="N2006" s="227"/>
      <c r="O2006" s="227"/>
      <c r="P2006" s="227"/>
      <c r="Q2006" s="227"/>
      <c r="R2006" s="227"/>
      <c r="S2006" s="227"/>
      <c r="T2006" s="228"/>
      <c r="AT2006" s="222" t="s">
        <v>188</v>
      </c>
      <c r="AU2006" s="222" t="s">
        <v>81</v>
      </c>
      <c r="AV2006" s="14" t="s">
        <v>194</v>
      </c>
      <c r="AW2006" s="14" t="s">
        <v>34</v>
      </c>
      <c r="AX2006" s="14" t="s">
        <v>72</v>
      </c>
      <c r="AY2006" s="222" t="s">
        <v>177</v>
      </c>
    </row>
    <row r="2007" spans="2:51" s="12" customFormat="1" ht="12">
      <c r="B2007" s="194"/>
      <c r="D2007" s="191" t="s">
        <v>188</v>
      </c>
      <c r="E2007" s="195" t="s">
        <v>3</v>
      </c>
      <c r="F2007" s="196" t="s">
        <v>1214</v>
      </c>
      <c r="H2007" s="197">
        <v>1.224</v>
      </c>
      <c r="I2007" s="198"/>
      <c r="L2007" s="194"/>
      <c r="M2007" s="199"/>
      <c r="N2007" s="200"/>
      <c r="O2007" s="200"/>
      <c r="P2007" s="200"/>
      <c r="Q2007" s="200"/>
      <c r="R2007" s="200"/>
      <c r="S2007" s="200"/>
      <c r="T2007" s="201"/>
      <c r="AT2007" s="195" t="s">
        <v>188</v>
      </c>
      <c r="AU2007" s="195" t="s">
        <v>81</v>
      </c>
      <c r="AV2007" s="12" t="s">
        <v>81</v>
      </c>
      <c r="AW2007" s="12" t="s">
        <v>34</v>
      </c>
      <c r="AX2007" s="12" t="s">
        <v>72</v>
      </c>
      <c r="AY2007" s="195" t="s">
        <v>177</v>
      </c>
    </row>
    <row r="2008" spans="2:51" s="12" customFormat="1" ht="12">
      <c r="B2008" s="194"/>
      <c r="D2008" s="191" t="s">
        <v>188</v>
      </c>
      <c r="E2008" s="195" t="s">
        <v>3</v>
      </c>
      <c r="F2008" s="196" t="s">
        <v>1218</v>
      </c>
      <c r="H2008" s="197">
        <v>2.448</v>
      </c>
      <c r="I2008" s="198"/>
      <c r="L2008" s="194"/>
      <c r="M2008" s="199"/>
      <c r="N2008" s="200"/>
      <c r="O2008" s="200"/>
      <c r="P2008" s="200"/>
      <c r="Q2008" s="200"/>
      <c r="R2008" s="200"/>
      <c r="S2008" s="200"/>
      <c r="T2008" s="201"/>
      <c r="AT2008" s="195" t="s">
        <v>188</v>
      </c>
      <c r="AU2008" s="195" t="s">
        <v>81</v>
      </c>
      <c r="AV2008" s="12" t="s">
        <v>81</v>
      </c>
      <c r="AW2008" s="12" t="s">
        <v>34</v>
      </c>
      <c r="AX2008" s="12" t="s">
        <v>72</v>
      </c>
      <c r="AY2008" s="195" t="s">
        <v>177</v>
      </c>
    </row>
    <row r="2009" spans="2:51" s="12" customFormat="1" ht="12">
      <c r="B2009" s="194"/>
      <c r="D2009" s="191" t="s">
        <v>188</v>
      </c>
      <c r="E2009" s="195" t="s">
        <v>3</v>
      </c>
      <c r="F2009" s="196" t="s">
        <v>1219</v>
      </c>
      <c r="H2009" s="197">
        <v>1.02</v>
      </c>
      <c r="I2009" s="198"/>
      <c r="L2009" s="194"/>
      <c r="M2009" s="199"/>
      <c r="N2009" s="200"/>
      <c r="O2009" s="200"/>
      <c r="P2009" s="200"/>
      <c r="Q2009" s="200"/>
      <c r="R2009" s="200"/>
      <c r="S2009" s="200"/>
      <c r="T2009" s="201"/>
      <c r="AT2009" s="195" t="s">
        <v>188</v>
      </c>
      <c r="AU2009" s="195" t="s">
        <v>81</v>
      </c>
      <c r="AV2009" s="12" t="s">
        <v>81</v>
      </c>
      <c r="AW2009" s="12" t="s">
        <v>34</v>
      </c>
      <c r="AX2009" s="12" t="s">
        <v>72</v>
      </c>
      <c r="AY2009" s="195" t="s">
        <v>177</v>
      </c>
    </row>
    <row r="2010" spans="2:51" s="12" customFormat="1" ht="12">
      <c r="B2010" s="194"/>
      <c r="D2010" s="191" t="s">
        <v>188</v>
      </c>
      <c r="E2010" s="195" t="s">
        <v>3</v>
      </c>
      <c r="F2010" s="196" t="s">
        <v>1215</v>
      </c>
      <c r="H2010" s="197">
        <v>0.612</v>
      </c>
      <c r="I2010" s="198"/>
      <c r="L2010" s="194"/>
      <c r="M2010" s="199"/>
      <c r="N2010" s="200"/>
      <c r="O2010" s="200"/>
      <c r="P2010" s="200"/>
      <c r="Q2010" s="200"/>
      <c r="R2010" s="200"/>
      <c r="S2010" s="200"/>
      <c r="T2010" s="201"/>
      <c r="AT2010" s="195" t="s">
        <v>188</v>
      </c>
      <c r="AU2010" s="195" t="s">
        <v>81</v>
      </c>
      <c r="AV2010" s="12" t="s">
        <v>81</v>
      </c>
      <c r="AW2010" s="12" t="s">
        <v>34</v>
      </c>
      <c r="AX2010" s="12" t="s">
        <v>72</v>
      </c>
      <c r="AY2010" s="195" t="s">
        <v>177</v>
      </c>
    </row>
    <row r="2011" spans="2:51" s="12" customFormat="1" ht="12">
      <c r="B2011" s="194"/>
      <c r="D2011" s="191" t="s">
        <v>188</v>
      </c>
      <c r="E2011" s="195" t="s">
        <v>3</v>
      </c>
      <c r="F2011" s="196" t="s">
        <v>1215</v>
      </c>
      <c r="H2011" s="197">
        <v>0.612</v>
      </c>
      <c r="I2011" s="198"/>
      <c r="L2011" s="194"/>
      <c r="M2011" s="199"/>
      <c r="N2011" s="200"/>
      <c r="O2011" s="200"/>
      <c r="P2011" s="200"/>
      <c r="Q2011" s="200"/>
      <c r="R2011" s="200"/>
      <c r="S2011" s="200"/>
      <c r="T2011" s="201"/>
      <c r="AT2011" s="195" t="s">
        <v>188</v>
      </c>
      <c r="AU2011" s="195" t="s">
        <v>81</v>
      </c>
      <c r="AV2011" s="12" t="s">
        <v>81</v>
      </c>
      <c r="AW2011" s="12" t="s">
        <v>34</v>
      </c>
      <c r="AX2011" s="12" t="s">
        <v>72</v>
      </c>
      <c r="AY2011" s="195" t="s">
        <v>177</v>
      </c>
    </row>
    <row r="2012" spans="2:51" s="12" customFormat="1" ht="12">
      <c r="B2012" s="194"/>
      <c r="D2012" s="191" t="s">
        <v>188</v>
      </c>
      <c r="E2012" s="195" t="s">
        <v>3</v>
      </c>
      <c r="F2012" s="196" t="s">
        <v>1215</v>
      </c>
      <c r="H2012" s="197">
        <v>0.612</v>
      </c>
      <c r="I2012" s="198"/>
      <c r="L2012" s="194"/>
      <c r="M2012" s="199"/>
      <c r="N2012" s="200"/>
      <c r="O2012" s="200"/>
      <c r="P2012" s="200"/>
      <c r="Q2012" s="200"/>
      <c r="R2012" s="200"/>
      <c r="S2012" s="200"/>
      <c r="T2012" s="201"/>
      <c r="AT2012" s="195" t="s">
        <v>188</v>
      </c>
      <c r="AU2012" s="195" t="s">
        <v>81</v>
      </c>
      <c r="AV2012" s="12" t="s">
        <v>81</v>
      </c>
      <c r="AW2012" s="12" t="s">
        <v>34</v>
      </c>
      <c r="AX2012" s="12" t="s">
        <v>72</v>
      </c>
      <c r="AY2012" s="195" t="s">
        <v>177</v>
      </c>
    </row>
    <row r="2013" spans="2:51" s="12" customFormat="1" ht="12">
      <c r="B2013" s="194"/>
      <c r="D2013" s="191" t="s">
        <v>188</v>
      </c>
      <c r="E2013" s="195" t="s">
        <v>3</v>
      </c>
      <c r="F2013" s="196" t="s">
        <v>1215</v>
      </c>
      <c r="H2013" s="197">
        <v>0.612</v>
      </c>
      <c r="I2013" s="198"/>
      <c r="L2013" s="194"/>
      <c r="M2013" s="199"/>
      <c r="N2013" s="200"/>
      <c r="O2013" s="200"/>
      <c r="P2013" s="200"/>
      <c r="Q2013" s="200"/>
      <c r="R2013" s="200"/>
      <c r="S2013" s="200"/>
      <c r="T2013" s="201"/>
      <c r="AT2013" s="195" t="s">
        <v>188</v>
      </c>
      <c r="AU2013" s="195" t="s">
        <v>81</v>
      </c>
      <c r="AV2013" s="12" t="s">
        <v>81</v>
      </c>
      <c r="AW2013" s="12" t="s">
        <v>34</v>
      </c>
      <c r="AX2013" s="12" t="s">
        <v>72</v>
      </c>
      <c r="AY2013" s="195" t="s">
        <v>177</v>
      </c>
    </row>
    <row r="2014" spans="2:51" s="12" customFormat="1" ht="12">
      <c r="B2014" s="194"/>
      <c r="D2014" s="191" t="s">
        <v>188</v>
      </c>
      <c r="E2014" s="195" t="s">
        <v>3</v>
      </c>
      <c r="F2014" s="196" t="s">
        <v>1216</v>
      </c>
      <c r="H2014" s="197">
        <v>0.394</v>
      </c>
      <c r="I2014" s="198"/>
      <c r="L2014" s="194"/>
      <c r="M2014" s="199"/>
      <c r="N2014" s="200"/>
      <c r="O2014" s="200"/>
      <c r="P2014" s="200"/>
      <c r="Q2014" s="200"/>
      <c r="R2014" s="200"/>
      <c r="S2014" s="200"/>
      <c r="T2014" s="201"/>
      <c r="AT2014" s="195" t="s">
        <v>188</v>
      </c>
      <c r="AU2014" s="195" t="s">
        <v>81</v>
      </c>
      <c r="AV2014" s="12" t="s">
        <v>81</v>
      </c>
      <c r="AW2014" s="12" t="s">
        <v>34</v>
      </c>
      <c r="AX2014" s="12" t="s">
        <v>72</v>
      </c>
      <c r="AY2014" s="195" t="s">
        <v>177</v>
      </c>
    </row>
    <row r="2015" spans="2:51" s="14" customFormat="1" ht="12">
      <c r="B2015" s="221"/>
      <c r="D2015" s="191" t="s">
        <v>188</v>
      </c>
      <c r="E2015" s="222" t="s">
        <v>3</v>
      </c>
      <c r="F2015" s="223" t="s">
        <v>1168</v>
      </c>
      <c r="H2015" s="224">
        <v>7.534000000000001</v>
      </c>
      <c r="I2015" s="225"/>
      <c r="L2015" s="221"/>
      <c r="M2015" s="226"/>
      <c r="N2015" s="227"/>
      <c r="O2015" s="227"/>
      <c r="P2015" s="227"/>
      <c r="Q2015" s="227"/>
      <c r="R2015" s="227"/>
      <c r="S2015" s="227"/>
      <c r="T2015" s="228"/>
      <c r="AT2015" s="222" t="s">
        <v>188</v>
      </c>
      <c r="AU2015" s="222" t="s">
        <v>81</v>
      </c>
      <c r="AV2015" s="14" t="s">
        <v>194</v>
      </c>
      <c r="AW2015" s="14" t="s">
        <v>34</v>
      </c>
      <c r="AX2015" s="14" t="s">
        <v>72</v>
      </c>
      <c r="AY2015" s="222" t="s">
        <v>177</v>
      </c>
    </row>
    <row r="2016" spans="2:51" s="12" customFormat="1" ht="12">
      <c r="B2016" s="194"/>
      <c r="D2016" s="191" t="s">
        <v>188</v>
      </c>
      <c r="E2016" s="195" t="s">
        <v>3</v>
      </c>
      <c r="F2016" s="196" t="s">
        <v>1220</v>
      </c>
      <c r="H2016" s="197">
        <v>3.06</v>
      </c>
      <c r="I2016" s="198"/>
      <c r="L2016" s="194"/>
      <c r="M2016" s="199"/>
      <c r="N2016" s="200"/>
      <c r="O2016" s="200"/>
      <c r="P2016" s="200"/>
      <c r="Q2016" s="200"/>
      <c r="R2016" s="200"/>
      <c r="S2016" s="200"/>
      <c r="T2016" s="201"/>
      <c r="AT2016" s="195" t="s">
        <v>188</v>
      </c>
      <c r="AU2016" s="195" t="s">
        <v>81</v>
      </c>
      <c r="AV2016" s="12" t="s">
        <v>81</v>
      </c>
      <c r="AW2016" s="12" t="s">
        <v>34</v>
      </c>
      <c r="AX2016" s="12" t="s">
        <v>72</v>
      </c>
      <c r="AY2016" s="195" t="s">
        <v>177</v>
      </c>
    </row>
    <row r="2017" spans="2:51" s="12" customFormat="1" ht="12">
      <c r="B2017" s="194"/>
      <c r="D2017" s="191" t="s">
        <v>188</v>
      </c>
      <c r="E2017" s="195" t="s">
        <v>3</v>
      </c>
      <c r="F2017" s="196" t="s">
        <v>1215</v>
      </c>
      <c r="H2017" s="197">
        <v>0.612</v>
      </c>
      <c r="I2017" s="198"/>
      <c r="L2017" s="194"/>
      <c r="M2017" s="199"/>
      <c r="N2017" s="200"/>
      <c r="O2017" s="200"/>
      <c r="P2017" s="200"/>
      <c r="Q2017" s="200"/>
      <c r="R2017" s="200"/>
      <c r="S2017" s="200"/>
      <c r="T2017" s="201"/>
      <c r="AT2017" s="195" t="s">
        <v>188</v>
      </c>
      <c r="AU2017" s="195" t="s">
        <v>81</v>
      </c>
      <c r="AV2017" s="12" t="s">
        <v>81</v>
      </c>
      <c r="AW2017" s="12" t="s">
        <v>34</v>
      </c>
      <c r="AX2017" s="12" t="s">
        <v>72</v>
      </c>
      <c r="AY2017" s="195" t="s">
        <v>177</v>
      </c>
    </row>
    <row r="2018" spans="2:51" s="12" customFormat="1" ht="12">
      <c r="B2018" s="194"/>
      <c r="D2018" s="191" t="s">
        <v>188</v>
      </c>
      <c r="E2018" s="195" t="s">
        <v>3</v>
      </c>
      <c r="F2018" s="196" t="s">
        <v>1215</v>
      </c>
      <c r="H2018" s="197">
        <v>0.612</v>
      </c>
      <c r="I2018" s="198"/>
      <c r="L2018" s="194"/>
      <c r="M2018" s="199"/>
      <c r="N2018" s="200"/>
      <c r="O2018" s="200"/>
      <c r="P2018" s="200"/>
      <c r="Q2018" s="200"/>
      <c r="R2018" s="200"/>
      <c r="S2018" s="200"/>
      <c r="T2018" s="201"/>
      <c r="AT2018" s="195" t="s">
        <v>188</v>
      </c>
      <c r="AU2018" s="195" t="s">
        <v>81</v>
      </c>
      <c r="AV2018" s="12" t="s">
        <v>81</v>
      </c>
      <c r="AW2018" s="12" t="s">
        <v>34</v>
      </c>
      <c r="AX2018" s="12" t="s">
        <v>72</v>
      </c>
      <c r="AY2018" s="195" t="s">
        <v>177</v>
      </c>
    </row>
    <row r="2019" spans="2:51" s="12" customFormat="1" ht="12">
      <c r="B2019" s="194"/>
      <c r="D2019" s="191" t="s">
        <v>188</v>
      </c>
      <c r="E2019" s="195" t="s">
        <v>3</v>
      </c>
      <c r="F2019" s="196" t="s">
        <v>1215</v>
      </c>
      <c r="H2019" s="197">
        <v>0.612</v>
      </c>
      <c r="I2019" s="198"/>
      <c r="L2019" s="194"/>
      <c r="M2019" s="199"/>
      <c r="N2019" s="200"/>
      <c r="O2019" s="200"/>
      <c r="P2019" s="200"/>
      <c r="Q2019" s="200"/>
      <c r="R2019" s="200"/>
      <c r="S2019" s="200"/>
      <c r="T2019" s="201"/>
      <c r="AT2019" s="195" t="s">
        <v>188</v>
      </c>
      <c r="AU2019" s="195" t="s">
        <v>81</v>
      </c>
      <c r="AV2019" s="12" t="s">
        <v>81</v>
      </c>
      <c r="AW2019" s="12" t="s">
        <v>34</v>
      </c>
      <c r="AX2019" s="12" t="s">
        <v>72</v>
      </c>
      <c r="AY2019" s="195" t="s">
        <v>177</v>
      </c>
    </row>
    <row r="2020" spans="2:51" s="12" customFormat="1" ht="12">
      <c r="B2020" s="194"/>
      <c r="D2020" s="191" t="s">
        <v>188</v>
      </c>
      <c r="E2020" s="195" t="s">
        <v>3</v>
      </c>
      <c r="F2020" s="196" t="s">
        <v>1216</v>
      </c>
      <c r="H2020" s="197">
        <v>0.394</v>
      </c>
      <c r="I2020" s="198"/>
      <c r="L2020" s="194"/>
      <c r="M2020" s="199"/>
      <c r="N2020" s="200"/>
      <c r="O2020" s="200"/>
      <c r="P2020" s="200"/>
      <c r="Q2020" s="200"/>
      <c r="R2020" s="200"/>
      <c r="S2020" s="200"/>
      <c r="T2020" s="201"/>
      <c r="AT2020" s="195" t="s">
        <v>188</v>
      </c>
      <c r="AU2020" s="195" t="s">
        <v>81</v>
      </c>
      <c r="AV2020" s="12" t="s">
        <v>81</v>
      </c>
      <c r="AW2020" s="12" t="s">
        <v>34</v>
      </c>
      <c r="AX2020" s="12" t="s">
        <v>72</v>
      </c>
      <c r="AY2020" s="195" t="s">
        <v>177</v>
      </c>
    </row>
    <row r="2021" spans="2:51" s="12" customFormat="1" ht="12">
      <c r="B2021" s="194"/>
      <c r="D2021" s="191" t="s">
        <v>188</v>
      </c>
      <c r="E2021" s="195" t="s">
        <v>3</v>
      </c>
      <c r="F2021" s="196" t="s">
        <v>1221</v>
      </c>
      <c r="H2021" s="197">
        <v>2.31</v>
      </c>
      <c r="I2021" s="198"/>
      <c r="L2021" s="194"/>
      <c r="M2021" s="199"/>
      <c r="N2021" s="200"/>
      <c r="O2021" s="200"/>
      <c r="P2021" s="200"/>
      <c r="Q2021" s="200"/>
      <c r="R2021" s="200"/>
      <c r="S2021" s="200"/>
      <c r="T2021" s="201"/>
      <c r="AT2021" s="195" t="s">
        <v>188</v>
      </c>
      <c r="AU2021" s="195" t="s">
        <v>81</v>
      </c>
      <c r="AV2021" s="12" t="s">
        <v>81</v>
      </c>
      <c r="AW2021" s="12" t="s">
        <v>34</v>
      </c>
      <c r="AX2021" s="12" t="s">
        <v>72</v>
      </c>
      <c r="AY2021" s="195" t="s">
        <v>177</v>
      </c>
    </row>
    <row r="2022" spans="2:51" s="14" customFormat="1" ht="12">
      <c r="B2022" s="221"/>
      <c r="D2022" s="191" t="s">
        <v>188</v>
      </c>
      <c r="E2022" s="222" t="s">
        <v>3</v>
      </c>
      <c r="F2022" s="223" t="s">
        <v>1170</v>
      </c>
      <c r="H2022" s="224">
        <v>7.6</v>
      </c>
      <c r="I2022" s="225"/>
      <c r="L2022" s="221"/>
      <c r="M2022" s="226"/>
      <c r="N2022" s="227"/>
      <c r="O2022" s="227"/>
      <c r="P2022" s="227"/>
      <c r="Q2022" s="227"/>
      <c r="R2022" s="227"/>
      <c r="S2022" s="227"/>
      <c r="T2022" s="228"/>
      <c r="AT2022" s="222" t="s">
        <v>188</v>
      </c>
      <c r="AU2022" s="222" t="s">
        <v>81</v>
      </c>
      <c r="AV2022" s="14" t="s">
        <v>194</v>
      </c>
      <c r="AW2022" s="14" t="s">
        <v>34</v>
      </c>
      <c r="AX2022" s="14" t="s">
        <v>72</v>
      </c>
      <c r="AY2022" s="222" t="s">
        <v>177</v>
      </c>
    </row>
    <row r="2023" spans="2:51" s="12" customFormat="1" ht="12">
      <c r="B2023" s="194"/>
      <c r="D2023" s="191" t="s">
        <v>188</v>
      </c>
      <c r="E2023" s="195" t="s">
        <v>3</v>
      </c>
      <c r="F2023" s="196" t="s">
        <v>1220</v>
      </c>
      <c r="H2023" s="197">
        <v>3.06</v>
      </c>
      <c r="I2023" s="198"/>
      <c r="L2023" s="194"/>
      <c r="M2023" s="199"/>
      <c r="N2023" s="200"/>
      <c r="O2023" s="200"/>
      <c r="P2023" s="200"/>
      <c r="Q2023" s="200"/>
      <c r="R2023" s="200"/>
      <c r="S2023" s="200"/>
      <c r="T2023" s="201"/>
      <c r="AT2023" s="195" t="s">
        <v>188</v>
      </c>
      <c r="AU2023" s="195" t="s">
        <v>81</v>
      </c>
      <c r="AV2023" s="12" t="s">
        <v>81</v>
      </c>
      <c r="AW2023" s="12" t="s">
        <v>34</v>
      </c>
      <c r="AX2023" s="12" t="s">
        <v>72</v>
      </c>
      <c r="AY2023" s="195" t="s">
        <v>177</v>
      </c>
    </row>
    <row r="2024" spans="2:51" s="12" customFormat="1" ht="12">
      <c r="B2024" s="194"/>
      <c r="D2024" s="191" t="s">
        <v>188</v>
      </c>
      <c r="E2024" s="195" t="s">
        <v>3</v>
      </c>
      <c r="F2024" s="196" t="s">
        <v>1215</v>
      </c>
      <c r="H2024" s="197">
        <v>0.612</v>
      </c>
      <c r="I2024" s="198"/>
      <c r="L2024" s="194"/>
      <c r="M2024" s="199"/>
      <c r="N2024" s="200"/>
      <c r="O2024" s="200"/>
      <c r="P2024" s="200"/>
      <c r="Q2024" s="200"/>
      <c r="R2024" s="200"/>
      <c r="S2024" s="200"/>
      <c r="T2024" s="201"/>
      <c r="AT2024" s="195" t="s">
        <v>188</v>
      </c>
      <c r="AU2024" s="195" t="s">
        <v>81</v>
      </c>
      <c r="AV2024" s="12" t="s">
        <v>81</v>
      </c>
      <c r="AW2024" s="12" t="s">
        <v>34</v>
      </c>
      <c r="AX2024" s="12" t="s">
        <v>72</v>
      </c>
      <c r="AY2024" s="195" t="s">
        <v>177</v>
      </c>
    </row>
    <row r="2025" spans="2:51" s="12" customFormat="1" ht="12">
      <c r="B2025" s="194"/>
      <c r="D2025" s="191" t="s">
        <v>188</v>
      </c>
      <c r="E2025" s="195" t="s">
        <v>3</v>
      </c>
      <c r="F2025" s="196" t="s">
        <v>1215</v>
      </c>
      <c r="H2025" s="197">
        <v>0.612</v>
      </c>
      <c r="I2025" s="198"/>
      <c r="L2025" s="194"/>
      <c r="M2025" s="199"/>
      <c r="N2025" s="200"/>
      <c r="O2025" s="200"/>
      <c r="P2025" s="200"/>
      <c r="Q2025" s="200"/>
      <c r="R2025" s="200"/>
      <c r="S2025" s="200"/>
      <c r="T2025" s="201"/>
      <c r="AT2025" s="195" t="s">
        <v>188</v>
      </c>
      <c r="AU2025" s="195" t="s">
        <v>81</v>
      </c>
      <c r="AV2025" s="12" t="s">
        <v>81</v>
      </c>
      <c r="AW2025" s="12" t="s">
        <v>34</v>
      </c>
      <c r="AX2025" s="12" t="s">
        <v>72</v>
      </c>
      <c r="AY2025" s="195" t="s">
        <v>177</v>
      </c>
    </row>
    <row r="2026" spans="2:51" s="12" customFormat="1" ht="12">
      <c r="B2026" s="194"/>
      <c r="D2026" s="191" t="s">
        <v>188</v>
      </c>
      <c r="E2026" s="195" t="s">
        <v>3</v>
      </c>
      <c r="F2026" s="196" t="s">
        <v>1215</v>
      </c>
      <c r="H2026" s="197">
        <v>0.612</v>
      </c>
      <c r="I2026" s="198"/>
      <c r="L2026" s="194"/>
      <c r="M2026" s="199"/>
      <c r="N2026" s="200"/>
      <c r="O2026" s="200"/>
      <c r="P2026" s="200"/>
      <c r="Q2026" s="200"/>
      <c r="R2026" s="200"/>
      <c r="S2026" s="200"/>
      <c r="T2026" s="201"/>
      <c r="AT2026" s="195" t="s">
        <v>188</v>
      </c>
      <c r="AU2026" s="195" t="s">
        <v>81</v>
      </c>
      <c r="AV2026" s="12" t="s">
        <v>81</v>
      </c>
      <c r="AW2026" s="12" t="s">
        <v>34</v>
      </c>
      <c r="AX2026" s="12" t="s">
        <v>72</v>
      </c>
      <c r="AY2026" s="195" t="s">
        <v>177</v>
      </c>
    </row>
    <row r="2027" spans="2:51" s="12" customFormat="1" ht="12">
      <c r="B2027" s="194"/>
      <c r="D2027" s="191" t="s">
        <v>188</v>
      </c>
      <c r="E2027" s="195" t="s">
        <v>3</v>
      </c>
      <c r="F2027" s="196" t="s">
        <v>1216</v>
      </c>
      <c r="H2027" s="197">
        <v>0.394</v>
      </c>
      <c r="I2027" s="198"/>
      <c r="L2027" s="194"/>
      <c r="M2027" s="199"/>
      <c r="N2027" s="200"/>
      <c r="O2027" s="200"/>
      <c r="P2027" s="200"/>
      <c r="Q2027" s="200"/>
      <c r="R2027" s="200"/>
      <c r="S2027" s="200"/>
      <c r="T2027" s="201"/>
      <c r="AT2027" s="195" t="s">
        <v>188</v>
      </c>
      <c r="AU2027" s="195" t="s">
        <v>81</v>
      </c>
      <c r="AV2027" s="12" t="s">
        <v>81</v>
      </c>
      <c r="AW2027" s="12" t="s">
        <v>34</v>
      </c>
      <c r="AX2027" s="12" t="s">
        <v>72</v>
      </c>
      <c r="AY2027" s="195" t="s">
        <v>177</v>
      </c>
    </row>
    <row r="2028" spans="2:51" s="12" customFormat="1" ht="12">
      <c r="B2028" s="194"/>
      <c r="D2028" s="191" t="s">
        <v>188</v>
      </c>
      <c r="E2028" s="195" t="s">
        <v>3</v>
      </c>
      <c r="F2028" s="196" t="s">
        <v>1221</v>
      </c>
      <c r="H2028" s="197">
        <v>2.31</v>
      </c>
      <c r="I2028" s="198"/>
      <c r="L2028" s="194"/>
      <c r="M2028" s="199"/>
      <c r="N2028" s="200"/>
      <c r="O2028" s="200"/>
      <c r="P2028" s="200"/>
      <c r="Q2028" s="200"/>
      <c r="R2028" s="200"/>
      <c r="S2028" s="200"/>
      <c r="T2028" s="201"/>
      <c r="AT2028" s="195" t="s">
        <v>188</v>
      </c>
      <c r="AU2028" s="195" t="s">
        <v>81</v>
      </c>
      <c r="AV2028" s="12" t="s">
        <v>81</v>
      </c>
      <c r="AW2028" s="12" t="s">
        <v>34</v>
      </c>
      <c r="AX2028" s="12" t="s">
        <v>72</v>
      </c>
      <c r="AY2028" s="195" t="s">
        <v>177</v>
      </c>
    </row>
    <row r="2029" spans="2:51" s="14" customFormat="1" ht="12">
      <c r="B2029" s="221"/>
      <c r="D2029" s="191" t="s">
        <v>188</v>
      </c>
      <c r="E2029" s="222" t="s">
        <v>3</v>
      </c>
      <c r="F2029" s="223" t="s">
        <v>1171</v>
      </c>
      <c r="H2029" s="224">
        <v>7.6</v>
      </c>
      <c r="I2029" s="225"/>
      <c r="L2029" s="221"/>
      <c r="M2029" s="226"/>
      <c r="N2029" s="227"/>
      <c r="O2029" s="227"/>
      <c r="P2029" s="227"/>
      <c r="Q2029" s="227"/>
      <c r="R2029" s="227"/>
      <c r="S2029" s="227"/>
      <c r="T2029" s="228"/>
      <c r="AT2029" s="222" t="s">
        <v>188</v>
      </c>
      <c r="AU2029" s="222" t="s">
        <v>81</v>
      </c>
      <c r="AV2029" s="14" t="s">
        <v>194</v>
      </c>
      <c r="AW2029" s="14" t="s">
        <v>34</v>
      </c>
      <c r="AX2029" s="14" t="s">
        <v>72</v>
      </c>
      <c r="AY2029" s="222" t="s">
        <v>177</v>
      </c>
    </row>
    <row r="2030" spans="2:51" s="12" customFormat="1" ht="12">
      <c r="B2030" s="194"/>
      <c r="D2030" s="191" t="s">
        <v>188</v>
      </c>
      <c r="E2030" s="195" t="s">
        <v>3</v>
      </c>
      <c r="F2030" s="196" t="s">
        <v>1213</v>
      </c>
      <c r="H2030" s="197">
        <v>3.672</v>
      </c>
      <c r="I2030" s="198"/>
      <c r="L2030" s="194"/>
      <c r="M2030" s="199"/>
      <c r="N2030" s="200"/>
      <c r="O2030" s="200"/>
      <c r="P2030" s="200"/>
      <c r="Q2030" s="200"/>
      <c r="R2030" s="200"/>
      <c r="S2030" s="200"/>
      <c r="T2030" s="201"/>
      <c r="AT2030" s="195" t="s">
        <v>188</v>
      </c>
      <c r="AU2030" s="195" t="s">
        <v>81</v>
      </c>
      <c r="AV2030" s="12" t="s">
        <v>81</v>
      </c>
      <c r="AW2030" s="12" t="s">
        <v>34</v>
      </c>
      <c r="AX2030" s="12" t="s">
        <v>72</v>
      </c>
      <c r="AY2030" s="195" t="s">
        <v>177</v>
      </c>
    </row>
    <row r="2031" spans="2:51" s="12" customFormat="1" ht="12">
      <c r="B2031" s="194"/>
      <c r="D2031" s="191" t="s">
        <v>188</v>
      </c>
      <c r="E2031" s="195" t="s">
        <v>3</v>
      </c>
      <c r="F2031" s="196" t="s">
        <v>1215</v>
      </c>
      <c r="H2031" s="197">
        <v>0.612</v>
      </c>
      <c r="I2031" s="198"/>
      <c r="L2031" s="194"/>
      <c r="M2031" s="199"/>
      <c r="N2031" s="200"/>
      <c r="O2031" s="200"/>
      <c r="P2031" s="200"/>
      <c r="Q2031" s="200"/>
      <c r="R2031" s="200"/>
      <c r="S2031" s="200"/>
      <c r="T2031" s="201"/>
      <c r="AT2031" s="195" t="s">
        <v>188</v>
      </c>
      <c r="AU2031" s="195" t="s">
        <v>81</v>
      </c>
      <c r="AV2031" s="12" t="s">
        <v>81</v>
      </c>
      <c r="AW2031" s="12" t="s">
        <v>34</v>
      </c>
      <c r="AX2031" s="12" t="s">
        <v>72</v>
      </c>
      <c r="AY2031" s="195" t="s">
        <v>177</v>
      </c>
    </row>
    <row r="2032" spans="2:51" s="12" customFormat="1" ht="12">
      <c r="B2032" s="194"/>
      <c r="D2032" s="191" t="s">
        <v>188</v>
      </c>
      <c r="E2032" s="195" t="s">
        <v>3</v>
      </c>
      <c r="F2032" s="196" t="s">
        <v>1215</v>
      </c>
      <c r="H2032" s="197">
        <v>0.612</v>
      </c>
      <c r="I2032" s="198"/>
      <c r="L2032" s="194"/>
      <c r="M2032" s="199"/>
      <c r="N2032" s="200"/>
      <c r="O2032" s="200"/>
      <c r="P2032" s="200"/>
      <c r="Q2032" s="200"/>
      <c r="R2032" s="200"/>
      <c r="S2032" s="200"/>
      <c r="T2032" s="201"/>
      <c r="AT2032" s="195" t="s">
        <v>188</v>
      </c>
      <c r="AU2032" s="195" t="s">
        <v>81</v>
      </c>
      <c r="AV2032" s="12" t="s">
        <v>81</v>
      </c>
      <c r="AW2032" s="12" t="s">
        <v>34</v>
      </c>
      <c r="AX2032" s="12" t="s">
        <v>72</v>
      </c>
      <c r="AY2032" s="195" t="s">
        <v>177</v>
      </c>
    </row>
    <row r="2033" spans="2:51" s="12" customFormat="1" ht="12">
      <c r="B2033" s="194"/>
      <c r="D2033" s="191" t="s">
        <v>188</v>
      </c>
      <c r="E2033" s="195" t="s">
        <v>3</v>
      </c>
      <c r="F2033" s="196" t="s">
        <v>1215</v>
      </c>
      <c r="H2033" s="197">
        <v>0.612</v>
      </c>
      <c r="I2033" s="198"/>
      <c r="L2033" s="194"/>
      <c r="M2033" s="199"/>
      <c r="N2033" s="200"/>
      <c r="O2033" s="200"/>
      <c r="P2033" s="200"/>
      <c r="Q2033" s="200"/>
      <c r="R2033" s="200"/>
      <c r="S2033" s="200"/>
      <c r="T2033" s="201"/>
      <c r="AT2033" s="195" t="s">
        <v>188</v>
      </c>
      <c r="AU2033" s="195" t="s">
        <v>81</v>
      </c>
      <c r="AV2033" s="12" t="s">
        <v>81</v>
      </c>
      <c r="AW2033" s="12" t="s">
        <v>34</v>
      </c>
      <c r="AX2033" s="12" t="s">
        <v>72</v>
      </c>
      <c r="AY2033" s="195" t="s">
        <v>177</v>
      </c>
    </row>
    <row r="2034" spans="2:51" s="12" customFormat="1" ht="12">
      <c r="B2034" s="194"/>
      <c r="D2034" s="191" t="s">
        <v>188</v>
      </c>
      <c r="E2034" s="195" t="s">
        <v>3</v>
      </c>
      <c r="F2034" s="196" t="s">
        <v>1222</v>
      </c>
      <c r="H2034" s="197">
        <v>2.94</v>
      </c>
      <c r="I2034" s="198"/>
      <c r="L2034" s="194"/>
      <c r="M2034" s="199"/>
      <c r="N2034" s="200"/>
      <c r="O2034" s="200"/>
      <c r="P2034" s="200"/>
      <c r="Q2034" s="200"/>
      <c r="R2034" s="200"/>
      <c r="S2034" s="200"/>
      <c r="T2034" s="201"/>
      <c r="AT2034" s="195" t="s">
        <v>188</v>
      </c>
      <c r="AU2034" s="195" t="s">
        <v>81</v>
      </c>
      <c r="AV2034" s="12" t="s">
        <v>81</v>
      </c>
      <c r="AW2034" s="12" t="s">
        <v>34</v>
      </c>
      <c r="AX2034" s="12" t="s">
        <v>72</v>
      </c>
      <c r="AY2034" s="195" t="s">
        <v>177</v>
      </c>
    </row>
    <row r="2035" spans="2:51" s="14" customFormat="1" ht="12">
      <c r="B2035" s="221"/>
      <c r="D2035" s="191" t="s">
        <v>188</v>
      </c>
      <c r="E2035" s="222" t="s">
        <v>3</v>
      </c>
      <c r="F2035" s="223" t="s">
        <v>1173</v>
      </c>
      <c r="H2035" s="224">
        <v>8.448</v>
      </c>
      <c r="I2035" s="225"/>
      <c r="L2035" s="221"/>
      <c r="M2035" s="226"/>
      <c r="N2035" s="227"/>
      <c r="O2035" s="227"/>
      <c r="P2035" s="227"/>
      <c r="Q2035" s="227"/>
      <c r="R2035" s="227"/>
      <c r="S2035" s="227"/>
      <c r="T2035" s="228"/>
      <c r="AT2035" s="222" t="s">
        <v>188</v>
      </c>
      <c r="AU2035" s="222" t="s">
        <v>81</v>
      </c>
      <c r="AV2035" s="14" t="s">
        <v>194</v>
      </c>
      <c r="AW2035" s="14" t="s">
        <v>34</v>
      </c>
      <c r="AX2035" s="14" t="s">
        <v>72</v>
      </c>
      <c r="AY2035" s="222" t="s">
        <v>177</v>
      </c>
    </row>
    <row r="2036" spans="2:51" s="12" customFormat="1" ht="12">
      <c r="B2036" s="194"/>
      <c r="D2036" s="191" t="s">
        <v>188</v>
      </c>
      <c r="E2036" s="195" t="s">
        <v>3</v>
      </c>
      <c r="F2036" s="196" t="s">
        <v>1214</v>
      </c>
      <c r="H2036" s="197">
        <v>1.224</v>
      </c>
      <c r="I2036" s="198"/>
      <c r="L2036" s="194"/>
      <c r="M2036" s="199"/>
      <c r="N2036" s="200"/>
      <c r="O2036" s="200"/>
      <c r="P2036" s="200"/>
      <c r="Q2036" s="200"/>
      <c r="R2036" s="200"/>
      <c r="S2036" s="200"/>
      <c r="T2036" s="201"/>
      <c r="AT2036" s="195" t="s">
        <v>188</v>
      </c>
      <c r="AU2036" s="195" t="s">
        <v>81</v>
      </c>
      <c r="AV2036" s="12" t="s">
        <v>81</v>
      </c>
      <c r="AW2036" s="12" t="s">
        <v>34</v>
      </c>
      <c r="AX2036" s="12" t="s">
        <v>72</v>
      </c>
      <c r="AY2036" s="195" t="s">
        <v>177</v>
      </c>
    </row>
    <row r="2037" spans="2:51" s="12" customFormat="1" ht="12">
      <c r="B2037" s="194"/>
      <c r="D2037" s="191" t="s">
        <v>188</v>
      </c>
      <c r="E2037" s="195" t="s">
        <v>3</v>
      </c>
      <c r="F2037" s="196" t="s">
        <v>1223</v>
      </c>
      <c r="H2037" s="197">
        <v>1.836</v>
      </c>
      <c r="I2037" s="198"/>
      <c r="L2037" s="194"/>
      <c r="M2037" s="199"/>
      <c r="N2037" s="200"/>
      <c r="O2037" s="200"/>
      <c r="P2037" s="200"/>
      <c r="Q2037" s="200"/>
      <c r="R2037" s="200"/>
      <c r="S2037" s="200"/>
      <c r="T2037" s="201"/>
      <c r="AT2037" s="195" t="s">
        <v>188</v>
      </c>
      <c r="AU2037" s="195" t="s">
        <v>81</v>
      </c>
      <c r="AV2037" s="12" t="s">
        <v>81</v>
      </c>
      <c r="AW2037" s="12" t="s">
        <v>34</v>
      </c>
      <c r="AX2037" s="12" t="s">
        <v>72</v>
      </c>
      <c r="AY2037" s="195" t="s">
        <v>177</v>
      </c>
    </row>
    <row r="2038" spans="2:51" s="12" customFormat="1" ht="12">
      <c r="B2038" s="194"/>
      <c r="D2038" s="191" t="s">
        <v>188</v>
      </c>
      <c r="E2038" s="195" t="s">
        <v>3</v>
      </c>
      <c r="F2038" s="196" t="s">
        <v>1215</v>
      </c>
      <c r="H2038" s="197">
        <v>0.612</v>
      </c>
      <c r="I2038" s="198"/>
      <c r="L2038" s="194"/>
      <c r="M2038" s="199"/>
      <c r="N2038" s="200"/>
      <c r="O2038" s="200"/>
      <c r="P2038" s="200"/>
      <c r="Q2038" s="200"/>
      <c r="R2038" s="200"/>
      <c r="S2038" s="200"/>
      <c r="T2038" s="201"/>
      <c r="AT2038" s="195" t="s">
        <v>188</v>
      </c>
      <c r="AU2038" s="195" t="s">
        <v>81</v>
      </c>
      <c r="AV2038" s="12" t="s">
        <v>81</v>
      </c>
      <c r="AW2038" s="12" t="s">
        <v>34</v>
      </c>
      <c r="AX2038" s="12" t="s">
        <v>72</v>
      </c>
      <c r="AY2038" s="195" t="s">
        <v>177</v>
      </c>
    </row>
    <row r="2039" spans="2:51" s="14" customFormat="1" ht="12">
      <c r="B2039" s="221"/>
      <c r="D2039" s="191" t="s">
        <v>188</v>
      </c>
      <c r="E2039" s="222" t="s">
        <v>3</v>
      </c>
      <c r="F2039" s="223" t="s">
        <v>1175</v>
      </c>
      <c r="H2039" s="224">
        <v>3.672</v>
      </c>
      <c r="I2039" s="225"/>
      <c r="L2039" s="221"/>
      <c r="M2039" s="226"/>
      <c r="N2039" s="227"/>
      <c r="O2039" s="227"/>
      <c r="P2039" s="227"/>
      <c r="Q2039" s="227"/>
      <c r="R2039" s="227"/>
      <c r="S2039" s="227"/>
      <c r="T2039" s="228"/>
      <c r="AT2039" s="222" t="s">
        <v>188</v>
      </c>
      <c r="AU2039" s="222" t="s">
        <v>81</v>
      </c>
      <c r="AV2039" s="14" t="s">
        <v>194</v>
      </c>
      <c r="AW2039" s="14" t="s">
        <v>34</v>
      </c>
      <c r="AX2039" s="14" t="s">
        <v>72</v>
      </c>
      <c r="AY2039" s="222" t="s">
        <v>177</v>
      </c>
    </row>
    <row r="2040" spans="2:51" s="13" customFormat="1" ht="12">
      <c r="B2040" s="213"/>
      <c r="D2040" s="191" t="s">
        <v>188</v>
      </c>
      <c r="E2040" s="214" t="s">
        <v>3</v>
      </c>
      <c r="F2040" s="215" t="s">
        <v>359</v>
      </c>
      <c r="H2040" s="216">
        <v>43.97199999999998</v>
      </c>
      <c r="I2040" s="217"/>
      <c r="L2040" s="213"/>
      <c r="M2040" s="218"/>
      <c r="N2040" s="219"/>
      <c r="O2040" s="219"/>
      <c r="P2040" s="219"/>
      <c r="Q2040" s="219"/>
      <c r="R2040" s="219"/>
      <c r="S2040" s="219"/>
      <c r="T2040" s="220"/>
      <c r="AT2040" s="214" t="s">
        <v>188</v>
      </c>
      <c r="AU2040" s="214" t="s">
        <v>81</v>
      </c>
      <c r="AV2040" s="13" t="s">
        <v>184</v>
      </c>
      <c r="AW2040" s="13" t="s">
        <v>34</v>
      </c>
      <c r="AX2040" s="13" t="s">
        <v>79</v>
      </c>
      <c r="AY2040" s="214" t="s">
        <v>177</v>
      </c>
    </row>
    <row r="2041" spans="2:65" s="1" customFormat="1" ht="36" customHeight="1">
      <c r="B2041" s="177"/>
      <c r="C2041" s="178" t="s">
        <v>1224</v>
      </c>
      <c r="D2041" s="178" t="s">
        <v>179</v>
      </c>
      <c r="E2041" s="179" t="s">
        <v>1225</v>
      </c>
      <c r="F2041" s="180" t="s">
        <v>1226</v>
      </c>
      <c r="G2041" s="181" t="s">
        <v>261</v>
      </c>
      <c r="H2041" s="182">
        <v>379</v>
      </c>
      <c r="I2041" s="183"/>
      <c r="J2041" s="184">
        <f>ROUND(I2041*H2041,2)</f>
        <v>0</v>
      </c>
      <c r="K2041" s="180" t="s">
        <v>183</v>
      </c>
      <c r="L2041" s="37"/>
      <c r="M2041" s="185" t="s">
        <v>3</v>
      </c>
      <c r="N2041" s="186" t="s">
        <v>43</v>
      </c>
      <c r="O2041" s="70"/>
      <c r="P2041" s="187">
        <f>O2041*H2041</f>
        <v>0</v>
      </c>
      <c r="Q2041" s="187">
        <v>0</v>
      </c>
      <c r="R2041" s="187">
        <f>Q2041*H2041</f>
        <v>0</v>
      </c>
      <c r="S2041" s="187">
        <v>0.076</v>
      </c>
      <c r="T2041" s="188">
        <f>S2041*H2041</f>
        <v>28.804</v>
      </c>
      <c r="AR2041" s="189" t="s">
        <v>184</v>
      </c>
      <c r="AT2041" s="189" t="s">
        <v>179</v>
      </c>
      <c r="AU2041" s="189" t="s">
        <v>81</v>
      </c>
      <c r="AY2041" s="18" t="s">
        <v>177</v>
      </c>
      <c r="BE2041" s="190">
        <f>IF(N2041="základní",J2041,0)</f>
        <v>0</v>
      </c>
      <c r="BF2041" s="190">
        <f>IF(N2041="snížená",J2041,0)</f>
        <v>0</v>
      </c>
      <c r="BG2041" s="190">
        <f>IF(N2041="zákl. přenesená",J2041,0)</f>
        <v>0</v>
      </c>
      <c r="BH2041" s="190">
        <f>IF(N2041="sníž. přenesená",J2041,0)</f>
        <v>0</v>
      </c>
      <c r="BI2041" s="190">
        <f>IF(N2041="nulová",J2041,0)</f>
        <v>0</v>
      </c>
      <c r="BJ2041" s="18" t="s">
        <v>79</v>
      </c>
      <c r="BK2041" s="190">
        <f>ROUND(I2041*H2041,2)</f>
        <v>0</v>
      </c>
      <c r="BL2041" s="18" t="s">
        <v>184</v>
      </c>
      <c r="BM2041" s="189" t="s">
        <v>1227</v>
      </c>
    </row>
    <row r="2042" spans="2:47" s="1" customFormat="1" ht="12">
      <c r="B2042" s="37"/>
      <c r="D2042" s="191" t="s">
        <v>186</v>
      </c>
      <c r="F2042" s="192" t="s">
        <v>1228</v>
      </c>
      <c r="I2042" s="122"/>
      <c r="L2042" s="37"/>
      <c r="M2042" s="193"/>
      <c r="N2042" s="70"/>
      <c r="O2042" s="70"/>
      <c r="P2042" s="70"/>
      <c r="Q2042" s="70"/>
      <c r="R2042" s="70"/>
      <c r="S2042" s="70"/>
      <c r="T2042" s="71"/>
      <c r="AT2042" s="18" t="s">
        <v>186</v>
      </c>
      <c r="AU2042" s="18" t="s">
        <v>81</v>
      </c>
    </row>
    <row r="2043" spans="2:51" s="12" customFormat="1" ht="12">
      <c r="B2043" s="194"/>
      <c r="D2043" s="191" t="s">
        <v>188</v>
      </c>
      <c r="E2043" s="195" t="s">
        <v>3</v>
      </c>
      <c r="F2043" s="196" t="s">
        <v>1229</v>
      </c>
      <c r="H2043" s="197">
        <v>16.8</v>
      </c>
      <c r="I2043" s="198"/>
      <c r="L2043" s="194"/>
      <c r="M2043" s="199"/>
      <c r="N2043" s="200"/>
      <c r="O2043" s="200"/>
      <c r="P2043" s="200"/>
      <c r="Q2043" s="200"/>
      <c r="R2043" s="200"/>
      <c r="S2043" s="200"/>
      <c r="T2043" s="201"/>
      <c r="AT2043" s="195" t="s">
        <v>188</v>
      </c>
      <c r="AU2043" s="195" t="s">
        <v>81</v>
      </c>
      <c r="AV2043" s="12" t="s">
        <v>81</v>
      </c>
      <c r="AW2043" s="12" t="s">
        <v>34</v>
      </c>
      <c r="AX2043" s="12" t="s">
        <v>72</v>
      </c>
      <c r="AY2043" s="195" t="s">
        <v>177</v>
      </c>
    </row>
    <row r="2044" spans="2:51" s="12" customFormat="1" ht="12">
      <c r="B2044" s="194"/>
      <c r="D2044" s="191" t="s">
        <v>188</v>
      </c>
      <c r="E2044" s="195" t="s">
        <v>3</v>
      </c>
      <c r="F2044" s="196" t="s">
        <v>1230</v>
      </c>
      <c r="H2044" s="197">
        <v>44.8</v>
      </c>
      <c r="I2044" s="198"/>
      <c r="L2044" s="194"/>
      <c r="M2044" s="199"/>
      <c r="N2044" s="200"/>
      <c r="O2044" s="200"/>
      <c r="P2044" s="200"/>
      <c r="Q2044" s="200"/>
      <c r="R2044" s="200"/>
      <c r="S2044" s="200"/>
      <c r="T2044" s="201"/>
      <c r="AT2044" s="195" t="s">
        <v>188</v>
      </c>
      <c r="AU2044" s="195" t="s">
        <v>81</v>
      </c>
      <c r="AV2044" s="12" t="s">
        <v>81</v>
      </c>
      <c r="AW2044" s="12" t="s">
        <v>34</v>
      </c>
      <c r="AX2044" s="12" t="s">
        <v>72</v>
      </c>
      <c r="AY2044" s="195" t="s">
        <v>177</v>
      </c>
    </row>
    <row r="2045" spans="2:51" s="12" customFormat="1" ht="12">
      <c r="B2045" s="194"/>
      <c r="D2045" s="191" t="s">
        <v>188</v>
      </c>
      <c r="E2045" s="195" t="s">
        <v>3</v>
      </c>
      <c r="F2045" s="196" t="s">
        <v>1231</v>
      </c>
      <c r="H2045" s="197">
        <v>28.8</v>
      </c>
      <c r="I2045" s="198"/>
      <c r="L2045" s="194"/>
      <c r="M2045" s="199"/>
      <c r="N2045" s="200"/>
      <c r="O2045" s="200"/>
      <c r="P2045" s="200"/>
      <c r="Q2045" s="200"/>
      <c r="R2045" s="200"/>
      <c r="S2045" s="200"/>
      <c r="T2045" s="201"/>
      <c r="AT2045" s="195" t="s">
        <v>188</v>
      </c>
      <c r="AU2045" s="195" t="s">
        <v>81</v>
      </c>
      <c r="AV2045" s="12" t="s">
        <v>81</v>
      </c>
      <c r="AW2045" s="12" t="s">
        <v>34</v>
      </c>
      <c r="AX2045" s="12" t="s">
        <v>72</v>
      </c>
      <c r="AY2045" s="195" t="s">
        <v>177</v>
      </c>
    </row>
    <row r="2046" spans="2:51" s="14" customFormat="1" ht="12">
      <c r="B2046" s="221"/>
      <c r="D2046" s="191" t="s">
        <v>188</v>
      </c>
      <c r="E2046" s="222" t="s">
        <v>3</v>
      </c>
      <c r="F2046" s="223" t="s">
        <v>1165</v>
      </c>
      <c r="H2046" s="224">
        <v>90.39999999999999</v>
      </c>
      <c r="I2046" s="225"/>
      <c r="L2046" s="221"/>
      <c r="M2046" s="226"/>
      <c r="N2046" s="227"/>
      <c r="O2046" s="227"/>
      <c r="P2046" s="227"/>
      <c r="Q2046" s="227"/>
      <c r="R2046" s="227"/>
      <c r="S2046" s="227"/>
      <c r="T2046" s="228"/>
      <c r="AT2046" s="222" t="s">
        <v>188</v>
      </c>
      <c r="AU2046" s="222" t="s">
        <v>81</v>
      </c>
      <c r="AV2046" s="14" t="s">
        <v>194</v>
      </c>
      <c r="AW2046" s="14" t="s">
        <v>34</v>
      </c>
      <c r="AX2046" s="14" t="s">
        <v>72</v>
      </c>
      <c r="AY2046" s="222" t="s">
        <v>177</v>
      </c>
    </row>
    <row r="2047" spans="2:51" s="12" customFormat="1" ht="12">
      <c r="B2047" s="194"/>
      <c r="D2047" s="191" t="s">
        <v>188</v>
      </c>
      <c r="E2047" s="195" t="s">
        <v>3</v>
      </c>
      <c r="F2047" s="196" t="s">
        <v>1232</v>
      </c>
      <c r="H2047" s="197">
        <v>34.2</v>
      </c>
      <c r="I2047" s="198"/>
      <c r="L2047" s="194"/>
      <c r="M2047" s="199"/>
      <c r="N2047" s="200"/>
      <c r="O2047" s="200"/>
      <c r="P2047" s="200"/>
      <c r="Q2047" s="200"/>
      <c r="R2047" s="200"/>
      <c r="S2047" s="200"/>
      <c r="T2047" s="201"/>
      <c r="AT2047" s="195" t="s">
        <v>188</v>
      </c>
      <c r="AU2047" s="195" t="s">
        <v>81</v>
      </c>
      <c r="AV2047" s="12" t="s">
        <v>81</v>
      </c>
      <c r="AW2047" s="12" t="s">
        <v>34</v>
      </c>
      <c r="AX2047" s="12" t="s">
        <v>72</v>
      </c>
      <c r="AY2047" s="195" t="s">
        <v>177</v>
      </c>
    </row>
    <row r="2048" spans="2:51" s="12" customFormat="1" ht="12">
      <c r="B2048" s="194"/>
      <c r="D2048" s="191" t="s">
        <v>188</v>
      </c>
      <c r="E2048" s="195" t="s">
        <v>3</v>
      </c>
      <c r="F2048" s="196" t="s">
        <v>1233</v>
      </c>
      <c r="H2048" s="197">
        <v>8</v>
      </c>
      <c r="I2048" s="198"/>
      <c r="L2048" s="194"/>
      <c r="M2048" s="199"/>
      <c r="N2048" s="200"/>
      <c r="O2048" s="200"/>
      <c r="P2048" s="200"/>
      <c r="Q2048" s="200"/>
      <c r="R2048" s="200"/>
      <c r="S2048" s="200"/>
      <c r="T2048" s="201"/>
      <c r="AT2048" s="195" t="s">
        <v>188</v>
      </c>
      <c r="AU2048" s="195" t="s">
        <v>81</v>
      </c>
      <c r="AV2048" s="12" t="s">
        <v>81</v>
      </c>
      <c r="AW2048" s="12" t="s">
        <v>34</v>
      </c>
      <c r="AX2048" s="12" t="s">
        <v>72</v>
      </c>
      <c r="AY2048" s="195" t="s">
        <v>177</v>
      </c>
    </row>
    <row r="2049" spans="2:51" s="12" customFormat="1" ht="12">
      <c r="B2049" s="194"/>
      <c r="D2049" s="191" t="s">
        <v>188</v>
      </c>
      <c r="E2049" s="195" t="s">
        <v>3</v>
      </c>
      <c r="F2049" s="196" t="s">
        <v>1234</v>
      </c>
      <c r="H2049" s="197">
        <v>12.6</v>
      </c>
      <c r="I2049" s="198"/>
      <c r="L2049" s="194"/>
      <c r="M2049" s="199"/>
      <c r="N2049" s="200"/>
      <c r="O2049" s="200"/>
      <c r="P2049" s="200"/>
      <c r="Q2049" s="200"/>
      <c r="R2049" s="200"/>
      <c r="S2049" s="200"/>
      <c r="T2049" s="201"/>
      <c r="AT2049" s="195" t="s">
        <v>188</v>
      </c>
      <c r="AU2049" s="195" t="s">
        <v>81</v>
      </c>
      <c r="AV2049" s="12" t="s">
        <v>81</v>
      </c>
      <c r="AW2049" s="12" t="s">
        <v>34</v>
      </c>
      <c r="AX2049" s="12" t="s">
        <v>72</v>
      </c>
      <c r="AY2049" s="195" t="s">
        <v>177</v>
      </c>
    </row>
    <row r="2050" spans="2:51" s="14" customFormat="1" ht="12">
      <c r="B2050" s="221"/>
      <c r="D2050" s="191" t="s">
        <v>188</v>
      </c>
      <c r="E2050" s="222" t="s">
        <v>3</v>
      </c>
      <c r="F2050" s="223" t="s">
        <v>1168</v>
      </c>
      <c r="H2050" s="224">
        <v>54.800000000000004</v>
      </c>
      <c r="I2050" s="225"/>
      <c r="L2050" s="221"/>
      <c r="M2050" s="226"/>
      <c r="N2050" s="227"/>
      <c r="O2050" s="227"/>
      <c r="P2050" s="227"/>
      <c r="Q2050" s="227"/>
      <c r="R2050" s="227"/>
      <c r="S2050" s="227"/>
      <c r="T2050" s="228"/>
      <c r="AT2050" s="222" t="s">
        <v>188</v>
      </c>
      <c r="AU2050" s="222" t="s">
        <v>81</v>
      </c>
      <c r="AV2050" s="14" t="s">
        <v>194</v>
      </c>
      <c r="AW2050" s="14" t="s">
        <v>34</v>
      </c>
      <c r="AX2050" s="14" t="s">
        <v>72</v>
      </c>
      <c r="AY2050" s="222" t="s">
        <v>177</v>
      </c>
    </row>
    <row r="2051" spans="2:51" s="12" customFormat="1" ht="12">
      <c r="B2051" s="194"/>
      <c r="D2051" s="191" t="s">
        <v>188</v>
      </c>
      <c r="E2051" s="195" t="s">
        <v>3</v>
      </c>
      <c r="F2051" s="196" t="s">
        <v>1235</v>
      </c>
      <c r="H2051" s="197">
        <v>39.6</v>
      </c>
      <c r="I2051" s="198"/>
      <c r="L2051" s="194"/>
      <c r="M2051" s="199"/>
      <c r="N2051" s="200"/>
      <c r="O2051" s="200"/>
      <c r="P2051" s="200"/>
      <c r="Q2051" s="200"/>
      <c r="R2051" s="200"/>
      <c r="S2051" s="200"/>
      <c r="T2051" s="201"/>
      <c r="AT2051" s="195" t="s">
        <v>188</v>
      </c>
      <c r="AU2051" s="195" t="s">
        <v>81</v>
      </c>
      <c r="AV2051" s="12" t="s">
        <v>81</v>
      </c>
      <c r="AW2051" s="12" t="s">
        <v>34</v>
      </c>
      <c r="AX2051" s="12" t="s">
        <v>72</v>
      </c>
      <c r="AY2051" s="195" t="s">
        <v>177</v>
      </c>
    </row>
    <row r="2052" spans="2:51" s="12" customFormat="1" ht="12">
      <c r="B2052" s="194"/>
      <c r="D2052" s="191" t="s">
        <v>188</v>
      </c>
      <c r="E2052" s="195" t="s">
        <v>3</v>
      </c>
      <c r="F2052" s="196" t="s">
        <v>1236</v>
      </c>
      <c r="H2052" s="197">
        <v>17.6</v>
      </c>
      <c r="I2052" s="198"/>
      <c r="L2052" s="194"/>
      <c r="M2052" s="199"/>
      <c r="N2052" s="200"/>
      <c r="O2052" s="200"/>
      <c r="P2052" s="200"/>
      <c r="Q2052" s="200"/>
      <c r="R2052" s="200"/>
      <c r="S2052" s="200"/>
      <c r="T2052" s="201"/>
      <c r="AT2052" s="195" t="s">
        <v>188</v>
      </c>
      <c r="AU2052" s="195" t="s">
        <v>81</v>
      </c>
      <c r="AV2052" s="12" t="s">
        <v>81</v>
      </c>
      <c r="AW2052" s="12" t="s">
        <v>34</v>
      </c>
      <c r="AX2052" s="12" t="s">
        <v>72</v>
      </c>
      <c r="AY2052" s="195" t="s">
        <v>177</v>
      </c>
    </row>
    <row r="2053" spans="2:51" s="12" customFormat="1" ht="12">
      <c r="B2053" s="194"/>
      <c r="D2053" s="191" t="s">
        <v>188</v>
      </c>
      <c r="E2053" s="195" t="s">
        <v>3</v>
      </c>
      <c r="F2053" s="196" t="s">
        <v>1237</v>
      </c>
      <c r="H2053" s="197">
        <v>9.8</v>
      </c>
      <c r="I2053" s="198"/>
      <c r="L2053" s="194"/>
      <c r="M2053" s="199"/>
      <c r="N2053" s="200"/>
      <c r="O2053" s="200"/>
      <c r="P2053" s="200"/>
      <c r="Q2053" s="200"/>
      <c r="R2053" s="200"/>
      <c r="S2053" s="200"/>
      <c r="T2053" s="201"/>
      <c r="AT2053" s="195" t="s">
        <v>188</v>
      </c>
      <c r="AU2053" s="195" t="s">
        <v>81</v>
      </c>
      <c r="AV2053" s="12" t="s">
        <v>81</v>
      </c>
      <c r="AW2053" s="12" t="s">
        <v>34</v>
      </c>
      <c r="AX2053" s="12" t="s">
        <v>72</v>
      </c>
      <c r="AY2053" s="195" t="s">
        <v>177</v>
      </c>
    </row>
    <row r="2054" spans="2:51" s="14" customFormat="1" ht="12">
      <c r="B2054" s="221"/>
      <c r="D2054" s="191" t="s">
        <v>188</v>
      </c>
      <c r="E2054" s="222" t="s">
        <v>3</v>
      </c>
      <c r="F2054" s="223" t="s">
        <v>1170</v>
      </c>
      <c r="H2054" s="224">
        <v>67</v>
      </c>
      <c r="I2054" s="225"/>
      <c r="L2054" s="221"/>
      <c r="M2054" s="226"/>
      <c r="N2054" s="227"/>
      <c r="O2054" s="227"/>
      <c r="P2054" s="227"/>
      <c r="Q2054" s="227"/>
      <c r="R2054" s="227"/>
      <c r="S2054" s="227"/>
      <c r="T2054" s="228"/>
      <c r="AT2054" s="222" t="s">
        <v>188</v>
      </c>
      <c r="AU2054" s="222" t="s">
        <v>81</v>
      </c>
      <c r="AV2054" s="14" t="s">
        <v>194</v>
      </c>
      <c r="AW2054" s="14" t="s">
        <v>34</v>
      </c>
      <c r="AX2054" s="14" t="s">
        <v>72</v>
      </c>
      <c r="AY2054" s="222" t="s">
        <v>177</v>
      </c>
    </row>
    <row r="2055" spans="2:51" s="12" customFormat="1" ht="12">
      <c r="B2055" s="194"/>
      <c r="D2055" s="191" t="s">
        <v>188</v>
      </c>
      <c r="E2055" s="195" t="s">
        <v>3</v>
      </c>
      <c r="F2055" s="196" t="s">
        <v>1235</v>
      </c>
      <c r="H2055" s="197">
        <v>39.6</v>
      </c>
      <c r="I2055" s="198"/>
      <c r="L2055" s="194"/>
      <c r="M2055" s="199"/>
      <c r="N2055" s="200"/>
      <c r="O2055" s="200"/>
      <c r="P2055" s="200"/>
      <c r="Q2055" s="200"/>
      <c r="R2055" s="200"/>
      <c r="S2055" s="200"/>
      <c r="T2055" s="201"/>
      <c r="AT2055" s="195" t="s">
        <v>188</v>
      </c>
      <c r="AU2055" s="195" t="s">
        <v>81</v>
      </c>
      <c r="AV2055" s="12" t="s">
        <v>81</v>
      </c>
      <c r="AW2055" s="12" t="s">
        <v>34</v>
      </c>
      <c r="AX2055" s="12" t="s">
        <v>72</v>
      </c>
      <c r="AY2055" s="195" t="s">
        <v>177</v>
      </c>
    </row>
    <row r="2056" spans="2:51" s="12" customFormat="1" ht="12">
      <c r="B2056" s="194"/>
      <c r="D2056" s="191" t="s">
        <v>188</v>
      </c>
      <c r="E2056" s="195" t="s">
        <v>3</v>
      </c>
      <c r="F2056" s="196" t="s">
        <v>1236</v>
      </c>
      <c r="H2056" s="197">
        <v>17.6</v>
      </c>
      <c r="I2056" s="198"/>
      <c r="L2056" s="194"/>
      <c r="M2056" s="199"/>
      <c r="N2056" s="200"/>
      <c r="O2056" s="200"/>
      <c r="P2056" s="200"/>
      <c r="Q2056" s="200"/>
      <c r="R2056" s="200"/>
      <c r="S2056" s="200"/>
      <c r="T2056" s="201"/>
      <c r="AT2056" s="195" t="s">
        <v>188</v>
      </c>
      <c r="AU2056" s="195" t="s">
        <v>81</v>
      </c>
      <c r="AV2056" s="12" t="s">
        <v>81</v>
      </c>
      <c r="AW2056" s="12" t="s">
        <v>34</v>
      </c>
      <c r="AX2056" s="12" t="s">
        <v>72</v>
      </c>
      <c r="AY2056" s="195" t="s">
        <v>177</v>
      </c>
    </row>
    <row r="2057" spans="2:51" s="12" customFormat="1" ht="12">
      <c r="B2057" s="194"/>
      <c r="D2057" s="191" t="s">
        <v>188</v>
      </c>
      <c r="E2057" s="195" t="s">
        <v>3</v>
      </c>
      <c r="F2057" s="196" t="s">
        <v>1237</v>
      </c>
      <c r="H2057" s="197">
        <v>9.8</v>
      </c>
      <c r="I2057" s="198"/>
      <c r="L2057" s="194"/>
      <c r="M2057" s="199"/>
      <c r="N2057" s="200"/>
      <c r="O2057" s="200"/>
      <c r="P2057" s="200"/>
      <c r="Q2057" s="200"/>
      <c r="R2057" s="200"/>
      <c r="S2057" s="200"/>
      <c r="T2057" s="201"/>
      <c r="AT2057" s="195" t="s">
        <v>188</v>
      </c>
      <c r="AU2057" s="195" t="s">
        <v>81</v>
      </c>
      <c r="AV2057" s="12" t="s">
        <v>81</v>
      </c>
      <c r="AW2057" s="12" t="s">
        <v>34</v>
      </c>
      <c r="AX2057" s="12" t="s">
        <v>72</v>
      </c>
      <c r="AY2057" s="195" t="s">
        <v>177</v>
      </c>
    </row>
    <row r="2058" spans="2:51" s="14" customFormat="1" ht="12">
      <c r="B2058" s="221"/>
      <c r="D2058" s="191" t="s">
        <v>188</v>
      </c>
      <c r="E2058" s="222" t="s">
        <v>3</v>
      </c>
      <c r="F2058" s="223" t="s">
        <v>1171</v>
      </c>
      <c r="H2058" s="224">
        <v>67</v>
      </c>
      <c r="I2058" s="225"/>
      <c r="L2058" s="221"/>
      <c r="M2058" s="226"/>
      <c r="N2058" s="227"/>
      <c r="O2058" s="227"/>
      <c r="P2058" s="227"/>
      <c r="Q2058" s="227"/>
      <c r="R2058" s="227"/>
      <c r="S2058" s="227"/>
      <c r="T2058" s="228"/>
      <c r="AT2058" s="222" t="s">
        <v>188</v>
      </c>
      <c r="AU2058" s="222" t="s">
        <v>81</v>
      </c>
      <c r="AV2058" s="14" t="s">
        <v>194</v>
      </c>
      <c r="AW2058" s="14" t="s">
        <v>34</v>
      </c>
      <c r="AX2058" s="14" t="s">
        <v>72</v>
      </c>
      <c r="AY2058" s="222" t="s">
        <v>177</v>
      </c>
    </row>
    <row r="2059" spans="2:51" s="12" customFormat="1" ht="12">
      <c r="B2059" s="194"/>
      <c r="D2059" s="191" t="s">
        <v>188</v>
      </c>
      <c r="E2059" s="195" t="s">
        <v>3</v>
      </c>
      <c r="F2059" s="196" t="s">
        <v>1238</v>
      </c>
      <c r="H2059" s="197">
        <v>18</v>
      </c>
      <c r="I2059" s="198"/>
      <c r="L2059" s="194"/>
      <c r="M2059" s="199"/>
      <c r="N2059" s="200"/>
      <c r="O2059" s="200"/>
      <c r="P2059" s="200"/>
      <c r="Q2059" s="200"/>
      <c r="R2059" s="200"/>
      <c r="S2059" s="200"/>
      <c r="T2059" s="201"/>
      <c r="AT2059" s="195" t="s">
        <v>188</v>
      </c>
      <c r="AU2059" s="195" t="s">
        <v>81</v>
      </c>
      <c r="AV2059" s="12" t="s">
        <v>81</v>
      </c>
      <c r="AW2059" s="12" t="s">
        <v>34</v>
      </c>
      <c r="AX2059" s="12" t="s">
        <v>72</v>
      </c>
      <c r="AY2059" s="195" t="s">
        <v>177</v>
      </c>
    </row>
    <row r="2060" spans="2:51" s="12" customFormat="1" ht="12">
      <c r="B2060" s="194"/>
      <c r="D2060" s="191" t="s">
        <v>188</v>
      </c>
      <c r="E2060" s="195" t="s">
        <v>3</v>
      </c>
      <c r="F2060" s="196" t="s">
        <v>1239</v>
      </c>
      <c r="H2060" s="197">
        <v>27.2</v>
      </c>
      <c r="I2060" s="198"/>
      <c r="L2060" s="194"/>
      <c r="M2060" s="199"/>
      <c r="N2060" s="200"/>
      <c r="O2060" s="200"/>
      <c r="P2060" s="200"/>
      <c r="Q2060" s="200"/>
      <c r="R2060" s="200"/>
      <c r="S2060" s="200"/>
      <c r="T2060" s="201"/>
      <c r="AT2060" s="195" t="s">
        <v>188</v>
      </c>
      <c r="AU2060" s="195" t="s">
        <v>81</v>
      </c>
      <c r="AV2060" s="12" t="s">
        <v>81</v>
      </c>
      <c r="AW2060" s="12" t="s">
        <v>34</v>
      </c>
      <c r="AX2060" s="12" t="s">
        <v>72</v>
      </c>
      <c r="AY2060" s="195" t="s">
        <v>177</v>
      </c>
    </row>
    <row r="2061" spans="2:51" s="12" customFormat="1" ht="12">
      <c r="B2061" s="194"/>
      <c r="D2061" s="191" t="s">
        <v>188</v>
      </c>
      <c r="E2061" s="195" t="s">
        <v>3</v>
      </c>
      <c r="F2061" s="196" t="s">
        <v>1240</v>
      </c>
      <c r="H2061" s="197">
        <v>7</v>
      </c>
      <c r="I2061" s="198"/>
      <c r="L2061" s="194"/>
      <c r="M2061" s="199"/>
      <c r="N2061" s="200"/>
      <c r="O2061" s="200"/>
      <c r="P2061" s="200"/>
      <c r="Q2061" s="200"/>
      <c r="R2061" s="200"/>
      <c r="S2061" s="200"/>
      <c r="T2061" s="201"/>
      <c r="AT2061" s="195" t="s">
        <v>188</v>
      </c>
      <c r="AU2061" s="195" t="s">
        <v>81</v>
      </c>
      <c r="AV2061" s="12" t="s">
        <v>81</v>
      </c>
      <c r="AW2061" s="12" t="s">
        <v>34</v>
      </c>
      <c r="AX2061" s="12" t="s">
        <v>72</v>
      </c>
      <c r="AY2061" s="195" t="s">
        <v>177</v>
      </c>
    </row>
    <row r="2062" spans="2:51" s="14" customFormat="1" ht="12">
      <c r="B2062" s="221"/>
      <c r="D2062" s="191" t="s">
        <v>188</v>
      </c>
      <c r="E2062" s="222" t="s">
        <v>3</v>
      </c>
      <c r="F2062" s="223" t="s">
        <v>1173</v>
      </c>
      <c r="H2062" s="224">
        <v>52.2</v>
      </c>
      <c r="I2062" s="225"/>
      <c r="L2062" s="221"/>
      <c r="M2062" s="226"/>
      <c r="N2062" s="227"/>
      <c r="O2062" s="227"/>
      <c r="P2062" s="227"/>
      <c r="Q2062" s="227"/>
      <c r="R2062" s="227"/>
      <c r="S2062" s="227"/>
      <c r="T2062" s="228"/>
      <c r="AT2062" s="222" t="s">
        <v>188</v>
      </c>
      <c r="AU2062" s="222" t="s">
        <v>81</v>
      </c>
      <c r="AV2062" s="14" t="s">
        <v>194</v>
      </c>
      <c r="AW2062" s="14" t="s">
        <v>34</v>
      </c>
      <c r="AX2062" s="14" t="s">
        <v>72</v>
      </c>
      <c r="AY2062" s="222" t="s">
        <v>177</v>
      </c>
    </row>
    <row r="2063" spans="2:51" s="12" customFormat="1" ht="12">
      <c r="B2063" s="194"/>
      <c r="D2063" s="191" t="s">
        <v>188</v>
      </c>
      <c r="E2063" s="195" t="s">
        <v>3</v>
      </c>
      <c r="F2063" s="196" t="s">
        <v>1241</v>
      </c>
      <c r="H2063" s="197">
        <v>10.8</v>
      </c>
      <c r="I2063" s="198"/>
      <c r="L2063" s="194"/>
      <c r="M2063" s="199"/>
      <c r="N2063" s="200"/>
      <c r="O2063" s="200"/>
      <c r="P2063" s="200"/>
      <c r="Q2063" s="200"/>
      <c r="R2063" s="200"/>
      <c r="S2063" s="200"/>
      <c r="T2063" s="201"/>
      <c r="AT2063" s="195" t="s">
        <v>188</v>
      </c>
      <c r="AU2063" s="195" t="s">
        <v>81</v>
      </c>
      <c r="AV2063" s="12" t="s">
        <v>81</v>
      </c>
      <c r="AW2063" s="12" t="s">
        <v>34</v>
      </c>
      <c r="AX2063" s="12" t="s">
        <v>72</v>
      </c>
      <c r="AY2063" s="195" t="s">
        <v>177</v>
      </c>
    </row>
    <row r="2064" spans="2:51" s="12" customFormat="1" ht="12">
      <c r="B2064" s="194"/>
      <c r="D2064" s="191" t="s">
        <v>188</v>
      </c>
      <c r="E2064" s="195" t="s">
        <v>3</v>
      </c>
      <c r="F2064" s="196" t="s">
        <v>1242</v>
      </c>
      <c r="H2064" s="197">
        <v>36.8</v>
      </c>
      <c r="I2064" s="198"/>
      <c r="L2064" s="194"/>
      <c r="M2064" s="199"/>
      <c r="N2064" s="200"/>
      <c r="O2064" s="200"/>
      <c r="P2064" s="200"/>
      <c r="Q2064" s="200"/>
      <c r="R2064" s="200"/>
      <c r="S2064" s="200"/>
      <c r="T2064" s="201"/>
      <c r="AT2064" s="195" t="s">
        <v>188</v>
      </c>
      <c r="AU2064" s="195" t="s">
        <v>81</v>
      </c>
      <c r="AV2064" s="12" t="s">
        <v>81</v>
      </c>
      <c r="AW2064" s="12" t="s">
        <v>34</v>
      </c>
      <c r="AX2064" s="12" t="s">
        <v>72</v>
      </c>
      <c r="AY2064" s="195" t="s">
        <v>177</v>
      </c>
    </row>
    <row r="2065" spans="2:51" s="14" customFormat="1" ht="12">
      <c r="B2065" s="221"/>
      <c r="D2065" s="191" t="s">
        <v>188</v>
      </c>
      <c r="E2065" s="222" t="s">
        <v>3</v>
      </c>
      <c r="F2065" s="223" t="s">
        <v>1175</v>
      </c>
      <c r="H2065" s="224">
        <v>47.599999999999994</v>
      </c>
      <c r="I2065" s="225"/>
      <c r="L2065" s="221"/>
      <c r="M2065" s="226"/>
      <c r="N2065" s="227"/>
      <c r="O2065" s="227"/>
      <c r="P2065" s="227"/>
      <c r="Q2065" s="227"/>
      <c r="R2065" s="227"/>
      <c r="S2065" s="227"/>
      <c r="T2065" s="228"/>
      <c r="AT2065" s="222" t="s">
        <v>188</v>
      </c>
      <c r="AU2065" s="222" t="s">
        <v>81</v>
      </c>
      <c r="AV2065" s="14" t="s">
        <v>194</v>
      </c>
      <c r="AW2065" s="14" t="s">
        <v>34</v>
      </c>
      <c r="AX2065" s="14" t="s">
        <v>72</v>
      </c>
      <c r="AY2065" s="222" t="s">
        <v>177</v>
      </c>
    </row>
    <row r="2066" spans="2:51" s="13" customFormat="1" ht="12">
      <c r="B2066" s="213"/>
      <c r="D2066" s="191" t="s">
        <v>188</v>
      </c>
      <c r="E2066" s="214" t="s">
        <v>3</v>
      </c>
      <c r="F2066" s="215" t="s">
        <v>359</v>
      </c>
      <c r="H2066" s="216">
        <v>379</v>
      </c>
      <c r="I2066" s="217"/>
      <c r="L2066" s="213"/>
      <c r="M2066" s="218"/>
      <c r="N2066" s="219"/>
      <c r="O2066" s="219"/>
      <c r="P2066" s="219"/>
      <c r="Q2066" s="219"/>
      <c r="R2066" s="219"/>
      <c r="S2066" s="219"/>
      <c r="T2066" s="220"/>
      <c r="AT2066" s="214" t="s">
        <v>188</v>
      </c>
      <c r="AU2066" s="214" t="s">
        <v>81</v>
      </c>
      <c r="AV2066" s="13" t="s">
        <v>184</v>
      </c>
      <c r="AW2066" s="13" t="s">
        <v>34</v>
      </c>
      <c r="AX2066" s="13" t="s">
        <v>79</v>
      </c>
      <c r="AY2066" s="214" t="s">
        <v>177</v>
      </c>
    </row>
    <row r="2067" spans="2:65" s="1" customFormat="1" ht="36" customHeight="1">
      <c r="B2067" s="177"/>
      <c r="C2067" s="178" t="s">
        <v>1243</v>
      </c>
      <c r="D2067" s="178" t="s">
        <v>179</v>
      </c>
      <c r="E2067" s="179" t="s">
        <v>1244</v>
      </c>
      <c r="F2067" s="180" t="s">
        <v>1245</v>
      </c>
      <c r="G2067" s="181" t="s">
        <v>261</v>
      </c>
      <c r="H2067" s="182">
        <v>276.06</v>
      </c>
      <c r="I2067" s="183"/>
      <c r="J2067" s="184">
        <f>ROUND(I2067*H2067,2)</f>
        <v>0</v>
      </c>
      <c r="K2067" s="180" t="s">
        <v>183</v>
      </c>
      <c r="L2067" s="37"/>
      <c r="M2067" s="185" t="s">
        <v>3</v>
      </c>
      <c r="N2067" s="186" t="s">
        <v>43</v>
      </c>
      <c r="O2067" s="70"/>
      <c r="P2067" s="187">
        <f>O2067*H2067</f>
        <v>0</v>
      </c>
      <c r="Q2067" s="187">
        <v>0</v>
      </c>
      <c r="R2067" s="187">
        <f>Q2067*H2067</f>
        <v>0</v>
      </c>
      <c r="S2067" s="187">
        <v>0.063</v>
      </c>
      <c r="T2067" s="188">
        <f>S2067*H2067</f>
        <v>17.39178</v>
      </c>
      <c r="AR2067" s="189" t="s">
        <v>184</v>
      </c>
      <c r="AT2067" s="189" t="s">
        <v>179</v>
      </c>
      <c r="AU2067" s="189" t="s">
        <v>81</v>
      </c>
      <c r="AY2067" s="18" t="s">
        <v>177</v>
      </c>
      <c r="BE2067" s="190">
        <f>IF(N2067="základní",J2067,0)</f>
        <v>0</v>
      </c>
      <c r="BF2067" s="190">
        <f>IF(N2067="snížená",J2067,0)</f>
        <v>0</v>
      </c>
      <c r="BG2067" s="190">
        <f>IF(N2067="zákl. přenesená",J2067,0)</f>
        <v>0</v>
      </c>
      <c r="BH2067" s="190">
        <f>IF(N2067="sníž. přenesená",J2067,0)</f>
        <v>0</v>
      </c>
      <c r="BI2067" s="190">
        <f>IF(N2067="nulová",J2067,0)</f>
        <v>0</v>
      </c>
      <c r="BJ2067" s="18" t="s">
        <v>79</v>
      </c>
      <c r="BK2067" s="190">
        <f>ROUND(I2067*H2067,2)</f>
        <v>0</v>
      </c>
      <c r="BL2067" s="18" t="s">
        <v>184</v>
      </c>
      <c r="BM2067" s="189" t="s">
        <v>1246</v>
      </c>
    </row>
    <row r="2068" spans="2:47" s="1" customFormat="1" ht="12">
      <c r="B2068" s="37"/>
      <c r="D2068" s="191" t="s">
        <v>186</v>
      </c>
      <c r="F2068" s="192" t="s">
        <v>1228</v>
      </c>
      <c r="I2068" s="122"/>
      <c r="L2068" s="37"/>
      <c r="M2068" s="193"/>
      <c r="N2068" s="70"/>
      <c r="O2068" s="70"/>
      <c r="P2068" s="70"/>
      <c r="Q2068" s="70"/>
      <c r="R2068" s="70"/>
      <c r="S2068" s="70"/>
      <c r="T2068" s="71"/>
      <c r="AT2068" s="18" t="s">
        <v>186</v>
      </c>
      <c r="AU2068" s="18" t="s">
        <v>81</v>
      </c>
    </row>
    <row r="2069" spans="2:51" s="12" customFormat="1" ht="12">
      <c r="B2069" s="194"/>
      <c r="D2069" s="191" t="s">
        <v>188</v>
      </c>
      <c r="E2069" s="195" t="s">
        <v>3</v>
      </c>
      <c r="F2069" s="196" t="s">
        <v>1247</v>
      </c>
      <c r="H2069" s="197">
        <v>19.8</v>
      </c>
      <c r="I2069" s="198"/>
      <c r="L2069" s="194"/>
      <c r="M2069" s="199"/>
      <c r="N2069" s="200"/>
      <c r="O2069" s="200"/>
      <c r="P2069" s="200"/>
      <c r="Q2069" s="200"/>
      <c r="R2069" s="200"/>
      <c r="S2069" s="200"/>
      <c r="T2069" s="201"/>
      <c r="AT2069" s="195" t="s">
        <v>188</v>
      </c>
      <c r="AU2069" s="195" t="s">
        <v>81</v>
      </c>
      <c r="AV2069" s="12" t="s">
        <v>81</v>
      </c>
      <c r="AW2069" s="12" t="s">
        <v>34</v>
      </c>
      <c r="AX2069" s="12" t="s">
        <v>72</v>
      </c>
      <c r="AY2069" s="195" t="s">
        <v>177</v>
      </c>
    </row>
    <row r="2070" spans="2:51" s="12" customFormat="1" ht="12">
      <c r="B2070" s="194"/>
      <c r="D2070" s="191" t="s">
        <v>188</v>
      </c>
      <c r="E2070" s="195" t="s">
        <v>3</v>
      </c>
      <c r="F2070" s="196" t="s">
        <v>1248</v>
      </c>
      <c r="H2070" s="197">
        <v>4.62</v>
      </c>
      <c r="I2070" s="198"/>
      <c r="L2070" s="194"/>
      <c r="M2070" s="199"/>
      <c r="N2070" s="200"/>
      <c r="O2070" s="200"/>
      <c r="P2070" s="200"/>
      <c r="Q2070" s="200"/>
      <c r="R2070" s="200"/>
      <c r="S2070" s="200"/>
      <c r="T2070" s="201"/>
      <c r="AT2070" s="195" t="s">
        <v>188</v>
      </c>
      <c r="AU2070" s="195" t="s">
        <v>81</v>
      </c>
      <c r="AV2070" s="12" t="s">
        <v>81</v>
      </c>
      <c r="AW2070" s="12" t="s">
        <v>34</v>
      </c>
      <c r="AX2070" s="12" t="s">
        <v>72</v>
      </c>
      <c r="AY2070" s="195" t="s">
        <v>177</v>
      </c>
    </row>
    <row r="2071" spans="2:51" s="12" customFormat="1" ht="12">
      <c r="B2071" s="194"/>
      <c r="D2071" s="191" t="s">
        <v>188</v>
      </c>
      <c r="E2071" s="195" t="s">
        <v>3</v>
      </c>
      <c r="F2071" s="196" t="s">
        <v>1249</v>
      </c>
      <c r="H2071" s="197">
        <v>6.72</v>
      </c>
      <c r="I2071" s="198"/>
      <c r="L2071" s="194"/>
      <c r="M2071" s="199"/>
      <c r="N2071" s="200"/>
      <c r="O2071" s="200"/>
      <c r="P2071" s="200"/>
      <c r="Q2071" s="200"/>
      <c r="R2071" s="200"/>
      <c r="S2071" s="200"/>
      <c r="T2071" s="201"/>
      <c r="AT2071" s="195" t="s">
        <v>188</v>
      </c>
      <c r="AU2071" s="195" t="s">
        <v>81</v>
      </c>
      <c r="AV2071" s="12" t="s">
        <v>81</v>
      </c>
      <c r="AW2071" s="12" t="s">
        <v>34</v>
      </c>
      <c r="AX2071" s="12" t="s">
        <v>72</v>
      </c>
      <c r="AY2071" s="195" t="s">
        <v>177</v>
      </c>
    </row>
    <row r="2072" spans="2:51" s="14" customFormat="1" ht="12">
      <c r="B2072" s="221"/>
      <c r="D2072" s="191" t="s">
        <v>188</v>
      </c>
      <c r="E2072" s="222" t="s">
        <v>3</v>
      </c>
      <c r="F2072" s="223" t="s">
        <v>1165</v>
      </c>
      <c r="H2072" s="224">
        <v>31.14</v>
      </c>
      <c r="I2072" s="225"/>
      <c r="L2072" s="221"/>
      <c r="M2072" s="226"/>
      <c r="N2072" s="227"/>
      <c r="O2072" s="227"/>
      <c r="P2072" s="227"/>
      <c r="Q2072" s="227"/>
      <c r="R2072" s="227"/>
      <c r="S2072" s="227"/>
      <c r="T2072" s="228"/>
      <c r="AT2072" s="222" t="s">
        <v>188</v>
      </c>
      <c r="AU2072" s="222" t="s">
        <v>81</v>
      </c>
      <c r="AV2072" s="14" t="s">
        <v>194</v>
      </c>
      <c r="AW2072" s="14" t="s">
        <v>34</v>
      </c>
      <c r="AX2072" s="14" t="s">
        <v>72</v>
      </c>
      <c r="AY2072" s="222" t="s">
        <v>177</v>
      </c>
    </row>
    <row r="2073" spans="2:51" s="12" customFormat="1" ht="12">
      <c r="B2073" s="194"/>
      <c r="D2073" s="191" t="s">
        <v>188</v>
      </c>
      <c r="E2073" s="195" t="s">
        <v>3</v>
      </c>
      <c r="F2073" s="196" t="s">
        <v>1250</v>
      </c>
      <c r="H2073" s="197">
        <v>55</v>
      </c>
      <c r="I2073" s="198"/>
      <c r="L2073" s="194"/>
      <c r="M2073" s="199"/>
      <c r="N2073" s="200"/>
      <c r="O2073" s="200"/>
      <c r="P2073" s="200"/>
      <c r="Q2073" s="200"/>
      <c r="R2073" s="200"/>
      <c r="S2073" s="200"/>
      <c r="T2073" s="201"/>
      <c r="AT2073" s="195" t="s">
        <v>188</v>
      </c>
      <c r="AU2073" s="195" t="s">
        <v>81</v>
      </c>
      <c r="AV2073" s="12" t="s">
        <v>81</v>
      </c>
      <c r="AW2073" s="12" t="s">
        <v>34</v>
      </c>
      <c r="AX2073" s="12" t="s">
        <v>72</v>
      </c>
      <c r="AY2073" s="195" t="s">
        <v>177</v>
      </c>
    </row>
    <row r="2074" spans="2:51" s="12" customFormat="1" ht="12">
      <c r="B2074" s="194"/>
      <c r="D2074" s="191" t="s">
        <v>188</v>
      </c>
      <c r="E2074" s="195" t="s">
        <v>3</v>
      </c>
      <c r="F2074" s="196" t="s">
        <v>1248</v>
      </c>
      <c r="H2074" s="197">
        <v>4.62</v>
      </c>
      <c r="I2074" s="198"/>
      <c r="L2074" s="194"/>
      <c r="M2074" s="199"/>
      <c r="N2074" s="200"/>
      <c r="O2074" s="200"/>
      <c r="P2074" s="200"/>
      <c r="Q2074" s="200"/>
      <c r="R2074" s="200"/>
      <c r="S2074" s="200"/>
      <c r="T2074" s="201"/>
      <c r="AT2074" s="195" t="s">
        <v>188</v>
      </c>
      <c r="AU2074" s="195" t="s">
        <v>81</v>
      </c>
      <c r="AV2074" s="12" t="s">
        <v>81</v>
      </c>
      <c r="AW2074" s="12" t="s">
        <v>34</v>
      </c>
      <c r="AX2074" s="12" t="s">
        <v>72</v>
      </c>
      <c r="AY2074" s="195" t="s">
        <v>177</v>
      </c>
    </row>
    <row r="2075" spans="2:51" s="12" customFormat="1" ht="12">
      <c r="B2075" s="194"/>
      <c r="D2075" s="191" t="s">
        <v>188</v>
      </c>
      <c r="E2075" s="195" t="s">
        <v>3</v>
      </c>
      <c r="F2075" s="196" t="s">
        <v>1251</v>
      </c>
      <c r="H2075" s="197">
        <v>3.36</v>
      </c>
      <c r="I2075" s="198"/>
      <c r="L2075" s="194"/>
      <c r="M2075" s="199"/>
      <c r="N2075" s="200"/>
      <c r="O2075" s="200"/>
      <c r="P2075" s="200"/>
      <c r="Q2075" s="200"/>
      <c r="R2075" s="200"/>
      <c r="S2075" s="200"/>
      <c r="T2075" s="201"/>
      <c r="AT2075" s="195" t="s">
        <v>188</v>
      </c>
      <c r="AU2075" s="195" t="s">
        <v>81</v>
      </c>
      <c r="AV2075" s="12" t="s">
        <v>81</v>
      </c>
      <c r="AW2075" s="12" t="s">
        <v>34</v>
      </c>
      <c r="AX2075" s="12" t="s">
        <v>72</v>
      </c>
      <c r="AY2075" s="195" t="s">
        <v>177</v>
      </c>
    </row>
    <row r="2076" spans="2:51" s="14" customFormat="1" ht="12">
      <c r="B2076" s="221"/>
      <c r="D2076" s="191" t="s">
        <v>188</v>
      </c>
      <c r="E2076" s="222" t="s">
        <v>3</v>
      </c>
      <c r="F2076" s="223" t="s">
        <v>1168</v>
      </c>
      <c r="H2076" s="224">
        <v>62.98</v>
      </c>
      <c r="I2076" s="225"/>
      <c r="L2076" s="221"/>
      <c r="M2076" s="226"/>
      <c r="N2076" s="227"/>
      <c r="O2076" s="227"/>
      <c r="P2076" s="227"/>
      <c r="Q2076" s="227"/>
      <c r="R2076" s="227"/>
      <c r="S2076" s="227"/>
      <c r="T2076" s="228"/>
      <c r="AT2076" s="222" t="s">
        <v>188</v>
      </c>
      <c r="AU2076" s="222" t="s">
        <v>81</v>
      </c>
      <c r="AV2076" s="14" t="s">
        <v>194</v>
      </c>
      <c r="AW2076" s="14" t="s">
        <v>34</v>
      </c>
      <c r="AX2076" s="14" t="s">
        <v>72</v>
      </c>
      <c r="AY2076" s="222" t="s">
        <v>177</v>
      </c>
    </row>
    <row r="2077" spans="2:51" s="12" customFormat="1" ht="12">
      <c r="B2077" s="194"/>
      <c r="D2077" s="191" t="s">
        <v>188</v>
      </c>
      <c r="E2077" s="195" t="s">
        <v>3</v>
      </c>
      <c r="F2077" s="196" t="s">
        <v>1252</v>
      </c>
      <c r="H2077" s="197">
        <v>50.6</v>
      </c>
      <c r="I2077" s="198"/>
      <c r="L2077" s="194"/>
      <c r="M2077" s="199"/>
      <c r="N2077" s="200"/>
      <c r="O2077" s="200"/>
      <c r="P2077" s="200"/>
      <c r="Q2077" s="200"/>
      <c r="R2077" s="200"/>
      <c r="S2077" s="200"/>
      <c r="T2077" s="201"/>
      <c r="AT2077" s="195" t="s">
        <v>188</v>
      </c>
      <c r="AU2077" s="195" t="s">
        <v>81</v>
      </c>
      <c r="AV2077" s="12" t="s">
        <v>81</v>
      </c>
      <c r="AW2077" s="12" t="s">
        <v>34</v>
      </c>
      <c r="AX2077" s="12" t="s">
        <v>72</v>
      </c>
      <c r="AY2077" s="195" t="s">
        <v>177</v>
      </c>
    </row>
    <row r="2078" spans="2:51" s="12" customFormat="1" ht="12">
      <c r="B2078" s="194"/>
      <c r="D2078" s="191" t="s">
        <v>188</v>
      </c>
      <c r="E2078" s="195" t="s">
        <v>3</v>
      </c>
      <c r="F2078" s="196" t="s">
        <v>1248</v>
      </c>
      <c r="H2078" s="197">
        <v>4.62</v>
      </c>
      <c r="I2078" s="198"/>
      <c r="L2078" s="194"/>
      <c r="M2078" s="199"/>
      <c r="N2078" s="200"/>
      <c r="O2078" s="200"/>
      <c r="P2078" s="200"/>
      <c r="Q2078" s="200"/>
      <c r="R2078" s="200"/>
      <c r="S2078" s="200"/>
      <c r="T2078" s="201"/>
      <c r="AT2078" s="195" t="s">
        <v>188</v>
      </c>
      <c r="AU2078" s="195" t="s">
        <v>81</v>
      </c>
      <c r="AV2078" s="12" t="s">
        <v>81</v>
      </c>
      <c r="AW2078" s="12" t="s">
        <v>34</v>
      </c>
      <c r="AX2078" s="12" t="s">
        <v>72</v>
      </c>
      <c r="AY2078" s="195" t="s">
        <v>177</v>
      </c>
    </row>
    <row r="2079" spans="2:51" s="14" customFormat="1" ht="12">
      <c r="B2079" s="221"/>
      <c r="D2079" s="191" t="s">
        <v>188</v>
      </c>
      <c r="E2079" s="222" t="s">
        <v>3</v>
      </c>
      <c r="F2079" s="223" t="s">
        <v>1170</v>
      </c>
      <c r="H2079" s="224">
        <v>55.22</v>
      </c>
      <c r="I2079" s="225"/>
      <c r="L2079" s="221"/>
      <c r="M2079" s="226"/>
      <c r="N2079" s="227"/>
      <c r="O2079" s="227"/>
      <c r="P2079" s="227"/>
      <c r="Q2079" s="227"/>
      <c r="R2079" s="227"/>
      <c r="S2079" s="227"/>
      <c r="T2079" s="228"/>
      <c r="AT2079" s="222" t="s">
        <v>188</v>
      </c>
      <c r="AU2079" s="222" t="s">
        <v>81</v>
      </c>
      <c r="AV2079" s="14" t="s">
        <v>194</v>
      </c>
      <c r="AW2079" s="14" t="s">
        <v>34</v>
      </c>
      <c r="AX2079" s="14" t="s">
        <v>72</v>
      </c>
      <c r="AY2079" s="222" t="s">
        <v>177</v>
      </c>
    </row>
    <row r="2080" spans="2:51" s="12" customFormat="1" ht="12">
      <c r="B2080" s="194"/>
      <c r="D2080" s="191" t="s">
        <v>188</v>
      </c>
      <c r="E2080" s="195" t="s">
        <v>3</v>
      </c>
      <c r="F2080" s="196" t="s">
        <v>1252</v>
      </c>
      <c r="H2080" s="197">
        <v>50.6</v>
      </c>
      <c r="I2080" s="198"/>
      <c r="L2080" s="194"/>
      <c r="M2080" s="199"/>
      <c r="N2080" s="200"/>
      <c r="O2080" s="200"/>
      <c r="P2080" s="200"/>
      <c r="Q2080" s="200"/>
      <c r="R2080" s="200"/>
      <c r="S2080" s="200"/>
      <c r="T2080" s="201"/>
      <c r="AT2080" s="195" t="s">
        <v>188</v>
      </c>
      <c r="AU2080" s="195" t="s">
        <v>81</v>
      </c>
      <c r="AV2080" s="12" t="s">
        <v>81</v>
      </c>
      <c r="AW2080" s="12" t="s">
        <v>34</v>
      </c>
      <c r="AX2080" s="12" t="s">
        <v>72</v>
      </c>
      <c r="AY2080" s="195" t="s">
        <v>177</v>
      </c>
    </row>
    <row r="2081" spans="2:51" s="12" customFormat="1" ht="12">
      <c r="B2081" s="194"/>
      <c r="D2081" s="191" t="s">
        <v>188</v>
      </c>
      <c r="E2081" s="195" t="s">
        <v>3</v>
      </c>
      <c r="F2081" s="196" t="s">
        <v>1253</v>
      </c>
      <c r="H2081" s="197">
        <v>5.28</v>
      </c>
      <c r="I2081" s="198"/>
      <c r="L2081" s="194"/>
      <c r="M2081" s="199"/>
      <c r="N2081" s="200"/>
      <c r="O2081" s="200"/>
      <c r="P2081" s="200"/>
      <c r="Q2081" s="200"/>
      <c r="R2081" s="200"/>
      <c r="S2081" s="200"/>
      <c r="T2081" s="201"/>
      <c r="AT2081" s="195" t="s">
        <v>188</v>
      </c>
      <c r="AU2081" s="195" t="s">
        <v>81</v>
      </c>
      <c r="AV2081" s="12" t="s">
        <v>81</v>
      </c>
      <c r="AW2081" s="12" t="s">
        <v>34</v>
      </c>
      <c r="AX2081" s="12" t="s">
        <v>72</v>
      </c>
      <c r="AY2081" s="195" t="s">
        <v>177</v>
      </c>
    </row>
    <row r="2082" spans="2:51" s="12" customFormat="1" ht="12">
      <c r="B2082" s="194"/>
      <c r="D2082" s="191" t="s">
        <v>188</v>
      </c>
      <c r="E2082" s="195" t="s">
        <v>3</v>
      </c>
      <c r="F2082" s="196" t="s">
        <v>1251</v>
      </c>
      <c r="H2082" s="197">
        <v>3.36</v>
      </c>
      <c r="I2082" s="198"/>
      <c r="L2082" s="194"/>
      <c r="M2082" s="199"/>
      <c r="N2082" s="200"/>
      <c r="O2082" s="200"/>
      <c r="P2082" s="200"/>
      <c r="Q2082" s="200"/>
      <c r="R2082" s="200"/>
      <c r="S2082" s="200"/>
      <c r="T2082" s="201"/>
      <c r="AT2082" s="195" t="s">
        <v>188</v>
      </c>
      <c r="AU2082" s="195" t="s">
        <v>81</v>
      </c>
      <c r="AV2082" s="12" t="s">
        <v>81</v>
      </c>
      <c r="AW2082" s="12" t="s">
        <v>34</v>
      </c>
      <c r="AX2082" s="12" t="s">
        <v>72</v>
      </c>
      <c r="AY2082" s="195" t="s">
        <v>177</v>
      </c>
    </row>
    <row r="2083" spans="2:51" s="14" customFormat="1" ht="12">
      <c r="B2083" s="221"/>
      <c r="D2083" s="191" t="s">
        <v>188</v>
      </c>
      <c r="E2083" s="222" t="s">
        <v>3</v>
      </c>
      <c r="F2083" s="223" t="s">
        <v>1171</v>
      </c>
      <c r="H2083" s="224">
        <v>59.24</v>
      </c>
      <c r="I2083" s="225"/>
      <c r="L2083" s="221"/>
      <c r="M2083" s="226"/>
      <c r="N2083" s="227"/>
      <c r="O2083" s="227"/>
      <c r="P2083" s="227"/>
      <c r="Q2083" s="227"/>
      <c r="R2083" s="227"/>
      <c r="S2083" s="227"/>
      <c r="T2083" s="228"/>
      <c r="AT2083" s="222" t="s">
        <v>188</v>
      </c>
      <c r="AU2083" s="222" t="s">
        <v>81</v>
      </c>
      <c r="AV2083" s="14" t="s">
        <v>194</v>
      </c>
      <c r="AW2083" s="14" t="s">
        <v>34</v>
      </c>
      <c r="AX2083" s="14" t="s">
        <v>72</v>
      </c>
      <c r="AY2083" s="222" t="s">
        <v>177</v>
      </c>
    </row>
    <row r="2084" spans="2:51" s="12" customFormat="1" ht="12">
      <c r="B2084" s="194"/>
      <c r="D2084" s="191" t="s">
        <v>188</v>
      </c>
      <c r="E2084" s="195" t="s">
        <v>3</v>
      </c>
      <c r="F2084" s="196" t="s">
        <v>1254</v>
      </c>
      <c r="H2084" s="197">
        <v>52.8</v>
      </c>
      <c r="I2084" s="198"/>
      <c r="L2084" s="194"/>
      <c r="M2084" s="199"/>
      <c r="N2084" s="200"/>
      <c r="O2084" s="200"/>
      <c r="P2084" s="200"/>
      <c r="Q2084" s="200"/>
      <c r="R2084" s="200"/>
      <c r="S2084" s="200"/>
      <c r="T2084" s="201"/>
      <c r="AT2084" s="195" t="s">
        <v>188</v>
      </c>
      <c r="AU2084" s="195" t="s">
        <v>81</v>
      </c>
      <c r="AV2084" s="12" t="s">
        <v>81</v>
      </c>
      <c r="AW2084" s="12" t="s">
        <v>34</v>
      </c>
      <c r="AX2084" s="12" t="s">
        <v>72</v>
      </c>
      <c r="AY2084" s="195" t="s">
        <v>177</v>
      </c>
    </row>
    <row r="2085" spans="2:51" s="12" customFormat="1" ht="12">
      <c r="B2085" s="194"/>
      <c r="D2085" s="191" t="s">
        <v>188</v>
      </c>
      <c r="E2085" s="195" t="s">
        <v>3</v>
      </c>
      <c r="F2085" s="196" t="s">
        <v>1255</v>
      </c>
      <c r="H2085" s="197">
        <v>5.88</v>
      </c>
      <c r="I2085" s="198"/>
      <c r="L2085" s="194"/>
      <c r="M2085" s="199"/>
      <c r="N2085" s="200"/>
      <c r="O2085" s="200"/>
      <c r="P2085" s="200"/>
      <c r="Q2085" s="200"/>
      <c r="R2085" s="200"/>
      <c r="S2085" s="200"/>
      <c r="T2085" s="201"/>
      <c r="AT2085" s="195" t="s">
        <v>188</v>
      </c>
      <c r="AU2085" s="195" t="s">
        <v>81</v>
      </c>
      <c r="AV2085" s="12" t="s">
        <v>81</v>
      </c>
      <c r="AW2085" s="12" t="s">
        <v>34</v>
      </c>
      <c r="AX2085" s="12" t="s">
        <v>72</v>
      </c>
      <c r="AY2085" s="195" t="s">
        <v>177</v>
      </c>
    </row>
    <row r="2086" spans="2:51" s="14" customFormat="1" ht="12">
      <c r="B2086" s="221"/>
      <c r="D2086" s="191" t="s">
        <v>188</v>
      </c>
      <c r="E2086" s="222" t="s">
        <v>3</v>
      </c>
      <c r="F2086" s="223" t="s">
        <v>1173</v>
      </c>
      <c r="H2086" s="224">
        <v>58.68</v>
      </c>
      <c r="I2086" s="225"/>
      <c r="L2086" s="221"/>
      <c r="M2086" s="226"/>
      <c r="N2086" s="227"/>
      <c r="O2086" s="227"/>
      <c r="P2086" s="227"/>
      <c r="Q2086" s="227"/>
      <c r="R2086" s="227"/>
      <c r="S2086" s="227"/>
      <c r="T2086" s="228"/>
      <c r="AT2086" s="222" t="s">
        <v>188</v>
      </c>
      <c r="AU2086" s="222" t="s">
        <v>81</v>
      </c>
      <c r="AV2086" s="14" t="s">
        <v>194</v>
      </c>
      <c r="AW2086" s="14" t="s">
        <v>34</v>
      </c>
      <c r="AX2086" s="14" t="s">
        <v>72</v>
      </c>
      <c r="AY2086" s="222" t="s">
        <v>177</v>
      </c>
    </row>
    <row r="2087" spans="2:51" s="12" customFormat="1" ht="12">
      <c r="B2087" s="194"/>
      <c r="D2087" s="191" t="s">
        <v>188</v>
      </c>
      <c r="E2087" s="195" t="s">
        <v>3</v>
      </c>
      <c r="F2087" s="196" t="s">
        <v>1256</v>
      </c>
      <c r="H2087" s="197">
        <v>8.8</v>
      </c>
      <c r="I2087" s="198"/>
      <c r="L2087" s="194"/>
      <c r="M2087" s="199"/>
      <c r="N2087" s="200"/>
      <c r="O2087" s="200"/>
      <c r="P2087" s="200"/>
      <c r="Q2087" s="200"/>
      <c r="R2087" s="200"/>
      <c r="S2087" s="200"/>
      <c r="T2087" s="201"/>
      <c r="AT2087" s="195" t="s">
        <v>188</v>
      </c>
      <c r="AU2087" s="195" t="s">
        <v>81</v>
      </c>
      <c r="AV2087" s="12" t="s">
        <v>81</v>
      </c>
      <c r="AW2087" s="12" t="s">
        <v>34</v>
      </c>
      <c r="AX2087" s="12" t="s">
        <v>72</v>
      </c>
      <c r="AY2087" s="195" t="s">
        <v>177</v>
      </c>
    </row>
    <row r="2088" spans="2:51" s="14" customFormat="1" ht="12">
      <c r="B2088" s="221"/>
      <c r="D2088" s="191" t="s">
        <v>188</v>
      </c>
      <c r="E2088" s="222" t="s">
        <v>3</v>
      </c>
      <c r="F2088" s="223" t="s">
        <v>1175</v>
      </c>
      <c r="H2088" s="224">
        <v>8.8</v>
      </c>
      <c r="I2088" s="225"/>
      <c r="L2088" s="221"/>
      <c r="M2088" s="226"/>
      <c r="N2088" s="227"/>
      <c r="O2088" s="227"/>
      <c r="P2088" s="227"/>
      <c r="Q2088" s="227"/>
      <c r="R2088" s="227"/>
      <c r="S2088" s="227"/>
      <c r="T2088" s="228"/>
      <c r="AT2088" s="222" t="s">
        <v>188</v>
      </c>
      <c r="AU2088" s="222" t="s">
        <v>81</v>
      </c>
      <c r="AV2088" s="14" t="s">
        <v>194</v>
      </c>
      <c r="AW2088" s="14" t="s">
        <v>34</v>
      </c>
      <c r="AX2088" s="14" t="s">
        <v>72</v>
      </c>
      <c r="AY2088" s="222" t="s">
        <v>177</v>
      </c>
    </row>
    <row r="2089" spans="2:51" s="13" customFormat="1" ht="12">
      <c r="B2089" s="213"/>
      <c r="D2089" s="191" t="s">
        <v>188</v>
      </c>
      <c r="E2089" s="214" t="s">
        <v>3</v>
      </c>
      <c r="F2089" s="215" t="s">
        <v>359</v>
      </c>
      <c r="H2089" s="216">
        <v>276.06</v>
      </c>
      <c r="I2089" s="217"/>
      <c r="L2089" s="213"/>
      <c r="M2089" s="218"/>
      <c r="N2089" s="219"/>
      <c r="O2089" s="219"/>
      <c r="P2089" s="219"/>
      <c r="Q2089" s="219"/>
      <c r="R2089" s="219"/>
      <c r="S2089" s="219"/>
      <c r="T2089" s="220"/>
      <c r="AT2089" s="214" t="s">
        <v>188</v>
      </c>
      <c r="AU2089" s="214" t="s">
        <v>81</v>
      </c>
      <c r="AV2089" s="13" t="s">
        <v>184</v>
      </c>
      <c r="AW2089" s="13" t="s">
        <v>34</v>
      </c>
      <c r="AX2089" s="13" t="s">
        <v>79</v>
      </c>
      <c r="AY2089" s="214" t="s">
        <v>177</v>
      </c>
    </row>
    <row r="2090" spans="2:65" s="1" customFormat="1" ht="36" customHeight="1">
      <c r="B2090" s="177"/>
      <c r="C2090" s="178" t="s">
        <v>1257</v>
      </c>
      <c r="D2090" s="178" t="s">
        <v>179</v>
      </c>
      <c r="E2090" s="179" t="s">
        <v>1258</v>
      </c>
      <c r="F2090" s="180" t="s">
        <v>1259</v>
      </c>
      <c r="G2090" s="181" t="s">
        <v>261</v>
      </c>
      <c r="H2090" s="182">
        <v>109.736</v>
      </c>
      <c r="I2090" s="183"/>
      <c r="J2090" s="184">
        <f>ROUND(I2090*H2090,2)</f>
        <v>0</v>
      </c>
      <c r="K2090" s="180" t="s">
        <v>183</v>
      </c>
      <c r="L2090" s="37"/>
      <c r="M2090" s="185" t="s">
        <v>3</v>
      </c>
      <c r="N2090" s="186" t="s">
        <v>43</v>
      </c>
      <c r="O2090" s="70"/>
      <c r="P2090" s="187">
        <f>O2090*H2090</f>
        <v>0</v>
      </c>
      <c r="Q2090" s="187">
        <v>0</v>
      </c>
      <c r="R2090" s="187">
        <f>Q2090*H2090</f>
        <v>0</v>
      </c>
      <c r="S2090" s="187">
        <v>0.025</v>
      </c>
      <c r="T2090" s="188">
        <f>S2090*H2090</f>
        <v>2.7434000000000003</v>
      </c>
      <c r="AR2090" s="189" t="s">
        <v>184</v>
      </c>
      <c r="AT2090" s="189" t="s">
        <v>179</v>
      </c>
      <c r="AU2090" s="189" t="s">
        <v>81</v>
      </c>
      <c r="AY2090" s="18" t="s">
        <v>177</v>
      </c>
      <c r="BE2090" s="190">
        <f>IF(N2090="základní",J2090,0)</f>
        <v>0</v>
      </c>
      <c r="BF2090" s="190">
        <f>IF(N2090="snížená",J2090,0)</f>
        <v>0</v>
      </c>
      <c r="BG2090" s="190">
        <f>IF(N2090="zákl. přenesená",J2090,0)</f>
        <v>0</v>
      </c>
      <c r="BH2090" s="190">
        <f>IF(N2090="sníž. přenesená",J2090,0)</f>
        <v>0</v>
      </c>
      <c r="BI2090" s="190">
        <f>IF(N2090="nulová",J2090,0)</f>
        <v>0</v>
      </c>
      <c r="BJ2090" s="18" t="s">
        <v>79</v>
      </c>
      <c r="BK2090" s="190">
        <f>ROUND(I2090*H2090,2)</f>
        <v>0</v>
      </c>
      <c r="BL2090" s="18" t="s">
        <v>184</v>
      </c>
      <c r="BM2090" s="189" t="s">
        <v>1260</v>
      </c>
    </row>
    <row r="2091" spans="2:47" s="1" customFormat="1" ht="12">
      <c r="B2091" s="37"/>
      <c r="D2091" s="191" t="s">
        <v>186</v>
      </c>
      <c r="F2091" s="192" t="s">
        <v>1228</v>
      </c>
      <c r="I2091" s="122"/>
      <c r="L2091" s="37"/>
      <c r="M2091" s="193"/>
      <c r="N2091" s="70"/>
      <c r="O2091" s="70"/>
      <c r="P2091" s="70"/>
      <c r="Q2091" s="70"/>
      <c r="R2091" s="70"/>
      <c r="S2091" s="70"/>
      <c r="T2091" s="71"/>
      <c r="AT2091" s="18" t="s">
        <v>186</v>
      </c>
      <c r="AU2091" s="18" t="s">
        <v>81</v>
      </c>
    </row>
    <row r="2092" spans="2:51" s="12" customFormat="1" ht="12">
      <c r="B2092" s="194"/>
      <c r="D2092" s="191" t="s">
        <v>188</v>
      </c>
      <c r="E2092" s="195" t="s">
        <v>3</v>
      </c>
      <c r="F2092" s="196" t="s">
        <v>1261</v>
      </c>
      <c r="H2092" s="197">
        <v>16.5</v>
      </c>
      <c r="I2092" s="198"/>
      <c r="L2092" s="194"/>
      <c r="M2092" s="199"/>
      <c r="N2092" s="200"/>
      <c r="O2092" s="200"/>
      <c r="P2092" s="200"/>
      <c r="Q2092" s="200"/>
      <c r="R2092" s="200"/>
      <c r="S2092" s="200"/>
      <c r="T2092" s="201"/>
      <c r="AT2092" s="195" t="s">
        <v>188</v>
      </c>
      <c r="AU2092" s="195" t="s">
        <v>81</v>
      </c>
      <c r="AV2092" s="12" t="s">
        <v>81</v>
      </c>
      <c r="AW2092" s="12" t="s">
        <v>34</v>
      </c>
      <c r="AX2092" s="12" t="s">
        <v>72</v>
      </c>
      <c r="AY2092" s="195" t="s">
        <v>177</v>
      </c>
    </row>
    <row r="2093" spans="2:51" s="14" customFormat="1" ht="12">
      <c r="B2093" s="221"/>
      <c r="D2093" s="191" t="s">
        <v>188</v>
      </c>
      <c r="E2093" s="222" t="s">
        <v>3</v>
      </c>
      <c r="F2093" s="223" t="s">
        <v>1171</v>
      </c>
      <c r="H2093" s="224">
        <v>16.5</v>
      </c>
      <c r="I2093" s="225"/>
      <c r="L2093" s="221"/>
      <c r="M2093" s="226"/>
      <c r="N2093" s="227"/>
      <c r="O2093" s="227"/>
      <c r="P2093" s="227"/>
      <c r="Q2093" s="227"/>
      <c r="R2093" s="227"/>
      <c r="S2093" s="227"/>
      <c r="T2093" s="228"/>
      <c r="AT2093" s="222" t="s">
        <v>188</v>
      </c>
      <c r="AU2093" s="222" t="s">
        <v>81</v>
      </c>
      <c r="AV2093" s="14" t="s">
        <v>194</v>
      </c>
      <c r="AW2093" s="14" t="s">
        <v>34</v>
      </c>
      <c r="AX2093" s="14" t="s">
        <v>72</v>
      </c>
      <c r="AY2093" s="222" t="s">
        <v>177</v>
      </c>
    </row>
    <row r="2094" spans="2:51" s="12" customFormat="1" ht="12">
      <c r="B2094" s="194"/>
      <c r="D2094" s="191" t="s">
        <v>188</v>
      </c>
      <c r="E2094" s="195" t="s">
        <v>3</v>
      </c>
      <c r="F2094" s="196" t="s">
        <v>1261</v>
      </c>
      <c r="H2094" s="197">
        <v>16.5</v>
      </c>
      <c r="I2094" s="198"/>
      <c r="L2094" s="194"/>
      <c r="M2094" s="199"/>
      <c r="N2094" s="200"/>
      <c r="O2094" s="200"/>
      <c r="P2094" s="200"/>
      <c r="Q2094" s="200"/>
      <c r="R2094" s="200"/>
      <c r="S2094" s="200"/>
      <c r="T2094" s="201"/>
      <c r="AT2094" s="195" t="s">
        <v>188</v>
      </c>
      <c r="AU2094" s="195" t="s">
        <v>81</v>
      </c>
      <c r="AV2094" s="12" t="s">
        <v>81</v>
      </c>
      <c r="AW2094" s="12" t="s">
        <v>34</v>
      </c>
      <c r="AX2094" s="12" t="s">
        <v>72</v>
      </c>
      <c r="AY2094" s="195" t="s">
        <v>177</v>
      </c>
    </row>
    <row r="2095" spans="2:51" s="12" customFormat="1" ht="12">
      <c r="B2095" s="194"/>
      <c r="D2095" s="191" t="s">
        <v>188</v>
      </c>
      <c r="E2095" s="195" t="s">
        <v>3</v>
      </c>
      <c r="F2095" s="196" t="s">
        <v>1262</v>
      </c>
      <c r="H2095" s="197">
        <v>76.736</v>
      </c>
      <c r="I2095" s="198"/>
      <c r="L2095" s="194"/>
      <c r="M2095" s="199"/>
      <c r="N2095" s="200"/>
      <c r="O2095" s="200"/>
      <c r="P2095" s="200"/>
      <c r="Q2095" s="200"/>
      <c r="R2095" s="200"/>
      <c r="S2095" s="200"/>
      <c r="T2095" s="201"/>
      <c r="AT2095" s="195" t="s">
        <v>188</v>
      </c>
      <c r="AU2095" s="195" t="s">
        <v>81</v>
      </c>
      <c r="AV2095" s="12" t="s">
        <v>81</v>
      </c>
      <c r="AW2095" s="12" t="s">
        <v>34</v>
      </c>
      <c r="AX2095" s="12" t="s">
        <v>72</v>
      </c>
      <c r="AY2095" s="195" t="s">
        <v>177</v>
      </c>
    </row>
    <row r="2096" spans="2:51" s="14" customFormat="1" ht="12">
      <c r="B2096" s="221"/>
      <c r="D2096" s="191" t="s">
        <v>188</v>
      </c>
      <c r="E2096" s="222" t="s">
        <v>3</v>
      </c>
      <c r="F2096" s="223" t="s">
        <v>1173</v>
      </c>
      <c r="H2096" s="224">
        <v>93.236</v>
      </c>
      <c r="I2096" s="225"/>
      <c r="L2096" s="221"/>
      <c r="M2096" s="226"/>
      <c r="N2096" s="227"/>
      <c r="O2096" s="227"/>
      <c r="P2096" s="227"/>
      <c r="Q2096" s="227"/>
      <c r="R2096" s="227"/>
      <c r="S2096" s="227"/>
      <c r="T2096" s="228"/>
      <c r="AT2096" s="222" t="s">
        <v>188</v>
      </c>
      <c r="AU2096" s="222" t="s">
        <v>81</v>
      </c>
      <c r="AV2096" s="14" t="s">
        <v>194</v>
      </c>
      <c r="AW2096" s="14" t="s">
        <v>34</v>
      </c>
      <c r="AX2096" s="14" t="s">
        <v>72</v>
      </c>
      <c r="AY2096" s="222" t="s">
        <v>177</v>
      </c>
    </row>
    <row r="2097" spans="2:51" s="13" customFormat="1" ht="12">
      <c r="B2097" s="213"/>
      <c r="D2097" s="191" t="s">
        <v>188</v>
      </c>
      <c r="E2097" s="214" t="s">
        <v>3</v>
      </c>
      <c r="F2097" s="215" t="s">
        <v>359</v>
      </c>
      <c r="H2097" s="216">
        <v>109.736</v>
      </c>
      <c r="I2097" s="217"/>
      <c r="L2097" s="213"/>
      <c r="M2097" s="218"/>
      <c r="N2097" s="219"/>
      <c r="O2097" s="219"/>
      <c r="P2097" s="219"/>
      <c r="Q2097" s="219"/>
      <c r="R2097" s="219"/>
      <c r="S2097" s="219"/>
      <c r="T2097" s="220"/>
      <c r="AT2097" s="214" t="s">
        <v>188</v>
      </c>
      <c r="AU2097" s="214" t="s">
        <v>81</v>
      </c>
      <c r="AV2097" s="13" t="s">
        <v>184</v>
      </c>
      <c r="AW2097" s="13" t="s">
        <v>34</v>
      </c>
      <c r="AX2097" s="13" t="s">
        <v>79</v>
      </c>
      <c r="AY2097" s="214" t="s">
        <v>177</v>
      </c>
    </row>
    <row r="2098" spans="2:65" s="1" customFormat="1" ht="24" customHeight="1">
      <c r="B2098" s="177"/>
      <c r="C2098" s="178" t="s">
        <v>1263</v>
      </c>
      <c r="D2098" s="178" t="s">
        <v>179</v>
      </c>
      <c r="E2098" s="179" t="s">
        <v>1264</v>
      </c>
      <c r="F2098" s="180" t="s">
        <v>1265</v>
      </c>
      <c r="G2098" s="181" t="s">
        <v>261</v>
      </c>
      <c r="H2098" s="182">
        <v>5.04</v>
      </c>
      <c r="I2098" s="183"/>
      <c r="J2098" s="184">
        <f>ROUND(I2098*H2098,2)</f>
        <v>0</v>
      </c>
      <c r="K2098" s="180" t="s">
        <v>183</v>
      </c>
      <c r="L2098" s="37"/>
      <c r="M2098" s="185" t="s">
        <v>3</v>
      </c>
      <c r="N2098" s="186" t="s">
        <v>43</v>
      </c>
      <c r="O2098" s="70"/>
      <c r="P2098" s="187">
        <f>O2098*H2098</f>
        <v>0</v>
      </c>
      <c r="Q2098" s="187">
        <v>0</v>
      </c>
      <c r="R2098" s="187">
        <f>Q2098*H2098</f>
        <v>0</v>
      </c>
      <c r="S2098" s="187">
        <v>0.043</v>
      </c>
      <c r="T2098" s="188">
        <f>S2098*H2098</f>
        <v>0.21672</v>
      </c>
      <c r="AR2098" s="189" t="s">
        <v>184</v>
      </c>
      <c r="AT2098" s="189" t="s">
        <v>179</v>
      </c>
      <c r="AU2098" s="189" t="s">
        <v>81</v>
      </c>
      <c r="AY2098" s="18" t="s">
        <v>177</v>
      </c>
      <c r="BE2098" s="190">
        <f>IF(N2098="základní",J2098,0)</f>
        <v>0</v>
      </c>
      <c r="BF2098" s="190">
        <f>IF(N2098="snížená",J2098,0)</f>
        <v>0</v>
      </c>
      <c r="BG2098" s="190">
        <f>IF(N2098="zákl. přenesená",J2098,0)</f>
        <v>0</v>
      </c>
      <c r="BH2098" s="190">
        <f>IF(N2098="sníž. přenesená",J2098,0)</f>
        <v>0</v>
      </c>
      <c r="BI2098" s="190">
        <f>IF(N2098="nulová",J2098,0)</f>
        <v>0</v>
      </c>
      <c r="BJ2098" s="18" t="s">
        <v>79</v>
      </c>
      <c r="BK2098" s="190">
        <f>ROUND(I2098*H2098,2)</f>
        <v>0</v>
      </c>
      <c r="BL2098" s="18" t="s">
        <v>184</v>
      </c>
      <c r="BM2098" s="189" t="s">
        <v>1266</v>
      </c>
    </row>
    <row r="2099" spans="2:47" s="1" customFormat="1" ht="12">
      <c r="B2099" s="37"/>
      <c r="D2099" s="191" t="s">
        <v>186</v>
      </c>
      <c r="F2099" s="192" t="s">
        <v>1267</v>
      </c>
      <c r="I2099" s="122"/>
      <c r="L2099" s="37"/>
      <c r="M2099" s="193"/>
      <c r="N2099" s="70"/>
      <c r="O2099" s="70"/>
      <c r="P2099" s="70"/>
      <c r="Q2099" s="70"/>
      <c r="R2099" s="70"/>
      <c r="S2099" s="70"/>
      <c r="T2099" s="71"/>
      <c r="AT2099" s="18" t="s">
        <v>186</v>
      </c>
      <c r="AU2099" s="18" t="s">
        <v>81</v>
      </c>
    </row>
    <row r="2100" spans="2:51" s="12" customFormat="1" ht="12">
      <c r="B2100" s="194"/>
      <c r="D2100" s="191" t="s">
        <v>188</v>
      </c>
      <c r="E2100" s="195" t="s">
        <v>3</v>
      </c>
      <c r="F2100" s="196" t="s">
        <v>1268</v>
      </c>
      <c r="H2100" s="197">
        <v>5.04</v>
      </c>
      <c r="I2100" s="198"/>
      <c r="L2100" s="194"/>
      <c r="M2100" s="199"/>
      <c r="N2100" s="200"/>
      <c r="O2100" s="200"/>
      <c r="P2100" s="200"/>
      <c r="Q2100" s="200"/>
      <c r="R2100" s="200"/>
      <c r="S2100" s="200"/>
      <c r="T2100" s="201"/>
      <c r="AT2100" s="195" t="s">
        <v>188</v>
      </c>
      <c r="AU2100" s="195" t="s">
        <v>81</v>
      </c>
      <c r="AV2100" s="12" t="s">
        <v>81</v>
      </c>
      <c r="AW2100" s="12" t="s">
        <v>34</v>
      </c>
      <c r="AX2100" s="12" t="s">
        <v>79</v>
      </c>
      <c r="AY2100" s="195" t="s">
        <v>177</v>
      </c>
    </row>
    <row r="2101" spans="2:65" s="1" customFormat="1" ht="48" customHeight="1">
      <c r="B2101" s="177"/>
      <c r="C2101" s="178" t="s">
        <v>1269</v>
      </c>
      <c r="D2101" s="178" t="s">
        <v>179</v>
      </c>
      <c r="E2101" s="179" t="s">
        <v>1270</v>
      </c>
      <c r="F2101" s="180" t="s">
        <v>1271</v>
      </c>
      <c r="G2101" s="181" t="s">
        <v>261</v>
      </c>
      <c r="H2101" s="182">
        <v>0.51</v>
      </c>
      <c r="I2101" s="183"/>
      <c r="J2101" s="184">
        <f>ROUND(I2101*H2101,2)</f>
        <v>0</v>
      </c>
      <c r="K2101" s="180" t="s">
        <v>183</v>
      </c>
      <c r="L2101" s="37"/>
      <c r="M2101" s="185" t="s">
        <v>3</v>
      </c>
      <c r="N2101" s="186" t="s">
        <v>43</v>
      </c>
      <c r="O2101" s="70"/>
      <c r="P2101" s="187">
        <f>O2101*H2101</f>
        <v>0</v>
      </c>
      <c r="Q2101" s="187">
        <v>0</v>
      </c>
      <c r="R2101" s="187">
        <f>Q2101*H2101</f>
        <v>0</v>
      </c>
      <c r="S2101" s="187">
        <v>0.27</v>
      </c>
      <c r="T2101" s="188">
        <f>S2101*H2101</f>
        <v>0.13770000000000002</v>
      </c>
      <c r="AR2101" s="189" t="s">
        <v>184</v>
      </c>
      <c r="AT2101" s="189" t="s">
        <v>179</v>
      </c>
      <c r="AU2101" s="189" t="s">
        <v>81</v>
      </c>
      <c r="AY2101" s="18" t="s">
        <v>177</v>
      </c>
      <c r="BE2101" s="190">
        <f>IF(N2101="základní",J2101,0)</f>
        <v>0</v>
      </c>
      <c r="BF2101" s="190">
        <f>IF(N2101="snížená",J2101,0)</f>
        <v>0</v>
      </c>
      <c r="BG2101" s="190">
        <f>IF(N2101="zákl. přenesená",J2101,0)</f>
        <v>0</v>
      </c>
      <c r="BH2101" s="190">
        <f>IF(N2101="sníž. přenesená",J2101,0)</f>
        <v>0</v>
      </c>
      <c r="BI2101" s="190">
        <f>IF(N2101="nulová",J2101,0)</f>
        <v>0</v>
      </c>
      <c r="BJ2101" s="18" t="s">
        <v>79</v>
      </c>
      <c r="BK2101" s="190">
        <f>ROUND(I2101*H2101,2)</f>
        <v>0</v>
      </c>
      <c r="BL2101" s="18" t="s">
        <v>184</v>
      </c>
      <c r="BM2101" s="189" t="s">
        <v>1272</v>
      </c>
    </row>
    <row r="2102" spans="2:51" s="12" customFormat="1" ht="12">
      <c r="B2102" s="194"/>
      <c r="D2102" s="191" t="s">
        <v>188</v>
      </c>
      <c r="E2102" s="195" t="s">
        <v>3</v>
      </c>
      <c r="F2102" s="196" t="s">
        <v>1273</v>
      </c>
      <c r="H2102" s="197">
        <v>0.51</v>
      </c>
      <c r="I2102" s="198"/>
      <c r="L2102" s="194"/>
      <c r="M2102" s="199"/>
      <c r="N2102" s="200"/>
      <c r="O2102" s="200"/>
      <c r="P2102" s="200"/>
      <c r="Q2102" s="200"/>
      <c r="R2102" s="200"/>
      <c r="S2102" s="200"/>
      <c r="T2102" s="201"/>
      <c r="AT2102" s="195" t="s">
        <v>188</v>
      </c>
      <c r="AU2102" s="195" t="s">
        <v>81</v>
      </c>
      <c r="AV2102" s="12" t="s">
        <v>81</v>
      </c>
      <c r="AW2102" s="12" t="s">
        <v>34</v>
      </c>
      <c r="AX2102" s="12" t="s">
        <v>72</v>
      </c>
      <c r="AY2102" s="195" t="s">
        <v>177</v>
      </c>
    </row>
    <row r="2103" spans="2:51" s="14" customFormat="1" ht="12">
      <c r="B2103" s="221"/>
      <c r="D2103" s="191" t="s">
        <v>188</v>
      </c>
      <c r="E2103" s="222" t="s">
        <v>3</v>
      </c>
      <c r="F2103" s="223" t="s">
        <v>1168</v>
      </c>
      <c r="H2103" s="224">
        <v>0.51</v>
      </c>
      <c r="I2103" s="225"/>
      <c r="L2103" s="221"/>
      <c r="M2103" s="226"/>
      <c r="N2103" s="227"/>
      <c r="O2103" s="227"/>
      <c r="P2103" s="227"/>
      <c r="Q2103" s="227"/>
      <c r="R2103" s="227"/>
      <c r="S2103" s="227"/>
      <c r="T2103" s="228"/>
      <c r="AT2103" s="222" t="s">
        <v>188</v>
      </c>
      <c r="AU2103" s="222" t="s">
        <v>81</v>
      </c>
      <c r="AV2103" s="14" t="s">
        <v>194</v>
      </c>
      <c r="AW2103" s="14" t="s">
        <v>34</v>
      </c>
      <c r="AX2103" s="14" t="s">
        <v>72</v>
      </c>
      <c r="AY2103" s="222" t="s">
        <v>177</v>
      </c>
    </row>
    <row r="2104" spans="2:51" s="13" customFormat="1" ht="12">
      <c r="B2104" s="213"/>
      <c r="D2104" s="191" t="s">
        <v>188</v>
      </c>
      <c r="E2104" s="214" t="s">
        <v>3</v>
      </c>
      <c r="F2104" s="215" t="s">
        <v>359</v>
      </c>
      <c r="H2104" s="216">
        <v>0.51</v>
      </c>
      <c r="I2104" s="217"/>
      <c r="L2104" s="213"/>
      <c r="M2104" s="218"/>
      <c r="N2104" s="219"/>
      <c r="O2104" s="219"/>
      <c r="P2104" s="219"/>
      <c r="Q2104" s="219"/>
      <c r="R2104" s="219"/>
      <c r="S2104" s="219"/>
      <c r="T2104" s="220"/>
      <c r="AT2104" s="214" t="s">
        <v>188</v>
      </c>
      <c r="AU2104" s="214" t="s">
        <v>81</v>
      </c>
      <c r="AV2104" s="13" t="s">
        <v>184</v>
      </c>
      <c r="AW2104" s="13" t="s">
        <v>34</v>
      </c>
      <c r="AX2104" s="13" t="s">
        <v>79</v>
      </c>
      <c r="AY2104" s="214" t="s">
        <v>177</v>
      </c>
    </row>
    <row r="2105" spans="2:65" s="1" customFormat="1" ht="48" customHeight="1">
      <c r="B2105" s="177"/>
      <c r="C2105" s="178" t="s">
        <v>1274</v>
      </c>
      <c r="D2105" s="178" t="s">
        <v>179</v>
      </c>
      <c r="E2105" s="179" t="s">
        <v>1275</v>
      </c>
      <c r="F2105" s="180" t="s">
        <v>1276</v>
      </c>
      <c r="G2105" s="181" t="s">
        <v>261</v>
      </c>
      <c r="H2105" s="182">
        <v>10.638</v>
      </c>
      <c r="I2105" s="183"/>
      <c r="J2105" s="184">
        <f>ROUND(I2105*H2105,2)</f>
        <v>0</v>
      </c>
      <c r="K2105" s="180" t="s">
        <v>183</v>
      </c>
      <c r="L2105" s="37"/>
      <c r="M2105" s="185" t="s">
        <v>3</v>
      </c>
      <c r="N2105" s="186" t="s">
        <v>43</v>
      </c>
      <c r="O2105" s="70"/>
      <c r="P2105" s="187">
        <f>O2105*H2105</f>
        <v>0</v>
      </c>
      <c r="Q2105" s="187">
        <v>0</v>
      </c>
      <c r="R2105" s="187">
        <f>Q2105*H2105</f>
        <v>0</v>
      </c>
      <c r="S2105" s="187">
        <v>0.18</v>
      </c>
      <c r="T2105" s="188">
        <f>S2105*H2105</f>
        <v>1.9148399999999999</v>
      </c>
      <c r="AR2105" s="189" t="s">
        <v>184</v>
      </c>
      <c r="AT2105" s="189" t="s">
        <v>179</v>
      </c>
      <c r="AU2105" s="189" t="s">
        <v>81</v>
      </c>
      <c r="AY2105" s="18" t="s">
        <v>177</v>
      </c>
      <c r="BE2105" s="190">
        <f>IF(N2105="základní",J2105,0)</f>
        <v>0</v>
      </c>
      <c r="BF2105" s="190">
        <f>IF(N2105="snížená",J2105,0)</f>
        <v>0</v>
      </c>
      <c r="BG2105" s="190">
        <f>IF(N2105="zákl. přenesená",J2105,0)</f>
        <v>0</v>
      </c>
      <c r="BH2105" s="190">
        <f>IF(N2105="sníž. přenesená",J2105,0)</f>
        <v>0</v>
      </c>
      <c r="BI2105" s="190">
        <f>IF(N2105="nulová",J2105,0)</f>
        <v>0</v>
      </c>
      <c r="BJ2105" s="18" t="s">
        <v>79</v>
      </c>
      <c r="BK2105" s="190">
        <f>ROUND(I2105*H2105,2)</f>
        <v>0</v>
      </c>
      <c r="BL2105" s="18" t="s">
        <v>184</v>
      </c>
      <c r="BM2105" s="189" t="s">
        <v>1277</v>
      </c>
    </row>
    <row r="2106" spans="2:51" s="12" customFormat="1" ht="12">
      <c r="B2106" s="194"/>
      <c r="D2106" s="191" t="s">
        <v>188</v>
      </c>
      <c r="E2106" s="195" t="s">
        <v>3</v>
      </c>
      <c r="F2106" s="196" t="s">
        <v>1278</v>
      </c>
      <c r="H2106" s="197">
        <v>1.773</v>
      </c>
      <c r="I2106" s="198"/>
      <c r="L2106" s="194"/>
      <c r="M2106" s="199"/>
      <c r="N2106" s="200"/>
      <c r="O2106" s="200"/>
      <c r="P2106" s="200"/>
      <c r="Q2106" s="200"/>
      <c r="R2106" s="200"/>
      <c r="S2106" s="200"/>
      <c r="T2106" s="201"/>
      <c r="AT2106" s="195" t="s">
        <v>188</v>
      </c>
      <c r="AU2106" s="195" t="s">
        <v>81</v>
      </c>
      <c r="AV2106" s="12" t="s">
        <v>81</v>
      </c>
      <c r="AW2106" s="12" t="s">
        <v>34</v>
      </c>
      <c r="AX2106" s="12" t="s">
        <v>72</v>
      </c>
      <c r="AY2106" s="195" t="s">
        <v>177</v>
      </c>
    </row>
    <row r="2107" spans="2:51" s="14" customFormat="1" ht="12">
      <c r="B2107" s="221"/>
      <c r="D2107" s="191" t="s">
        <v>188</v>
      </c>
      <c r="E2107" s="222" t="s">
        <v>3</v>
      </c>
      <c r="F2107" s="223" t="s">
        <v>1165</v>
      </c>
      <c r="H2107" s="224">
        <v>1.773</v>
      </c>
      <c r="I2107" s="225"/>
      <c r="L2107" s="221"/>
      <c r="M2107" s="226"/>
      <c r="N2107" s="227"/>
      <c r="O2107" s="227"/>
      <c r="P2107" s="227"/>
      <c r="Q2107" s="227"/>
      <c r="R2107" s="227"/>
      <c r="S2107" s="227"/>
      <c r="T2107" s="228"/>
      <c r="AT2107" s="222" t="s">
        <v>188</v>
      </c>
      <c r="AU2107" s="222" t="s">
        <v>81</v>
      </c>
      <c r="AV2107" s="14" t="s">
        <v>194</v>
      </c>
      <c r="AW2107" s="14" t="s">
        <v>34</v>
      </c>
      <c r="AX2107" s="14" t="s">
        <v>72</v>
      </c>
      <c r="AY2107" s="222" t="s">
        <v>177</v>
      </c>
    </row>
    <row r="2108" spans="2:51" s="12" customFormat="1" ht="12">
      <c r="B2108" s="194"/>
      <c r="D2108" s="191" t="s">
        <v>188</v>
      </c>
      <c r="E2108" s="195" t="s">
        <v>3</v>
      </c>
      <c r="F2108" s="196" t="s">
        <v>1278</v>
      </c>
      <c r="H2108" s="197">
        <v>1.773</v>
      </c>
      <c r="I2108" s="198"/>
      <c r="L2108" s="194"/>
      <c r="M2108" s="199"/>
      <c r="N2108" s="200"/>
      <c r="O2108" s="200"/>
      <c r="P2108" s="200"/>
      <c r="Q2108" s="200"/>
      <c r="R2108" s="200"/>
      <c r="S2108" s="200"/>
      <c r="T2108" s="201"/>
      <c r="AT2108" s="195" t="s">
        <v>188</v>
      </c>
      <c r="AU2108" s="195" t="s">
        <v>81</v>
      </c>
      <c r="AV2108" s="12" t="s">
        <v>81</v>
      </c>
      <c r="AW2108" s="12" t="s">
        <v>34</v>
      </c>
      <c r="AX2108" s="12" t="s">
        <v>72</v>
      </c>
      <c r="AY2108" s="195" t="s">
        <v>177</v>
      </c>
    </row>
    <row r="2109" spans="2:51" s="14" customFormat="1" ht="12">
      <c r="B2109" s="221"/>
      <c r="D2109" s="191" t="s">
        <v>188</v>
      </c>
      <c r="E2109" s="222" t="s">
        <v>3</v>
      </c>
      <c r="F2109" s="223" t="s">
        <v>1168</v>
      </c>
      <c r="H2109" s="224">
        <v>1.773</v>
      </c>
      <c r="I2109" s="225"/>
      <c r="L2109" s="221"/>
      <c r="M2109" s="226"/>
      <c r="N2109" s="227"/>
      <c r="O2109" s="227"/>
      <c r="P2109" s="227"/>
      <c r="Q2109" s="227"/>
      <c r="R2109" s="227"/>
      <c r="S2109" s="227"/>
      <c r="T2109" s="228"/>
      <c r="AT2109" s="222" t="s">
        <v>188</v>
      </c>
      <c r="AU2109" s="222" t="s">
        <v>81</v>
      </c>
      <c r="AV2109" s="14" t="s">
        <v>194</v>
      </c>
      <c r="AW2109" s="14" t="s">
        <v>34</v>
      </c>
      <c r="AX2109" s="14" t="s">
        <v>72</v>
      </c>
      <c r="AY2109" s="222" t="s">
        <v>177</v>
      </c>
    </row>
    <row r="2110" spans="2:51" s="12" customFormat="1" ht="12">
      <c r="B2110" s="194"/>
      <c r="D2110" s="191" t="s">
        <v>188</v>
      </c>
      <c r="E2110" s="195" t="s">
        <v>3</v>
      </c>
      <c r="F2110" s="196" t="s">
        <v>1279</v>
      </c>
      <c r="H2110" s="197">
        <v>3.546</v>
      </c>
      <c r="I2110" s="198"/>
      <c r="L2110" s="194"/>
      <c r="M2110" s="199"/>
      <c r="N2110" s="200"/>
      <c r="O2110" s="200"/>
      <c r="P2110" s="200"/>
      <c r="Q2110" s="200"/>
      <c r="R2110" s="200"/>
      <c r="S2110" s="200"/>
      <c r="T2110" s="201"/>
      <c r="AT2110" s="195" t="s">
        <v>188</v>
      </c>
      <c r="AU2110" s="195" t="s">
        <v>81</v>
      </c>
      <c r="AV2110" s="12" t="s">
        <v>81</v>
      </c>
      <c r="AW2110" s="12" t="s">
        <v>34</v>
      </c>
      <c r="AX2110" s="12" t="s">
        <v>72</v>
      </c>
      <c r="AY2110" s="195" t="s">
        <v>177</v>
      </c>
    </row>
    <row r="2111" spans="2:51" s="14" customFormat="1" ht="12">
      <c r="B2111" s="221"/>
      <c r="D2111" s="191" t="s">
        <v>188</v>
      </c>
      <c r="E2111" s="222" t="s">
        <v>3</v>
      </c>
      <c r="F2111" s="223" t="s">
        <v>1170</v>
      </c>
      <c r="H2111" s="224">
        <v>3.546</v>
      </c>
      <c r="I2111" s="225"/>
      <c r="L2111" s="221"/>
      <c r="M2111" s="226"/>
      <c r="N2111" s="227"/>
      <c r="O2111" s="227"/>
      <c r="P2111" s="227"/>
      <c r="Q2111" s="227"/>
      <c r="R2111" s="227"/>
      <c r="S2111" s="227"/>
      <c r="T2111" s="228"/>
      <c r="AT2111" s="222" t="s">
        <v>188</v>
      </c>
      <c r="AU2111" s="222" t="s">
        <v>81</v>
      </c>
      <c r="AV2111" s="14" t="s">
        <v>194</v>
      </c>
      <c r="AW2111" s="14" t="s">
        <v>34</v>
      </c>
      <c r="AX2111" s="14" t="s">
        <v>72</v>
      </c>
      <c r="AY2111" s="222" t="s">
        <v>177</v>
      </c>
    </row>
    <row r="2112" spans="2:51" s="12" customFormat="1" ht="12">
      <c r="B2112" s="194"/>
      <c r="D2112" s="191" t="s">
        <v>188</v>
      </c>
      <c r="E2112" s="195" t="s">
        <v>3</v>
      </c>
      <c r="F2112" s="196" t="s">
        <v>1279</v>
      </c>
      <c r="H2112" s="197">
        <v>3.546</v>
      </c>
      <c r="I2112" s="198"/>
      <c r="L2112" s="194"/>
      <c r="M2112" s="199"/>
      <c r="N2112" s="200"/>
      <c r="O2112" s="200"/>
      <c r="P2112" s="200"/>
      <c r="Q2112" s="200"/>
      <c r="R2112" s="200"/>
      <c r="S2112" s="200"/>
      <c r="T2112" s="201"/>
      <c r="AT2112" s="195" t="s">
        <v>188</v>
      </c>
      <c r="AU2112" s="195" t="s">
        <v>81</v>
      </c>
      <c r="AV2112" s="12" t="s">
        <v>81</v>
      </c>
      <c r="AW2112" s="12" t="s">
        <v>34</v>
      </c>
      <c r="AX2112" s="12" t="s">
        <v>72</v>
      </c>
      <c r="AY2112" s="195" t="s">
        <v>177</v>
      </c>
    </row>
    <row r="2113" spans="2:51" s="14" customFormat="1" ht="12">
      <c r="B2113" s="221"/>
      <c r="D2113" s="191" t="s">
        <v>188</v>
      </c>
      <c r="E2113" s="222" t="s">
        <v>3</v>
      </c>
      <c r="F2113" s="223" t="s">
        <v>1171</v>
      </c>
      <c r="H2113" s="224">
        <v>3.546</v>
      </c>
      <c r="I2113" s="225"/>
      <c r="L2113" s="221"/>
      <c r="M2113" s="226"/>
      <c r="N2113" s="227"/>
      <c r="O2113" s="227"/>
      <c r="P2113" s="227"/>
      <c r="Q2113" s="227"/>
      <c r="R2113" s="227"/>
      <c r="S2113" s="227"/>
      <c r="T2113" s="228"/>
      <c r="AT2113" s="222" t="s">
        <v>188</v>
      </c>
      <c r="AU2113" s="222" t="s">
        <v>81</v>
      </c>
      <c r="AV2113" s="14" t="s">
        <v>194</v>
      </c>
      <c r="AW2113" s="14" t="s">
        <v>34</v>
      </c>
      <c r="AX2113" s="14" t="s">
        <v>72</v>
      </c>
      <c r="AY2113" s="222" t="s">
        <v>177</v>
      </c>
    </row>
    <row r="2114" spans="2:51" s="13" customFormat="1" ht="12">
      <c r="B2114" s="213"/>
      <c r="D2114" s="191" t="s">
        <v>188</v>
      </c>
      <c r="E2114" s="214" t="s">
        <v>3</v>
      </c>
      <c r="F2114" s="215" t="s">
        <v>359</v>
      </c>
      <c r="H2114" s="216">
        <v>10.638</v>
      </c>
      <c r="I2114" s="217"/>
      <c r="L2114" s="213"/>
      <c r="M2114" s="218"/>
      <c r="N2114" s="219"/>
      <c r="O2114" s="219"/>
      <c r="P2114" s="219"/>
      <c r="Q2114" s="219"/>
      <c r="R2114" s="219"/>
      <c r="S2114" s="219"/>
      <c r="T2114" s="220"/>
      <c r="AT2114" s="214" t="s">
        <v>188</v>
      </c>
      <c r="AU2114" s="214" t="s">
        <v>81</v>
      </c>
      <c r="AV2114" s="13" t="s">
        <v>184</v>
      </c>
      <c r="AW2114" s="13" t="s">
        <v>34</v>
      </c>
      <c r="AX2114" s="13" t="s">
        <v>79</v>
      </c>
      <c r="AY2114" s="214" t="s">
        <v>177</v>
      </c>
    </row>
    <row r="2115" spans="2:65" s="1" customFormat="1" ht="48" customHeight="1">
      <c r="B2115" s="177"/>
      <c r="C2115" s="178" t="s">
        <v>1280</v>
      </c>
      <c r="D2115" s="178" t="s">
        <v>179</v>
      </c>
      <c r="E2115" s="179" t="s">
        <v>1281</v>
      </c>
      <c r="F2115" s="180" t="s">
        <v>1282</v>
      </c>
      <c r="G2115" s="181" t="s">
        <v>261</v>
      </c>
      <c r="H2115" s="182">
        <v>138.944</v>
      </c>
      <c r="I2115" s="183"/>
      <c r="J2115" s="184">
        <f>ROUND(I2115*H2115,2)</f>
        <v>0</v>
      </c>
      <c r="K2115" s="180" t="s">
        <v>183</v>
      </c>
      <c r="L2115" s="37"/>
      <c r="M2115" s="185" t="s">
        <v>3</v>
      </c>
      <c r="N2115" s="186" t="s">
        <v>43</v>
      </c>
      <c r="O2115" s="70"/>
      <c r="P2115" s="187">
        <f>O2115*H2115</f>
        <v>0</v>
      </c>
      <c r="Q2115" s="187">
        <v>0</v>
      </c>
      <c r="R2115" s="187">
        <f>Q2115*H2115</f>
        <v>0</v>
      </c>
      <c r="S2115" s="187">
        <v>0.27</v>
      </c>
      <c r="T2115" s="188">
        <f>S2115*H2115</f>
        <v>37.51488</v>
      </c>
      <c r="AR2115" s="189" t="s">
        <v>184</v>
      </c>
      <c r="AT2115" s="189" t="s">
        <v>179</v>
      </c>
      <c r="AU2115" s="189" t="s">
        <v>81</v>
      </c>
      <c r="AY2115" s="18" t="s">
        <v>177</v>
      </c>
      <c r="BE2115" s="190">
        <f>IF(N2115="základní",J2115,0)</f>
        <v>0</v>
      </c>
      <c r="BF2115" s="190">
        <f>IF(N2115="snížená",J2115,0)</f>
        <v>0</v>
      </c>
      <c r="BG2115" s="190">
        <f>IF(N2115="zákl. přenesená",J2115,0)</f>
        <v>0</v>
      </c>
      <c r="BH2115" s="190">
        <f>IF(N2115="sníž. přenesená",J2115,0)</f>
        <v>0</v>
      </c>
      <c r="BI2115" s="190">
        <f>IF(N2115="nulová",J2115,0)</f>
        <v>0</v>
      </c>
      <c r="BJ2115" s="18" t="s">
        <v>79</v>
      </c>
      <c r="BK2115" s="190">
        <f>ROUND(I2115*H2115,2)</f>
        <v>0</v>
      </c>
      <c r="BL2115" s="18" t="s">
        <v>184</v>
      </c>
      <c r="BM2115" s="189" t="s">
        <v>1283</v>
      </c>
    </row>
    <row r="2116" spans="2:51" s="12" customFormat="1" ht="12">
      <c r="B2116" s="194"/>
      <c r="D2116" s="191" t="s">
        <v>188</v>
      </c>
      <c r="E2116" s="195" t="s">
        <v>3</v>
      </c>
      <c r="F2116" s="196" t="s">
        <v>1284</v>
      </c>
      <c r="H2116" s="197">
        <v>14.688</v>
      </c>
      <c r="I2116" s="198"/>
      <c r="L2116" s="194"/>
      <c r="M2116" s="199"/>
      <c r="N2116" s="200"/>
      <c r="O2116" s="200"/>
      <c r="P2116" s="200"/>
      <c r="Q2116" s="200"/>
      <c r="R2116" s="200"/>
      <c r="S2116" s="200"/>
      <c r="T2116" s="201"/>
      <c r="AT2116" s="195" t="s">
        <v>188</v>
      </c>
      <c r="AU2116" s="195" t="s">
        <v>81</v>
      </c>
      <c r="AV2116" s="12" t="s">
        <v>81</v>
      </c>
      <c r="AW2116" s="12" t="s">
        <v>34</v>
      </c>
      <c r="AX2116" s="12" t="s">
        <v>72</v>
      </c>
      <c r="AY2116" s="195" t="s">
        <v>177</v>
      </c>
    </row>
    <row r="2117" spans="2:51" s="12" customFormat="1" ht="12">
      <c r="B2117" s="194"/>
      <c r="D2117" s="191" t="s">
        <v>188</v>
      </c>
      <c r="E2117" s="195" t="s">
        <v>3</v>
      </c>
      <c r="F2117" s="196" t="s">
        <v>1285</v>
      </c>
      <c r="H2117" s="197">
        <v>4.08</v>
      </c>
      <c r="I2117" s="198"/>
      <c r="L2117" s="194"/>
      <c r="M2117" s="199"/>
      <c r="N2117" s="200"/>
      <c r="O2117" s="200"/>
      <c r="P2117" s="200"/>
      <c r="Q2117" s="200"/>
      <c r="R2117" s="200"/>
      <c r="S2117" s="200"/>
      <c r="T2117" s="201"/>
      <c r="AT2117" s="195" t="s">
        <v>188</v>
      </c>
      <c r="AU2117" s="195" t="s">
        <v>81</v>
      </c>
      <c r="AV2117" s="12" t="s">
        <v>81</v>
      </c>
      <c r="AW2117" s="12" t="s">
        <v>34</v>
      </c>
      <c r="AX2117" s="12" t="s">
        <v>72</v>
      </c>
      <c r="AY2117" s="195" t="s">
        <v>177</v>
      </c>
    </row>
    <row r="2118" spans="2:51" s="12" customFormat="1" ht="12">
      <c r="B2118" s="194"/>
      <c r="D2118" s="191" t="s">
        <v>188</v>
      </c>
      <c r="E2118" s="195" t="s">
        <v>3</v>
      </c>
      <c r="F2118" s="196" t="s">
        <v>1286</v>
      </c>
      <c r="H2118" s="197">
        <v>4.284</v>
      </c>
      <c r="I2118" s="198"/>
      <c r="L2118" s="194"/>
      <c r="M2118" s="199"/>
      <c r="N2118" s="200"/>
      <c r="O2118" s="200"/>
      <c r="P2118" s="200"/>
      <c r="Q2118" s="200"/>
      <c r="R2118" s="200"/>
      <c r="S2118" s="200"/>
      <c r="T2118" s="201"/>
      <c r="AT2118" s="195" t="s">
        <v>188</v>
      </c>
      <c r="AU2118" s="195" t="s">
        <v>81</v>
      </c>
      <c r="AV2118" s="12" t="s">
        <v>81</v>
      </c>
      <c r="AW2118" s="12" t="s">
        <v>34</v>
      </c>
      <c r="AX2118" s="12" t="s">
        <v>72</v>
      </c>
      <c r="AY2118" s="195" t="s">
        <v>177</v>
      </c>
    </row>
    <row r="2119" spans="2:51" s="12" customFormat="1" ht="12">
      <c r="B2119" s="194"/>
      <c r="D2119" s="191" t="s">
        <v>188</v>
      </c>
      <c r="E2119" s="195" t="s">
        <v>3</v>
      </c>
      <c r="F2119" s="196" t="s">
        <v>1287</v>
      </c>
      <c r="H2119" s="197">
        <v>1.836</v>
      </c>
      <c r="I2119" s="198"/>
      <c r="L2119" s="194"/>
      <c r="M2119" s="199"/>
      <c r="N2119" s="200"/>
      <c r="O2119" s="200"/>
      <c r="P2119" s="200"/>
      <c r="Q2119" s="200"/>
      <c r="R2119" s="200"/>
      <c r="S2119" s="200"/>
      <c r="T2119" s="201"/>
      <c r="AT2119" s="195" t="s">
        <v>188</v>
      </c>
      <c r="AU2119" s="195" t="s">
        <v>81</v>
      </c>
      <c r="AV2119" s="12" t="s">
        <v>81</v>
      </c>
      <c r="AW2119" s="12" t="s">
        <v>34</v>
      </c>
      <c r="AX2119" s="12" t="s">
        <v>72</v>
      </c>
      <c r="AY2119" s="195" t="s">
        <v>177</v>
      </c>
    </row>
    <row r="2120" spans="2:51" s="14" customFormat="1" ht="12">
      <c r="B2120" s="221"/>
      <c r="D2120" s="191" t="s">
        <v>188</v>
      </c>
      <c r="E2120" s="222" t="s">
        <v>3</v>
      </c>
      <c r="F2120" s="223" t="s">
        <v>1165</v>
      </c>
      <c r="H2120" s="224">
        <v>24.887999999999998</v>
      </c>
      <c r="I2120" s="225"/>
      <c r="L2120" s="221"/>
      <c r="M2120" s="226"/>
      <c r="N2120" s="227"/>
      <c r="O2120" s="227"/>
      <c r="P2120" s="227"/>
      <c r="Q2120" s="227"/>
      <c r="R2120" s="227"/>
      <c r="S2120" s="227"/>
      <c r="T2120" s="228"/>
      <c r="AT2120" s="222" t="s">
        <v>188</v>
      </c>
      <c r="AU2120" s="222" t="s">
        <v>81</v>
      </c>
      <c r="AV2120" s="14" t="s">
        <v>194</v>
      </c>
      <c r="AW2120" s="14" t="s">
        <v>34</v>
      </c>
      <c r="AX2120" s="14" t="s">
        <v>72</v>
      </c>
      <c r="AY2120" s="222" t="s">
        <v>177</v>
      </c>
    </row>
    <row r="2121" spans="2:51" s="12" customFormat="1" ht="12">
      <c r="B2121" s="194"/>
      <c r="D2121" s="191" t="s">
        <v>188</v>
      </c>
      <c r="E2121" s="195" t="s">
        <v>3</v>
      </c>
      <c r="F2121" s="196" t="s">
        <v>1288</v>
      </c>
      <c r="H2121" s="197">
        <v>5.508</v>
      </c>
      <c r="I2121" s="198"/>
      <c r="L2121" s="194"/>
      <c r="M2121" s="199"/>
      <c r="N2121" s="200"/>
      <c r="O2121" s="200"/>
      <c r="P2121" s="200"/>
      <c r="Q2121" s="200"/>
      <c r="R2121" s="200"/>
      <c r="S2121" s="200"/>
      <c r="T2121" s="201"/>
      <c r="AT2121" s="195" t="s">
        <v>188</v>
      </c>
      <c r="AU2121" s="195" t="s">
        <v>81</v>
      </c>
      <c r="AV2121" s="12" t="s">
        <v>81</v>
      </c>
      <c r="AW2121" s="12" t="s">
        <v>34</v>
      </c>
      <c r="AX2121" s="12" t="s">
        <v>72</v>
      </c>
      <c r="AY2121" s="195" t="s">
        <v>177</v>
      </c>
    </row>
    <row r="2122" spans="2:51" s="12" customFormat="1" ht="12">
      <c r="B2122" s="194"/>
      <c r="D2122" s="191" t="s">
        <v>188</v>
      </c>
      <c r="E2122" s="195" t="s">
        <v>3</v>
      </c>
      <c r="F2122" s="196" t="s">
        <v>1289</v>
      </c>
      <c r="H2122" s="197">
        <v>10.608</v>
      </c>
      <c r="I2122" s="198"/>
      <c r="L2122" s="194"/>
      <c r="M2122" s="199"/>
      <c r="N2122" s="200"/>
      <c r="O2122" s="200"/>
      <c r="P2122" s="200"/>
      <c r="Q2122" s="200"/>
      <c r="R2122" s="200"/>
      <c r="S2122" s="200"/>
      <c r="T2122" s="201"/>
      <c r="AT2122" s="195" t="s">
        <v>188</v>
      </c>
      <c r="AU2122" s="195" t="s">
        <v>81</v>
      </c>
      <c r="AV2122" s="12" t="s">
        <v>81</v>
      </c>
      <c r="AW2122" s="12" t="s">
        <v>34</v>
      </c>
      <c r="AX2122" s="12" t="s">
        <v>72</v>
      </c>
      <c r="AY2122" s="195" t="s">
        <v>177</v>
      </c>
    </row>
    <row r="2123" spans="2:51" s="12" customFormat="1" ht="12">
      <c r="B2123" s="194"/>
      <c r="D2123" s="191" t="s">
        <v>188</v>
      </c>
      <c r="E2123" s="195" t="s">
        <v>3</v>
      </c>
      <c r="F2123" s="196" t="s">
        <v>1290</v>
      </c>
      <c r="H2123" s="197">
        <v>4.59</v>
      </c>
      <c r="I2123" s="198"/>
      <c r="L2123" s="194"/>
      <c r="M2123" s="199"/>
      <c r="N2123" s="200"/>
      <c r="O2123" s="200"/>
      <c r="P2123" s="200"/>
      <c r="Q2123" s="200"/>
      <c r="R2123" s="200"/>
      <c r="S2123" s="200"/>
      <c r="T2123" s="201"/>
      <c r="AT2123" s="195" t="s">
        <v>188</v>
      </c>
      <c r="AU2123" s="195" t="s">
        <v>81</v>
      </c>
      <c r="AV2123" s="12" t="s">
        <v>81</v>
      </c>
      <c r="AW2123" s="12" t="s">
        <v>34</v>
      </c>
      <c r="AX2123" s="12" t="s">
        <v>72</v>
      </c>
      <c r="AY2123" s="195" t="s">
        <v>177</v>
      </c>
    </row>
    <row r="2124" spans="2:51" s="12" customFormat="1" ht="12">
      <c r="B2124" s="194"/>
      <c r="D2124" s="191" t="s">
        <v>188</v>
      </c>
      <c r="E2124" s="195" t="s">
        <v>3</v>
      </c>
      <c r="F2124" s="196" t="s">
        <v>1291</v>
      </c>
      <c r="H2124" s="197">
        <v>3.978</v>
      </c>
      <c r="I2124" s="198"/>
      <c r="L2124" s="194"/>
      <c r="M2124" s="199"/>
      <c r="N2124" s="200"/>
      <c r="O2124" s="200"/>
      <c r="P2124" s="200"/>
      <c r="Q2124" s="200"/>
      <c r="R2124" s="200"/>
      <c r="S2124" s="200"/>
      <c r="T2124" s="201"/>
      <c r="AT2124" s="195" t="s">
        <v>188</v>
      </c>
      <c r="AU2124" s="195" t="s">
        <v>81</v>
      </c>
      <c r="AV2124" s="12" t="s">
        <v>81</v>
      </c>
      <c r="AW2124" s="12" t="s">
        <v>34</v>
      </c>
      <c r="AX2124" s="12" t="s">
        <v>72</v>
      </c>
      <c r="AY2124" s="195" t="s">
        <v>177</v>
      </c>
    </row>
    <row r="2125" spans="2:51" s="12" customFormat="1" ht="12">
      <c r="B2125" s="194"/>
      <c r="D2125" s="191" t="s">
        <v>188</v>
      </c>
      <c r="E2125" s="195" t="s">
        <v>3</v>
      </c>
      <c r="F2125" s="196" t="s">
        <v>1292</v>
      </c>
      <c r="H2125" s="197">
        <v>2.856</v>
      </c>
      <c r="I2125" s="198"/>
      <c r="L2125" s="194"/>
      <c r="M2125" s="199"/>
      <c r="N2125" s="200"/>
      <c r="O2125" s="200"/>
      <c r="P2125" s="200"/>
      <c r="Q2125" s="200"/>
      <c r="R2125" s="200"/>
      <c r="S2125" s="200"/>
      <c r="T2125" s="201"/>
      <c r="AT2125" s="195" t="s">
        <v>188</v>
      </c>
      <c r="AU2125" s="195" t="s">
        <v>81</v>
      </c>
      <c r="AV2125" s="12" t="s">
        <v>81</v>
      </c>
      <c r="AW2125" s="12" t="s">
        <v>34</v>
      </c>
      <c r="AX2125" s="12" t="s">
        <v>72</v>
      </c>
      <c r="AY2125" s="195" t="s">
        <v>177</v>
      </c>
    </row>
    <row r="2126" spans="2:51" s="12" customFormat="1" ht="12">
      <c r="B2126" s="194"/>
      <c r="D2126" s="191" t="s">
        <v>188</v>
      </c>
      <c r="E2126" s="195" t="s">
        <v>3</v>
      </c>
      <c r="F2126" s="196" t="s">
        <v>1293</v>
      </c>
      <c r="H2126" s="197">
        <v>2.55</v>
      </c>
      <c r="I2126" s="198"/>
      <c r="L2126" s="194"/>
      <c r="M2126" s="199"/>
      <c r="N2126" s="200"/>
      <c r="O2126" s="200"/>
      <c r="P2126" s="200"/>
      <c r="Q2126" s="200"/>
      <c r="R2126" s="200"/>
      <c r="S2126" s="200"/>
      <c r="T2126" s="201"/>
      <c r="AT2126" s="195" t="s">
        <v>188</v>
      </c>
      <c r="AU2126" s="195" t="s">
        <v>81</v>
      </c>
      <c r="AV2126" s="12" t="s">
        <v>81</v>
      </c>
      <c r="AW2126" s="12" t="s">
        <v>34</v>
      </c>
      <c r="AX2126" s="12" t="s">
        <v>72</v>
      </c>
      <c r="AY2126" s="195" t="s">
        <v>177</v>
      </c>
    </row>
    <row r="2127" spans="2:51" s="14" customFormat="1" ht="12">
      <c r="B2127" s="221"/>
      <c r="D2127" s="191" t="s">
        <v>188</v>
      </c>
      <c r="E2127" s="222" t="s">
        <v>3</v>
      </c>
      <c r="F2127" s="223" t="s">
        <v>1168</v>
      </c>
      <c r="H2127" s="224">
        <v>30.09</v>
      </c>
      <c r="I2127" s="225"/>
      <c r="L2127" s="221"/>
      <c r="M2127" s="226"/>
      <c r="N2127" s="227"/>
      <c r="O2127" s="227"/>
      <c r="P2127" s="227"/>
      <c r="Q2127" s="227"/>
      <c r="R2127" s="227"/>
      <c r="S2127" s="227"/>
      <c r="T2127" s="228"/>
      <c r="AT2127" s="222" t="s">
        <v>188</v>
      </c>
      <c r="AU2127" s="222" t="s">
        <v>81</v>
      </c>
      <c r="AV2127" s="14" t="s">
        <v>194</v>
      </c>
      <c r="AW2127" s="14" t="s">
        <v>34</v>
      </c>
      <c r="AX2127" s="14" t="s">
        <v>72</v>
      </c>
      <c r="AY2127" s="222" t="s">
        <v>177</v>
      </c>
    </row>
    <row r="2128" spans="2:51" s="12" customFormat="1" ht="12">
      <c r="B2128" s="194"/>
      <c r="D2128" s="191" t="s">
        <v>188</v>
      </c>
      <c r="E2128" s="195" t="s">
        <v>3</v>
      </c>
      <c r="F2128" s="196" t="s">
        <v>1294</v>
      </c>
      <c r="H2128" s="197">
        <v>13.26</v>
      </c>
      <c r="I2128" s="198"/>
      <c r="L2128" s="194"/>
      <c r="M2128" s="199"/>
      <c r="N2128" s="200"/>
      <c r="O2128" s="200"/>
      <c r="P2128" s="200"/>
      <c r="Q2128" s="200"/>
      <c r="R2128" s="200"/>
      <c r="S2128" s="200"/>
      <c r="T2128" s="201"/>
      <c r="AT2128" s="195" t="s">
        <v>188</v>
      </c>
      <c r="AU2128" s="195" t="s">
        <v>81</v>
      </c>
      <c r="AV2128" s="12" t="s">
        <v>81</v>
      </c>
      <c r="AW2128" s="12" t="s">
        <v>34</v>
      </c>
      <c r="AX2128" s="12" t="s">
        <v>72</v>
      </c>
      <c r="AY2128" s="195" t="s">
        <v>177</v>
      </c>
    </row>
    <row r="2129" spans="2:51" s="12" customFormat="1" ht="12">
      <c r="B2129" s="194"/>
      <c r="D2129" s="191" t="s">
        <v>188</v>
      </c>
      <c r="E2129" s="195" t="s">
        <v>3</v>
      </c>
      <c r="F2129" s="196" t="s">
        <v>1295</v>
      </c>
      <c r="H2129" s="197">
        <v>4.131</v>
      </c>
      <c r="I2129" s="198"/>
      <c r="L2129" s="194"/>
      <c r="M2129" s="199"/>
      <c r="N2129" s="200"/>
      <c r="O2129" s="200"/>
      <c r="P2129" s="200"/>
      <c r="Q2129" s="200"/>
      <c r="R2129" s="200"/>
      <c r="S2129" s="200"/>
      <c r="T2129" s="201"/>
      <c r="AT2129" s="195" t="s">
        <v>188</v>
      </c>
      <c r="AU2129" s="195" t="s">
        <v>81</v>
      </c>
      <c r="AV2129" s="12" t="s">
        <v>81</v>
      </c>
      <c r="AW2129" s="12" t="s">
        <v>34</v>
      </c>
      <c r="AX2129" s="12" t="s">
        <v>72</v>
      </c>
      <c r="AY2129" s="195" t="s">
        <v>177</v>
      </c>
    </row>
    <row r="2130" spans="2:51" s="12" customFormat="1" ht="12">
      <c r="B2130" s="194"/>
      <c r="D2130" s="191" t="s">
        <v>188</v>
      </c>
      <c r="E2130" s="195" t="s">
        <v>3</v>
      </c>
      <c r="F2130" s="196" t="s">
        <v>1296</v>
      </c>
      <c r="H2130" s="197">
        <v>2.448</v>
      </c>
      <c r="I2130" s="198"/>
      <c r="L2130" s="194"/>
      <c r="M2130" s="199"/>
      <c r="N2130" s="200"/>
      <c r="O2130" s="200"/>
      <c r="P2130" s="200"/>
      <c r="Q2130" s="200"/>
      <c r="R2130" s="200"/>
      <c r="S2130" s="200"/>
      <c r="T2130" s="201"/>
      <c r="AT2130" s="195" t="s">
        <v>188</v>
      </c>
      <c r="AU2130" s="195" t="s">
        <v>81</v>
      </c>
      <c r="AV2130" s="12" t="s">
        <v>81</v>
      </c>
      <c r="AW2130" s="12" t="s">
        <v>34</v>
      </c>
      <c r="AX2130" s="12" t="s">
        <v>72</v>
      </c>
      <c r="AY2130" s="195" t="s">
        <v>177</v>
      </c>
    </row>
    <row r="2131" spans="2:51" s="12" customFormat="1" ht="12">
      <c r="B2131" s="194"/>
      <c r="D2131" s="191" t="s">
        <v>188</v>
      </c>
      <c r="E2131" s="195" t="s">
        <v>3</v>
      </c>
      <c r="F2131" s="196" t="s">
        <v>1292</v>
      </c>
      <c r="H2131" s="197">
        <v>2.856</v>
      </c>
      <c r="I2131" s="198"/>
      <c r="L2131" s="194"/>
      <c r="M2131" s="199"/>
      <c r="N2131" s="200"/>
      <c r="O2131" s="200"/>
      <c r="P2131" s="200"/>
      <c r="Q2131" s="200"/>
      <c r="R2131" s="200"/>
      <c r="S2131" s="200"/>
      <c r="T2131" s="201"/>
      <c r="AT2131" s="195" t="s">
        <v>188</v>
      </c>
      <c r="AU2131" s="195" t="s">
        <v>81</v>
      </c>
      <c r="AV2131" s="12" t="s">
        <v>81</v>
      </c>
      <c r="AW2131" s="12" t="s">
        <v>34</v>
      </c>
      <c r="AX2131" s="12" t="s">
        <v>72</v>
      </c>
      <c r="AY2131" s="195" t="s">
        <v>177</v>
      </c>
    </row>
    <row r="2132" spans="2:51" s="14" customFormat="1" ht="12">
      <c r="B2132" s="221"/>
      <c r="D2132" s="191" t="s">
        <v>188</v>
      </c>
      <c r="E2132" s="222" t="s">
        <v>3</v>
      </c>
      <c r="F2132" s="223" t="s">
        <v>1170</v>
      </c>
      <c r="H2132" s="224">
        <v>22.695</v>
      </c>
      <c r="I2132" s="225"/>
      <c r="L2132" s="221"/>
      <c r="M2132" s="226"/>
      <c r="N2132" s="227"/>
      <c r="O2132" s="227"/>
      <c r="P2132" s="227"/>
      <c r="Q2132" s="227"/>
      <c r="R2132" s="227"/>
      <c r="S2132" s="227"/>
      <c r="T2132" s="228"/>
      <c r="AT2132" s="222" t="s">
        <v>188</v>
      </c>
      <c r="AU2132" s="222" t="s">
        <v>81</v>
      </c>
      <c r="AV2132" s="14" t="s">
        <v>194</v>
      </c>
      <c r="AW2132" s="14" t="s">
        <v>34</v>
      </c>
      <c r="AX2132" s="14" t="s">
        <v>72</v>
      </c>
      <c r="AY2132" s="222" t="s">
        <v>177</v>
      </c>
    </row>
    <row r="2133" spans="2:51" s="12" customFormat="1" ht="12">
      <c r="B2133" s="194"/>
      <c r="D2133" s="191" t="s">
        <v>188</v>
      </c>
      <c r="E2133" s="195" t="s">
        <v>3</v>
      </c>
      <c r="F2133" s="196" t="s">
        <v>1294</v>
      </c>
      <c r="H2133" s="197">
        <v>13.26</v>
      </c>
      <c r="I2133" s="198"/>
      <c r="L2133" s="194"/>
      <c r="M2133" s="199"/>
      <c r="N2133" s="200"/>
      <c r="O2133" s="200"/>
      <c r="P2133" s="200"/>
      <c r="Q2133" s="200"/>
      <c r="R2133" s="200"/>
      <c r="S2133" s="200"/>
      <c r="T2133" s="201"/>
      <c r="AT2133" s="195" t="s">
        <v>188</v>
      </c>
      <c r="AU2133" s="195" t="s">
        <v>81</v>
      </c>
      <c r="AV2133" s="12" t="s">
        <v>81</v>
      </c>
      <c r="AW2133" s="12" t="s">
        <v>34</v>
      </c>
      <c r="AX2133" s="12" t="s">
        <v>72</v>
      </c>
      <c r="AY2133" s="195" t="s">
        <v>177</v>
      </c>
    </row>
    <row r="2134" spans="2:51" s="12" customFormat="1" ht="12">
      <c r="B2134" s="194"/>
      <c r="D2134" s="191" t="s">
        <v>188</v>
      </c>
      <c r="E2134" s="195" t="s">
        <v>3</v>
      </c>
      <c r="F2134" s="196" t="s">
        <v>1295</v>
      </c>
      <c r="H2134" s="197">
        <v>4.131</v>
      </c>
      <c r="I2134" s="198"/>
      <c r="L2134" s="194"/>
      <c r="M2134" s="199"/>
      <c r="N2134" s="200"/>
      <c r="O2134" s="200"/>
      <c r="P2134" s="200"/>
      <c r="Q2134" s="200"/>
      <c r="R2134" s="200"/>
      <c r="S2134" s="200"/>
      <c r="T2134" s="201"/>
      <c r="AT2134" s="195" t="s">
        <v>188</v>
      </c>
      <c r="AU2134" s="195" t="s">
        <v>81</v>
      </c>
      <c r="AV2134" s="12" t="s">
        <v>81</v>
      </c>
      <c r="AW2134" s="12" t="s">
        <v>34</v>
      </c>
      <c r="AX2134" s="12" t="s">
        <v>72</v>
      </c>
      <c r="AY2134" s="195" t="s">
        <v>177</v>
      </c>
    </row>
    <row r="2135" spans="2:51" s="12" customFormat="1" ht="12">
      <c r="B2135" s="194"/>
      <c r="D2135" s="191" t="s">
        <v>188</v>
      </c>
      <c r="E2135" s="195" t="s">
        <v>3</v>
      </c>
      <c r="F2135" s="196" t="s">
        <v>1296</v>
      </c>
      <c r="H2135" s="197">
        <v>2.448</v>
      </c>
      <c r="I2135" s="198"/>
      <c r="L2135" s="194"/>
      <c r="M2135" s="199"/>
      <c r="N2135" s="200"/>
      <c r="O2135" s="200"/>
      <c r="P2135" s="200"/>
      <c r="Q2135" s="200"/>
      <c r="R2135" s="200"/>
      <c r="S2135" s="200"/>
      <c r="T2135" s="201"/>
      <c r="AT2135" s="195" t="s">
        <v>188</v>
      </c>
      <c r="AU2135" s="195" t="s">
        <v>81</v>
      </c>
      <c r="AV2135" s="12" t="s">
        <v>81</v>
      </c>
      <c r="AW2135" s="12" t="s">
        <v>34</v>
      </c>
      <c r="AX2135" s="12" t="s">
        <v>72</v>
      </c>
      <c r="AY2135" s="195" t="s">
        <v>177</v>
      </c>
    </row>
    <row r="2136" spans="2:51" s="12" customFormat="1" ht="12">
      <c r="B2136" s="194"/>
      <c r="D2136" s="191" t="s">
        <v>188</v>
      </c>
      <c r="E2136" s="195" t="s">
        <v>3</v>
      </c>
      <c r="F2136" s="196" t="s">
        <v>1292</v>
      </c>
      <c r="H2136" s="197">
        <v>2.856</v>
      </c>
      <c r="I2136" s="198"/>
      <c r="L2136" s="194"/>
      <c r="M2136" s="199"/>
      <c r="N2136" s="200"/>
      <c r="O2136" s="200"/>
      <c r="P2136" s="200"/>
      <c r="Q2136" s="200"/>
      <c r="R2136" s="200"/>
      <c r="S2136" s="200"/>
      <c r="T2136" s="201"/>
      <c r="AT2136" s="195" t="s">
        <v>188</v>
      </c>
      <c r="AU2136" s="195" t="s">
        <v>81</v>
      </c>
      <c r="AV2136" s="12" t="s">
        <v>81</v>
      </c>
      <c r="AW2136" s="12" t="s">
        <v>34</v>
      </c>
      <c r="AX2136" s="12" t="s">
        <v>72</v>
      </c>
      <c r="AY2136" s="195" t="s">
        <v>177</v>
      </c>
    </row>
    <row r="2137" spans="2:51" s="14" customFormat="1" ht="12">
      <c r="B2137" s="221"/>
      <c r="D2137" s="191" t="s">
        <v>188</v>
      </c>
      <c r="E2137" s="222" t="s">
        <v>3</v>
      </c>
      <c r="F2137" s="223" t="s">
        <v>1171</v>
      </c>
      <c r="H2137" s="224">
        <v>22.695</v>
      </c>
      <c r="I2137" s="225"/>
      <c r="L2137" s="221"/>
      <c r="M2137" s="226"/>
      <c r="N2137" s="227"/>
      <c r="O2137" s="227"/>
      <c r="P2137" s="227"/>
      <c r="Q2137" s="227"/>
      <c r="R2137" s="227"/>
      <c r="S2137" s="227"/>
      <c r="T2137" s="228"/>
      <c r="AT2137" s="222" t="s">
        <v>188</v>
      </c>
      <c r="AU2137" s="222" t="s">
        <v>81</v>
      </c>
      <c r="AV2137" s="14" t="s">
        <v>194</v>
      </c>
      <c r="AW2137" s="14" t="s">
        <v>34</v>
      </c>
      <c r="AX2137" s="14" t="s">
        <v>72</v>
      </c>
      <c r="AY2137" s="222" t="s">
        <v>177</v>
      </c>
    </row>
    <row r="2138" spans="2:51" s="12" customFormat="1" ht="12">
      <c r="B2138" s="194"/>
      <c r="D2138" s="191" t="s">
        <v>188</v>
      </c>
      <c r="E2138" s="195" t="s">
        <v>3</v>
      </c>
      <c r="F2138" s="196" t="s">
        <v>1297</v>
      </c>
      <c r="H2138" s="197">
        <v>15.912</v>
      </c>
      <c r="I2138" s="198"/>
      <c r="L2138" s="194"/>
      <c r="M2138" s="199"/>
      <c r="N2138" s="200"/>
      <c r="O2138" s="200"/>
      <c r="P2138" s="200"/>
      <c r="Q2138" s="200"/>
      <c r="R2138" s="200"/>
      <c r="S2138" s="200"/>
      <c r="T2138" s="201"/>
      <c r="AT2138" s="195" t="s">
        <v>188</v>
      </c>
      <c r="AU2138" s="195" t="s">
        <v>81</v>
      </c>
      <c r="AV2138" s="12" t="s">
        <v>81</v>
      </c>
      <c r="AW2138" s="12" t="s">
        <v>34</v>
      </c>
      <c r="AX2138" s="12" t="s">
        <v>72</v>
      </c>
      <c r="AY2138" s="195" t="s">
        <v>177</v>
      </c>
    </row>
    <row r="2139" spans="2:51" s="12" customFormat="1" ht="12">
      <c r="B2139" s="194"/>
      <c r="D2139" s="191" t="s">
        <v>188</v>
      </c>
      <c r="E2139" s="195" t="s">
        <v>3</v>
      </c>
      <c r="F2139" s="196" t="s">
        <v>1298</v>
      </c>
      <c r="H2139" s="197">
        <v>2.04</v>
      </c>
      <c r="I2139" s="198"/>
      <c r="L2139" s="194"/>
      <c r="M2139" s="199"/>
      <c r="N2139" s="200"/>
      <c r="O2139" s="200"/>
      <c r="P2139" s="200"/>
      <c r="Q2139" s="200"/>
      <c r="R2139" s="200"/>
      <c r="S2139" s="200"/>
      <c r="T2139" s="201"/>
      <c r="AT2139" s="195" t="s">
        <v>188</v>
      </c>
      <c r="AU2139" s="195" t="s">
        <v>81</v>
      </c>
      <c r="AV2139" s="12" t="s">
        <v>81</v>
      </c>
      <c r="AW2139" s="12" t="s">
        <v>34</v>
      </c>
      <c r="AX2139" s="12" t="s">
        <v>72</v>
      </c>
      <c r="AY2139" s="195" t="s">
        <v>177</v>
      </c>
    </row>
    <row r="2140" spans="2:51" s="12" customFormat="1" ht="12">
      <c r="B2140" s="194"/>
      <c r="D2140" s="191" t="s">
        <v>188</v>
      </c>
      <c r="E2140" s="195" t="s">
        <v>3</v>
      </c>
      <c r="F2140" s="196" t="s">
        <v>1286</v>
      </c>
      <c r="H2140" s="197">
        <v>4.284</v>
      </c>
      <c r="I2140" s="198"/>
      <c r="L2140" s="194"/>
      <c r="M2140" s="199"/>
      <c r="N2140" s="200"/>
      <c r="O2140" s="200"/>
      <c r="P2140" s="200"/>
      <c r="Q2140" s="200"/>
      <c r="R2140" s="200"/>
      <c r="S2140" s="200"/>
      <c r="T2140" s="201"/>
      <c r="AT2140" s="195" t="s">
        <v>188</v>
      </c>
      <c r="AU2140" s="195" t="s">
        <v>81</v>
      </c>
      <c r="AV2140" s="12" t="s">
        <v>81</v>
      </c>
      <c r="AW2140" s="12" t="s">
        <v>34</v>
      </c>
      <c r="AX2140" s="12" t="s">
        <v>72</v>
      </c>
      <c r="AY2140" s="195" t="s">
        <v>177</v>
      </c>
    </row>
    <row r="2141" spans="2:51" s="12" customFormat="1" ht="12">
      <c r="B2141" s="194"/>
      <c r="D2141" s="191" t="s">
        <v>188</v>
      </c>
      <c r="E2141" s="195" t="s">
        <v>3</v>
      </c>
      <c r="F2141" s="196" t="s">
        <v>1299</v>
      </c>
      <c r="H2141" s="197">
        <v>3.672</v>
      </c>
      <c r="I2141" s="198"/>
      <c r="L2141" s="194"/>
      <c r="M2141" s="199"/>
      <c r="N2141" s="200"/>
      <c r="O2141" s="200"/>
      <c r="P2141" s="200"/>
      <c r="Q2141" s="200"/>
      <c r="R2141" s="200"/>
      <c r="S2141" s="200"/>
      <c r="T2141" s="201"/>
      <c r="AT2141" s="195" t="s">
        <v>188</v>
      </c>
      <c r="AU2141" s="195" t="s">
        <v>81</v>
      </c>
      <c r="AV2141" s="12" t="s">
        <v>81</v>
      </c>
      <c r="AW2141" s="12" t="s">
        <v>34</v>
      </c>
      <c r="AX2141" s="12" t="s">
        <v>72</v>
      </c>
      <c r="AY2141" s="195" t="s">
        <v>177</v>
      </c>
    </row>
    <row r="2142" spans="2:51" s="14" customFormat="1" ht="12">
      <c r="B2142" s="221"/>
      <c r="D2142" s="191" t="s">
        <v>188</v>
      </c>
      <c r="E2142" s="222" t="s">
        <v>3</v>
      </c>
      <c r="F2142" s="223" t="s">
        <v>1173</v>
      </c>
      <c r="H2142" s="224">
        <v>25.908</v>
      </c>
      <c r="I2142" s="225"/>
      <c r="L2142" s="221"/>
      <c r="M2142" s="226"/>
      <c r="N2142" s="227"/>
      <c r="O2142" s="227"/>
      <c r="P2142" s="227"/>
      <c r="Q2142" s="227"/>
      <c r="R2142" s="227"/>
      <c r="S2142" s="227"/>
      <c r="T2142" s="228"/>
      <c r="AT2142" s="222" t="s">
        <v>188</v>
      </c>
      <c r="AU2142" s="222" t="s">
        <v>81</v>
      </c>
      <c r="AV2142" s="14" t="s">
        <v>194</v>
      </c>
      <c r="AW2142" s="14" t="s">
        <v>34</v>
      </c>
      <c r="AX2142" s="14" t="s">
        <v>72</v>
      </c>
      <c r="AY2142" s="222" t="s">
        <v>177</v>
      </c>
    </row>
    <row r="2143" spans="2:51" s="12" customFormat="1" ht="12">
      <c r="B2143" s="194"/>
      <c r="D2143" s="191" t="s">
        <v>188</v>
      </c>
      <c r="E2143" s="195" t="s">
        <v>3</v>
      </c>
      <c r="F2143" s="196" t="s">
        <v>1300</v>
      </c>
      <c r="H2143" s="197">
        <v>3.264</v>
      </c>
      <c r="I2143" s="198"/>
      <c r="L2143" s="194"/>
      <c r="M2143" s="199"/>
      <c r="N2143" s="200"/>
      <c r="O2143" s="200"/>
      <c r="P2143" s="200"/>
      <c r="Q2143" s="200"/>
      <c r="R2143" s="200"/>
      <c r="S2143" s="200"/>
      <c r="T2143" s="201"/>
      <c r="AT2143" s="195" t="s">
        <v>188</v>
      </c>
      <c r="AU2143" s="195" t="s">
        <v>81</v>
      </c>
      <c r="AV2143" s="12" t="s">
        <v>81</v>
      </c>
      <c r="AW2143" s="12" t="s">
        <v>34</v>
      </c>
      <c r="AX2143" s="12" t="s">
        <v>72</v>
      </c>
      <c r="AY2143" s="195" t="s">
        <v>177</v>
      </c>
    </row>
    <row r="2144" spans="2:51" s="12" customFormat="1" ht="12">
      <c r="B2144" s="194"/>
      <c r="D2144" s="191" t="s">
        <v>188</v>
      </c>
      <c r="E2144" s="195" t="s">
        <v>3</v>
      </c>
      <c r="F2144" s="196" t="s">
        <v>1301</v>
      </c>
      <c r="H2144" s="197">
        <v>7.344</v>
      </c>
      <c r="I2144" s="198"/>
      <c r="L2144" s="194"/>
      <c r="M2144" s="199"/>
      <c r="N2144" s="200"/>
      <c r="O2144" s="200"/>
      <c r="P2144" s="200"/>
      <c r="Q2144" s="200"/>
      <c r="R2144" s="200"/>
      <c r="S2144" s="200"/>
      <c r="T2144" s="201"/>
      <c r="AT2144" s="195" t="s">
        <v>188</v>
      </c>
      <c r="AU2144" s="195" t="s">
        <v>81</v>
      </c>
      <c r="AV2144" s="12" t="s">
        <v>81</v>
      </c>
      <c r="AW2144" s="12" t="s">
        <v>34</v>
      </c>
      <c r="AX2144" s="12" t="s">
        <v>72</v>
      </c>
      <c r="AY2144" s="195" t="s">
        <v>177</v>
      </c>
    </row>
    <row r="2145" spans="2:51" s="12" customFormat="1" ht="12">
      <c r="B2145" s="194"/>
      <c r="D2145" s="191" t="s">
        <v>188</v>
      </c>
      <c r="E2145" s="195" t="s">
        <v>3</v>
      </c>
      <c r="F2145" s="196" t="s">
        <v>1302</v>
      </c>
      <c r="H2145" s="197">
        <v>2.06</v>
      </c>
      <c r="I2145" s="198"/>
      <c r="L2145" s="194"/>
      <c r="M2145" s="199"/>
      <c r="N2145" s="200"/>
      <c r="O2145" s="200"/>
      <c r="P2145" s="200"/>
      <c r="Q2145" s="200"/>
      <c r="R2145" s="200"/>
      <c r="S2145" s="200"/>
      <c r="T2145" s="201"/>
      <c r="AT2145" s="195" t="s">
        <v>188</v>
      </c>
      <c r="AU2145" s="195" t="s">
        <v>81</v>
      </c>
      <c r="AV2145" s="12" t="s">
        <v>81</v>
      </c>
      <c r="AW2145" s="12" t="s">
        <v>34</v>
      </c>
      <c r="AX2145" s="12" t="s">
        <v>72</v>
      </c>
      <c r="AY2145" s="195" t="s">
        <v>177</v>
      </c>
    </row>
    <row r="2146" spans="2:51" s="14" customFormat="1" ht="12">
      <c r="B2146" s="221"/>
      <c r="D2146" s="191" t="s">
        <v>188</v>
      </c>
      <c r="E2146" s="222" t="s">
        <v>3</v>
      </c>
      <c r="F2146" s="223" t="s">
        <v>1175</v>
      </c>
      <c r="H2146" s="224">
        <v>12.668000000000001</v>
      </c>
      <c r="I2146" s="225"/>
      <c r="L2146" s="221"/>
      <c r="M2146" s="226"/>
      <c r="N2146" s="227"/>
      <c r="O2146" s="227"/>
      <c r="P2146" s="227"/>
      <c r="Q2146" s="227"/>
      <c r="R2146" s="227"/>
      <c r="S2146" s="227"/>
      <c r="T2146" s="228"/>
      <c r="AT2146" s="222" t="s">
        <v>188</v>
      </c>
      <c r="AU2146" s="222" t="s">
        <v>81</v>
      </c>
      <c r="AV2146" s="14" t="s">
        <v>194</v>
      </c>
      <c r="AW2146" s="14" t="s">
        <v>34</v>
      </c>
      <c r="AX2146" s="14" t="s">
        <v>72</v>
      </c>
      <c r="AY2146" s="222" t="s">
        <v>177</v>
      </c>
    </row>
    <row r="2147" spans="2:51" s="13" customFormat="1" ht="12">
      <c r="B2147" s="213"/>
      <c r="D2147" s="191" t="s">
        <v>188</v>
      </c>
      <c r="E2147" s="214" t="s">
        <v>3</v>
      </c>
      <c r="F2147" s="215" t="s">
        <v>359</v>
      </c>
      <c r="H2147" s="216">
        <v>138.944</v>
      </c>
      <c r="I2147" s="217"/>
      <c r="L2147" s="213"/>
      <c r="M2147" s="218"/>
      <c r="N2147" s="219"/>
      <c r="O2147" s="219"/>
      <c r="P2147" s="219"/>
      <c r="Q2147" s="219"/>
      <c r="R2147" s="219"/>
      <c r="S2147" s="219"/>
      <c r="T2147" s="220"/>
      <c r="AT2147" s="214" t="s">
        <v>188</v>
      </c>
      <c r="AU2147" s="214" t="s">
        <v>81</v>
      </c>
      <c r="AV2147" s="13" t="s">
        <v>184</v>
      </c>
      <c r="AW2147" s="13" t="s">
        <v>34</v>
      </c>
      <c r="AX2147" s="13" t="s">
        <v>79</v>
      </c>
      <c r="AY2147" s="214" t="s">
        <v>177</v>
      </c>
    </row>
    <row r="2148" spans="2:65" s="1" customFormat="1" ht="48" customHeight="1">
      <c r="B2148" s="177"/>
      <c r="C2148" s="178" t="s">
        <v>1303</v>
      </c>
      <c r="D2148" s="178" t="s">
        <v>179</v>
      </c>
      <c r="E2148" s="179" t="s">
        <v>1304</v>
      </c>
      <c r="F2148" s="180" t="s">
        <v>1305</v>
      </c>
      <c r="G2148" s="181" t="s">
        <v>182</v>
      </c>
      <c r="H2148" s="182">
        <v>1.367</v>
      </c>
      <c r="I2148" s="183"/>
      <c r="J2148" s="184">
        <f>ROUND(I2148*H2148,2)</f>
        <v>0</v>
      </c>
      <c r="K2148" s="180" t="s">
        <v>183</v>
      </c>
      <c r="L2148" s="37"/>
      <c r="M2148" s="185" t="s">
        <v>3</v>
      </c>
      <c r="N2148" s="186" t="s">
        <v>43</v>
      </c>
      <c r="O2148" s="70"/>
      <c r="P2148" s="187">
        <f>O2148*H2148</f>
        <v>0</v>
      </c>
      <c r="Q2148" s="187">
        <v>0</v>
      </c>
      <c r="R2148" s="187">
        <f>Q2148*H2148</f>
        <v>0</v>
      </c>
      <c r="S2148" s="187">
        <v>1.8</v>
      </c>
      <c r="T2148" s="188">
        <f>S2148*H2148</f>
        <v>2.4606</v>
      </c>
      <c r="AR2148" s="189" t="s">
        <v>184</v>
      </c>
      <c r="AT2148" s="189" t="s">
        <v>179</v>
      </c>
      <c r="AU2148" s="189" t="s">
        <v>81</v>
      </c>
      <c r="AY2148" s="18" t="s">
        <v>177</v>
      </c>
      <c r="BE2148" s="190">
        <f>IF(N2148="základní",J2148,0)</f>
        <v>0</v>
      </c>
      <c r="BF2148" s="190">
        <f>IF(N2148="snížená",J2148,0)</f>
        <v>0</v>
      </c>
      <c r="BG2148" s="190">
        <f>IF(N2148="zákl. přenesená",J2148,0)</f>
        <v>0</v>
      </c>
      <c r="BH2148" s="190">
        <f>IF(N2148="sníž. přenesená",J2148,0)</f>
        <v>0</v>
      </c>
      <c r="BI2148" s="190">
        <f>IF(N2148="nulová",J2148,0)</f>
        <v>0</v>
      </c>
      <c r="BJ2148" s="18" t="s">
        <v>79</v>
      </c>
      <c r="BK2148" s="190">
        <f>ROUND(I2148*H2148,2)</f>
        <v>0</v>
      </c>
      <c r="BL2148" s="18" t="s">
        <v>184</v>
      </c>
      <c r="BM2148" s="189" t="s">
        <v>1306</v>
      </c>
    </row>
    <row r="2149" spans="2:51" s="12" customFormat="1" ht="12">
      <c r="B2149" s="194"/>
      <c r="D2149" s="191" t="s">
        <v>188</v>
      </c>
      <c r="E2149" s="195" t="s">
        <v>3</v>
      </c>
      <c r="F2149" s="196" t="s">
        <v>1307</v>
      </c>
      <c r="H2149" s="197">
        <v>1.367</v>
      </c>
      <c r="I2149" s="198"/>
      <c r="L2149" s="194"/>
      <c r="M2149" s="199"/>
      <c r="N2149" s="200"/>
      <c r="O2149" s="200"/>
      <c r="P2149" s="200"/>
      <c r="Q2149" s="200"/>
      <c r="R2149" s="200"/>
      <c r="S2149" s="200"/>
      <c r="T2149" s="201"/>
      <c r="AT2149" s="195" t="s">
        <v>188</v>
      </c>
      <c r="AU2149" s="195" t="s">
        <v>81</v>
      </c>
      <c r="AV2149" s="12" t="s">
        <v>81</v>
      </c>
      <c r="AW2149" s="12" t="s">
        <v>34</v>
      </c>
      <c r="AX2149" s="12" t="s">
        <v>72</v>
      </c>
      <c r="AY2149" s="195" t="s">
        <v>177</v>
      </c>
    </row>
    <row r="2150" spans="2:51" s="14" customFormat="1" ht="12">
      <c r="B2150" s="221"/>
      <c r="D2150" s="191" t="s">
        <v>188</v>
      </c>
      <c r="E2150" s="222" t="s">
        <v>3</v>
      </c>
      <c r="F2150" s="223" t="s">
        <v>1165</v>
      </c>
      <c r="H2150" s="224">
        <v>1.367</v>
      </c>
      <c r="I2150" s="225"/>
      <c r="L2150" s="221"/>
      <c r="M2150" s="226"/>
      <c r="N2150" s="227"/>
      <c r="O2150" s="227"/>
      <c r="P2150" s="227"/>
      <c r="Q2150" s="227"/>
      <c r="R2150" s="227"/>
      <c r="S2150" s="227"/>
      <c r="T2150" s="228"/>
      <c r="AT2150" s="222" t="s">
        <v>188</v>
      </c>
      <c r="AU2150" s="222" t="s">
        <v>81</v>
      </c>
      <c r="AV2150" s="14" t="s">
        <v>194</v>
      </c>
      <c r="AW2150" s="14" t="s">
        <v>34</v>
      </c>
      <c r="AX2150" s="14" t="s">
        <v>72</v>
      </c>
      <c r="AY2150" s="222" t="s">
        <v>177</v>
      </c>
    </row>
    <row r="2151" spans="2:51" s="13" customFormat="1" ht="12">
      <c r="B2151" s="213"/>
      <c r="D2151" s="191" t="s">
        <v>188</v>
      </c>
      <c r="E2151" s="214" t="s">
        <v>3</v>
      </c>
      <c r="F2151" s="215" t="s">
        <v>359</v>
      </c>
      <c r="H2151" s="216">
        <v>1.367</v>
      </c>
      <c r="I2151" s="217"/>
      <c r="L2151" s="213"/>
      <c r="M2151" s="218"/>
      <c r="N2151" s="219"/>
      <c r="O2151" s="219"/>
      <c r="P2151" s="219"/>
      <c r="Q2151" s="219"/>
      <c r="R2151" s="219"/>
      <c r="S2151" s="219"/>
      <c r="T2151" s="220"/>
      <c r="AT2151" s="214" t="s">
        <v>188</v>
      </c>
      <c r="AU2151" s="214" t="s">
        <v>81</v>
      </c>
      <c r="AV2151" s="13" t="s">
        <v>184</v>
      </c>
      <c r="AW2151" s="13" t="s">
        <v>34</v>
      </c>
      <c r="AX2151" s="13" t="s">
        <v>79</v>
      </c>
      <c r="AY2151" s="214" t="s">
        <v>177</v>
      </c>
    </row>
    <row r="2152" spans="2:65" s="1" customFormat="1" ht="48" customHeight="1">
      <c r="B2152" s="177"/>
      <c r="C2152" s="178" t="s">
        <v>1308</v>
      </c>
      <c r="D2152" s="178" t="s">
        <v>179</v>
      </c>
      <c r="E2152" s="179" t="s">
        <v>1309</v>
      </c>
      <c r="F2152" s="180" t="s">
        <v>1310</v>
      </c>
      <c r="G2152" s="181" t="s">
        <v>182</v>
      </c>
      <c r="H2152" s="182">
        <v>5.608</v>
      </c>
      <c r="I2152" s="183"/>
      <c r="J2152" s="184">
        <f>ROUND(I2152*H2152,2)</f>
        <v>0</v>
      </c>
      <c r="K2152" s="180" t="s">
        <v>183</v>
      </c>
      <c r="L2152" s="37"/>
      <c r="M2152" s="185" t="s">
        <v>3</v>
      </c>
      <c r="N2152" s="186" t="s">
        <v>43</v>
      </c>
      <c r="O2152" s="70"/>
      <c r="P2152" s="187">
        <f>O2152*H2152</f>
        <v>0</v>
      </c>
      <c r="Q2152" s="187">
        <v>0</v>
      </c>
      <c r="R2152" s="187">
        <f>Q2152*H2152</f>
        <v>0</v>
      </c>
      <c r="S2152" s="187">
        <v>1.8</v>
      </c>
      <c r="T2152" s="188">
        <f>S2152*H2152</f>
        <v>10.0944</v>
      </c>
      <c r="AR2152" s="189" t="s">
        <v>184</v>
      </c>
      <c r="AT2152" s="189" t="s">
        <v>179</v>
      </c>
      <c r="AU2152" s="189" t="s">
        <v>81</v>
      </c>
      <c r="AY2152" s="18" t="s">
        <v>177</v>
      </c>
      <c r="BE2152" s="190">
        <f>IF(N2152="základní",J2152,0)</f>
        <v>0</v>
      </c>
      <c r="BF2152" s="190">
        <f>IF(N2152="snížená",J2152,0)</f>
        <v>0</v>
      </c>
      <c r="BG2152" s="190">
        <f>IF(N2152="zákl. přenesená",J2152,0)</f>
        <v>0</v>
      </c>
      <c r="BH2152" s="190">
        <f>IF(N2152="sníž. přenesená",J2152,0)</f>
        <v>0</v>
      </c>
      <c r="BI2152" s="190">
        <f>IF(N2152="nulová",J2152,0)</f>
        <v>0</v>
      </c>
      <c r="BJ2152" s="18" t="s">
        <v>79</v>
      </c>
      <c r="BK2152" s="190">
        <f>ROUND(I2152*H2152,2)</f>
        <v>0</v>
      </c>
      <c r="BL2152" s="18" t="s">
        <v>184</v>
      </c>
      <c r="BM2152" s="189" t="s">
        <v>1311</v>
      </c>
    </row>
    <row r="2153" spans="2:51" s="12" customFormat="1" ht="12">
      <c r="B2153" s="194"/>
      <c r="D2153" s="191" t="s">
        <v>188</v>
      </c>
      <c r="E2153" s="195" t="s">
        <v>3</v>
      </c>
      <c r="F2153" s="196" t="s">
        <v>1312</v>
      </c>
      <c r="H2153" s="197">
        <v>1.04</v>
      </c>
      <c r="I2153" s="198"/>
      <c r="L2153" s="194"/>
      <c r="M2153" s="199"/>
      <c r="N2153" s="200"/>
      <c r="O2153" s="200"/>
      <c r="P2153" s="200"/>
      <c r="Q2153" s="200"/>
      <c r="R2153" s="200"/>
      <c r="S2153" s="200"/>
      <c r="T2153" s="201"/>
      <c r="AT2153" s="195" t="s">
        <v>188</v>
      </c>
      <c r="AU2153" s="195" t="s">
        <v>81</v>
      </c>
      <c r="AV2153" s="12" t="s">
        <v>81</v>
      </c>
      <c r="AW2153" s="12" t="s">
        <v>34</v>
      </c>
      <c r="AX2153" s="12" t="s">
        <v>72</v>
      </c>
      <c r="AY2153" s="195" t="s">
        <v>177</v>
      </c>
    </row>
    <row r="2154" spans="2:51" s="14" customFormat="1" ht="12">
      <c r="B2154" s="221"/>
      <c r="D2154" s="191" t="s">
        <v>188</v>
      </c>
      <c r="E2154" s="222" t="s">
        <v>3</v>
      </c>
      <c r="F2154" s="223" t="s">
        <v>1170</v>
      </c>
      <c r="H2154" s="224">
        <v>1.04</v>
      </c>
      <c r="I2154" s="225"/>
      <c r="L2154" s="221"/>
      <c r="M2154" s="226"/>
      <c r="N2154" s="227"/>
      <c r="O2154" s="227"/>
      <c r="P2154" s="227"/>
      <c r="Q2154" s="227"/>
      <c r="R2154" s="227"/>
      <c r="S2154" s="227"/>
      <c r="T2154" s="228"/>
      <c r="AT2154" s="222" t="s">
        <v>188</v>
      </c>
      <c r="AU2154" s="222" t="s">
        <v>81</v>
      </c>
      <c r="AV2154" s="14" t="s">
        <v>194</v>
      </c>
      <c r="AW2154" s="14" t="s">
        <v>34</v>
      </c>
      <c r="AX2154" s="14" t="s">
        <v>72</v>
      </c>
      <c r="AY2154" s="222" t="s">
        <v>177</v>
      </c>
    </row>
    <row r="2155" spans="2:51" s="12" customFormat="1" ht="12">
      <c r="B2155" s="194"/>
      <c r="D2155" s="191" t="s">
        <v>188</v>
      </c>
      <c r="E2155" s="195" t="s">
        <v>3</v>
      </c>
      <c r="F2155" s="196" t="s">
        <v>1312</v>
      </c>
      <c r="H2155" s="197">
        <v>1.04</v>
      </c>
      <c r="I2155" s="198"/>
      <c r="L2155" s="194"/>
      <c r="M2155" s="199"/>
      <c r="N2155" s="200"/>
      <c r="O2155" s="200"/>
      <c r="P2155" s="200"/>
      <c r="Q2155" s="200"/>
      <c r="R2155" s="200"/>
      <c r="S2155" s="200"/>
      <c r="T2155" s="201"/>
      <c r="AT2155" s="195" t="s">
        <v>188</v>
      </c>
      <c r="AU2155" s="195" t="s">
        <v>81</v>
      </c>
      <c r="AV2155" s="12" t="s">
        <v>81</v>
      </c>
      <c r="AW2155" s="12" t="s">
        <v>34</v>
      </c>
      <c r="AX2155" s="12" t="s">
        <v>72</v>
      </c>
      <c r="AY2155" s="195" t="s">
        <v>177</v>
      </c>
    </row>
    <row r="2156" spans="2:51" s="14" customFormat="1" ht="12">
      <c r="B2156" s="221"/>
      <c r="D2156" s="191" t="s">
        <v>188</v>
      </c>
      <c r="E2156" s="222" t="s">
        <v>3</v>
      </c>
      <c r="F2156" s="223" t="s">
        <v>1171</v>
      </c>
      <c r="H2156" s="224">
        <v>1.04</v>
      </c>
      <c r="I2156" s="225"/>
      <c r="L2156" s="221"/>
      <c r="M2156" s="226"/>
      <c r="N2156" s="227"/>
      <c r="O2156" s="227"/>
      <c r="P2156" s="227"/>
      <c r="Q2156" s="227"/>
      <c r="R2156" s="227"/>
      <c r="S2156" s="227"/>
      <c r="T2156" s="228"/>
      <c r="AT2156" s="222" t="s">
        <v>188</v>
      </c>
      <c r="AU2156" s="222" t="s">
        <v>81</v>
      </c>
      <c r="AV2156" s="14" t="s">
        <v>194</v>
      </c>
      <c r="AW2156" s="14" t="s">
        <v>34</v>
      </c>
      <c r="AX2156" s="14" t="s">
        <v>72</v>
      </c>
      <c r="AY2156" s="222" t="s">
        <v>177</v>
      </c>
    </row>
    <row r="2157" spans="2:51" s="12" customFormat="1" ht="12">
      <c r="B2157" s="194"/>
      <c r="D2157" s="191" t="s">
        <v>188</v>
      </c>
      <c r="E2157" s="195" t="s">
        <v>3</v>
      </c>
      <c r="F2157" s="196" t="s">
        <v>1313</v>
      </c>
      <c r="H2157" s="197">
        <v>3.528</v>
      </c>
      <c r="I2157" s="198"/>
      <c r="L2157" s="194"/>
      <c r="M2157" s="199"/>
      <c r="N2157" s="200"/>
      <c r="O2157" s="200"/>
      <c r="P2157" s="200"/>
      <c r="Q2157" s="200"/>
      <c r="R2157" s="200"/>
      <c r="S2157" s="200"/>
      <c r="T2157" s="201"/>
      <c r="AT2157" s="195" t="s">
        <v>188</v>
      </c>
      <c r="AU2157" s="195" t="s">
        <v>81</v>
      </c>
      <c r="AV2157" s="12" t="s">
        <v>81</v>
      </c>
      <c r="AW2157" s="12" t="s">
        <v>34</v>
      </c>
      <c r="AX2157" s="12" t="s">
        <v>72</v>
      </c>
      <c r="AY2157" s="195" t="s">
        <v>177</v>
      </c>
    </row>
    <row r="2158" spans="2:51" s="14" customFormat="1" ht="12">
      <c r="B2158" s="221"/>
      <c r="D2158" s="191" t="s">
        <v>188</v>
      </c>
      <c r="E2158" s="222" t="s">
        <v>3</v>
      </c>
      <c r="F2158" s="223" t="s">
        <v>1173</v>
      </c>
      <c r="H2158" s="224">
        <v>3.528</v>
      </c>
      <c r="I2158" s="225"/>
      <c r="L2158" s="221"/>
      <c r="M2158" s="226"/>
      <c r="N2158" s="227"/>
      <c r="O2158" s="227"/>
      <c r="P2158" s="227"/>
      <c r="Q2158" s="227"/>
      <c r="R2158" s="227"/>
      <c r="S2158" s="227"/>
      <c r="T2158" s="228"/>
      <c r="AT2158" s="222" t="s">
        <v>188</v>
      </c>
      <c r="AU2158" s="222" t="s">
        <v>81</v>
      </c>
      <c r="AV2158" s="14" t="s">
        <v>194</v>
      </c>
      <c r="AW2158" s="14" t="s">
        <v>34</v>
      </c>
      <c r="AX2158" s="14" t="s">
        <v>72</v>
      </c>
      <c r="AY2158" s="222" t="s">
        <v>177</v>
      </c>
    </row>
    <row r="2159" spans="2:51" s="13" customFormat="1" ht="12">
      <c r="B2159" s="213"/>
      <c r="D2159" s="191" t="s">
        <v>188</v>
      </c>
      <c r="E2159" s="214" t="s">
        <v>3</v>
      </c>
      <c r="F2159" s="215" t="s">
        <v>359</v>
      </c>
      <c r="H2159" s="216">
        <v>5.6080000000000005</v>
      </c>
      <c r="I2159" s="217"/>
      <c r="L2159" s="213"/>
      <c r="M2159" s="218"/>
      <c r="N2159" s="219"/>
      <c r="O2159" s="219"/>
      <c r="P2159" s="219"/>
      <c r="Q2159" s="219"/>
      <c r="R2159" s="219"/>
      <c r="S2159" s="219"/>
      <c r="T2159" s="220"/>
      <c r="AT2159" s="214" t="s">
        <v>188</v>
      </c>
      <c r="AU2159" s="214" t="s">
        <v>81</v>
      </c>
      <c r="AV2159" s="13" t="s">
        <v>184</v>
      </c>
      <c r="AW2159" s="13" t="s">
        <v>34</v>
      </c>
      <c r="AX2159" s="13" t="s">
        <v>79</v>
      </c>
      <c r="AY2159" s="214" t="s">
        <v>177</v>
      </c>
    </row>
    <row r="2160" spans="2:65" s="1" customFormat="1" ht="36" customHeight="1">
      <c r="B2160" s="177"/>
      <c r="C2160" s="178" t="s">
        <v>1314</v>
      </c>
      <c r="D2160" s="178" t="s">
        <v>179</v>
      </c>
      <c r="E2160" s="179" t="s">
        <v>1315</v>
      </c>
      <c r="F2160" s="180" t="s">
        <v>1316</v>
      </c>
      <c r="G2160" s="181" t="s">
        <v>494</v>
      </c>
      <c r="H2160" s="182">
        <v>677.5</v>
      </c>
      <c r="I2160" s="183"/>
      <c r="J2160" s="184">
        <f>ROUND(I2160*H2160,2)</f>
        <v>0</v>
      </c>
      <c r="K2160" s="180" t="s">
        <v>183</v>
      </c>
      <c r="L2160" s="37"/>
      <c r="M2160" s="185" t="s">
        <v>3</v>
      </c>
      <c r="N2160" s="186" t="s">
        <v>43</v>
      </c>
      <c r="O2160" s="70"/>
      <c r="P2160" s="187">
        <f>O2160*H2160</f>
        <v>0</v>
      </c>
      <c r="Q2160" s="187">
        <v>0</v>
      </c>
      <c r="R2160" s="187">
        <f>Q2160*H2160</f>
        <v>0</v>
      </c>
      <c r="S2160" s="187">
        <v>0.008</v>
      </c>
      <c r="T2160" s="188">
        <f>S2160*H2160</f>
        <v>5.42</v>
      </c>
      <c r="AR2160" s="189" t="s">
        <v>184</v>
      </c>
      <c r="AT2160" s="189" t="s">
        <v>179</v>
      </c>
      <c r="AU2160" s="189" t="s">
        <v>81</v>
      </c>
      <c r="AY2160" s="18" t="s">
        <v>177</v>
      </c>
      <c r="BE2160" s="190">
        <f>IF(N2160="základní",J2160,0)</f>
        <v>0</v>
      </c>
      <c r="BF2160" s="190">
        <f>IF(N2160="snížená",J2160,0)</f>
        <v>0</v>
      </c>
      <c r="BG2160" s="190">
        <f>IF(N2160="zákl. přenesená",J2160,0)</f>
        <v>0</v>
      </c>
      <c r="BH2160" s="190">
        <f>IF(N2160="sníž. přenesená",J2160,0)</f>
        <v>0</v>
      </c>
      <c r="BI2160" s="190">
        <f>IF(N2160="nulová",J2160,0)</f>
        <v>0</v>
      </c>
      <c r="BJ2160" s="18" t="s">
        <v>79</v>
      </c>
      <c r="BK2160" s="190">
        <f>ROUND(I2160*H2160,2)</f>
        <v>0</v>
      </c>
      <c r="BL2160" s="18" t="s">
        <v>184</v>
      </c>
      <c r="BM2160" s="189" t="s">
        <v>1317</v>
      </c>
    </row>
    <row r="2161" spans="2:51" s="12" customFormat="1" ht="12">
      <c r="B2161" s="194"/>
      <c r="D2161" s="191" t="s">
        <v>188</v>
      </c>
      <c r="E2161" s="195" t="s">
        <v>3</v>
      </c>
      <c r="F2161" s="196" t="s">
        <v>1318</v>
      </c>
      <c r="H2161" s="197">
        <v>129.2</v>
      </c>
      <c r="I2161" s="198"/>
      <c r="L2161" s="194"/>
      <c r="M2161" s="199"/>
      <c r="N2161" s="200"/>
      <c r="O2161" s="200"/>
      <c r="P2161" s="200"/>
      <c r="Q2161" s="200"/>
      <c r="R2161" s="200"/>
      <c r="S2161" s="200"/>
      <c r="T2161" s="201"/>
      <c r="AT2161" s="195" t="s">
        <v>188</v>
      </c>
      <c r="AU2161" s="195" t="s">
        <v>81</v>
      </c>
      <c r="AV2161" s="12" t="s">
        <v>81</v>
      </c>
      <c r="AW2161" s="12" t="s">
        <v>34</v>
      </c>
      <c r="AX2161" s="12" t="s">
        <v>72</v>
      </c>
      <c r="AY2161" s="195" t="s">
        <v>177</v>
      </c>
    </row>
    <row r="2162" spans="2:51" s="14" customFormat="1" ht="12">
      <c r="B2162" s="221"/>
      <c r="D2162" s="191" t="s">
        <v>188</v>
      </c>
      <c r="E2162" s="222" t="s">
        <v>3</v>
      </c>
      <c r="F2162" s="223" t="s">
        <v>374</v>
      </c>
      <c r="H2162" s="224">
        <v>129.2</v>
      </c>
      <c r="I2162" s="225"/>
      <c r="L2162" s="221"/>
      <c r="M2162" s="226"/>
      <c r="N2162" s="227"/>
      <c r="O2162" s="227"/>
      <c r="P2162" s="227"/>
      <c r="Q2162" s="227"/>
      <c r="R2162" s="227"/>
      <c r="S2162" s="227"/>
      <c r="T2162" s="228"/>
      <c r="AT2162" s="222" t="s">
        <v>188</v>
      </c>
      <c r="AU2162" s="222" t="s">
        <v>81</v>
      </c>
      <c r="AV2162" s="14" t="s">
        <v>194</v>
      </c>
      <c r="AW2162" s="14" t="s">
        <v>34</v>
      </c>
      <c r="AX2162" s="14" t="s">
        <v>72</v>
      </c>
      <c r="AY2162" s="222" t="s">
        <v>177</v>
      </c>
    </row>
    <row r="2163" spans="2:51" s="12" customFormat="1" ht="12">
      <c r="B2163" s="194"/>
      <c r="D2163" s="191" t="s">
        <v>188</v>
      </c>
      <c r="E2163" s="195" t="s">
        <v>3</v>
      </c>
      <c r="F2163" s="196" t="s">
        <v>1319</v>
      </c>
      <c r="H2163" s="197">
        <v>132</v>
      </c>
      <c r="I2163" s="198"/>
      <c r="L2163" s="194"/>
      <c r="M2163" s="199"/>
      <c r="N2163" s="200"/>
      <c r="O2163" s="200"/>
      <c r="P2163" s="200"/>
      <c r="Q2163" s="200"/>
      <c r="R2163" s="200"/>
      <c r="S2163" s="200"/>
      <c r="T2163" s="201"/>
      <c r="AT2163" s="195" t="s">
        <v>188</v>
      </c>
      <c r="AU2163" s="195" t="s">
        <v>81</v>
      </c>
      <c r="AV2163" s="12" t="s">
        <v>81</v>
      </c>
      <c r="AW2163" s="12" t="s">
        <v>34</v>
      </c>
      <c r="AX2163" s="12" t="s">
        <v>72</v>
      </c>
      <c r="AY2163" s="195" t="s">
        <v>177</v>
      </c>
    </row>
    <row r="2164" spans="2:51" s="14" customFormat="1" ht="12">
      <c r="B2164" s="221"/>
      <c r="D2164" s="191" t="s">
        <v>188</v>
      </c>
      <c r="E2164" s="222" t="s">
        <v>3</v>
      </c>
      <c r="F2164" s="223" t="s">
        <v>365</v>
      </c>
      <c r="H2164" s="224">
        <v>132</v>
      </c>
      <c r="I2164" s="225"/>
      <c r="L2164" s="221"/>
      <c r="M2164" s="226"/>
      <c r="N2164" s="227"/>
      <c r="O2164" s="227"/>
      <c r="P2164" s="227"/>
      <c r="Q2164" s="227"/>
      <c r="R2164" s="227"/>
      <c r="S2164" s="227"/>
      <c r="T2164" s="228"/>
      <c r="AT2164" s="222" t="s">
        <v>188</v>
      </c>
      <c r="AU2164" s="222" t="s">
        <v>81</v>
      </c>
      <c r="AV2164" s="14" t="s">
        <v>194</v>
      </c>
      <c r="AW2164" s="14" t="s">
        <v>34</v>
      </c>
      <c r="AX2164" s="14" t="s">
        <v>72</v>
      </c>
      <c r="AY2164" s="222" t="s">
        <v>177</v>
      </c>
    </row>
    <row r="2165" spans="2:51" s="12" customFormat="1" ht="12">
      <c r="B2165" s="194"/>
      <c r="D2165" s="191" t="s">
        <v>188</v>
      </c>
      <c r="E2165" s="195" t="s">
        <v>3</v>
      </c>
      <c r="F2165" s="196" t="s">
        <v>1319</v>
      </c>
      <c r="H2165" s="197">
        <v>132</v>
      </c>
      <c r="I2165" s="198"/>
      <c r="L2165" s="194"/>
      <c r="M2165" s="199"/>
      <c r="N2165" s="200"/>
      <c r="O2165" s="200"/>
      <c r="P2165" s="200"/>
      <c r="Q2165" s="200"/>
      <c r="R2165" s="200"/>
      <c r="S2165" s="200"/>
      <c r="T2165" s="201"/>
      <c r="AT2165" s="195" t="s">
        <v>188</v>
      </c>
      <c r="AU2165" s="195" t="s">
        <v>81</v>
      </c>
      <c r="AV2165" s="12" t="s">
        <v>81</v>
      </c>
      <c r="AW2165" s="12" t="s">
        <v>34</v>
      </c>
      <c r="AX2165" s="12" t="s">
        <v>72</v>
      </c>
      <c r="AY2165" s="195" t="s">
        <v>177</v>
      </c>
    </row>
    <row r="2166" spans="2:51" s="14" customFormat="1" ht="12">
      <c r="B2166" s="221"/>
      <c r="D2166" s="191" t="s">
        <v>188</v>
      </c>
      <c r="E2166" s="222" t="s">
        <v>3</v>
      </c>
      <c r="F2166" s="223" t="s">
        <v>366</v>
      </c>
      <c r="H2166" s="224">
        <v>132</v>
      </c>
      <c r="I2166" s="225"/>
      <c r="L2166" s="221"/>
      <c r="M2166" s="226"/>
      <c r="N2166" s="227"/>
      <c r="O2166" s="227"/>
      <c r="P2166" s="227"/>
      <c r="Q2166" s="227"/>
      <c r="R2166" s="227"/>
      <c r="S2166" s="227"/>
      <c r="T2166" s="228"/>
      <c r="AT2166" s="222" t="s">
        <v>188</v>
      </c>
      <c r="AU2166" s="222" t="s">
        <v>81</v>
      </c>
      <c r="AV2166" s="14" t="s">
        <v>194</v>
      </c>
      <c r="AW2166" s="14" t="s">
        <v>34</v>
      </c>
      <c r="AX2166" s="14" t="s">
        <v>72</v>
      </c>
      <c r="AY2166" s="222" t="s">
        <v>177</v>
      </c>
    </row>
    <row r="2167" spans="2:51" s="12" customFormat="1" ht="12">
      <c r="B2167" s="194"/>
      <c r="D2167" s="191" t="s">
        <v>188</v>
      </c>
      <c r="E2167" s="195" t="s">
        <v>3</v>
      </c>
      <c r="F2167" s="196" t="s">
        <v>1319</v>
      </c>
      <c r="H2167" s="197">
        <v>132</v>
      </c>
      <c r="I2167" s="198"/>
      <c r="L2167" s="194"/>
      <c r="M2167" s="199"/>
      <c r="N2167" s="200"/>
      <c r="O2167" s="200"/>
      <c r="P2167" s="200"/>
      <c r="Q2167" s="200"/>
      <c r="R2167" s="200"/>
      <c r="S2167" s="200"/>
      <c r="T2167" s="201"/>
      <c r="AT2167" s="195" t="s">
        <v>188</v>
      </c>
      <c r="AU2167" s="195" t="s">
        <v>81</v>
      </c>
      <c r="AV2167" s="12" t="s">
        <v>81</v>
      </c>
      <c r="AW2167" s="12" t="s">
        <v>34</v>
      </c>
      <c r="AX2167" s="12" t="s">
        <v>72</v>
      </c>
      <c r="AY2167" s="195" t="s">
        <v>177</v>
      </c>
    </row>
    <row r="2168" spans="2:51" s="14" customFormat="1" ht="12">
      <c r="B2168" s="221"/>
      <c r="D2168" s="191" t="s">
        <v>188</v>
      </c>
      <c r="E2168" s="222" t="s">
        <v>3</v>
      </c>
      <c r="F2168" s="223" t="s">
        <v>367</v>
      </c>
      <c r="H2168" s="224">
        <v>132</v>
      </c>
      <c r="I2168" s="225"/>
      <c r="L2168" s="221"/>
      <c r="M2168" s="226"/>
      <c r="N2168" s="227"/>
      <c r="O2168" s="227"/>
      <c r="P2168" s="227"/>
      <c r="Q2168" s="227"/>
      <c r="R2168" s="227"/>
      <c r="S2168" s="227"/>
      <c r="T2168" s="228"/>
      <c r="AT2168" s="222" t="s">
        <v>188</v>
      </c>
      <c r="AU2168" s="222" t="s">
        <v>81</v>
      </c>
      <c r="AV2168" s="14" t="s">
        <v>194</v>
      </c>
      <c r="AW2168" s="14" t="s">
        <v>34</v>
      </c>
      <c r="AX2168" s="14" t="s">
        <v>72</v>
      </c>
      <c r="AY2168" s="222" t="s">
        <v>177</v>
      </c>
    </row>
    <row r="2169" spans="2:51" s="12" customFormat="1" ht="12">
      <c r="B2169" s="194"/>
      <c r="D2169" s="191" t="s">
        <v>188</v>
      </c>
      <c r="E2169" s="195" t="s">
        <v>3</v>
      </c>
      <c r="F2169" s="196" t="s">
        <v>1320</v>
      </c>
      <c r="H2169" s="197">
        <v>102.3</v>
      </c>
      <c r="I2169" s="198"/>
      <c r="L2169" s="194"/>
      <c r="M2169" s="199"/>
      <c r="N2169" s="200"/>
      <c r="O2169" s="200"/>
      <c r="P2169" s="200"/>
      <c r="Q2169" s="200"/>
      <c r="R2169" s="200"/>
      <c r="S2169" s="200"/>
      <c r="T2169" s="201"/>
      <c r="AT2169" s="195" t="s">
        <v>188</v>
      </c>
      <c r="AU2169" s="195" t="s">
        <v>81</v>
      </c>
      <c r="AV2169" s="12" t="s">
        <v>81</v>
      </c>
      <c r="AW2169" s="12" t="s">
        <v>34</v>
      </c>
      <c r="AX2169" s="12" t="s">
        <v>72</v>
      </c>
      <c r="AY2169" s="195" t="s">
        <v>177</v>
      </c>
    </row>
    <row r="2170" spans="2:51" s="14" customFormat="1" ht="12">
      <c r="B2170" s="221"/>
      <c r="D2170" s="191" t="s">
        <v>188</v>
      </c>
      <c r="E2170" s="222" t="s">
        <v>3</v>
      </c>
      <c r="F2170" s="223" t="s">
        <v>356</v>
      </c>
      <c r="H2170" s="224">
        <v>102.3</v>
      </c>
      <c r="I2170" s="225"/>
      <c r="L2170" s="221"/>
      <c r="M2170" s="226"/>
      <c r="N2170" s="227"/>
      <c r="O2170" s="227"/>
      <c r="P2170" s="227"/>
      <c r="Q2170" s="227"/>
      <c r="R2170" s="227"/>
      <c r="S2170" s="227"/>
      <c r="T2170" s="228"/>
      <c r="AT2170" s="222" t="s">
        <v>188</v>
      </c>
      <c r="AU2170" s="222" t="s">
        <v>81</v>
      </c>
      <c r="AV2170" s="14" t="s">
        <v>194</v>
      </c>
      <c r="AW2170" s="14" t="s">
        <v>34</v>
      </c>
      <c r="AX2170" s="14" t="s">
        <v>72</v>
      </c>
      <c r="AY2170" s="222" t="s">
        <v>177</v>
      </c>
    </row>
    <row r="2171" spans="2:51" s="12" customFormat="1" ht="12">
      <c r="B2171" s="194"/>
      <c r="D2171" s="191" t="s">
        <v>188</v>
      </c>
      <c r="E2171" s="195" t="s">
        <v>3</v>
      </c>
      <c r="F2171" s="196" t="s">
        <v>1321</v>
      </c>
      <c r="H2171" s="197">
        <v>50</v>
      </c>
      <c r="I2171" s="198"/>
      <c r="L2171" s="194"/>
      <c r="M2171" s="199"/>
      <c r="N2171" s="200"/>
      <c r="O2171" s="200"/>
      <c r="P2171" s="200"/>
      <c r="Q2171" s="200"/>
      <c r="R2171" s="200"/>
      <c r="S2171" s="200"/>
      <c r="T2171" s="201"/>
      <c r="AT2171" s="195" t="s">
        <v>188</v>
      </c>
      <c r="AU2171" s="195" t="s">
        <v>81</v>
      </c>
      <c r="AV2171" s="12" t="s">
        <v>81</v>
      </c>
      <c r="AW2171" s="12" t="s">
        <v>34</v>
      </c>
      <c r="AX2171" s="12" t="s">
        <v>72</v>
      </c>
      <c r="AY2171" s="195" t="s">
        <v>177</v>
      </c>
    </row>
    <row r="2172" spans="2:51" s="14" customFormat="1" ht="12">
      <c r="B2172" s="221"/>
      <c r="D2172" s="191" t="s">
        <v>188</v>
      </c>
      <c r="E2172" s="222" t="s">
        <v>3</v>
      </c>
      <c r="F2172" s="223" t="s">
        <v>358</v>
      </c>
      <c r="H2172" s="224">
        <v>50</v>
      </c>
      <c r="I2172" s="225"/>
      <c r="L2172" s="221"/>
      <c r="M2172" s="226"/>
      <c r="N2172" s="227"/>
      <c r="O2172" s="227"/>
      <c r="P2172" s="227"/>
      <c r="Q2172" s="227"/>
      <c r="R2172" s="227"/>
      <c r="S2172" s="227"/>
      <c r="T2172" s="228"/>
      <c r="AT2172" s="222" t="s">
        <v>188</v>
      </c>
      <c r="AU2172" s="222" t="s">
        <v>81</v>
      </c>
      <c r="AV2172" s="14" t="s">
        <v>194</v>
      </c>
      <c r="AW2172" s="14" t="s">
        <v>34</v>
      </c>
      <c r="AX2172" s="14" t="s">
        <v>72</v>
      </c>
      <c r="AY2172" s="222" t="s">
        <v>177</v>
      </c>
    </row>
    <row r="2173" spans="2:51" s="13" customFormat="1" ht="12">
      <c r="B2173" s="213"/>
      <c r="D2173" s="191" t="s">
        <v>188</v>
      </c>
      <c r="E2173" s="214" t="s">
        <v>3</v>
      </c>
      <c r="F2173" s="215" t="s">
        <v>359</v>
      </c>
      <c r="H2173" s="216">
        <v>677.5</v>
      </c>
      <c r="I2173" s="217"/>
      <c r="L2173" s="213"/>
      <c r="M2173" s="218"/>
      <c r="N2173" s="219"/>
      <c r="O2173" s="219"/>
      <c r="P2173" s="219"/>
      <c r="Q2173" s="219"/>
      <c r="R2173" s="219"/>
      <c r="S2173" s="219"/>
      <c r="T2173" s="220"/>
      <c r="AT2173" s="214" t="s">
        <v>188</v>
      </c>
      <c r="AU2173" s="214" t="s">
        <v>81</v>
      </c>
      <c r="AV2173" s="13" t="s">
        <v>184</v>
      </c>
      <c r="AW2173" s="13" t="s">
        <v>34</v>
      </c>
      <c r="AX2173" s="13" t="s">
        <v>79</v>
      </c>
      <c r="AY2173" s="214" t="s">
        <v>177</v>
      </c>
    </row>
    <row r="2174" spans="2:65" s="1" customFormat="1" ht="36" customHeight="1">
      <c r="B2174" s="177"/>
      <c r="C2174" s="178" t="s">
        <v>1322</v>
      </c>
      <c r="D2174" s="178" t="s">
        <v>179</v>
      </c>
      <c r="E2174" s="179" t="s">
        <v>1323</v>
      </c>
      <c r="F2174" s="180" t="s">
        <v>1324</v>
      </c>
      <c r="G2174" s="181" t="s">
        <v>494</v>
      </c>
      <c r="H2174" s="182">
        <v>994.2</v>
      </c>
      <c r="I2174" s="183"/>
      <c r="J2174" s="184">
        <f>ROUND(I2174*H2174,2)</f>
        <v>0</v>
      </c>
      <c r="K2174" s="180" t="s">
        <v>183</v>
      </c>
      <c r="L2174" s="37"/>
      <c r="M2174" s="185" t="s">
        <v>3</v>
      </c>
      <c r="N2174" s="186" t="s">
        <v>43</v>
      </c>
      <c r="O2174" s="70"/>
      <c r="P2174" s="187">
        <f>O2174*H2174</f>
        <v>0</v>
      </c>
      <c r="Q2174" s="187">
        <v>0</v>
      </c>
      <c r="R2174" s="187">
        <f>Q2174*H2174</f>
        <v>0</v>
      </c>
      <c r="S2174" s="187">
        <v>0.012</v>
      </c>
      <c r="T2174" s="188">
        <f>S2174*H2174</f>
        <v>11.9304</v>
      </c>
      <c r="AR2174" s="189" t="s">
        <v>184</v>
      </c>
      <c r="AT2174" s="189" t="s">
        <v>179</v>
      </c>
      <c r="AU2174" s="189" t="s">
        <v>81</v>
      </c>
      <c r="AY2174" s="18" t="s">
        <v>177</v>
      </c>
      <c r="BE2174" s="190">
        <f>IF(N2174="základní",J2174,0)</f>
        <v>0</v>
      </c>
      <c r="BF2174" s="190">
        <f>IF(N2174="snížená",J2174,0)</f>
        <v>0</v>
      </c>
      <c r="BG2174" s="190">
        <f>IF(N2174="zákl. přenesená",J2174,0)</f>
        <v>0</v>
      </c>
      <c r="BH2174" s="190">
        <f>IF(N2174="sníž. přenesená",J2174,0)</f>
        <v>0</v>
      </c>
      <c r="BI2174" s="190">
        <f>IF(N2174="nulová",J2174,0)</f>
        <v>0</v>
      </c>
      <c r="BJ2174" s="18" t="s">
        <v>79</v>
      </c>
      <c r="BK2174" s="190">
        <f>ROUND(I2174*H2174,2)</f>
        <v>0</v>
      </c>
      <c r="BL2174" s="18" t="s">
        <v>184</v>
      </c>
      <c r="BM2174" s="189" t="s">
        <v>1325</v>
      </c>
    </row>
    <row r="2175" spans="2:51" s="12" customFormat="1" ht="12">
      <c r="B2175" s="194"/>
      <c r="D2175" s="191" t="s">
        <v>188</v>
      </c>
      <c r="E2175" s="195" t="s">
        <v>3</v>
      </c>
      <c r="F2175" s="196" t="s">
        <v>1326</v>
      </c>
      <c r="H2175" s="197">
        <v>183.6</v>
      </c>
      <c r="I2175" s="198"/>
      <c r="L2175" s="194"/>
      <c r="M2175" s="199"/>
      <c r="N2175" s="200"/>
      <c r="O2175" s="200"/>
      <c r="P2175" s="200"/>
      <c r="Q2175" s="200"/>
      <c r="R2175" s="200"/>
      <c r="S2175" s="200"/>
      <c r="T2175" s="201"/>
      <c r="AT2175" s="195" t="s">
        <v>188</v>
      </c>
      <c r="AU2175" s="195" t="s">
        <v>81</v>
      </c>
      <c r="AV2175" s="12" t="s">
        <v>81</v>
      </c>
      <c r="AW2175" s="12" t="s">
        <v>34</v>
      </c>
      <c r="AX2175" s="12" t="s">
        <v>72</v>
      </c>
      <c r="AY2175" s="195" t="s">
        <v>177</v>
      </c>
    </row>
    <row r="2176" spans="2:51" s="14" customFormat="1" ht="12">
      <c r="B2176" s="221"/>
      <c r="D2176" s="191" t="s">
        <v>188</v>
      </c>
      <c r="E2176" s="222" t="s">
        <v>3</v>
      </c>
      <c r="F2176" s="223" t="s">
        <v>374</v>
      </c>
      <c r="H2176" s="224">
        <v>183.6</v>
      </c>
      <c r="I2176" s="225"/>
      <c r="L2176" s="221"/>
      <c r="M2176" s="226"/>
      <c r="N2176" s="227"/>
      <c r="O2176" s="227"/>
      <c r="P2176" s="227"/>
      <c r="Q2176" s="227"/>
      <c r="R2176" s="227"/>
      <c r="S2176" s="227"/>
      <c r="T2176" s="228"/>
      <c r="AT2176" s="222" t="s">
        <v>188</v>
      </c>
      <c r="AU2176" s="222" t="s">
        <v>81</v>
      </c>
      <c r="AV2176" s="14" t="s">
        <v>194</v>
      </c>
      <c r="AW2176" s="14" t="s">
        <v>34</v>
      </c>
      <c r="AX2176" s="14" t="s">
        <v>72</v>
      </c>
      <c r="AY2176" s="222" t="s">
        <v>177</v>
      </c>
    </row>
    <row r="2177" spans="2:51" s="12" customFormat="1" ht="12">
      <c r="B2177" s="194"/>
      <c r="D2177" s="191" t="s">
        <v>188</v>
      </c>
      <c r="E2177" s="195" t="s">
        <v>3</v>
      </c>
      <c r="F2177" s="196" t="s">
        <v>1327</v>
      </c>
      <c r="H2177" s="197">
        <v>207.9</v>
      </c>
      <c r="I2177" s="198"/>
      <c r="L2177" s="194"/>
      <c r="M2177" s="199"/>
      <c r="N2177" s="200"/>
      <c r="O2177" s="200"/>
      <c r="P2177" s="200"/>
      <c r="Q2177" s="200"/>
      <c r="R2177" s="200"/>
      <c r="S2177" s="200"/>
      <c r="T2177" s="201"/>
      <c r="AT2177" s="195" t="s">
        <v>188</v>
      </c>
      <c r="AU2177" s="195" t="s">
        <v>81</v>
      </c>
      <c r="AV2177" s="12" t="s">
        <v>81</v>
      </c>
      <c r="AW2177" s="12" t="s">
        <v>34</v>
      </c>
      <c r="AX2177" s="12" t="s">
        <v>72</v>
      </c>
      <c r="AY2177" s="195" t="s">
        <v>177</v>
      </c>
    </row>
    <row r="2178" spans="2:51" s="14" customFormat="1" ht="12">
      <c r="B2178" s="221"/>
      <c r="D2178" s="191" t="s">
        <v>188</v>
      </c>
      <c r="E2178" s="222" t="s">
        <v>3</v>
      </c>
      <c r="F2178" s="223" t="s">
        <v>365</v>
      </c>
      <c r="H2178" s="224">
        <v>207.9</v>
      </c>
      <c r="I2178" s="225"/>
      <c r="L2178" s="221"/>
      <c r="M2178" s="226"/>
      <c r="N2178" s="227"/>
      <c r="O2178" s="227"/>
      <c r="P2178" s="227"/>
      <c r="Q2178" s="227"/>
      <c r="R2178" s="227"/>
      <c r="S2178" s="227"/>
      <c r="T2178" s="228"/>
      <c r="AT2178" s="222" t="s">
        <v>188</v>
      </c>
      <c r="AU2178" s="222" t="s">
        <v>81</v>
      </c>
      <c r="AV2178" s="14" t="s">
        <v>194</v>
      </c>
      <c r="AW2178" s="14" t="s">
        <v>34</v>
      </c>
      <c r="AX2178" s="14" t="s">
        <v>72</v>
      </c>
      <c r="AY2178" s="222" t="s">
        <v>177</v>
      </c>
    </row>
    <row r="2179" spans="2:51" s="12" customFormat="1" ht="12">
      <c r="B2179" s="194"/>
      <c r="D2179" s="191" t="s">
        <v>188</v>
      </c>
      <c r="E2179" s="195" t="s">
        <v>3</v>
      </c>
      <c r="F2179" s="196" t="s">
        <v>1328</v>
      </c>
      <c r="H2179" s="197">
        <v>211.2</v>
      </c>
      <c r="I2179" s="198"/>
      <c r="L2179" s="194"/>
      <c r="M2179" s="199"/>
      <c r="N2179" s="200"/>
      <c r="O2179" s="200"/>
      <c r="P2179" s="200"/>
      <c r="Q2179" s="200"/>
      <c r="R2179" s="200"/>
      <c r="S2179" s="200"/>
      <c r="T2179" s="201"/>
      <c r="AT2179" s="195" t="s">
        <v>188</v>
      </c>
      <c r="AU2179" s="195" t="s">
        <v>81</v>
      </c>
      <c r="AV2179" s="12" t="s">
        <v>81</v>
      </c>
      <c r="AW2179" s="12" t="s">
        <v>34</v>
      </c>
      <c r="AX2179" s="12" t="s">
        <v>72</v>
      </c>
      <c r="AY2179" s="195" t="s">
        <v>177</v>
      </c>
    </row>
    <row r="2180" spans="2:51" s="14" customFormat="1" ht="12">
      <c r="B2180" s="221"/>
      <c r="D2180" s="191" t="s">
        <v>188</v>
      </c>
      <c r="E2180" s="222" t="s">
        <v>3</v>
      </c>
      <c r="F2180" s="223" t="s">
        <v>366</v>
      </c>
      <c r="H2180" s="224">
        <v>211.2</v>
      </c>
      <c r="I2180" s="225"/>
      <c r="L2180" s="221"/>
      <c r="M2180" s="226"/>
      <c r="N2180" s="227"/>
      <c r="O2180" s="227"/>
      <c r="P2180" s="227"/>
      <c r="Q2180" s="227"/>
      <c r="R2180" s="227"/>
      <c r="S2180" s="227"/>
      <c r="T2180" s="228"/>
      <c r="AT2180" s="222" t="s">
        <v>188</v>
      </c>
      <c r="AU2180" s="222" t="s">
        <v>81</v>
      </c>
      <c r="AV2180" s="14" t="s">
        <v>194</v>
      </c>
      <c r="AW2180" s="14" t="s">
        <v>34</v>
      </c>
      <c r="AX2180" s="14" t="s">
        <v>72</v>
      </c>
      <c r="AY2180" s="222" t="s">
        <v>177</v>
      </c>
    </row>
    <row r="2181" spans="2:51" s="12" customFormat="1" ht="12">
      <c r="B2181" s="194"/>
      <c r="D2181" s="191" t="s">
        <v>188</v>
      </c>
      <c r="E2181" s="195" t="s">
        <v>3</v>
      </c>
      <c r="F2181" s="196" t="s">
        <v>1328</v>
      </c>
      <c r="H2181" s="197">
        <v>211.2</v>
      </c>
      <c r="I2181" s="198"/>
      <c r="L2181" s="194"/>
      <c r="M2181" s="199"/>
      <c r="N2181" s="200"/>
      <c r="O2181" s="200"/>
      <c r="P2181" s="200"/>
      <c r="Q2181" s="200"/>
      <c r="R2181" s="200"/>
      <c r="S2181" s="200"/>
      <c r="T2181" s="201"/>
      <c r="AT2181" s="195" t="s">
        <v>188</v>
      </c>
      <c r="AU2181" s="195" t="s">
        <v>81</v>
      </c>
      <c r="AV2181" s="12" t="s">
        <v>81</v>
      </c>
      <c r="AW2181" s="12" t="s">
        <v>34</v>
      </c>
      <c r="AX2181" s="12" t="s">
        <v>72</v>
      </c>
      <c r="AY2181" s="195" t="s">
        <v>177</v>
      </c>
    </row>
    <row r="2182" spans="2:51" s="14" customFormat="1" ht="12">
      <c r="B2182" s="221"/>
      <c r="D2182" s="191" t="s">
        <v>188</v>
      </c>
      <c r="E2182" s="222" t="s">
        <v>3</v>
      </c>
      <c r="F2182" s="223" t="s">
        <v>367</v>
      </c>
      <c r="H2182" s="224">
        <v>211.2</v>
      </c>
      <c r="I2182" s="225"/>
      <c r="L2182" s="221"/>
      <c r="M2182" s="226"/>
      <c r="N2182" s="227"/>
      <c r="O2182" s="227"/>
      <c r="P2182" s="227"/>
      <c r="Q2182" s="227"/>
      <c r="R2182" s="227"/>
      <c r="S2182" s="227"/>
      <c r="T2182" s="228"/>
      <c r="AT2182" s="222" t="s">
        <v>188</v>
      </c>
      <c r="AU2182" s="222" t="s">
        <v>81</v>
      </c>
      <c r="AV2182" s="14" t="s">
        <v>194</v>
      </c>
      <c r="AW2182" s="14" t="s">
        <v>34</v>
      </c>
      <c r="AX2182" s="14" t="s">
        <v>72</v>
      </c>
      <c r="AY2182" s="222" t="s">
        <v>177</v>
      </c>
    </row>
    <row r="2183" spans="2:51" s="12" customFormat="1" ht="12">
      <c r="B2183" s="194"/>
      <c r="D2183" s="191" t="s">
        <v>188</v>
      </c>
      <c r="E2183" s="195" t="s">
        <v>3</v>
      </c>
      <c r="F2183" s="196" t="s">
        <v>1329</v>
      </c>
      <c r="H2183" s="197">
        <v>135.3</v>
      </c>
      <c r="I2183" s="198"/>
      <c r="L2183" s="194"/>
      <c r="M2183" s="199"/>
      <c r="N2183" s="200"/>
      <c r="O2183" s="200"/>
      <c r="P2183" s="200"/>
      <c r="Q2183" s="200"/>
      <c r="R2183" s="200"/>
      <c r="S2183" s="200"/>
      <c r="T2183" s="201"/>
      <c r="AT2183" s="195" t="s">
        <v>188</v>
      </c>
      <c r="AU2183" s="195" t="s">
        <v>81</v>
      </c>
      <c r="AV2183" s="12" t="s">
        <v>81</v>
      </c>
      <c r="AW2183" s="12" t="s">
        <v>34</v>
      </c>
      <c r="AX2183" s="12" t="s">
        <v>72</v>
      </c>
      <c r="AY2183" s="195" t="s">
        <v>177</v>
      </c>
    </row>
    <row r="2184" spans="2:51" s="14" customFormat="1" ht="12">
      <c r="B2184" s="221"/>
      <c r="D2184" s="191" t="s">
        <v>188</v>
      </c>
      <c r="E2184" s="222" t="s">
        <v>3</v>
      </c>
      <c r="F2184" s="223" t="s">
        <v>356</v>
      </c>
      <c r="H2184" s="224">
        <v>135.3</v>
      </c>
      <c r="I2184" s="225"/>
      <c r="L2184" s="221"/>
      <c r="M2184" s="226"/>
      <c r="N2184" s="227"/>
      <c r="O2184" s="227"/>
      <c r="P2184" s="227"/>
      <c r="Q2184" s="227"/>
      <c r="R2184" s="227"/>
      <c r="S2184" s="227"/>
      <c r="T2184" s="228"/>
      <c r="AT2184" s="222" t="s">
        <v>188</v>
      </c>
      <c r="AU2184" s="222" t="s">
        <v>81</v>
      </c>
      <c r="AV2184" s="14" t="s">
        <v>194</v>
      </c>
      <c r="AW2184" s="14" t="s">
        <v>34</v>
      </c>
      <c r="AX2184" s="14" t="s">
        <v>72</v>
      </c>
      <c r="AY2184" s="222" t="s">
        <v>177</v>
      </c>
    </row>
    <row r="2185" spans="2:51" s="12" customFormat="1" ht="12">
      <c r="B2185" s="194"/>
      <c r="D2185" s="191" t="s">
        <v>188</v>
      </c>
      <c r="E2185" s="195" t="s">
        <v>3</v>
      </c>
      <c r="F2185" s="196" t="s">
        <v>1330</v>
      </c>
      <c r="H2185" s="197">
        <v>45</v>
      </c>
      <c r="I2185" s="198"/>
      <c r="L2185" s="194"/>
      <c r="M2185" s="199"/>
      <c r="N2185" s="200"/>
      <c r="O2185" s="200"/>
      <c r="P2185" s="200"/>
      <c r="Q2185" s="200"/>
      <c r="R2185" s="200"/>
      <c r="S2185" s="200"/>
      <c r="T2185" s="201"/>
      <c r="AT2185" s="195" t="s">
        <v>188</v>
      </c>
      <c r="AU2185" s="195" t="s">
        <v>81</v>
      </c>
      <c r="AV2185" s="12" t="s">
        <v>81</v>
      </c>
      <c r="AW2185" s="12" t="s">
        <v>34</v>
      </c>
      <c r="AX2185" s="12" t="s">
        <v>72</v>
      </c>
      <c r="AY2185" s="195" t="s">
        <v>177</v>
      </c>
    </row>
    <row r="2186" spans="2:51" s="14" customFormat="1" ht="12">
      <c r="B2186" s="221"/>
      <c r="D2186" s="191" t="s">
        <v>188</v>
      </c>
      <c r="E2186" s="222" t="s">
        <v>3</v>
      </c>
      <c r="F2186" s="223" t="s">
        <v>358</v>
      </c>
      <c r="H2186" s="224">
        <v>45</v>
      </c>
      <c r="I2186" s="225"/>
      <c r="L2186" s="221"/>
      <c r="M2186" s="226"/>
      <c r="N2186" s="227"/>
      <c r="O2186" s="227"/>
      <c r="P2186" s="227"/>
      <c r="Q2186" s="227"/>
      <c r="R2186" s="227"/>
      <c r="S2186" s="227"/>
      <c r="T2186" s="228"/>
      <c r="AT2186" s="222" t="s">
        <v>188</v>
      </c>
      <c r="AU2186" s="222" t="s">
        <v>81</v>
      </c>
      <c r="AV2186" s="14" t="s">
        <v>194</v>
      </c>
      <c r="AW2186" s="14" t="s">
        <v>34</v>
      </c>
      <c r="AX2186" s="14" t="s">
        <v>72</v>
      </c>
      <c r="AY2186" s="222" t="s">
        <v>177</v>
      </c>
    </row>
    <row r="2187" spans="2:51" s="13" customFormat="1" ht="12">
      <c r="B2187" s="213"/>
      <c r="D2187" s="191" t="s">
        <v>188</v>
      </c>
      <c r="E2187" s="214" t="s">
        <v>3</v>
      </c>
      <c r="F2187" s="215" t="s">
        <v>359</v>
      </c>
      <c r="H2187" s="216">
        <v>994.2</v>
      </c>
      <c r="I2187" s="217"/>
      <c r="L2187" s="213"/>
      <c r="M2187" s="218"/>
      <c r="N2187" s="219"/>
      <c r="O2187" s="219"/>
      <c r="P2187" s="219"/>
      <c r="Q2187" s="219"/>
      <c r="R2187" s="219"/>
      <c r="S2187" s="219"/>
      <c r="T2187" s="220"/>
      <c r="AT2187" s="214" t="s">
        <v>188</v>
      </c>
      <c r="AU2187" s="214" t="s">
        <v>81</v>
      </c>
      <c r="AV2187" s="13" t="s">
        <v>184</v>
      </c>
      <c r="AW2187" s="13" t="s">
        <v>34</v>
      </c>
      <c r="AX2187" s="13" t="s">
        <v>79</v>
      </c>
      <c r="AY2187" s="214" t="s">
        <v>177</v>
      </c>
    </row>
    <row r="2188" spans="2:65" s="1" customFormat="1" ht="48" customHeight="1">
      <c r="B2188" s="177"/>
      <c r="C2188" s="178" t="s">
        <v>1331</v>
      </c>
      <c r="D2188" s="178" t="s">
        <v>179</v>
      </c>
      <c r="E2188" s="179" t="s">
        <v>1332</v>
      </c>
      <c r="F2188" s="180" t="s">
        <v>1333</v>
      </c>
      <c r="G2188" s="181" t="s">
        <v>494</v>
      </c>
      <c r="H2188" s="182">
        <v>106.3</v>
      </c>
      <c r="I2188" s="183"/>
      <c r="J2188" s="184">
        <f>ROUND(I2188*H2188,2)</f>
        <v>0</v>
      </c>
      <c r="K2188" s="180" t="s">
        <v>183</v>
      </c>
      <c r="L2188" s="37"/>
      <c r="M2188" s="185" t="s">
        <v>3</v>
      </c>
      <c r="N2188" s="186" t="s">
        <v>43</v>
      </c>
      <c r="O2188" s="70"/>
      <c r="P2188" s="187">
        <f>O2188*H2188</f>
        <v>0</v>
      </c>
      <c r="Q2188" s="187">
        <v>0</v>
      </c>
      <c r="R2188" s="187">
        <f>Q2188*H2188</f>
        <v>0</v>
      </c>
      <c r="S2188" s="187">
        <v>0.042</v>
      </c>
      <c r="T2188" s="188">
        <f>S2188*H2188</f>
        <v>4.4646</v>
      </c>
      <c r="AR2188" s="189" t="s">
        <v>184</v>
      </c>
      <c r="AT2188" s="189" t="s">
        <v>179</v>
      </c>
      <c r="AU2188" s="189" t="s">
        <v>81</v>
      </c>
      <c r="AY2188" s="18" t="s">
        <v>177</v>
      </c>
      <c r="BE2188" s="190">
        <f>IF(N2188="základní",J2188,0)</f>
        <v>0</v>
      </c>
      <c r="BF2188" s="190">
        <f>IF(N2188="snížená",J2188,0)</f>
        <v>0</v>
      </c>
      <c r="BG2188" s="190">
        <f>IF(N2188="zákl. přenesená",J2188,0)</f>
        <v>0</v>
      </c>
      <c r="BH2188" s="190">
        <f>IF(N2188="sníž. přenesená",J2188,0)</f>
        <v>0</v>
      </c>
      <c r="BI2188" s="190">
        <f>IF(N2188="nulová",J2188,0)</f>
        <v>0</v>
      </c>
      <c r="BJ2188" s="18" t="s">
        <v>79</v>
      </c>
      <c r="BK2188" s="190">
        <f>ROUND(I2188*H2188,2)</f>
        <v>0</v>
      </c>
      <c r="BL2188" s="18" t="s">
        <v>184</v>
      </c>
      <c r="BM2188" s="189" t="s">
        <v>1334</v>
      </c>
    </row>
    <row r="2189" spans="2:51" s="12" customFormat="1" ht="12">
      <c r="B2189" s="194"/>
      <c r="D2189" s="191" t="s">
        <v>188</v>
      </c>
      <c r="E2189" s="195" t="s">
        <v>3</v>
      </c>
      <c r="F2189" s="196" t="s">
        <v>1335</v>
      </c>
      <c r="H2189" s="197">
        <v>106.3</v>
      </c>
      <c r="I2189" s="198"/>
      <c r="L2189" s="194"/>
      <c r="M2189" s="199"/>
      <c r="N2189" s="200"/>
      <c r="O2189" s="200"/>
      <c r="P2189" s="200"/>
      <c r="Q2189" s="200"/>
      <c r="R2189" s="200"/>
      <c r="S2189" s="200"/>
      <c r="T2189" s="201"/>
      <c r="AT2189" s="195" t="s">
        <v>188</v>
      </c>
      <c r="AU2189" s="195" t="s">
        <v>81</v>
      </c>
      <c r="AV2189" s="12" t="s">
        <v>81</v>
      </c>
      <c r="AW2189" s="12" t="s">
        <v>34</v>
      </c>
      <c r="AX2189" s="12" t="s">
        <v>79</v>
      </c>
      <c r="AY2189" s="195" t="s">
        <v>177</v>
      </c>
    </row>
    <row r="2190" spans="2:65" s="1" customFormat="1" ht="36" customHeight="1">
      <c r="B2190" s="177"/>
      <c r="C2190" s="178" t="s">
        <v>1336</v>
      </c>
      <c r="D2190" s="178" t="s">
        <v>179</v>
      </c>
      <c r="E2190" s="179" t="s">
        <v>1337</v>
      </c>
      <c r="F2190" s="180" t="s">
        <v>1338</v>
      </c>
      <c r="G2190" s="181" t="s">
        <v>494</v>
      </c>
      <c r="H2190" s="182">
        <v>104</v>
      </c>
      <c r="I2190" s="183"/>
      <c r="J2190" s="184">
        <f>ROUND(I2190*H2190,2)</f>
        <v>0</v>
      </c>
      <c r="K2190" s="180" t="s">
        <v>183</v>
      </c>
      <c r="L2190" s="37"/>
      <c r="M2190" s="185" t="s">
        <v>3</v>
      </c>
      <c r="N2190" s="186" t="s">
        <v>43</v>
      </c>
      <c r="O2190" s="70"/>
      <c r="P2190" s="187">
        <f>O2190*H2190</f>
        <v>0</v>
      </c>
      <c r="Q2190" s="187">
        <v>0</v>
      </c>
      <c r="R2190" s="187">
        <f>Q2190*H2190</f>
        <v>0</v>
      </c>
      <c r="S2190" s="187">
        <v>0.099</v>
      </c>
      <c r="T2190" s="188">
        <f>S2190*H2190</f>
        <v>10.296000000000001</v>
      </c>
      <c r="AR2190" s="189" t="s">
        <v>184</v>
      </c>
      <c r="AT2190" s="189" t="s">
        <v>179</v>
      </c>
      <c r="AU2190" s="189" t="s">
        <v>81</v>
      </c>
      <c r="AY2190" s="18" t="s">
        <v>177</v>
      </c>
      <c r="BE2190" s="190">
        <f>IF(N2190="základní",J2190,0)</f>
        <v>0</v>
      </c>
      <c r="BF2190" s="190">
        <f>IF(N2190="snížená",J2190,0)</f>
        <v>0</v>
      </c>
      <c r="BG2190" s="190">
        <f>IF(N2190="zákl. přenesená",J2190,0)</f>
        <v>0</v>
      </c>
      <c r="BH2190" s="190">
        <f>IF(N2190="sníž. přenesená",J2190,0)</f>
        <v>0</v>
      </c>
      <c r="BI2190" s="190">
        <f>IF(N2190="nulová",J2190,0)</f>
        <v>0</v>
      </c>
      <c r="BJ2190" s="18" t="s">
        <v>79</v>
      </c>
      <c r="BK2190" s="190">
        <f>ROUND(I2190*H2190,2)</f>
        <v>0</v>
      </c>
      <c r="BL2190" s="18" t="s">
        <v>184</v>
      </c>
      <c r="BM2190" s="189" t="s">
        <v>1339</v>
      </c>
    </row>
    <row r="2191" spans="2:51" s="12" customFormat="1" ht="12">
      <c r="B2191" s="194"/>
      <c r="D2191" s="191" t="s">
        <v>188</v>
      </c>
      <c r="E2191" s="195" t="s">
        <v>3</v>
      </c>
      <c r="F2191" s="196" t="s">
        <v>1340</v>
      </c>
      <c r="H2191" s="197">
        <v>104</v>
      </c>
      <c r="I2191" s="198"/>
      <c r="L2191" s="194"/>
      <c r="M2191" s="199"/>
      <c r="N2191" s="200"/>
      <c r="O2191" s="200"/>
      <c r="P2191" s="200"/>
      <c r="Q2191" s="200"/>
      <c r="R2191" s="200"/>
      <c r="S2191" s="200"/>
      <c r="T2191" s="201"/>
      <c r="AT2191" s="195" t="s">
        <v>188</v>
      </c>
      <c r="AU2191" s="195" t="s">
        <v>81</v>
      </c>
      <c r="AV2191" s="12" t="s">
        <v>81</v>
      </c>
      <c r="AW2191" s="12" t="s">
        <v>34</v>
      </c>
      <c r="AX2191" s="12" t="s">
        <v>79</v>
      </c>
      <c r="AY2191" s="195" t="s">
        <v>177</v>
      </c>
    </row>
    <row r="2192" spans="2:65" s="1" customFormat="1" ht="48" customHeight="1">
      <c r="B2192" s="177"/>
      <c r="C2192" s="178" t="s">
        <v>1341</v>
      </c>
      <c r="D2192" s="178" t="s">
        <v>179</v>
      </c>
      <c r="E2192" s="179" t="s">
        <v>1342</v>
      </c>
      <c r="F2192" s="180" t="s">
        <v>1343</v>
      </c>
      <c r="G2192" s="181" t="s">
        <v>494</v>
      </c>
      <c r="H2192" s="182">
        <v>312</v>
      </c>
      <c r="I2192" s="183"/>
      <c r="J2192" s="184">
        <f>ROUND(I2192*H2192,2)</f>
        <v>0</v>
      </c>
      <c r="K2192" s="180" t="s">
        <v>183</v>
      </c>
      <c r="L2192" s="37"/>
      <c r="M2192" s="185" t="s">
        <v>3</v>
      </c>
      <c r="N2192" s="186" t="s">
        <v>43</v>
      </c>
      <c r="O2192" s="70"/>
      <c r="P2192" s="187">
        <f>O2192*H2192</f>
        <v>0</v>
      </c>
      <c r="Q2192" s="187">
        <v>0</v>
      </c>
      <c r="R2192" s="187">
        <f>Q2192*H2192</f>
        <v>0</v>
      </c>
      <c r="S2192" s="187">
        <v>0.033</v>
      </c>
      <c r="T2192" s="188">
        <f>S2192*H2192</f>
        <v>10.296000000000001</v>
      </c>
      <c r="AR2192" s="189" t="s">
        <v>184</v>
      </c>
      <c r="AT2192" s="189" t="s">
        <v>179</v>
      </c>
      <c r="AU2192" s="189" t="s">
        <v>81</v>
      </c>
      <c r="AY2192" s="18" t="s">
        <v>177</v>
      </c>
      <c r="BE2192" s="190">
        <f>IF(N2192="základní",J2192,0)</f>
        <v>0</v>
      </c>
      <c r="BF2192" s="190">
        <f>IF(N2192="snížená",J2192,0)</f>
        <v>0</v>
      </c>
      <c r="BG2192" s="190">
        <f>IF(N2192="zákl. přenesená",J2192,0)</f>
        <v>0</v>
      </c>
      <c r="BH2192" s="190">
        <f>IF(N2192="sníž. přenesená",J2192,0)</f>
        <v>0</v>
      </c>
      <c r="BI2192" s="190">
        <f>IF(N2192="nulová",J2192,0)</f>
        <v>0</v>
      </c>
      <c r="BJ2192" s="18" t="s">
        <v>79</v>
      </c>
      <c r="BK2192" s="190">
        <f>ROUND(I2192*H2192,2)</f>
        <v>0</v>
      </c>
      <c r="BL2192" s="18" t="s">
        <v>184</v>
      </c>
      <c r="BM2192" s="189" t="s">
        <v>1344</v>
      </c>
    </row>
    <row r="2193" spans="2:51" s="12" customFormat="1" ht="12">
      <c r="B2193" s="194"/>
      <c r="D2193" s="191" t="s">
        <v>188</v>
      </c>
      <c r="E2193" s="195" t="s">
        <v>3</v>
      </c>
      <c r="F2193" s="196" t="s">
        <v>1345</v>
      </c>
      <c r="H2193" s="197">
        <v>312</v>
      </c>
      <c r="I2193" s="198"/>
      <c r="L2193" s="194"/>
      <c r="M2193" s="199"/>
      <c r="N2193" s="200"/>
      <c r="O2193" s="200"/>
      <c r="P2193" s="200"/>
      <c r="Q2193" s="200"/>
      <c r="R2193" s="200"/>
      <c r="S2193" s="200"/>
      <c r="T2193" s="201"/>
      <c r="AT2193" s="195" t="s">
        <v>188</v>
      </c>
      <c r="AU2193" s="195" t="s">
        <v>81</v>
      </c>
      <c r="AV2193" s="12" t="s">
        <v>81</v>
      </c>
      <c r="AW2193" s="12" t="s">
        <v>34</v>
      </c>
      <c r="AX2193" s="12" t="s">
        <v>79</v>
      </c>
      <c r="AY2193" s="195" t="s">
        <v>177</v>
      </c>
    </row>
    <row r="2194" spans="2:65" s="1" customFormat="1" ht="36" customHeight="1">
      <c r="B2194" s="177"/>
      <c r="C2194" s="178" t="s">
        <v>1346</v>
      </c>
      <c r="D2194" s="178" t="s">
        <v>179</v>
      </c>
      <c r="E2194" s="179" t="s">
        <v>1347</v>
      </c>
      <c r="F2194" s="180" t="s">
        <v>1348</v>
      </c>
      <c r="G2194" s="181" t="s">
        <v>261</v>
      </c>
      <c r="H2194" s="182">
        <v>12107.718</v>
      </c>
      <c r="I2194" s="183"/>
      <c r="J2194" s="184">
        <f>ROUND(I2194*H2194,2)</f>
        <v>0</v>
      </c>
      <c r="K2194" s="180" t="s">
        <v>183</v>
      </c>
      <c r="L2194" s="37"/>
      <c r="M2194" s="185" t="s">
        <v>3</v>
      </c>
      <c r="N2194" s="186" t="s">
        <v>43</v>
      </c>
      <c r="O2194" s="70"/>
      <c r="P2194" s="187">
        <f>O2194*H2194</f>
        <v>0</v>
      </c>
      <c r="Q2194" s="187">
        <v>0</v>
      </c>
      <c r="R2194" s="187">
        <f>Q2194*H2194</f>
        <v>0</v>
      </c>
      <c r="S2194" s="187">
        <v>0.046</v>
      </c>
      <c r="T2194" s="188">
        <f>S2194*H2194</f>
        <v>556.955028</v>
      </c>
      <c r="AR2194" s="189" t="s">
        <v>184</v>
      </c>
      <c r="AT2194" s="189" t="s">
        <v>179</v>
      </c>
      <c r="AU2194" s="189" t="s">
        <v>81</v>
      </c>
      <c r="AY2194" s="18" t="s">
        <v>177</v>
      </c>
      <c r="BE2194" s="190">
        <f>IF(N2194="základní",J2194,0)</f>
        <v>0</v>
      </c>
      <c r="BF2194" s="190">
        <f>IF(N2194="snížená",J2194,0)</f>
        <v>0</v>
      </c>
      <c r="BG2194" s="190">
        <f>IF(N2194="zákl. přenesená",J2194,0)</f>
        <v>0</v>
      </c>
      <c r="BH2194" s="190">
        <f>IF(N2194="sníž. přenesená",J2194,0)</f>
        <v>0</v>
      </c>
      <c r="BI2194" s="190">
        <f>IF(N2194="nulová",J2194,0)</f>
        <v>0</v>
      </c>
      <c r="BJ2194" s="18" t="s">
        <v>79</v>
      </c>
      <c r="BK2194" s="190">
        <f>ROUND(I2194*H2194,2)</f>
        <v>0</v>
      </c>
      <c r="BL2194" s="18" t="s">
        <v>184</v>
      </c>
      <c r="BM2194" s="189" t="s">
        <v>1349</v>
      </c>
    </row>
    <row r="2195" spans="2:47" s="1" customFormat="1" ht="12">
      <c r="B2195" s="37"/>
      <c r="D2195" s="191" t="s">
        <v>186</v>
      </c>
      <c r="F2195" s="192" t="s">
        <v>1350</v>
      </c>
      <c r="I2195" s="122"/>
      <c r="L2195" s="37"/>
      <c r="M2195" s="193"/>
      <c r="N2195" s="70"/>
      <c r="O2195" s="70"/>
      <c r="P2195" s="70"/>
      <c r="Q2195" s="70"/>
      <c r="R2195" s="70"/>
      <c r="S2195" s="70"/>
      <c r="T2195" s="71"/>
      <c r="AT2195" s="18" t="s">
        <v>186</v>
      </c>
      <c r="AU2195" s="18" t="s">
        <v>81</v>
      </c>
    </row>
    <row r="2196" spans="2:51" s="12" customFormat="1" ht="12">
      <c r="B2196" s="194"/>
      <c r="D2196" s="191" t="s">
        <v>188</v>
      </c>
      <c r="E2196" s="195" t="s">
        <v>3</v>
      </c>
      <c r="F2196" s="196" t="s">
        <v>534</v>
      </c>
      <c r="H2196" s="197">
        <v>27.72</v>
      </c>
      <c r="I2196" s="198"/>
      <c r="L2196" s="194"/>
      <c r="M2196" s="199"/>
      <c r="N2196" s="200"/>
      <c r="O2196" s="200"/>
      <c r="P2196" s="200"/>
      <c r="Q2196" s="200"/>
      <c r="R2196" s="200"/>
      <c r="S2196" s="200"/>
      <c r="T2196" s="201"/>
      <c r="AT2196" s="195" t="s">
        <v>188</v>
      </c>
      <c r="AU2196" s="195" t="s">
        <v>81</v>
      </c>
      <c r="AV2196" s="12" t="s">
        <v>81</v>
      </c>
      <c r="AW2196" s="12" t="s">
        <v>34</v>
      </c>
      <c r="AX2196" s="12" t="s">
        <v>72</v>
      </c>
      <c r="AY2196" s="195" t="s">
        <v>177</v>
      </c>
    </row>
    <row r="2197" spans="2:51" s="12" customFormat="1" ht="12">
      <c r="B2197" s="194"/>
      <c r="D2197" s="191" t="s">
        <v>188</v>
      </c>
      <c r="E2197" s="195" t="s">
        <v>3</v>
      </c>
      <c r="F2197" s="196" t="s">
        <v>1351</v>
      </c>
      <c r="H2197" s="197">
        <v>214.5</v>
      </c>
      <c r="I2197" s="198"/>
      <c r="L2197" s="194"/>
      <c r="M2197" s="199"/>
      <c r="N2197" s="200"/>
      <c r="O2197" s="200"/>
      <c r="P2197" s="200"/>
      <c r="Q2197" s="200"/>
      <c r="R2197" s="200"/>
      <c r="S2197" s="200"/>
      <c r="T2197" s="201"/>
      <c r="AT2197" s="195" t="s">
        <v>188</v>
      </c>
      <c r="AU2197" s="195" t="s">
        <v>81</v>
      </c>
      <c r="AV2197" s="12" t="s">
        <v>81</v>
      </c>
      <c r="AW2197" s="12" t="s">
        <v>34</v>
      </c>
      <c r="AX2197" s="12" t="s">
        <v>72</v>
      </c>
      <c r="AY2197" s="195" t="s">
        <v>177</v>
      </c>
    </row>
    <row r="2198" spans="2:51" s="12" customFormat="1" ht="12">
      <c r="B2198" s="194"/>
      <c r="D2198" s="191" t="s">
        <v>188</v>
      </c>
      <c r="E2198" s="195" t="s">
        <v>3</v>
      </c>
      <c r="F2198" s="196" t="s">
        <v>1352</v>
      </c>
      <c r="H2198" s="197">
        <v>77.22</v>
      </c>
      <c r="I2198" s="198"/>
      <c r="L2198" s="194"/>
      <c r="M2198" s="199"/>
      <c r="N2198" s="200"/>
      <c r="O2198" s="200"/>
      <c r="P2198" s="200"/>
      <c r="Q2198" s="200"/>
      <c r="R2198" s="200"/>
      <c r="S2198" s="200"/>
      <c r="T2198" s="201"/>
      <c r="AT2198" s="195" t="s">
        <v>188</v>
      </c>
      <c r="AU2198" s="195" t="s">
        <v>81</v>
      </c>
      <c r="AV2198" s="12" t="s">
        <v>81</v>
      </c>
      <c r="AW2198" s="12" t="s">
        <v>34</v>
      </c>
      <c r="AX2198" s="12" t="s">
        <v>72</v>
      </c>
      <c r="AY2198" s="195" t="s">
        <v>177</v>
      </c>
    </row>
    <row r="2199" spans="2:51" s="12" customFormat="1" ht="12">
      <c r="B2199" s="194"/>
      <c r="D2199" s="191" t="s">
        <v>188</v>
      </c>
      <c r="E2199" s="195" t="s">
        <v>3</v>
      </c>
      <c r="F2199" s="196" t="s">
        <v>1353</v>
      </c>
      <c r="H2199" s="197">
        <v>39.6</v>
      </c>
      <c r="I2199" s="198"/>
      <c r="L2199" s="194"/>
      <c r="M2199" s="199"/>
      <c r="N2199" s="200"/>
      <c r="O2199" s="200"/>
      <c r="P2199" s="200"/>
      <c r="Q2199" s="200"/>
      <c r="R2199" s="200"/>
      <c r="S2199" s="200"/>
      <c r="T2199" s="201"/>
      <c r="AT2199" s="195" t="s">
        <v>188</v>
      </c>
      <c r="AU2199" s="195" t="s">
        <v>81</v>
      </c>
      <c r="AV2199" s="12" t="s">
        <v>81</v>
      </c>
      <c r="AW2199" s="12" t="s">
        <v>34</v>
      </c>
      <c r="AX2199" s="12" t="s">
        <v>72</v>
      </c>
      <c r="AY2199" s="195" t="s">
        <v>177</v>
      </c>
    </row>
    <row r="2200" spans="2:51" s="12" customFormat="1" ht="12">
      <c r="B2200" s="194"/>
      <c r="D2200" s="191" t="s">
        <v>188</v>
      </c>
      <c r="E2200" s="195" t="s">
        <v>3</v>
      </c>
      <c r="F2200" s="196" t="s">
        <v>1354</v>
      </c>
      <c r="H2200" s="197">
        <v>25.08</v>
      </c>
      <c r="I2200" s="198"/>
      <c r="L2200" s="194"/>
      <c r="M2200" s="199"/>
      <c r="N2200" s="200"/>
      <c r="O2200" s="200"/>
      <c r="P2200" s="200"/>
      <c r="Q2200" s="200"/>
      <c r="R2200" s="200"/>
      <c r="S2200" s="200"/>
      <c r="T2200" s="201"/>
      <c r="AT2200" s="195" t="s">
        <v>188</v>
      </c>
      <c r="AU2200" s="195" t="s">
        <v>81</v>
      </c>
      <c r="AV2200" s="12" t="s">
        <v>81</v>
      </c>
      <c r="AW2200" s="12" t="s">
        <v>34</v>
      </c>
      <c r="AX2200" s="12" t="s">
        <v>72</v>
      </c>
      <c r="AY2200" s="195" t="s">
        <v>177</v>
      </c>
    </row>
    <row r="2201" spans="2:51" s="12" customFormat="1" ht="12">
      <c r="B2201" s="194"/>
      <c r="D2201" s="191" t="s">
        <v>188</v>
      </c>
      <c r="E2201" s="195" t="s">
        <v>3</v>
      </c>
      <c r="F2201" s="196" t="s">
        <v>1355</v>
      </c>
      <c r="H2201" s="197">
        <v>16.5</v>
      </c>
      <c r="I2201" s="198"/>
      <c r="L2201" s="194"/>
      <c r="M2201" s="199"/>
      <c r="N2201" s="200"/>
      <c r="O2201" s="200"/>
      <c r="P2201" s="200"/>
      <c r="Q2201" s="200"/>
      <c r="R2201" s="200"/>
      <c r="S2201" s="200"/>
      <c r="T2201" s="201"/>
      <c r="AT2201" s="195" t="s">
        <v>188</v>
      </c>
      <c r="AU2201" s="195" t="s">
        <v>81</v>
      </c>
      <c r="AV2201" s="12" t="s">
        <v>81</v>
      </c>
      <c r="AW2201" s="12" t="s">
        <v>34</v>
      </c>
      <c r="AX2201" s="12" t="s">
        <v>72</v>
      </c>
      <c r="AY2201" s="195" t="s">
        <v>177</v>
      </c>
    </row>
    <row r="2202" spans="2:51" s="12" customFormat="1" ht="12">
      <c r="B2202" s="194"/>
      <c r="D2202" s="191" t="s">
        <v>188</v>
      </c>
      <c r="E2202" s="195" t="s">
        <v>3</v>
      </c>
      <c r="F2202" s="196" t="s">
        <v>1356</v>
      </c>
      <c r="H2202" s="197">
        <v>15.18</v>
      </c>
      <c r="I2202" s="198"/>
      <c r="L2202" s="194"/>
      <c r="M2202" s="199"/>
      <c r="N2202" s="200"/>
      <c r="O2202" s="200"/>
      <c r="P2202" s="200"/>
      <c r="Q2202" s="200"/>
      <c r="R2202" s="200"/>
      <c r="S2202" s="200"/>
      <c r="T2202" s="201"/>
      <c r="AT2202" s="195" t="s">
        <v>188</v>
      </c>
      <c r="AU2202" s="195" t="s">
        <v>81</v>
      </c>
      <c r="AV2202" s="12" t="s">
        <v>81</v>
      </c>
      <c r="AW2202" s="12" t="s">
        <v>34</v>
      </c>
      <c r="AX2202" s="12" t="s">
        <v>72</v>
      </c>
      <c r="AY2202" s="195" t="s">
        <v>177</v>
      </c>
    </row>
    <row r="2203" spans="2:51" s="12" customFormat="1" ht="12">
      <c r="B2203" s="194"/>
      <c r="D2203" s="191" t="s">
        <v>188</v>
      </c>
      <c r="E2203" s="195" t="s">
        <v>3</v>
      </c>
      <c r="F2203" s="196" t="s">
        <v>1353</v>
      </c>
      <c r="H2203" s="197">
        <v>39.6</v>
      </c>
      <c r="I2203" s="198"/>
      <c r="L2203" s="194"/>
      <c r="M2203" s="199"/>
      <c r="N2203" s="200"/>
      <c r="O2203" s="200"/>
      <c r="P2203" s="200"/>
      <c r="Q2203" s="200"/>
      <c r="R2203" s="200"/>
      <c r="S2203" s="200"/>
      <c r="T2203" s="201"/>
      <c r="AT2203" s="195" t="s">
        <v>188</v>
      </c>
      <c r="AU2203" s="195" t="s">
        <v>81</v>
      </c>
      <c r="AV2203" s="12" t="s">
        <v>81</v>
      </c>
      <c r="AW2203" s="12" t="s">
        <v>34</v>
      </c>
      <c r="AX2203" s="12" t="s">
        <v>72</v>
      </c>
      <c r="AY2203" s="195" t="s">
        <v>177</v>
      </c>
    </row>
    <row r="2204" spans="2:51" s="12" customFormat="1" ht="12">
      <c r="B2204" s="194"/>
      <c r="D2204" s="191" t="s">
        <v>188</v>
      </c>
      <c r="E2204" s="195" t="s">
        <v>3</v>
      </c>
      <c r="F2204" s="196" t="s">
        <v>1357</v>
      </c>
      <c r="H2204" s="197">
        <v>38.94</v>
      </c>
      <c r="I2204" s="198"/>
      <c r="L2204" s="194"/>
      <c r="M2204" s="199"/>
      <c r="N2204" s="200"/>
      <c r="O2204" s="200"/>
      <c r="P2204" s="200"/>
      <c r="Q2204" s="200"/>
      <c r="R2204" s="200"/>
      <c r="S2204" s="200"/>
      <c r="T2204" s="201"/>
      <c r="AT2204" s="195" t="s">
        <v>188</v>
      </c>
      <c r="AU2204" s="195" t="s">
        <v>81</v>
      </c>
      <c r="AV2204" s="12" t="s">
        <v>81</v>
      </c>
      <c r="AW2204" s="12" t="s">
        <v>34</v>
      </c>
      <c r="AX2204" s="12" t="s">
        <v>72</v>
      </c>
      <c r="AY2204" s="195" t="s">
        <v>177</v>
      </c>
    </row>
    <row r="2205" spans="2:51" s="12" customFormat="1" ht="12">
      <c r="B2205" s="194"/>
      <c r="D2205" s="191" t="s">
        <v>188</v>
      </c>
      <c r="E2205" s="195" t="s">
        <v>3</v>
      </c>
      <c r="F2205" s="196" t="s">
        <v>1358</v>
      </c>
      <c r="H2205" s="197">
        <v>47.52</v>
      </c>
      <c r="I2205" s="198"/>
      <c r="L2205" s="194"/>
      <c r="M2205" s="199"/>
      <c r="N2205" s="200"/>
      <c r="O2205" s="200"/>
      <c r="P2205" s="200"/>
      <c r="Q2205" s="200"/>
      <c r="R2205" s="200"/>
      <c r="S2205" s="200"/>
      <c r="T2205" s="201"/>
      <c r="AT2205" s="195" t="s">
        <v>188</v>
      </c>
      <c r="AU2205" s="195" t="s">
        <v>81</v>
      </c>
      <c r="AV2205" s="12" t="s">
        <v>81</v>
      </c>
      <c r="AW2205" s="12" t="s">
        <v>34</v>
      </c>
      <c r="AX2205" s="12" t="s">
        <v>72</v>
      </c>
      <c r="AY2205" s="195" t="s">
        <v>177</v>
      </c>
    </row>
    <row r="2206" spans="2:51" s="12" customFormat="1" ht="12">
      <c r="B2206" s="194"/>
      <c r="D2206" s="191" t="s">
        <v>188</v>
      </c>
      <c r="E2206" s="195" t="s">
        <v>3</v>
      </c>
      <c r="F2206" s="196" t="s">
        <v>1359</v>
      </c>
      <c r="H2206" s="197">
        <v>78.54</v>
      </c>
      <c r="I2206" s="198"/>
      <c r="L2206" s="194"/>
      <c r="M2206" s="199"/>
      <c r="N2206" s="200"/>
      <c r="O2206" s="200"/>
      <c r="P2206" s="200"/>
      <c r="Q2206" s="200"/>
      <c r="R2206" s="200"/>
      <c r="S2206" s="200"/>
      <c r="T2206" s="201"/>
      <c r="AT2206" s="195" t="s">
        <v>188</v>
      </c>
      <c r="AU2206" s="195" t="s">
        <v>81</v>
      </c>
      <c r="AV2206" s="12" t="s">
        <v>81</v>
      </c>
      <c r="AW2206" s="12" t="s">
        <v>34</v>
      </c>
      <c r="AX2206" s="12" t="s">
        <v>72</v>
      </c>
      <c r="AY2206" s="195" t="s">
        <v>177</v>
      </c>
    </row>
    <row r="2207" spans="2:51" s="12" customFormat="1" ht="12">
      <c r="B2207" s="194"/>
      <c r="D2207" s="191" t="s">
        <v>188</v>
      </c>
      <c r="E2207" s="195" t="s">
        <v>3</v>
      </c>
      <c r="F2207" s="196" t="s">
        <v>1360</v>
      </c>
      <c r="H2207" s="197">
        <v>18.48</v>
      </c>
      <c r="I2207" s="198"/>
      <c r="L2207" s="194"/>
      <c r="M2207" s="199"/>
      <c r="N2207" s="200"/>
      <c r="O2207" s="200"/>
      <c r="P2207" s="200"/>
      <c r="Q2207" s="200"/>
      <c r="R2207" s="200"/>
      <c r="S2207" s="200"/>
      <c r="T2207" s="201"/>
      <c r="AT2207" s="195" t="s">
        <v>188</v>
      </c>
      <c r="AU2207" s="195" t="s">
        <v>81</v>
      </c>
      <c r="AV2207" s="12" t="s">
        <v>81</v>
      </c>
      <c r="AW2207" s="12" t="s">
        <v>34</v>
      </c>
      <c r="AX2207" s="12" t="s">
        <v>72</v>
      </c>
      <c r="AY2207" s="195" t="s">
        <v>177</v>
      </c>
    </row>
    <row r="2208" spans="2:51" s="12" customFormat="1" ht="12">
      <c r="B2208" s="194"/>
      <c r="D2208" s="191" t="s">
        <v>188</v>
      </c>
      <c r="E2208" s="195" t="s">
        <v>3</v>
      </c>
      <c r="F2208" s="196" t="s">
        <v>1361</v>
      </c>
      <c r="H2208" s="197">
        <v>15.18</v>
      </c>
      <c r="I2208" s="198"/>
      <c r="L2208" s="194"/>
      <c r="M2208" s="199"/>
      <c r="N2208" s="200"/>
      <c r="O2208" s="200"/>
      <c r="P2208" s="200"/>
      <c r="Q2208" s="200"/>
      <c r="R2208" s="200"/>
      <c r="S2208" s="200"/>
      <c r="T2208" s="201"/>
      <c r="AT2208" s="195" t="s">
        <v>188</v>
      </c>
      <c r="AU2208" s="195" t="s">
        <v>81</v>
      </c>
      <c r="AV2208" s="12" t="s">
        <v>81</v>
      </c>
      <c r="AW2208" s="12" t="s">
        <v>34</v>
      </c>
      <c r="AX2208" s="12" t="s">
        <v>72</v>
      </c>
      <c r="AY2208" s="195" t="s">
        <v>177</v>
      </c>
    </row>
    <row r="2209" spans="2:51" s="12" customFormat="1" ht="12">
      <c r="B2209" s="194"/>
      <c r="D2209" s="191" t="s">
        <v>188</v>
      </c>
      <c r="E2209" s="195" t="s">
        <v>3</v>
      </c>
      <c r="F2209" s="196" t="s">
        <v>1362</v>
      </c>
      <c r="H2209" s="197">
        <v>18.48</v>
      </c>
      <c r="I2209" s="198"/>
      <c r="L2209" s="194"/>
      <c r="M2209" s="199"/>
      <c r="N2209" s="200"/>
      <c r="O2209" s="200"/>
      <c r="P2209" s="200"/>
      <c r="Q2209" s="200"/>
      <c r="R2209" s="200"/>
      <c r="S2209" s="200"/>
      <c r="T2209" s="201"/>
      <c r="AT2209" s="195" t="s">
        <v>188</v>
      </c>
      <c r="AU2209" s="195" t="s">
        <v>81</v>
      </c>
      <c r="AV2209" s="12" t="s">
        <v>81</v>
      </c>
      <c r="AW2209" s="12" t="s">
        <v>34</v>
      </c>
      <c r="AX2209" s="12" t="s">
        <v>72</v>
      </c>
      <c r="AY2209" s="195" t="s">
        <v>177</v>
      </c>
    </row>
    <row r="2210" spans="2:51" s="12" customFormat="1" ht="12">
      <c r="B2210" s="194"/>
      <c r="D2210" s="191" t="s">
        <v>188</v>
      </c>
      <c r="E2210" s="195" t="s">
        <v>3</v>
      </c>
      <c r="F2210" s="196" t="s">
        <v>1363</v>
      </c>
      <c r="H2210" s="197">
        <v>31.02</v>
      </c>
      <c r="I2210" s="198"/>
      <c r="L2210" s="194"/>
      <c r="M2210" s="199"/>
      <c r="N2210" s="200"/>
      <c r="O2210" s="200"/>
      <c r="P2210" s="200"/>
      <c r="Q2210" s="200"/>
      <c r="R2210" s="200"/>
      <c r="S2210" s="200"/>
      <c r="T2210" s="201"/>
      <c r="AT2210" s="195" t="s">
        <v>188</v>
      </c>
      <c r="AU2210" s="195" t="s">
        <v>81</v>
      </c>
      <c r="AV2210" s="12" t="s">
        <v>81</v>
      </c>
      <c r="AW2210" s="12" t="s">
        <v>34</v>
      </c>
      <c r="AX2210" s="12" t="s">
        <v>72</v>
      </c>
      <c r="AY2210" s="195" t="s">
        <v>177</v>
      </c>
    </row>
    <row r="2211" spans="2:51" s="12" customFormat="1" ht="12">
      <c r="B2211" s="194"/>
      <c r="D2211" s="191" t="s">
        <v>188</v>
      </c>
      <c r="E2211" s="195" t="s">
        <v>3</v>
      </c>
      <c r="F2211" s="196" t="s">
        <v>1364</v>
      </c>
      <c r="H2211" s="197">
        <v>16.83</v>
      </c>
      <c r="I2211" s="198"/>
      <c r="L2211" s="194"/>
      <c r="M2211" s="199"/>
      <c r="N2211" s="200"/>
      <c r="O2211" s="200"/>
      <c r="P2211" s="200"/>
      <c r="Q2211" s="200"/>
      <c r="R2211" s="200"/>
      <c r="S2211" s="200"/>
      <c r="T2211" s="201"/>
      <c r="AT2211" s="195" t="s">
        <v>188</v>
      </c>
      <c r="AU2211" s="195" t="s">
        <v>81</v>
      </c>
      <c r="AV2211" s="12" t="s">
        <v>81</v>
      </c>
      <c r="AW2211" s="12" t="s">
        <v>34</v>
      </c>
      <c r="AX2211" s="12" t="s">
        <v>72</v>
      </c>
      <c r="AY2211" s="195" t="s">
        <v>177</v>
      </c>
    </row>
    <row r="2212" spans="2:51" s="12" customFormat="1" ht="12">
      <c r="B2212" s="194"/>
      <c r="D2212" s="191" t="s">
        <v>188</v>
      </c>
      <c r="E2212" s="195" t="s">
        <v>3</v>
      </c>
      <c r="F2212" s="196" t="s">
        <v>865</v>
      </c>
      <c r="H2212" s="197">
        <v>198.9</v>
      </c>
      <c r="I2212" s="198"/>
      <c r="L2212" s="194"/>
      <c r="M2212" s="199"/>
      <c r="N2212" s="200"/>
      <c r="O2212" s="200"/>
      <c r="P2212" s="200"/>
      <c r="Q2212" s="200"/>
      <c r="R2212" s="200"/>
      <c r="S2212" s="200"/>
      <c r="T2212" s="201"/>
      <c r="AT2212" s="195" t="s">
        <v>188</v>
      </c>
      <c r="AU2212" s="195" t="s">
        <v>81</v>
      </c>
      <c r="AV2212" s="12" t="s">
        <v>81</v>
      </c>
      <c r="AW2212" s="12" t="s">
        <v>34</v>
      </c>
      <c r="AX2212" s="12" t="s">
        <v>72</v>
      </c>
      <c r="AY2212" s="195" t="s">
        <v>177</v>
      </c>
    </row>
    <row r="2213" spans="2:51" s="12" customFormat="1" ht="12">
      <c r="B2213" s="194"/>
      <c r="D2213" s="191" t="s">
        <v>188</v>
      </c>
      <c r="E2213" s="195" t="s">
        <v>3</v>
      </c>
      <c r="F2213" s="196" t="s">
        <v>1365</v>
      </c>
      <c r="H2213" s="197">
        <v>111.15</v>
      </c>
      <c r="I2213" s="198"/>
      <c r="L2213" s="194"/>
      <c r="M2213" s="199"/>
      <c r="N2213" s="200"/>
      <c r="O2213" s="200"/>
      <c r="P2213" s="200"/>
      <c r="Q2213" s="200"/>
      <c r="R2213" s="200"/>
      <c r="S2213" s="200"/>
      <c r="T2213" s="201"/>
      <c r="AT2213" s="195" t="s">
        <v>188</v>
      </c>
      <c r="AU2213" s="195" t="s">
        <v>81</v>
      </c>
      <c r="AV2213" s="12" t="s">
        <v>81</v>
      </c>
      <c r="AW2213" s="12" t="s">
        <v>34</v>
      </c>
      <c r="AX2213" s="12" t="s">
        <v>72</v>
      </c>
      <c r="AY2213" s="195" t="s">
        <v>177</v>
      </c>
    </row>
    <row r="2214" spans="2:51" s="12" customFormat="1" ht="12">
      <c r="B2214" s="194"/>
      <c r="D2214" s="191" t="s">
        <v>188</v>
      </c>
      <c r="E2214" s="195" t="s">
        <v>3</v>
      </c>
      <c r="F2214" s="196" t="s">
        <v>1366</v>
      </c>
      <c r="H2214" s="197">
        <v>193.38</v>
      </c>
      <c r="I2214" s="198"/>
      <c r="L2214" s="194"/>
      <c r="M2214" s="199"/>
      <c r="N2214" s="200"/>
      <c r="O2214" s="200"/>
      <c r="P2214" s="200"/>
      <c r="Q2214" s="200"/>
      <c r="R2214" s="200"/>
      <c r="S2214" s="200"/>
      <c r="T2214" s="201"/>
      <c r="AT2214" s="195" t="s">
        <v>188</v>
      </c>
      <c r="AU2214" s="195" t="s">
        <v>81</v>
      </c>
      <c r="AV2214" s="12" t="s">
        <v>81</v>
      </c>
      <c r="AW2214" s="12" t="s">
        <v>34</v>
      </c>
      <c r="AX2214" s="12" t="s">
        <v>72</v>
      </c>
      <c r="AY2214" s="195" t="s">
        <v>177</v>
      </c>
    </row>
    <row r="2215" spans="2:51" s="12" customFormat="1" ht="12">
      <c r="B2215" s="194"/>
      <c r="D2215" s="191" t="s">
        <v>188</v>
      </c>
      <c r="E2215" s="195" t="s">
        <v>3</v>
      </c>
      <c r="F2215" s="196" t="s">
        <v>1367</v>
      </c>
      <c r="H2215" s="197">
        <v>58.74</v>
      </c>
      <c r="I2215" s="198"/>
      <c r="L2215" s="194"/>
      <c r="M2215" s="199"/>
      <c r="N2215" s="200"/>
      <c r="O2215" s="200"/>
      <c r="P2215" s="200"/>
      <c r="Q2215" s="200"/>
      <c r="R2215" s="200"/>
      <c r="S2215" s="200"/>
      <c r="T2215" s="201"/>
      <c r="AT2215" s="195" t="s">
        <v>188</v>
      </c>
      <c r="AU2215" s="195" t="s">
        <v>81</v>
      </c>
      <c r="AV2215" s="12" t="s">
        <v>81</v>
      </c>
      <c r="AW2215" s="12" t="s">
        <v>34</v>
      </c>
      <c r="AX2215" s="12" t="s">
        <v>72</v>
      </c>
      <c r="AY2215" s="195" t="s">
        <v>177</v>
      </c>
    </row>
    <row r="2216" spans="2:51" s="12" customFormat="1" ht="12">
      <c r="B2216" s="194"/>
      <c r="D2216" s="191" t="s">
        <v>188</v>
      </c>
      <c r="E2216" s="195" t="s">
        <v>3</v>
      </c>
      <c r="F2216" s="196" t="s">
        <v>1368</v>
      </c>
      <c r="H2216" s="197">
        <v>59.4</v>
      </c>
      <c r="I2216" s="198"/>
      <c r="L2216" s="194"/>
      <c r="M2216" s="199"/>
      <c r="N2216" s="200"/>
      <c r="O2216" s="200"/>
      <c r="P2216" s="200"/>
      <c r="Q2216" s="200"/>
      <c r="R2216" s="200"/>
      <c r="S2216" s="200"/>
      <c r="T2216" s="201"/>
      <c r="AT2216" s="195" t="s">
        <v>188</v>
      </c>
      <c r="AU2216" s="195" t="s">
        <v>81</v>
      </c>
      <c r="AV2216" s="12" t="s">
        <v>81</v>
      </c>
      <c r="AW2216" s="12" t="s">
        <v>34</v>
      </c>
      <c r="AX2216" s="12" t="s">
        <v>72</v>
      </c>
      <c r="AY2216" s="195" t="s">
        <v>177</v>
      </c>
    </row>
    <row r="2217" spans="2:51" s="12" customFormat="1" ht="12">
      <c r="B2217" s="194"/>
      <c r="D2217" s="191" t="s">
        <v>188</v>
      </c>
      <c r="E2217" s="195" t="s">
        <v>3</v>
      </c>
      <c r="F2217" s="196" t="s">
        <v>1368</v>
      </c>
      <c r="H2217" s="197">
        <v>59.4</v>
      </c>
      <c r="I2217" s="198"/>
      <c r="L2217" s="194"/>
      <c r="M2217" s="199"/>
      <c r="N2217" s="200"/>
      <c r="O2217" s="200"/>
      <c r="P2217" s="200"/>
      <c r="Q2217" s="200"/>
      <c r="R2217" s="200"/>
      <c r="S2217" s="200"/>
      <c r="T2217" s="201"/>
      <c r="AT2217" s="195" t="s">
        <v>188</v>
      </c>
      <c r="AU2217" s="195" t="s">
        <v>81</v>
      </c>
      <c r="AV2217" s="12" t="s">
        <v>81</v>
      </c>
      <c r="AW2217" s="12" t="s">
        <v>34</v>
      </c>
      <c r="AX2217" s="12" t="s">
        <v>72</v>
      </c>
      <c r="AY2217" s="195" t="s">
        <v>177</v>
      </c>
    </row>
    <row r="2218" spans="2:51" s="12" customFormat="1" ht="12">
      <c r="B2218" s="194"/>
      <c r="D2218" s="191" t="s">
        <v>188</v>
      </c>
      <c r="E2218" s="195" t="s">
        <v>3</v>
      </c>
      <c r="F2218" s="196" t="s">
        <v>1368</v>
      </c>
      <c r="H2218" s="197">
        <v>59.4</v>
      </c>
      <c r="I2218" s="198"/>
      <c r="L2218" s="194"/>
      <c r="M2218" s="199"/>
      <c r="N2218" s="200"/>
      <c r="O2218" s="200"/>
      <c r="P2218" s="200"/>
      <c r="Q2218" s="200"/>
      <c r="R2218" s="200"/>
      <c r="S2218" s="200"/>
      <c r="T2218" s="201"/>
      <c r="AT2218" s="195" t="s">
        <v>188</v>
      </c>
      <c r="AU2218" s="195" t="s">
        <v>81</v>
      </c>
      <c r="AV2218" s="12" t="s">
        <v>81</v>
      </c>
      <c r="AW2218" s="12" t="s">
        <v>34</v>
      </c>
      <c r="AX2218" s="12" t="s">
        <v>72</v>
      </c>
      <c r="AY2218" s="195" t="s">
        <v>177</v>
      </c>
    </row>
    <row r="2219" spans="2:51" s="12" customFormat="1" ht="12">
      <c r="B2219" s="194"/>
      <c r="D2219" s="191" t="s">
        <v>188</v>
      </c>
      <c r="E2219" s="195" t="s">
        <v>3</v>
      </c>
      <c r="F2219" s="196" t="s">
        <v>1369</v>
      </c>
      <c r="H2219" s="197">
        <v>56.1</v>
      </c>
      <c r="I2219" s="198"/>
      <c r="L2219" s="194"/>
      <c r="M2219" s="199"/>
      <c r="N2219" s="200"/>
      <c r="O2219" s="200"/>
      <c r="P2219" s="200"/>
      <c r="Q2219" s="200"/>
      <c r="R2219" s="200"/>
      <c r="S2219" s="200"/>
      <c r="T2219" s="201"/>
      <c r="AT2219" s="195" t="s">
        <v>188</v>
      </c>
      <c r="AU2219" s="195" t="s">
        <v>81</v>
      </c>
      <c r="AV2219" s="12" t="s">
        <v>81</v>
      </c>
      <c r="AW2219" s="12" t="s">
        <v>34</v>
      </c>
      <c r="AX2219" s="12" t="s">
        <v>72</v>
      </c>
      <c r="AY2219" s="195" t="s">
        <v>177</v>
      </c>
    </row>
    <row r="2220" spans="2:51" s="12" customFormat="1" ht="12">
      <c r="B2220" s="194"/>
      <c r="D2220" s="191" t="s">
        <v>188</v>
      </c>
      <c r="E2220" s="195" t="s">
        <v>3</v>
      </c>
      <c r="F2220" s="196" t="s">
        <v>1370</v>
      </c>
      <c r="H2220" s="197">
        <v>58.08</v>
      </c>
      <c r="I2220" s="198"/>
      <c r="L2220" s="194"/>
      <c r="M2220" s="199"/>
      <c r="N2220" s="200"/>
      <c r="O2220" s="200"/>
      <c r="P2220" s="200"/>
      <c r="Q2220" s="200"/>
      <c r="R2220" s="200"/>
      <c r="S2220" s="200"/>
      <c r="T2220" s="201"/>
      <c r="AT2220" s="195" t="s">
        <v>188</v>
      </c>
      <c r="AU2220" s="195" t="s">
        <v>81</v>
      </c>
      <c r="AV2220" s="12" t="s">
        <v>81</v>
      </c>
      <c r="AW2220" s="12" t="s">
        <v>34</v>
      </c>
      <c r="AX2220" s="12" t="s">
        <v>72</v>
      </c>
      <c r="AY2220" s="195" t="s">
        <v>177</v>
      </c>
    </row>
    <row r="2221" spans="2:51" s="12" customFormat="1" ht="12">
      <c r="B2221" s="194"/>
      <c r="D2221" s="191" t="s">
        <v>188</v>
      </c>
      <c r="E2221" s="195" t="s">
        <v>3</v>
      </c>
      <c r="F2221" s="196" t="s">
        <v>1371</v>
      </c>
      <c r="H2221" s="197">
        <v>105.6</v>
      </c>
      <c r="I2221" s="198"/>
      <c r="L2221" s="194"/>
      <c r="M2221" s="199"/>
      <c r="N2221" s="200"/>
      <c r="O2221" s="200"/>
      <c r="P2221" s="200"/>
      <c r="Q2221" s="200"/>
      <c r="R2221" s="200"/>
      <c r="S2221" s="200"/>
      <c r="T2221" s="201"/>
      <c r="AT2221" s="195" t="s">
        <v>188</v>
      </c>
      <c r="AU2221" s="195" t="s">
        <v>81</v>
      </c>
      <c r="AV2221" s="12" t="s">
        <v>81</v>
      </c>
      <c r="AW2221" s="12" t="s">
        <v>34</v>
      </c>
      <c r="AX2221" s="12" t="s">
        <v>72</v>
      </c>
      <c r="AY2221" s="195" t="s">
        <v>177</v>
      </c>
    </row>
    <row r="2222" spans="2:51" s="12" customFormat="1" ht="12">
      <c r="B2222" s="194"/>
      <c r="D2222" s="191" t="s">
        <v>188</v>
      </c>
      <c r="E2222" s="195" t="s">
        <v>3</v>
      </c>
      <c r="F2222" s="196" t="s">
        <v>1372</v>
      </c>
      <c r="H2222" s="197">
        <v>121.44</v>
      </c>
      <c r="I2222" s="198"/>
      <c r="L2222" s="194"/>
      <c r="M2222" s="199"/>
      <c r="N2222" s="200"/>
      <c r="O2222" s="200"/>
      <c r="P2222" s="200"/>
      <c r="Q2222" s="200"/>
      <c r="R2222" s="200"/>
      <c r="S2222" s="200"/>
      <c r="T2222" s="201"/>
      <c r="AT2222" s="195" t="s">
        <v>188</v>
      </c>
      <c r="AU2222" s="195" t="s">
        <v>81</v>
      </c>
      <c r="AV2222" s="12" t="s">
        <v>81</v>
      </c>
      <c r="AW2222" s="12" t="s">
        <v>34</v>
      </c>
      <c r="AX2222" s="12" t="s">
        <v>72</v>
      </c>
      <c r="AY2222" s="195" t="s">
        <v>177</v>
      </c>
    </row>
    <row r="2223" spans="2:51" s="12" customFormat="1" ht="12">
      <c r="B2223" s="194"/>
      <c r="D2223" s="191" t="s">
        <v>188</v>
      </c>
      <c r="E2223" s="195" t="s">
        <v>3</v>
      </c>
      <c r="F2223" s="196" t="s">
        <v>1373</v>
      </c>
      <c r="H2223" s="197">
        <v>61.38</v>
      </c>
      <c r="I2223" s="198"/>
      <c r="L2223" s="194"/>
      <c r="M2223" s="199"/>
      <c r="N2223" s="200"/>
      <c r="O2223" s="200"/>
      <c r="P2223" s="200"/>
      <c r="Q2223" s="200"/>
      <c r="R2223" s="200"/>
      <c r="S2223" s="200"/>
      <c r="T2223" s="201"/>
      <c r="AT2223" s="195" t="s">
        <v>188</v>
      </c>
      <c r="AU2223" s="195" t="s">
        <v>81</v>
      </c>
      <c r="AV2223" s="12" t="s">
        <v>81</v>
      </c>
      <c r="AW2223" s="12" t="s">
        <v>34</v>
      </c>
      <c r="AX2223" s="12" t="s">
        <v>72</v>
      </c>
      <c r="AY2223" s="195" t="s">
        <v>177</v>
      </c>
    </row>
    <row r="2224" spans="2:51" s="12" customFormat="1" ht="12">
      <c r="B2224" s="194"/>
      <c r="D2224" s="191" t="s">
        <v>188</v>
      </c>
      <c r="E2224" s="195" t="s">
        <v>3</v>
      </c>
      <c r="F2224" s="196" t="s">
        <v>1362</v>
      </c>
      <c r="H2224" s="197">
        <v>18.48</v>
      </c>
      <c r="I2224" s="198"/>
      <c r="L2224" s="194"/>
      <c r="M2224" s="199"/>
      <c r="N2224" s="200"/>
      <c r="O2224" s="200"/>
      <c r="P2224" s="200"/>
      <c r="Q2224" s="200"/>
      <c r="R2224" s="200"/>
      <c r="S2224" s="200"/>
      <c r="T2224" s="201"/>
      <c r="AT2224" s="195" t="s">
        <v>188</v>
      </c>
      <c r="AU2224" s="195" t="s">
        <v>81</v>
      </c>
      <c r="AV2224" s="12" t="s">
        <v>81</v>
      </c>
      <c r="AW2224" s="12" t="s">
        <v>34</v>
      </c>
      <c r="AX2224" s="12" t="s">
        <v>72</v>
      </c>
      <c r="AY2224" s="195" t="s">
        <v>177</v>
      </c>
    </row>
    <row r="2225" spans="2:51" s="12" customFormat="1" ht="12">
      <c r="B2225" s="194"/>
      <c r="D2225" s="191" t="s">
        <v>188</v>
      </c>
      <c r="E2225" s="195" t="s">
        <v>3</v>
      </c>
      <c r="F2225" s="196" t="s">
        <v>1374</v>
      </c>
      <c r="H2225" s="197">
        <v>17.82</v>
      </c>
      <c r="I2225" s="198"/>
      <c r="L2225" s="194"/>
      <c r="M2225" s="199"/>
      <c r="N2225" s="200"/>
      <c r="O2225" s="200"/>
      <c r="P2225" s="200"/>
      <c r="Q2225" s="200"/>
      <c r="R2225" s="200"/>
      <c r="S2225" s="200"/>
      <c r="T2225" s="201"/>
      <c r="AT2225" s="195" t="s">
        <v>188</v>
      </c>
      <c r="AU2225" s="195" t="s">
        <v>81</v>
      </c>
      <c r="AV2225" s="12" t="s">
        <v>81</v>
      </c>
      <c r="AW2225" s="12" t="s">
        <v>34</v>
      </c>
      <c r="AX2225" s="12" t="s">
        <v>72</v>
      </c>
      <c r="AY2225" s="195" t="s">
        <v>177</v>
      </c>
    </row>
    <row r="2226" spans="2:51" s="12" customFormat="1" ht="12">
      <c r="B2226" s="194"/>
      <c r="D2226" s="191" t="s">
        <v>188</v>
      </c>
      <c r="E2226" s="195" t="s">
        <v>3</v>
      </c>
      <c r="F2226" s="196" t="s">
        <v>1375</v>
      </c>
      <c r="H2226" s="197">
        <v>54.78</v>
      </c>
      <c r="I2226" s="198"/>
      <c r="L2226" s="194"/>
      <c r="M2226" s="199"/>
      <c r="N2226" s="200"/>
      <c r="O2226" s="200"/>
      <c r="P2226" s="200"/>
      <c r="Q2226" s="200"/>
      <c r="R2226" s="200"/>
      <c r="S2226" s="200"/>
      <c r="T2226" s="201"/>
      <c r="AT2226" s="195" t="s">
        <v>188</v>
      </c>
      <c r="AU2226" s="195" t="s">
        <v>81</v>
      </c>
      <c r="AV2226" s="12" t="s">
        <v>81</v>
      </c>
      <c r="AW2226" s="12" t="s">
        <v>34</v>
      </c>
      <c r="AX2226" s="12" t="s">
        <v>72</v>
      </c>
      <c r="AY2226" s="195" t="s">
        <v>177</v>
      </c>
    </row>
    <row r="2227" spans="2:51" s="12" customFormat="1" ht="12">
      <c r="B2227" s="194"/>
      <c r="D2227" s="191" t="s">
        <v>188</v>
      </c>
      <c r="E2227" s="195" t="s">
        <v>3</v>
      </c>
      <c r="F2227" s="196" t="s">
        <v>1376</v>
      </c>
      <c r="H2227" s="197">
        <v>509.85</v>
      </c>
      <c r="I2227" s="198"/>
      <c r="L2227" s="194"/>
      <c r="M2227" s="199"/>
      <c r="N2227" s="200"/>
      <c r="O2227" s="200"/>
      <c r="P2227" s="200"/>
      <c r="Q2227" s="200"/>
      <c r="R2227" s="200"/>
      <c r="S2227" s="200"/>
      <c r="T2227" s="201"/>
      <c r="AT2227" s="195" t="s">
        <v>188</v>
      </c>
      <c r="AU2227" s="195" t="s">
        <v>81</v>
      </c>
      <c r="AV2227" s="12" t="s">
        <v>81</v>
      </c>
      <c r="AW2227" s="12" t="s">
        <v>34</v>
      </c>
      <c r="AX2227" s="12" t="s">
        <v>72</v>
      </c>
      <c r="AY2227" s="195" t="s">
        <v>177</v>
      </c>
    </row>
    <row r="2228" spans="2:51" s="12" customFormat="1" ht="12">
      <c r="B2228" s="194"/>
      <c r="D2228" s="191" t="s">
        <v>188</v>
      </c>
      <c r="E2228" s="195" t="s">
        <v>3</v>
      </c>
      <c r="F2228" s="196" t="s">
        <v>1377</v>
      </c>
      <c r="H2228" s="197">
        <v>50.16</v>
      </c>
      <c r="I2228" s="198"/>
      <c r="L2228" s="194"/>
      <c r="M2228" s="199"/>
      <c r="N2228" s="200"/>
      <c r="O2228" s="200"/>
      <c r="P2228" s="200"/>
      <c r="Q2228" s="200"/>
      <c r="R2228" s="200"/>
      <c r="S2228" s="200"/>
      <c r="T2228" s="201"/>
      <c r="AT2228" s="195" t="s">
        <v>188</v>
      </c>
      <c r="AU2228" s="195" t="s">
        <v>81</v>
      </c>
      <c r="AV2228" s="12" t="s">
        <v>81</v>
      </c>
      <c r="AW2228" s="12" t="s">
        <v>34</v>
      </c>
      <c r="AX2228" s="12" t="s">
        <v>72</v>
      </c>
      <c r="AY2228" s="195" t="s">
        <v>177</v>
      </c>
    </row>
    <row r="2229" spans="2:51" s="12" customFormat="1" ht="12">
      <c r="B2229" s="194"/>
      <c r="D2229" s="191" t="s">
        <v>188</v>
      </c>
      <c r="E2229" s="195" t="s">
        <v>3</v>
      </c>
      <c r="F2229" s="196" t="s">
        <v>1378</v>
      </c>
      <c r="H2229" s="197">
        <v>54.78</v>
      </c>
      <c r="I2229" s="198"/>
      <c r="L2229" s="194"/>
      <c r="M2229" s="199"/>
      <c r="N2229" s="200"/>
      <c r="O2229" s="200"/>
      <c r="P2229" s="200"/>
      <c r="Q2229" s="200"/>
      <c r="R2229" s="200"/>
      <c r="S2229" s="200"/>
      <c r="T2229" s="201"/>
      <c r="AT2229" s="195" t="s">
        <v>188</v>
      </c>
      <c r="AU2229" s="195" t="s">
        <v>81</v>
      </c>
      <c r="AV2229" s="12" t="s">
        <v>81</v>
      </c>
      <c r="AW2229" s="12" t="s">
        <v>34</v>
      </c>
      <c r="AX2229" s="12" t="s">
        <v>72</v>
      </c>
      <c r="AY2229" s="195" t="s">
        <v>177</v>
      </c>
    </row>
    <row r="2230" spans="2:51" s="12" customFormat="1" ht="12">
      <c r="B2230" s="194"/>
      <c r="D2230" s="191" t="s">
        <v>188</v>
      </c>
      <c r="E2230" s="195" t="s">
        <v>3</v>
      </c>
      <c r="F2230" s="196" t="s">
        <v>1359</v>
      </c>
      <c r="H2230" s="197">
        <v>78.54</v>
      </c>
      <c r="I2230" s="198"/>
      <c r="L2230" s="194"/>
      <c r="M2230" s="199"/>
      <c r="N2230" s="200"/>
      <c r="O2230" s="200"/>
      <c r="P2230" s="200"/>
      <c r="Q2230" s="200"/>
      <c r="R2230" s="200"/>
      <c r="S2230" s="200"/>
      <c r="T2230" s="201"/>
      <c r="AT2230" s="195" t="s">
        <v>188</v>
      </c>
      <c r="AU2230" s="195" t="s">
        <v>81</v>
      </c>
      <c r="AV2230" s="12" t="s">
        <v>81</v>
      </c>
      <c r="AW2230" s="12" t="s">
        <v>34</v>
      </c>
      <c r="AX2230" s="12" t="s">
        <v>72</v>
      </c>
      <c r="AY2230" s="195" t="s">
        <v>177</v>
      </c>
    </row>
    <row r="2231" spans="2:51" s="12" customFormat="1" ht="12">
      <c r="B2231" s="194"/>
      <c r="D2231" s="191" t="s">
        <v>188</v>
      </c>
      <c r="E2231" s="195" t="s">
        <v>3</v>
      </c>
      <c r="F2231" s="196" t="s">
        <v>1379</v>
      </c>
      <c r="H2231" s="197">
        <v>36.3</v>
      </c>
      <c r="I2231" s="198"/>
      <c r="L2231" s="194"/>
      <c r="M2231" s="199"/>
      <c r="N2231" s="200"/>
      <c r="O2231" s="200"/>
      <c r="P2231" s="200"/>
      <c r="Q2231" s="200"/>
      <c r="R2231" s="200"/>
      <c r="S2231" s="200"/>
      <c r="T2231" s="201"/>
      <c r="AT2231" s="195" t="s">
        <v>188</v>
      </c>
      <c r="AU2231" s="195" t="s">
        <v>81</v>
      </c>
      <c r="AV2231" s="12" t="s">
        <v>81</v>
      </c>
      <c r="AW2231" s="12" t="s">
        <v>34</v>
      </c>
      <c r="AX2231" s="12" t="s">
        <v>72</v>
      </c>
      <c r="AY2231" s="195" t="s">
        <v>177</v>
      </c>
    </row>
    <row r="2232" spans="2:51" s="12" customFormat="1" ht="12">
      <c r="B2232" s="194"/>
      <c r="D2232" s="191" t="s">
        <v>188</v>
      </c>
      <c r="E2232" s="195" t="s">
        <v>3</v>
      </c>
      <c r="F2232" s="196" t="s">
        <v>1380</v>
      </c>
      <c r="H2232" s="197">
        <v>33</v>
      </c>
      <c r="I2232" s="198"/>
      <c r="L2232" s="194"/>
      <c r="M2232" s="199"/>
      <c r="N2232" s="200"/>
      <c r="O2232" s="200"/>
      <c r="P2232" s="200"/>
      <c r="Q2232" s="200"/>
      <c r="R2232" s="200"/>
      <c r="S2232" s="200"/>
      <c r="T2232" s="201"/>
      <c r="AT2232" s="195" t="s">
        <v>188</v>
      </c>
      <c r="AU2232" s="195" t="s">
        <v>81</v>
      </c>
      <c r="AV2232" s="12" t="s">
        <v>81</v>
      </c>
      <c r="AW2232" s="12" t="s">
        <v>34</v>
      </c>
      <c r="AX2232" s="12" t="s">
        <v>72</v>
      </c>
      <c r="AY2232" s="195" t="s">
        <v>177</v>
      </c>
    </row>
    <row r="2233" spans="2:51" s="12" customFormat="1" ht="12">
      <c r="B2233" s="194"/>
      <c r="D2233" s="191" t="s">
        <v>188</v>
      </c>
      <c r="E2233" s="195" t="s">
        <v>3</v>
      </c>
      <c r="F2233" s="196" t="s">
        <v>1381</v>
      </c>
      <c r="H2233" s="197">
        <v>32.34</v>
      </c>
      <c r="I2233" s="198"/>
      <c r="L2233" s="194"/>
      <c r="M2233" s="199"/>
      <c r="N2233" s="200"/>
      <c r="O2233" s="200"/>
      <c r="P2233" s="200"/>
      <c r="Q2233" s="200"/>
      <c r="R2233" s="200"/>
      <c r="S2233" s="200"/>
      <c r="T2233" s="201"/>
      <c r="AT2233" s="195" t="s">
        <v>188</v>
      </c>
      <c r="AU2233" s="195" t="s">
        <v>81</v>
      </c>
      <c r="AV2233" s="12" t="s">
        <v>81</v>
      </c>
      <c r="AW2233" s="12" t="s">
        <v>34</v>
      </c>
      <c r="AX2233" s="12" t="s">
        <v>72</v>
      </c>
      <c r="AY2233" s="195" t="s">
        <v>177</v>
      </c>
    </row>
    <row r="2234" spans="2:51" s="12" customFormat="1" ht="12">
      <c r="B2234" s="194"/>
      <c r="D2234" s="191" t="s">
        <v>188</v>
      </c>
      <c r="E2234" s="195" t="s">
        <v>3</v>
      </c>
      <c r="F2234" s="196" t="s">
        <v>1382</v>
      </c>
      <c r="H2234" s="197">
        <v>183.3</v>
      </c>
      <c r="I2234" s="198"/>
      <c r="L2234" s="194"/>
      <c r="M2234" s="199"/>
      <c r="N2234" s="200"/>
      <c r="O2234" s="200"/>
      <c r="P2234" s="200"/>
      <c r="Q2234" s="200"/>
      <c r="R2234" s="200"/>
      <c r="S2234" s="200"/>
      <c r="T2234" s="201"/>
      <c r="AT2234" s="195" t="s">
        <v>188</v>
      </c>
      <c r="AU2234" s="195" t="s">
        <v>81</v>
      </c>
      <c r="AV2234" s="12" t="s">
        <v>81</v>
      </c>
      <c r="AW2234" s="12" t="s">
        <v>34</v>
      </c>
      <c r="AX2234" s="12" t="s">
        <v>72</v>
      </c>
      <c r="AY2234" s="195" t="s">
        <v>177</v>
      </c>
    </row>
    <row r="2235" spans="2:51" s="12" customFormat="1" ht="12">
      <c r="B2235" s="194"/>
      <c r="D2235" s="191" t="s">
        <v>188</v>
      </c>
      <c r="E2235" s="195" t="s">
        <v>3</v>
      </c>
      <c r="F2235" s="196" t="s">
        <v>1383</v>
      </c>
      <c r="H2235" s="197">
        <v>89.76</v>
      </c>
      <c r="I2235" s="198"/>
      <c r="L2235" s="194"/>
      <c r="M2235" s="199"/>
      <c r="N2235" s="200"/>
      <c r="O2235" s="200"/>
      <c r="P2235" s="200"/>
      <c r="Q2235" s="200"/>
      <c r="R2235" s="200"/>
      <c r="S2235" s="200"/>
      <c r="T2235" s="201"/>
      <c r="AT2235" s="195" t="s">
        <v>188</v>
      </c>
      <c r="AU2235" s="195" t="s">
        <v>81</v>
      </c>
      <c r="AV2235" s="12" t="s">
        <v>81</v>
      </c>
      <c r="AW2235" s="12" t="s">
        <v>34</v>
      </c>
      <c r="AX2235" s="12" t="s">
        <v>72</v>
      </c>
      <c r="AY2235" s="195" t="s">
        <v>177</v>
      </c>
    </row>
    <row r="2236" spans="2:51" s="12" customFormat="1" ht="12">
      <c r="B2236" s="194"/>
      <c r="D2236" s="191" t="s">
        <v>188</v>
      </c>
      <c r="E2236" s="195" t="s">
        <v>3</v>
      </c>
      <c r="F2236" s="196" t="s">
        <v>1384</v>
      </c>
      <c r="H2236" s="197">
        <v>63.03</v>
      </c>
      <c r="I2236" s="198"/>
      <c r="L2236" s="194"/>
      <c r="M2236" s="199"/>
      <c r="N2236" s="200"/>
      <c r="O2236" s="200"/>
      <c r="P2236" s="200"/>
      <c r="Q2236" s="200"/>
      <c r="R2236" s="200"/>
      <c r="S2236" s="200"/>
      <c r="T2236" s="201"/>
      <c r="AT2236" s="195" t="s">
        <v>188</v>
      </c>
      <c r="AU2236" s="195" t="s">
        <v>81</v>
      </c>
      <c r="AV2236" s="12" t="s">
        <v>81</v>
      </c>
      <c r="AW2236" s="12" t="s">
        <v>34</v>
      </c>
      <c r="AX2236" s="12" t="s">
        <v>72</v>
      </c>
      <c r="AY2236" s="195" t="s">
        <v>177</v>
      </c>
    </row>
    <row r="2237" spans="2:51" s="12" customFormat="1" ht="12">
      <c r="B2237" s="194"/>
      <c r="D2237" s="191" t="s">
        <v>188</v>
      </c>
      <c r="E2237" s="195" t="s">
        <v>3</v>
      </c>
      <c r="F2237" s="196" t="s">
        <v>1385</v>
      </c>
      <c r="H2237" s="197">
        <v>62.7</v>
      </c>
      <c r="I2237" s="198"/>
      <c r="L2237" s="194"/>
      <c r="M2237" s="199"/>
      <c r="N2237" s="200"/>
      <c r="O2237" s="200"/>
      <c r="P2237" s="200"/>
      <c r="Q2237" s="200"/>
      <c r="R2237" s="200"/>
      <c r="S2237" s="200"/>
      <c r="T2237" s="201"/>
      <c r="AT2237" s="195" t="s">
        <v>188</v>
      </c>
      <c r="AU2237" s="195" t="s">
        <v>81</v>
      </c>
      <c r="AV2237" s="12" t="s">
        <v>81</v>
      </c>
      <c r="AW2237" s="12" t="s">
        <v>34</v>
      </c>
      <c r="AX2237" s="12" t="s">
        <v>72</v>
      </c>
      <c r="AY2237" s="195" t="s">
        <v>177</v>
      </c>
    </row>
    <row r="2238" spans="2:51" s="12" customFormat="1" ht="12">
      <c r="B2238" s="194"/>
      <c r="D2238" s="191" t="s">
        <v>188</v>
      </c>
      <c r="E2238" s="195" t="s">
        <v>3</v>
      </c>
      <c r="F2238" s="196" t="s">
        <v>1385</v>
      </c>
      <c r="H2238" s="197">
        <v>62.7</v>
      </c>
      <c r="I2238" s="198"/>
      <c r="L2238" s="194"/>
      <c r="M2238" s="199"/>
      <c r="N2238" s="200"/>
      <c r="O2238" s="200"/>
      <c r="P2238" s="200"/>
      <c r="Q2238" s="200"/>
      <c r="R2238" s="200"/>
      <c r="S2238" s="200"/>
      <c r="T2238" s="201"/>
      <c r="AT2238" s="195" t="s">
        <v>188</v>
      </c>
      <c r="AU2238" s="195" t="s">
        <v>81</v>
      </c>
      <c r="AV2238" s="12" t="s">
        <v>81</v>
      </c>
      <c r="AW2238" s="12" t="s">
        <v>34</v>
      </c>
      <c r="AX2238" s="12" t="s">
        <v>72</v>
      </c>
      <c r="AY2238" s="195" t="s">
        <v>177</v>
      </c>
    </row>
    <row r="2239" spans="2:51" s="12" customFormat="1" ht="12">
      <c r="B2239" s="194"/>
      <c r="D2239" s="191" t="s">
        <v>188</v>
      </c>
      <c r="E2239" s="195" t="s">
        <v>3</v>
      </c>
      <c r="F2239" s="196" t="s">
        <v>1385</v>
      </c>
      <c r="H2239" s="197">
        <v>62.7</v>
      </c>
      <c r="I2239" s="198"/>
      <c r="L2239" s="194"/>
      <c r="M2239" s="199"/>
      <c r="N2239" s="200"/>
      <c r="O2239" s="200"/>
      <c r="P2239" s="200"/>
      <c r="Q2239" s="200"/>
      <c r="R2239" s="200"/>
      <c r="S2239" s="200"/>
      <c r="T2239" s="201"/>
      <c r="AT2239" s="195" t="s">
        <v>188</v>
      </c>
      <c r="AU2239" s="195" t="s">
        <v>81</v>
      </c>
      <c r="AV2239" s="12" t="s">
        <v>81</v>
      </c>
      <c r="AW2239" s="12" t="s">
        <v>34</v>
      </c>
      <c r="AX2239" s="12" t="s">
        <v>72</v>
      </c>
      <c r="AY2239" s="195" t="s">
        <v>177</v>
      </c>
    </row>
    <row r="2240" spans="2:51" s="12" customFormat="1" ht="12">
      <c r="B2240" s="194"/>
      <c r="D2240" s="191" t="s">
        <v>188</v>
      </c>
      <c r="E2240" s="195" t="s">
        <v>3</v>
      </c>
      <c r="F2240" s="196" t="s">
        <v>1385</v>
      </c>
      <c r="H2240" s="197">
        <v>62.7</v>
      </c>
      <c r="I2240" s="198"/>
      <c r="L2240" s="194"/>
      <c r="M2240" s="199"/>
      <c r="N2240" s="200"/>
      <c r="O2240" s="200"/>
      <c r="P2240" s="200"/>
      <c r="Q2240" s="200"/>
      <c r="R2240" s="200"/>
      <c r="S2240" s="200"/>
      <c r="T2240" s="201"/>
      <c r="AT2240" s="195" t="s">
        <v>188</v>
      </c>
      <c r="AU2240" s="195" t="s">
        <v>81</v>
      </c>
      <c r="AV2240" s="12" t="s">
        <v>81</v>
      </c>
      <c r="AW2240" s="12" t="s">
        <v>34</v>
      </c>
      <c r="AX2240" s="12" t="s">
        <v>72</v>
      </c>
      <c r="AY2240" s="195" t="s">
        <v>177</v>
      </c>
    </row>
    <row r="2241" spans="2:51" s="12" customFormat="1" ht="12">
      <c r="B2241" s="194"/>
      <c r="D2241" s="191" t="s">
        <v>188</v>
      </c>
      <c r="E2241" s="195" t="s">
        <v>3</v>
      </c>
      <c r="F2241" s="196" t="s">
        <v>1385</v>
      </c>
      <c r="H2241" s="197">
        <v>62.7</v>
      </c>
      <c r="I2241" s="198"/>
      <c r="L2241" s="194"/>
      <c r="M2241" s="199"/>
      <c r="N2241" s="200"/>
      <c r="O2241" s="200"/>
      <c r="P2241" s="200"/>
      <c r="Q2241" s="200"/>
      <c r="R2241" s="200"/>
      <c r="S2241" s="200"/>
      <c r="T2241" s="201"/>
      <c r="AT2241" s="195" t="s">
        <v>188</v>
      </c>
      <c r="AU2241" s="195" t="s">
        <v>81</v>
      </c>
      <c r="AV2241" s="12" t="s">
        <v>81</v>
      </c>
      <c r="AW2241" s="12" t="s">
        <v>34</v>
      </c>
      <c r="AX2241" s="12" t="s">
        <v>72</v>
      </c>
      <c r="AY2241" s="195" t="s">
        <v>177</v>
      </c>
    </row>
    <row r="2242" spans="2:51" s="12" customFormat="1" ht="12">
      <c r="B2242" s="194"/>
      <c r="D2242" s="191" t="s">
        <v>188</v>
      </c>
      <c r="E2242" s="195" t="s">
        <v>3</v>
      </c>
      <c r="F2242" s="196" t="s">
        <v>1386</v>
      </c>
      <c r="H2242" s="197">
        <v>62.7</v>
      </c>
      <c r="I2242" s="198"/>
      <c r="L2242" s="194"/>
      <c r="M2242" s="199"/>
      <c r="N2242" s="200"/>
      <c r="O2242" s="200"/>
      <c r="P2242" s="200"/>
      <c r="Q2242" s="200"/>
      <c r="R2242" s="200"/>
      <c r="S2242" s="200"/>
      <c r="T2242" s="201"/>
      <c r="AT2242" s="195" t="s">
        <v>188</v>
      </c>
      <c r="AU2242" s="195" t="s">
        <v>81</v>
      </c>
      <c r="AV2242" s="12" t="s">
        <v>81</v>
      </c>
      <c r="AW2242" s="12" t="s">
        <v>34</v>
      </c>
      <c r="AX2242" s="12" t="s">
        <v>72</v>
      </c>
      <c r="AY2242" s="195" t="s">
        <v>177</v>
      </c>
    </row>
    <row r="2243" spans="2:51" s="12" customFormat="1" ht="12">
      <c r="B2243" s="194"/>
      <c r="D2243" s="191" t="s">
        <v>188</v>
      </c>
      <c r="E2243" s="195" t="s">
        <v>3</v>
      </c>
      <c r="F2243" s="196" t="s">
        <v>1387</v>
      </c>
      <c r="H2243" s="197">
        <v>35.64</v>
      </c>
      <c r="I2243" s="198"/>
      <c r="L2243" s="194"/>
      <c r="M2243" s="199"/>
      <c r="N2243" s="200"/>
      <c r="O2243" s="200"/>
      <c r="P2243" s="200"/>
      <c r="Q2243" s="200"/>
      <c r="R2243" s="200"/>
      <c r="S2243" s="200"/>
      <c r="T2243" s="201"/>
      <c r="AT2243" s="195" t="s">
        <v>188</v>
      </c>
      <c r="AU2243" s="195" t="s">
        <v>81</v>
      </c>
      <c r="AV2243" s="12" t="s">
        <v>81</v>
      </c>
      <c r="AW2243" s="12" t="s">
        <v>34</v>
      </c>
      <c r="AX2243" s="12" t="s">
        <v>72</v>
      </c>
      <c r="AY2243" s="195" t="s">
        <v>177</v>
      </c>
    </row>
    <row r="2244" spans="2:51" s="12" customFormat="1" ht="12">
      <c r="B2244" s="194"/>
      <c r="D2244" s="191" t="s">
        <v>188</v>
      </c>
      <c r="E2244" s="195" t="s">
        <v>3</v>
      </c>
      <c r="F2244" s="196" t="s">
        <v>1388</v>
      </c>
      <c r="H2244" s="197">
        <v>28.71</v>
      </c>
      <c r="I2244" s="198"/>
      <c r="L2244" s="194"/>
      <c r="M2244" s="199"/>
      <c r="N2244" s="200"/>
      <c r="O2244" s="200"/>
      <c r="P2244" s="200"/>
      <c r="Q2244" s="200"/>
      <c r="R2244" s="200"/>
      <c r="S2244" s="200"/>
      <c r="T2244" s="201"/>
      <c r="AT2244" s="195" t="s">
        <v>188</v>
      </c>
      <c r="AU2244" s="195" t="s">
        <v>81</v>
      </c>
      <c r="AV2244" s="12" t="s">
        <v>81</v>
      </c>
      <c r="AW2244" s="12" t="s">
        <v>34</v>
      </c>
      <c r="AX2244" s="12" t="s">
        <v>72</v>
      </c>
      <c r="AY2244" s="195" t="s">
        <v>177</v>
      </c>
    </row>
    <row r="2245" spans="2:51" s="12" customFormat="1" ht="12">
      <c r="B2245" s="194"/>
      <c r="D2245" s="191" t="s">
        <v>188</v>
      </c>
      <c r="E2245" s="195" t="s">
        <v>3</v>
      </c>
      <c r="F2245" s="196" t="s">
        <v>1389</v>
      </c>
      <c r="H2245" s="197">
        <v>27.39</v>
      </c>
      <c r="I2245" s="198"/>
      <c r="L2245" s="194"/>
      <c r="M2245" s="199"/>
      <c r="N2245" s="200"/>
      <c r="O2245" s="200"/>
      <c r="P2245" s="200"/>
      <c r="Q2245" s="200"/>
      <c r="R2245" s="200"/>
      <c r="S2245" s="200"/>
      <c r="T2245" s="201"/>
      <c r="AT2245" s="195" t="s">
        <v>188</v>
      </c>
      <c r="AU2245" s="195" t="s">
        <v>81</v>
      </c>
      <c r="AV2245" s="12" t="s">
        <v>81</v>
      </c>
      <c r="AW2245" s="12" t="s">
        <v>34</v>
      </c>
      <c r="AX2245" s="12" t="s">
        <v>72</v>
      </c>
      <c r="AY2245" s="195" t="s">
        <v>177</v>
      </c>
    </row>
    <row r="2246" spans="2:51" s="12" customFormat="1" ht="12">
      <c r="B2246" s="194"/>
      <c r="D2246" s="191" t="s">
        <v>188</v>
      </c>
      <c r="E2246" s="195" t="s">
        <v>3</v>
      </c>
      <c r="F2246" s="196" t="s">
        <v>1390</v>
      </c>
      <c r="H2246" s="197">
        <v>32.34</v>
      </c>
      <c r="I2246" s="198"/>
      <c r="L2246" s="194"/>
      <c r="M2246" s="199"/>
      <c r="N2246" s="200"/>
      <c r="O2246" s="200"/>
      <c r="P2246" s="200"/>
      <c r="Q2246" s="200"/>
      <c r="R2246" s="200"/>
      <c r="S2246" s="200"/>
      <c r="T2246" s="201"/>
      <c r="AT2246" s="195" t="s">
        <v>188</v>
      </c>
      <c r="AU2246" s="195" t="s">
        <v>81</v>
      </c>
      <c r="AV2246" s="12" t="s">
        <v>81</v>
      </c>
      <c r="AW2246" s="12" t="s">
        <v>34</v>
      </c>
      <c r="AX2246" s="12" t="s">
        <v>72</v>
      </c>
      <c r="AY2246" s="195" t="s">
        <v>177</v>
      </c>
    </row>
    <row r="2247" spans="2:51" s="12" customFormat="1" ht="12">
      <c r="B2247" s="194"/>
      <c r="D2247" s="191" t="s">
        <v>188</v>
      </c>
      <c r="E2247" s="195" t="s">
        <v>3</v>
      </c>
      <c r="F2247" s="196" t="s">
        <v>1391</v>
      </c>
      <c r="H2247" s="197">
        <v>55.11</v>
      </c>
      <c r="I2247" s="198"/>
      <c r="L2247" s="194"/>
      <c r="M2247" s="199"/>
      <c r="N2247" s="200"/>
      <c r="O2247" s="200"/>
      <c r="P2247" s="200"/>
      <c r="Q2247" s="200"/>
      <c r="R2247" s="200"/>
      <c r="S2247" s="200"/>
      <c r="T2247" s="201"/>
      <c r="AT2247" s="195" t="s">
        <v>188</v>
      </c>
      <c r="AU2247" s="195" t="s">
        <v>81</v>
      </c>
      <c r="AV2247" s="12" t="s">
        <v>81</v>
      </c>
      <c r="AW2247" s="12" t="s">
        <v>34</v>
      </c>
      <c r="AX2247" s="12" t="s">
        <v>72</v>
      </c>
      <c r="AY2247" s="195" t="s">
        <v>177</v>
      </c>
    </row>
    <row r="2248" spans="2:51" s="12" customFormat="1" ht="12">
      <c r="B2248" s="194"/>
      <c r="D2248" s="191" t="s">
        <v>188</v>
      </c>
      <c r="E2248" s="195" t="s">
        <v>3</v>
      </c>
      <c r="F2248" s="196" t="s">
        <v>1392</v>
      </c>
      <c r="H2248" s="197">
        <v>198.9</v>
      </c>
      <c r="I2248" s="198"/>
      <c r="L2248" s="194"/>
      <c r="M2248" s="199"/>
      <c r="N2248" s="200"/>
      <c r="O2248" s="200"/>
      <c r="P2248" s="200"/>
      <c r="Q2248" s="200"/>
      <c r="R2248" s="200"/>
      <c r="S2248" s="200"/>
      <c r="T2248" s="201"/>
      <c r="AT2248" s="195" t="s">
        <v>188</v>
      </c>
      <c r="AU2248" s="195" t="s">
        <v>81</v>
      </c>
      <c r="AV2248" s="12" t="s">
        <v>81</v>
      </c>
      <c r="AW2248" s="12" t="s">
        <v>34</v>
      </c>
      <c r="AX2248" s="12" t="s">
        <v>72</v>
      </c>
      <c r="AY2248" s="195" t="s">
        <v>177</v>
      </c>
    </row>
    <row r="2249" spans="2:51" s="14" customFormat="1" ht="12">
      <c r="B2249" s="221"/>
      <c r="D2249" s="191" t="s">
        <v>188</v>
      </c>
      <c r="E2249" s="222" t="s">
        <v>3</v>
      </c>
      <c r="F2249" s="223" t="s">
        <v>1165</v>
      </c>
      <c r="H2249" s="224">
        <v>3839.7900000000004</v>
      </c>
      <c r="I2249" s="225"/>
      <c r="L2249" s="221"/>
      <c r="M2249" s="226"/>
      <c r="N2249" s="227"/>
      <c r="O2249" s="227"/>
      <c r="P2249" s="227"/>
      <c r="Q2249" s="227"/>
      <c r="R2249" s="227"/>
      <c r="S2249" s="227"/>
      <c r="T2249" s="228"/>
      <c r="AT2249" s="222" t="s">
        <v>188</v>
      </c>
      <c r="AU2249" s="222" t="s">
        <v>81</v>
      </c>
      <c r="AV2249" s="14" t="s">
        <v>194</v>
      </c>
      <c r="AW2249" s="14" t="s">
        <v>34</v>
      </c>
      <c r="AX2249" s="14" t="s">
        <v>72</v>
      </c>
      <c r="AY2249" s="222" t="s">
        <v>177</v>
      </c>
    </row>
    <row r="2250" spans="2:51" s="12" customFormat="1" ht="12">
      <c r="B2250" s="194"/>
      <c r="D2250" s="191" t="s">
        <v>188</v>
      </c>
      <c r="E2250" s="195" t="s">
        <v>3</v>
      </c>
      <c r="F2250" s="196" t="s">
        <v>534</v>
      </c>
      <c r="H2250" s="197">
        <v>27.72</v>
      </c>
      <c r="I2250" s="198"/>
      <c r="L2250" s="194"/>
      <c r="M2250" s="199"/>
      <c r="N2250" s="200"/>
      <c r="O2250" s="200"/>
      <c r="P2250" s="200"/>
      <c r="Q2250" s="200"/>
      <c r="R2250" s="200"/>
      <c r="S2250" s="200"/>
      <c r="T2250" s="201"/>
      <c r="AT2250" s="195" t="s">
        <v>188</v>
      </c>
      <c r="AU2250" s="195" t="s">
        <v>81</v>
      </c>
      <c r="AV2250" s="12" t="s">
        <v>81</v>
      </c>
      <c r="AW2250" s="12" t="s">
        <v>34</v>
      </c>
      <c r="AX2250" s="12" t="s">
        <v>72</v>
      </c>
      <c r="AY2250" s="195" t="s">
        <v>177</v>
      </c>
    </row>
    <row r="2251" spans="2:51" s="12" customFormat="1" ht="12">
      <c r="B2251" s="194"/>
      <c r="D2251" s="191" t="s">
        <v>188</v>
      </c>
      <c r="E2251" s="195" t="s">
        <v>3</v>
      </c>
      <c r="F2251" s="196" t="s">
        <v>1393</v>
      </c>
      <c r="H2251" s="197">
        <v>76.89</v>
      </c>
      <c r="I2251" s="198"/>
      <c r="L2251" s="194"/>
      <c r="M2251" s="199"/>
      <c r="N2251" s="200"/>
      <c r="O2251" s="200"/>
      <c r="P2251" s="200"/>
      <c r="Q2251" s="200"/>
      <c r="R2251" s="200"/>
      <c r="S2251" s="200"/>
      <c r="T2251" s="201"/>
      <c r="AT2251" s="195" t="s">
        <v>188</v>
      </c>
      <c r="AU2251" s="195" t="s">
        <v>81</v>
      </c>
      <c r="AV2251" s="12" t="s">
        <v>81</v>
      </c>
      <c r="AW2251" s="12" t="s">
        <v>34</v>
      </c>
      <c r="AX2251" s="12" t="s">
        <v>72</v>
      </c>
      <c r="AY2251" s="195" t="s">
        <v>177</v>
      </c>
    </row>
    <row r="2252" spans="2:51" s="12" customFormat="1" ht="12">
      <c r="B2252" s="194"/>
      <c r="D2252" s="191" t="s">
        <v>188</v>
      </c>
      <c r="E2252" s="195" t="s">
        <v>3</v>
      </c>
      <c r="F2252" s="196" t="s">
        <v>1394</v>
      </c>
      <c r="H2252" s="197">
        <v>699.6</v>
      </c>
      <c r="I2252" s="198"/>
      <c r="L2252" s="194"/>
      <c r="M2252" s="199"/>
      <c r="N2252" s="200"/>
      <c r="O2252" s="200"/>
      <c r="P2252" s="200"/>
      <c r="Q2252" s="200"/>
      <c r="R2252" s="200"/>
      <c r="S2252" s="200"/>
      <c r="T2252" s="201"/>
      <c r="AT2252" s="195" t="s">
        <v>188</v>
      </c>
      <c r="AU2252" s="195" t="s">
        <v>81</v>
      </c>
      <c r="AV2252" s="12" t="s">
        <v>81</v>
      </c>
      <c r="AW2252" s="12" t="s">
        <v>34</v>
      </c>
      <c r="AX2252" s="12" t="s">
        <v>72</v>
      </c>
      <c r="AY2252" s="195" t="s">
        <v>177</v>
      </c>
    </row>
    <row r="2253" spans="2:51" s="12" customFormat="1" ht="12">
      <c r="B2253" s="194"/>
      <c r="D2253" s="191" t="s">
        <v>188</v>
      </c>
      <c r="E2253" s="195" t="s">
        <v>3</v>
      </c>
      <c r="F2253" s="196" t="s">
        <v>1395</v>
      </c>
      <c r="H2253" s="197">
        <v>40.92</v>
      </c>
      <c r="I2253" s="198"/>
      <c r="L2253" s="194"/>
      <c r="M2253" s="199"/>
      <c r="N2253" s="200"/>
      <c r="O2253" s="200"/>
      <c r="P2253" s="200"/>
      <c r="Q2253" s="200"/>
      <c r="R2253" s="200"/>
      <c r="S2253" s="200"/>
      <c r="T2253" s="201"/>
      <c r="AT2253" s="195" t="s">
        <v>188</v>
      </c>
      <c r="AU2253" s="195" t="s">
        <v>81</v>
      </c>
      <c r="AV2253" s="12" t="s">
        <v>81</v>
      </c>
      <c r="AW2253" s="12" t="s">
        <v>34</v>
      </c>
      <c r="AX2253" s="12" t="s">
        <v>72</v>
      </c>
      <c r="AY2253" s="195" t="s">
        <v>177</v>
      </c>
    </row>
    <row r="2254" spans="2:51" s="12" customFormat="1" ht="12">
      <c r="B2254" s="194"/>
      <c r="D2254" s="191" t="s">
        <v>188</v>
      </c>
      <c r="E2254" s="195" t="s">
        <v>3</v>
      </c>
      <c r="F2254" s="196" t="s">
        <v>1396</v>
      </c>
      <c r="H2254" s="197">
        <v>29.04</v>
      </c>
      <c r="I2254" s="198"/>
      <c r="L2254" s="194"/>
      <c r="M2254" s="199"/>
      <c r="N2254" s="200"/>
      <c r="O2254" s="200"/>
      <c r="P2254" s="200"/>
      <c r="Q2254" s="200"/>
      <c r="R2254" s="200"/>
      <c r="S2254" s="200"/>
      <c r="T2254" s="201"/>
      <c r="AT2254" s="195" t="s">
        <v>188</v>
      </c>
      <c r="AU2254" s="195" t="s">
        <v>81</v>
      </c>
      <c r="AV2254" s="12" t="s">
        <v>81</v>
      </c>
      <c r="AW2254" s="12" t="s">
        <v>34</v>
      </c>
      <c r="AX2254" s="12" t="s">
        <v>72</v>
      </c>
      <c r="AY2254" s="195" t="s">
        <v>177</v>
      </c>
    </row>
    <row r="2255" spans="2:51" s="12" customFormat="1" ht="12">
      <c r="B2255" s="194"/>
      <c r="D2255" s="191" t="s">
        <v>188</v>
      </c>
      <c r="E2255" s="195" t="s">
        <v>3</v>
      </c>
      <c r="F2255" s="196" t="s">
        <v>1397</v>
      </c>
      <c r="H2255" s="197">
        <v>50.82</v>
      </c>
      <c r="I2255" s="198"/>
      <c r="L2255" s="194"/>
      <c r="M2255" s="199"/>
      <c r="N2255" s="200"/>
      <c r="O2255" s="200"/>
      <c r="P2255" s="200"/>
      <c r="Q2255" s="200"/>
      <c r="R2255" s="200"/>
      <c r="S2255" s="200"/>
      <c r="T2255" s="201"/>
      <c r="AT2255" s="195" t="s">
        <v>188</v>
      </c>
      <c r="AU2255" s="195" t="s">
        <v>81</v>
      </c>
      <c r="AV2255" s="12" t="s">
        <v>81</v>
      </c>
      <c r="AW2255" s="12" t="s">
        <v>34</v>
      </c>
      <c r="AX2255" s="12" t="s">
        <v>72</v>
      </c>
      <c r="AY2255" s="195" t="s">
        <v>177</v>
      </c>
    </row>
    <row r="2256" spans="2:51" s="12" customFormat="1" ht="12">
      <c r="B2256" s="194"/>
      <c r="D2256" s="191" t="s">
        <v>188</v>
      </c>
      <c r="E2256" s="195" t="s">
        <v>3</v>
      </c>
      <c r="F2256" s="196" t="s">
        <v>1398</v>
      </c>
      <c r="H2256" s="197">
        <v>43.23</v>
      </c>
      <c r="I2256" s="198"/>
      <c r="L2256" s="194"/>
      <c r="M2256" s="199"/>
      <c r="N2256" s="200"/>
      <c r="O2256" s="200"/>
      <c r="P2256" s="200"/>
      <c r="Q2256" s="200"/>
      <c r="R2256" s="200"/>
      <c r="S2256" s="200"/>
      <c r="T2256" s="201"/>
      <c r="AT2256" s="195" t="s">
        <v>188</v>
      </c>
      <c r="AU2256" s="195" t="s">
        <v>81</v>
      </c>
      <c r="AV2256" s="12" t="s">
        <v>81</v>
      </c>
      <c r="AW2256" s="12" t="s">
        <v>34</v>
      </c>
      <c r="AX2256" s="12" t="s">
        <v>72</v>
      </c>
      <c r="AY2256" s="195" t="s">
        <v>177</v>
      </c>
    </row>
    <row r="2257" spans="2:51" s="12" customFormat="1" ht="12">
      <c r="B2257" s="194"/>
      <c r="D2257" s="191" t="s">
        <v>188</v>
      </c>
      <c r="E2257" s="195" t="s">
        <v>3</v>
      </c>
      <c r="F2257" s="196" t="s">
        <v>1399</v>
      </c>
      <c r="H2257" s="197">
        <v>59.4</v>
      </c>
      <c r="I2257" s="198"/>
      <c r="L2257" s="194"/>
      <c r="M2257" s="199"/>
      <c r="N2257" s="200"/>
      <c r="O2257" s="200"/>
      <c r="P2257" s="200"/>
      <c r="Q2257" s="200"/>
      <c r="R2257" s="200"/>
      <c r="S2257" s="200"/>
      <c r="T2257" s="201"/>
      <c r="AT2257" s="195" t="s">
        <v>188</v>
      </c>
      <c r="AU2257" s="195" t="s">
        <v>81</v>
      </c>
      <c r="AV2257" s="12" t="s">
        <v>81</v>
      </c>
      <c r="AW2257" s="12" t="s">
        <v>34</v>
      </c>
      <c r="AX2257" s="12" t="s">
        <v>72</v>
      </c>
      <c r="AY2257" s="195" t="s">
        <v>177</v>
      </c>
    </row>
    <row r="2258" spans="2:51" s="12" customFormat="1" ht="12">
      <c r="B2258" s="194"/>
      <c r="D2258" s="191" t="s">
        <v>188</v>
      </c>
      <c r="E2258" s="195" t="s">
        <v>3</v>
      </c>
      <c r="F2258" s="196" t="s">
        <v>1400</v>
      </c>
      <c r="H2258" s="197">
        <v>27.72</v>
      </c>
      <c r="I2258" s="198"/>
      <c r="L2258" s="194"/>
      <c r="M2258" s="199"/>
      <c r="N2258" s="200"/>
      <c r="O2258" s="200"/>
      <c r="P2258" s="200"/>
      <c r="Q2258" s="200"/>
      <c r="R2258" s="200"/>
      <c r="S2258" s="200"/>
      <c r="T2258" s="201"/>
      <c r="AT2258" s="195" t="s">
        <v>188</v>
      </c>
      <c r="AU2258" s="195" t="s">
        <v>81</v>
      </c>
      <c r="AV2258" s="12" t="s">
        <v>81</v>
      </c>
      <c r="AW2258" s="12" t="s">
        <v>34</v>
      </c>
      <c r="AX2258" s="12" t="s">
        <v>72</v>
      </c>
      <c r="AY2258" s="195" t="s">
        <v>177</v>
      </c>
    </row>
    <row r="2259" spans="2:51" s="12" customFormat="1" ht="12">
      <c r="B2259" s="194"/>
      <c r="D2259" s="191" t="s">
        <v>188</v>
      </c>
      <c r="E2259" s="195" t="s">
        <v>3</v>
      </c>
      <c r="F2259" s="196" t="s">
        <v>1362</v>
      </c>
      <c r="H2259" s="197">
        <v>18.48</v>
      </c>
      <c r="I2259" s="198"/>
      <c r="L2259" s="194"/>
      <c r="M2259" s="199"/>
      <c r="N2259" s="200"/>
      <c r="O2259" s="200"/>
      <c r="P2259" s="200"/>
      <c r="Q2259" s="200"/>
      <c r="R2259" s="200"/>
      <c r="S2259" s="200"/>
      <c r="T2259" s="201"/>
      <c r="AT2259" s="195" t="s">
        <v>188</v>
      </c>
      <c r="AU2259" s="195" t="s">
        <v>81</v>
      </c>
      <c r="AV2259" s="12" t="s">
        <v>81</v>
      </c>
      <c r="AW2259" s="12" t="s">
        <v>34</v>
      </c>
      <c r="AX2259" s="12" t="s">
        <v>72</v>
      </c>
      <c r="AY2259" s="195" t="s">
        <v>177</v>
      </c>
    </row>
    <row r="2260" spans="2:51" s="12" customFormat="1" ht="12">
      <c r="B2260" s="194"/>
      <c r="D2260" s="191" t="s">
        <v>188</v>
      </c>
      <c r="E2260" s="195" t="s">
        <v>3</v>
      </c>
      <c r="F2260" s="196" t="s">
        <v>1401</v>
      </c>
      <c r="H2260" s="197">
        <v>16.5</v>
      </c>
      <c r="I2260" s="198"/>
      <c r="L2260" s="194"/>
      <c r="M2260" s="199"/>
      <c r="N2260" s="200"/>
      <c r="O2260" s="200"/>
      <c r="P2260" s="200"/>
      <c r="Q2260" s="200"/>
      <c r="R2260" s="200"/>
      <c r="S2260" s="200"/>
      <c r="T2260" s="201"/>
      <c r="AT2260" s="195" t="s">
        <v>188</v>
      </c>
      <c r="AU2260" s="195" t="s">
        <v>81</v>
      </c>
      <c r="AV2260" s="12" t="s">
        <v>81</v>
      </c>
      <c r="AW2260" s="12" t="s">
        <v>34</v>
      </c>
      <c r="AX2260" s="12" t="s">
        <v>72</v>
      </c>
      <c r="AY2260" s="195" t="s">
        <v>177</v>
      </c>
    </row>
    <row r="2261" spans="2:51" s="12" customFormat="1" ht="12">
      <c r="B2261" s="194"/>
      <c r="D2261" s="191" t="s">
        <v>188</v>
      </c>
      <c r="E2261" s="195" t="s">
        <v>3</v>
      </c>
      <c r="F2261" s="196" t="s">
        <v>1402</v>
      </c>
      <c r="H2261" s="197">
        <v>34.32</v>
      </c>
      <c r="I2261" s="198"/>
      <c r="L2261" s="194"/>
      <c r="M2261" s="199"/>
      <c r="N2261" s="200"/>
      <c r="O2261" s="200"/>
      <c r="P2261" s="200"/>
      <c r="Q2261" s="200"/>
      <c r="R2261" s="200"/>
      <c r="S2261" s="200"/>
      <c r="T2261" s="201"/>
      <c r="AT2261" s="195" t="s">
        <v>188</v>
      </c>
      <c r="AU2261" s="195" t="s">
        <v>81</v>
      </c>
      <c r="AV2261" s="12" t="s">
        <v>81</v>
      </c>
      <c r="AW2261" s="12" t="s">
        <v>34</v>
      </c>
      <c r="AX2261" s="12" t="s">
        <v>72</v>
      </c>
      <c r="AY2261" s="195" t="s">
        <v>177</v>
      </c>
    </row>
    <row r="2262" spans="2:51" s="12" customFormat="1" ht="12">
      <c r="B2262" s="194"/>
      <c r="D2262" s="191" t="s">
        <v>188</v>
      </c>
      <c r="E2262" s="195" t="s">
        <v>3</v>
      </c>
      <c r="F2262" s="196" t="s">
        <v>1403</v>
      </c>
      <c r="H2262" s="197">
        <v>17.16</v>
      </c>
      <c r="I2262" s="198"/>
      <c r="L2262" s="194"/>
      <c r="M2262" s="199"/>
      <c r="N2262" s="200"/>
      <c r="O2262" s="200"/>
      <c r="P2262" s="200"/>
      <c r="Q2262" s="200"/>
      <c r="R2262" s="200"/>
      <c r="S2262" s="200"/>
      <c r="T2262" s="201"/>
      <c r="AT2262" s="195" t="s">
        <v>188</v>
      </c>
      <c r="AU2262" s="195" t="s">
        <v>81</v>
      </c>
      <c r="AV2262" s="12" t="s">
        <v>81</v>
      </c>
      <c r="AW2262" s="12" t="s">
        <v>34</v>
      </c>
      <c r="AX2262" s="12" t="s">
        <v>72</v>
      </c>
      <c r="AY2262" s="195" t="s">
        <v>177</v>
      </c>
    </row>
    <row r="2263" spans="2:51" s="12" customFormat="1" ht="12">
      <c r="B2263" s="194"/>
      <c r="D2263" s="191" t="s">
        <v>188</v>
      </c>
      <c r="E2263" s="195" t="s">
        <v>3</v>
      </c>
      <c r="F2263" s="196" t="s">
        <v>1404</v>
      </c>
      <c r="H2263" s="197">
        <v>35.64</v>
      </c>
      <c r="I2263" s="198"/>
      <c r="L2263" s="194"/>
      <c r="M2263" s="199"/>
      <c r="N2263" s="200"/>
      <c r="O2263" s="200"/>
      <c r="P2263" s="200"/>
      <c r="Q2263" s="200"/>
      <c r="R2263" s="200"/>
      <c r="S2263" s="200"/>
      <c r="T2263" s="201"/>
      <c r="AT2263" s="195" t="s">
        <v>188</v>
      </c>
      <c r="AU2263" s="195" t="s">
        <v>81</v>
      </c>
      <c r="AV2263" s="12" t="s">
        <v>81</v>
      </c>
      <c r="AW2263" s="12" t="s">
        <v>34</v>
      </c>
      <c r="AX2263" s="12" t="s">
        <v>72</v>
      </c>
      <c r="AY2263" s="195" t="s">
        <v>177</v>
      </c>
    </row>
    <row r="2264" spans="2:51" s="12" customFormat="1" ht="12">
      <c r="B2264" s="194"/>
      <c r="D2264" s="191" t="s">
        <v>188</v>
      </c>
      <c r="E2264" s="195" t="s">
        <v>3</v>
      </c>
      <c r="F2264" s="196" t="s">
        <v>1405</v>
      </c>
      <c r="H2264" s="197">
        <v>50.16</v>
      </c>
      <c r="I2264" s="198"/>
      <c r="L2264" s="194"/>
      <c r="M2264" s="199"/>
      <c r="N2264" s="200"/>
      <c r="O2264" s="200"/>
      <c r="P2264" s="200"/>
      <c r="Q2264" s="200"/>
      <c r="R2264" s="200"/>
      <c r="S2264" s="200"/>
      <c r="T2264" s="201"/>
      <c r="AT2264" s="195" t="s">
        <v>188</v>
      </c>
      <c r="AU2264" s="195" t="s">
        <v>81</v>
      </c>
      <c r="AV2264" s="12" t="s">
        <v>81</v>
      </c>
      <c r="AW2264" s="12" t="s">
        <v>34</v>
      </c>
      <c r="AX2264" s="12" t="s">
        <v>72</v>
      </c>
      <c r="AY2264" s="195" t="s">
        <v>177</v>
      </c>
    </row>
    <row r="2265" spans="2:51" s="12" customFormat="1" ht="12">
      <c r="B2265" s="194"/>
      <c r="D2265" s="191" t="s">
        <v>188</v>
      </c>
      <c r="E2265" s="195" t="s">
        <v>3</v>
      </c>
      <c r="F2265" s="196" t="s">
        <v>1383</v>
      </c>
      <c r="H2265" s="197">
        <v>89.76</v>
      </c>
      <c r="I2265" s="198"/>
      <c r="L2265" s="194"/>
      <c r="M2265" s="199"/>
      <c r="N2265" s="200"/>
      <c r="O2265" s="200"/>
      <c r="P2265" s="200"/>
      <c r="Q2265" s="200"/>
      <c r="R2265" s="200"/>
      <c r="S2265" s="200"/>
      <c r="T2265" s="201"/>
      <c r="AT2265" s="195" t="s">
        <v>188</v>
      </c>
      <c r="AU2265" s="195" t="s">
        <v>81</v>
      </c>
      <c r="AV2265" s="12" t="s">
        <v>81</v>
      </c>
      <c r="AW2265" s="12" t="s">
        <v>34</v>
      </c>
      <c r="AX2265" s="12" t="s">
        <v>72</v>
      </c>
      <c r="AY2265" s="195" t="s">
        <v>177</v>
      </c>
    </row>
    <row r="2266" spans="2:51" s="12" customFormat="1" ht="12">
      <c r="B2266" s="194"/>
      <c r="D2266" s="191" t="s">
        <v>188</v>
      </c>
      <c r="E2266" s="195" t="s">
        <v>3</v>
      </c>
      <c r="F2266" s="196" t="s">
        <v>1406</v>
      </c>
      <c r="H2266" s="197">
        <v>110.22</v>
      </c>
      <c r="I2266" s="198"/>
      <c r="L2266" s="194"/>
      <c r="M2266" s="199"/>
      <c r="N2266" s="200"/>
      <c r="O2266" s="200"/>
      <c r="P2266" s="200"/>
      <c r="Q2266" s="200"/>
      <c r="R2266" s="200"/>
      <c r="S2266" s="200"/>
      <c r="T2266" s="201"/>
      <c r="AT2266" s="195" t="s">
        <v>188</v>
      </c>
      <c r="AU2266" s="195" t="s">
        <v>81</v>
      </c>
      <c r="AV2266" s="12" t="s">
        <v>81</v>
      </c>
      <c r="AW2266" s="12" t="s">
        <v>34</v>
      </c>
      <c r="AX2266" s="12" t="s">
        <v>72</v>
      </c>
      <c r="AY2266" s="195" t="s">
        <v>177</v>
      </c>
    </row>
    <row r="2267" spans="2:51" s="12" customFormat="1" ht="12">
      <c r="B2267" s="194"/>
      <c r="D2267" s="191" t="s">
        <v>188</v>
      </c>
      <c r="E2267" s="195" t="s">
        <v>3</v>
      </c>
      <c r="F2267" s="196" t="s">
        <v>1407</v>
      </c>
      <c r="H2267" s="197">
        <v>190.74</v>
      </c>
      <c r="I2267" s="198"/>
      <c r="L2267" s="194"/>
      <c r="M2267" s="199"/>
      <c r="N2267" s="200"/>
      <c r="O2267" s="200"/>
      <c r="P2267" s="200"/>
      <c r="Q2267" s="200"/>
      <c r="R2267" s="200"/>
      <c r="S2267" s="200"/>
      <c r="T2267" s="201"/>
      <c r="AT2267" s="195" t="s">
        <v>188</v>
      </c>
      <c r="AU2267" s="195" t="s">
        <v>81</v>
      </c>
      <c r="AV2267" s="12" t="s">
        <v>81</v>
      </c>
      <c r="AW2267" s="12" t="s">
        <v>34</v>
      </c>
      <c r="AX2267" s="12" t="s">
        <v>72</v>
      </c>
      <c r="AY2267" s="195" t="s">
        <v>177</v>
      </c>
    </row>
    <row r="2268" spans="2:51" s="12" customFormat="1" ht="12">
      <c r="B2268" s="194"/>
      <c r="D2268" s="191" t="s">
        <v>188</v>
      </c>
      <c r="E2268" s="195" t="s">
        <v>3</v>
      </c>
      <c r="F2268" s="196" t="s">
        <v>1408</v>
      </c>
      <c r="H2268" s="197">
        <v>36.63</v>
      </c>
      <c r="I2268" s="198"/>
      <c r="L2268" s="194"/>
      <c r="M2268" s="199"/>
      <c r="N2268" s="200"/>
      <c r="O2268" s="200"/>
      <c r="P2268" s="200"/>
      <c r="Q2268" s="200"/>
      <c r="R2268" s="200"/>
      <c r="S2268" s="200"/>
      <c r="T2268" s="201"/>
      <c r="AT2268" s="195" t="s">
        <v>188</v>
      </c>
      <c r="AU2268" s="195" t="s">
        <v>81</v>
      </c>
      <c r="AV2268" s="12" t="s">
        <v>81</v>
      </c>
      <c r="AW2268" s="12" t="s">
        <v>34</v>
      </c>
      <c r="AX2268" s="12" t="s">
        <v>72</v>
      </c>
      <c r="AY2268" s="195" t="s">
        <v>177</v>
      </c>
    </row>
    <row r="2269" spans="2:51" s="12" customFormat="1" ht="12">
      <c r="B2269" s="194"/>
      <c r="D2269" s="191" t="s">
        <v>188</v>
      </c>
      <c r="E2269" s="195" t="s">
        <v>3</v>
      </c>
      <c r="F2269" s="196" t="s">
        <v>1409</v>
      </c>
      <c r="H2269" s="197">
        <v>37.29</v>
      </c>
      <c r="I2269" s="198"/>
      <c r="L2269" s="194"/>
      <c r="M2269" s="199"/>
      <c r="N2269" s="200"/>
      <c r="O2269" s="200"/>
      <c r="P2269" s="200"/>
      <c r="Q2269" s="200"/>
      <c r="R2269" s="200"/>
      <c r="S2269" s="200"/>
      <c r="T2269" s="201"/>
      <c r="AT2269" s="195" t="s">
        <v>188</v>
      </c>
      <c r="AU2269" s="195" t="s">
        <v>81</v>
      </c>
      <c r="AV2269" s="12" t="s">
        <v>81</v>
      </c>
      <c r="AW2269" s="12" t="s">
        <v>34</v>
      </c>
      <c r="AX2269" s="12" t="s">
        <v>72</v>
      </c>
      <c r="AY2269" s="195" t="s">
        <v>177</v>
      </c>
    </row>
    <row r="2270" spans="2:51" s="14" customFormat="1" ht="12">
      <c r="B2270" s="221"/>
      <c r="D2270" s="191" t="s">
        <v>188</v>
      </c>
      <c r="E2270" s="222" t="s">
        <v>3</v>
      </c>
      <c r="F2270" s="223" t="s">
        <v>1168</v>
      </c>
      <c r="H2270" s="224">
        <v>1692.2400000000005</v>
      </c>
      <c r="I2270" s="225"/>
      <c r="L2270" s="221"/>
      <c r="M2270" s="226"/>
      <c r="N2270" s="227"/>
      <c r="O2270" s="227"/>
      <c r="P2270" s="227"/>
      <c r="Q2270" s="227"/>
      <c r="R2270" s="227"/>
      <c r="S2270" s="227"/>
      <c r="T2270" s="228"/>
      <c r="AT2270" s="222" t="s">
        <v>188</v>
      </c>
      <c r="AU2270" s="222" t="s">
        <v>81</v>
      </c>
      <c r="AV2270" s="14" t="s">
        <v>194</v>
      </c>
      <c r="AW2270" s="14" t="s">
        <v>34</v>
      </c>
      <c r="AX2270" s="14" t="s">
        <v>72</v>
      </c>
      <c r="AY2270" s="222" t="s">
        <v>177</v>
      </c>
    </row>
    <row r="2271" spans="2:51" s="12" customFormat="1" ht="12">
      <c r="B2271" s="194"/>
      <c r="D2271" s="191" t="s">
        <v>188</v>
      </c>
      <c r="E2271" s="195" t="s">
        <v>3</v>
      </c>
      <c r="F2271" s="196" t="s">
        <v>534</v>
      </c>
      <c r="H2271" s="197">
        <v>27.72</v>
      </c>
      <c r="I2271" s="198"/>
      <c r="L2271" s="194"/>
      <c r="M2271" s="199"/>
      <c r="N2271" s="200"/>
      <c r="O2271" s="200"/>
      <c r="P2271" s="200"/>
      <c r="Q2271" s="200"/>
      <c r="R2271" s="200"/>
      <c r="S2271" s="200"/>
      <c r="T2271" s="201"/>
      <c r="AT2271" s="195" t="s">
        <v>188</v>
      </c>
      <c r="AU2271" s="195" t="s">
        <v>81</v>
      </c>
      <c r="AV2271" s="12" t="s">
        <v>81</v>
      </c>
      <c r="AW2271" s="12" t="s">
        <v>34</v>
      </c>
      <c r="AX2271" s="12" t="s">
        <v>72</v>
      </c>
      <c r="AY2271" s="195" t="s">
        <v>177</v>
      </c>
    </row>
    <row r="2272" spans="2:51" s="12" customFormat="1" ht="12">
      <c r="B2272" s="194"/>
      <c r="D2272" s="191" t="s">
        <v>188</v>
      </c>
      <c r="E2272" s="195" t="s">
        <v>3</v>
      </c>
      <c r="F2272" s="196" t="s">
        <v>1393</v>
      </c>
      <c r="H2272" s="197">
        <v>76.89</v>
      </c>
      <c r="I2272" s="198"/>
      <c r="L2272" s="194"/>
      <c r="M2272" s="199"/>
      <c r="N2272" s="200"/>
      <c r="O2272" s="200"/>
      <c r="P2272" s="200"/>
      <c r="Q2272" s="200"/>
      <c r="R2272" s="200"/>
      <c r="S2272" s="200"/>
      <c r="T2272" s="201"/>
      <c r="AT2272" s="195" t="s">
        <v>188</v>
      </c>
      <c r="AU2272" s="195" t="s">
        <v>81</v>
      </c>
      <c r="AV2272" s="12" t="s">
        <v>81</v>
      </c>
      <c r="AW2272" s="12" t="s">
        <v>34</v>
      </c>
      <c r="AX2272" s="12" t="s">
        <v>72</v>
      </c>
      <c r="AY2272" s="195" t="s">
        <v>177</v>
      </c>
    </row>
    <row r="2273" spans="2:51" s="12" customFormat="1" ht="12">
      <c r="B2273" s="194"/>
      <c r="D2273" s="191" t="s">
        <v>188</v>
      </c>
      <c r="E2273" s="195" t="s">
        <v>3</v>
      </c>
      <c r="F2273" s="196" t="s">
        <v>1394</v>
      </c>
      <c r="H2273" s="197">
        <v>699.6</v>
      </c>
      <c r="I2273" s="198"/>
      <c r="L2273" s="194"/>
      <c r="M2273" s="199"/>
      <c r="N2273" s="200"/>
      <c r="O2273" s="200"/>
      <c r="P2273" s="200"/>
      <c r="Q2273" s="200"/>
      <c r="R2273" s="200"/>
      <c r="S2273" s="200"/>
      <c r="T2273" s="201"/>
      <c r="AT2273" s="195" t="s">
        <v>188</v>
      </c>
      <c r="AU2273" s="195" t="s">
        <v>81</v>
      </c>
      <c r="AV2273" s="12" t="s">
        <v>81</v>
      </c>
      <c r="AW2273" s="12" t="s">
        <v>34</v>
      </c>
      <c r="AX2273" s="12" t="s">
        <v>72</v>
      </c>
      <c r="AY2273" s="195" t="s">
        <v>177</v>
      </c>
    </row>
    <row r="2274" spans="2:51" s="12" customFormat="1" ht="12">
      <c r="B2274" s="194"/>
      <c r="D2274" s="191" t="s">
        <v>188</v>
      </c>
      <c r="E2274" s="195" t="s">
        <v>3</v>
      </c>
      <c r="F2274" s="196" t="s">
        <v>1395</v>
      </c>
      <c r="H2274" s="197">
        <v>40.92</v>
      </c>
      <c r="I2274" s="198"/>
      <c r="L2274" s="194"/>
      <c r="M2274" s="199"/>
      <c r="N2274" s="200"/>
      <c r="O2274" s="200"/>
      <c r="P2274" s="200"/>
      <c r="Q2274" s="200"/>
      <c r="R2274" s="200"/>
      <c r="S2274" s="200"/>
      <c r="T2274" s="201"/>
      <c r="AT2274" s="195" t="s">
        <v>188</v>
      </c>
      <c r="AU2274" s="195" t="s">
        <v>81</v>
      </c>
      <c r="AV2274" s="12" t="s">
        <v>81</v>
      </c>
      <c r="AW2274" s="12" t="s">
        <v>34</v>
      </c>
      <c r="AX2274" s="12" t="s">
        <v>72</v>
      </c>
      <c r="AY2274" s="195" t="s">
        <v>177</v>
      </c>
    </row>
    <row r="2275" spans="2:51" s="12" customFormat="1" ht="12">
      <c r="B2275" s="194"/>
      <c r="D2275" s="191" t="s">
        <v>188</v>
      </c>
      <c r="E2275" s="195" t="s">
        <v>3</v>
      </c>
      <c r="F2275" s="196" t="s">
        <v>1396</v>
      </c>
      <c r="H2275" s="197">
        <v>29.04</v>
      </c>
      <c r="I2275" s="198"/>
      <c r="L2275" s="194"/>
      <c r="M2275" s="199"/>
      <c r="N2275" s="200"/>
      <c r="O2275" s="200"/>
      <c r="P2275" s="200"/>
      <c r="Q2275" s="200"/>
      <c r="R2275" s="200"/>
      <c r="S2275" s="200"/>
      <c r="T2275" s="201"/>
      <c r="AT2275" s="195" t="s">
        <v>188</v>
      </c>
      <c r="AU2275" s="195" t="s">
        <v>81</v>
      </c>
      <c r="AV2275" s="12" t="s">
        <v>81</v>
      </c>
      <c r="AW2275" s="12" t="s">
        <v>34</v>
      </c>
      <c r="AX2275" s="12" t="s">
        <v>72</v>
      </c>
      <c r="AY2275" s="195" t="s">
        <v>177</v>
      </c>
    </row>
    <row r="2276" spans="2:51" s="12" customFormat="1" ht="12">
      <c r="B2276" s="194"/>
      <c r="D2276" s="191" t="s">
        <v>188</v>
      </c>
      <c r="E2276" s="195" t="s">
        <v>3</v>
      </c>
      <c r="F2276" s="196" t="s">
        <v>1397</v>
      </c>
      <c r="H2276" s="197">
        <v>50.82</v>
      </c>
      <c r="I2276" s="198"/>
      <c r="L2276" s="194"/>
      <c r="M2276" s="199"/>
      <c r="N2276" s="200"/>
      <c r="O2276" s="200"/>
      <c r="P2276" s="200"/>
      <c r="Q2276" s="200"/>
      <c r="R2276" s="200"/>
      <c r="S2276" s="200"/>
      <c r="T2276" s="201"/>
      <c r="AT2276" s="195" t="s">
        <v>188</v>
      </c>
      <c r="AU2276" s="195" t="s">
        <v>81</v>
      </c>
      <c r="AV2276" s="12" t="s">
        <v>81</v>
      </c>
      <c r="AW2276" s="12" t="s">
        <v>34</v>
      </c>
      <c r="AX2276" s="12" t="s">
        <v>72</v>
      </c>
      <c r="AY2276" s="195" t="s">
        <v>177</v>
      </c>
    </row>
    <row r="2277" spans="2:51" s="12" customFormat="1" ht="12">
      <c r="B2277" s="194"/>
      <c r="D2277" s="191" t="s">
        <v>188</v>
      </c>
      <c r="E2277" s="195" t="s">
        <v>3</v>
      </c>
      <c r="F2277" s="196" t="s">
        <v>1398</v>
      </c>
      <c r="H2277" s="197">
        <v>43.23</v>
      </c>
      <c r="I2277" s="198"/>
      <c r="L2277" s="194"/>
      <c r="M2277" s="199"/>
      <c r="N2277" s="200"/>
      <c r="O2277" s="200"/>
      <c r="P2277" s="200"/>
      <c r="Q2277" s="200"/>
      <c r="R2277" s="200"/>
      <c r="S2277" s="200"/>
      <c r="T2277" s="201"/>
      <c r="AT2277" s="195" t="s">
        <v>188</v>
      </c>
      <c r="AU2277" s="195" t="s">
        <v>81</v>
      </c>
      <c r="AV2277" s="12" t="s">
        <v>81</v>
      </c>
      <c r="AW2277" s="12" t="s">
        <v>34</v>
      </c>
      <c r="AX2277" s="12" t="s">
        <v>72</v>
      </c>
      <c r="AY2277" s="195" t="s">
        <v>177</v>
      </c>
    </row>
    <row r="2278" spans="2:51" s="12" customFormat="1" ht="12">
      <c r="B2278" s="194"/>
      <c r="D2278" s="191" t="s">
        <v>188</v>
      </c>
      <c r="E2278" s="195" t="s">
        <v>3</v>
      </c>
      <c r="F2278" s="196" t="s">
        <v>1399</v>
      </c>
      <c r="H2278" s="197">
        <v>59.4</v>
      </c>
      <c r="I2278" s="198"/>
      <c r="L2278" s="194"/>
      <c r="M2278" s="199"/>
      <c r="N2278" s="200"/>
      <c r="O2278" s="200"/>
      <c r="P2278" s="200"/>
      <c r="Q2278" s="200"/>
      <c r="R2278" s="200"/>
      <c r="S2278" s="200"/>
      <c r="T2278" s="201"/>
      <c r="AT2278" s="195" t="s">
        <v>188</v>
      </c>
      <c r="AU2278" s="195" t="s">
        <v>81</v>
      </c>
      <c r="AV2278" s="12" t="s">
        <v>81</v>
      </c>
      <c r="AW2278" s="12" t="s">
        <v>34</v>
      </c>
      <c r="AX2278" s="12" t="s">
        <v>72</v>
      </c>
      <c r="AY2278" s="195" t="s">
        <v>177</v>
      </c>
    </row>
    <row r="2279" spans="2:51" s="12" customFormat="1" ht="12">
      <c r="B2279" s="194"/>
      <c r="D2279" s="191" t="s">
        <v>188</v>
      </c>
      <c r="E2279" s="195" t="s">
        <v>3</v>
      </c>
      <c r="F2279" s="196" t="s">
        <v>1400</v>
      </c>
      <c r="H2279" s="197">
        <v>27.72</v>
      </c>
      <c r="I2279" s="198"/>
      <c r="L2279" s="194"/>
      <c r="M2279" s="199"/>
      <c r="N2279" s="200"/>
      <c r="O2279" s="200"/>
      <c r="P2279" s="200"/>
      <c r="Q2279" s="200"/>
      <c r="R2279" s="200"/>
      <c r="S2279" s="200"/>
      <c r="T2279" s="201"/>
      <c r="AT2279" s="195" t="s">
        <v>188</v>
      </c>
      <c r="AU2279" s="195" t="s">
        <v>81</v>
      </c>
      <c r="AV2279" s="12" t="s">
        <v>81</v>
      </c>
      <c r="AW2279" s="12" t="s">
        <v>34</v>
      </c>
      <c r="AX2279" s="12" t="s">
        <v>72</v>
      </c>
      <c r="AY2279" s="195" t="s">
        <v>177</v>
      </c>
    </row>
    <row r="2280" spans="2:51" s="12" customFormat="1" ht="12">
      <c r="B2280" s="194"/>
      <c r="D2280" s="191" t="s">
        <v>188</v>
      </c>
      <c r="E2280" s="195" t="s">
        <v>3</v>
      </c>
      <c r="F2280" s="196" t="s">
        <v>1362</v>
      </c>
      <c r="H2280" s="197">
        <v>18.48</v>
      </c>
      <c r="I2280" s="198"/>
      <c r="L2280" s="194"/>
      <c r="M2280" s="199"/>
      <c r="N2280" s="200"/>
      <c r="O2280" s="200"/>
      <c r="P2280" s="200"/>
      <c r="Q2280" s="200"/>
      <c r="R2280" s="200"/>
      <c r="S2280" s="200"/>
      <c r="T2280" s="201"/>
      <c r="AT2280" s="195" t="s">
        <v>188</v>
      </c>
      <c r="AU2280" s="195" t="s">
        <v>81</v>
      </c>
      <c r="AV2280" s="12" t="s">
        <v>81</v>
      </c>
      <c r="AW2280" s="12" t="s">
        <v>34</v>
      </c>
      <c r="AX2280" s="12" t="s">
        <v>72</v>
      </c>
      <c r="AY2280" s="195" t="s">
        <v>177</v>
      </c>
    </row>
    <row r="2281" spans="2:51" s="12" customFormat="1" ht="12">
      <c r="B2281" s="194"/>
      <c r="D2281" s="191" t="s">
        <v>188</v>
      </c>
      <c r="E2281" s="195" t="s">
        <v>3</v>
      </c>
      <c r="F2281" s="196" t="s">
        <v>1401</v>
      </c>
      <c r="H2281" s="197">
        <v>16.5</v>
      </c>
      <c r="I2281" s="198"/>
      <c r="L2281" s="194"/>
      <c r="M2281" s="199"/>
      <c r="N2281" s="200"/>
      <c r="O2281" s="200"/>
      <c r="P2281" s="200"/>
      <c r="Q2281" s="200"/>
      <c r="R2281" s="200"/>
      <c r="S2281" s="200"/>
      <c r="T2281" s="201"/>
      <c r="AT2281" s="195" t="s">
        <v>188</v>
      </c>
      <c r="AU2281" s="195" t="s">
        <v>81</v>
      </c>
      <c r="AV2281" s="12" t="s">
        <v>81</v>
      </c>
      <c r="AW2281" s="12" t="s">
        <v>34</v>
      </c>
      <c r="AX2281" s="12" t="s">
        <v>72</v>
      </c>
      <c r="AY2281" s="195" t="s">
        <v>177</v>
      </c>
    </row>
    <row r="2282" spans="2:51" s="12" customFormat="1" ht="12">
      <c r="B2282" s="194"/>
      <c r="D2282" s="191" t="s">
        <v>188</v>
      </c>
      <c r="E2282" s="195" t="s">
        <v>3</v>
      </c>
      <c r="F2282" s="196" t="s">
        <v>1402</v>
      </c>
      <c r="H2282" s="197">
        <v>34.32</v>
      </c>
      <c r="I2282" s="198"/>
      <c r="L2282" s="194"/>
      <c r="M2282" s="199"/>
      <c r="N2282" s="200"/>
      <c r="O2282" s="200"/>
      <c r="P2282" s="200"/>
      <c r="Q2282" s="200"/>
      <c r="R2282" s="200"/>
      <c r="S2282" s="200"/>
      <c r="T2282" s="201"/>
      <c r="AT2282" s="195" t="s">
        <v>188</v>
      </c>
      <c r="AU2282" s="195" t="s">
        <v>81</v>
      </c>
      <c r="AV2282" s="12" t="s">
        <v>81</v>
      </c>
      <c r="AW2282" s="12" t="s">
        <v>34</v>
      </c>
      <c r="AX2282" s="12" t="s">
        <v>72</v>
      </c>
      <c r="AY2282" s="195" t="s">
        <v>177</v>
      </c>
    </row>
    <row r="2283" spans="2:51" s="12" customFormat="1" ht="12">
      <c r="B2283" s="194"/>
      <c r="D2283" s="191" t="s">
        <v>188</v>
      </c>
      <c r="E2283" s="195" t="s">
        <v>3</v>
      </c>
      <c r="F2283" s="196" t="s">
        <v>1403</v>
      </c>
      <c r="H2283" s="197">
        <v>17.16</v>
      </c>
      <c r="I2283" s="198"/>
      <c r="L2283" s="194"/>
      <c r="M2283" s="199"/>
      <c r="N2283" s="200"/>
      <c r="O2283" s="200"/>
      <c r="P2283" s="200"/>
      <c r="Q2283" s="200"/>
      <c r="R2283" s="200"/>
      <c r="S2283" s="200"/>
      <c r="T2283" s="201"/>
      <c r="AT2283" s="195" t="s">
        <v>188</v>
      </c>
      <c r="AU2283" s="195" t="s">
        <v>81</v>
      </c>
      <c r="AV2283" s="12" t="s">
        <v>81</v>
      </c>
      <c r="AW2283" s="12" t="s">
        <v>34</v>
      </c>
      <c r="AX2283" s="12" t="s">
        <v>72</v>
      </c>
      <c r="AY2283" s="195" t="s">
        <v>177</v>
      </c>
    </row>
    <row r="2284" spans="2:51" s="12" customFormat="1" ht="12">
      <c r="B2284" s="194"/>
      <c r="D2284" s="191" t="s">
        <v>188</v>
      </c>
      <c r="E2284" s="195" t="s">
        <v>3</v>
      </c>
      <c r="F2284" s="196" t="s">
        <v>1404</v>
      </c>
      <c r="H2284" s="197">
        <v>35.64</v>
      </c>
      <c r="I2284" s="198"/>
      <c r="L2284" s="194"/>
      <c r="M2284" s="199"/>
      <c r="N2284" s="200"/>
      <c r="O2284" s="200"/>
      <c r="P2284" s="200"/>
      <c r="Q2284" s="200"/>
      <c r="R2284" s="200"/>
      <c r="S2284" s="200"/>
      <c r="T2284" s="201"/>
      <c r="AT2284" s="195" t="s">
        <v>188</v>
      </c>
      <c r="AU2284" s="195" t="s">
        <v>81</v>
      </c>
      <c r="AV2284" s="12" t="s">
        <v>81</v>
      </c>
      <c r="AW2284" s="12" t="s">
        <v>34</v>
      </c>
      <c r="AX2284" s="12" t="s">
        <v>72</v>
      </c>
      <c r="AY2284" s="195" t="s">
        <v>177</v>
      </c>
    </row>
    <row r="2285" spans="2:51" s="12" customFormat="1" ht="12">
      <c r="B2285" s="194"/>
      <c r="D2285" s="191" t="s">
        <v>188</v>
      </c>
      <c r="E2285" s="195" t="s">
        <v>3</v>
      </c>
      <c r="F2285" s="196" t="s">
        <v>1405</v>
      </c>
      <c r="H2285" s="197">
        <v>50.16</v>
      </c>
      <c r="I2285" s="198"/>
      <c r="L2285" s="194"/>
      <c r="M2285" s="199"/>
      <c r="N2285" s="200"/>
      <c r="O2285" s="200"/>
      <c r="P2285" s="200"/>
      <c r="Q2285" s="200"/>
      <c r="R2285" s="200"/>
      <c r="S2285" s="200"/>
      <c r="T2285" s="201"/>
      <c r="AT2285" s="195" t="s">
        <v>188</v>
      </c>
      <c r="AU2285" s="195" t="s">
        <v>81</v>
      </c>
      <c r="AV2285" s="12" t="s">
        <v>81</v>
      </c>
      <c r="AW2285" s="12" t="s">
        <v>34</v>
      </c>
      <c r="AX2285" s="12" t="s">
        <v>72</v>
      </c>
      <c r="AY2285" s="195" t="s">
        <v>177</v>
      </c>
    </row>
    <row r="2286" spans="2:51" s="12" customFormat="1" ht="12">
      <c r="B2286" s="194"/>
      <c r="D2286" s="191" t="s">
        <v>188</v>
      </c>
      <c r="E2286" s="195" t="s">
        <v>3</v>
      </c>
      <c r="F2286" s="196" t="s">
        <v>1383</v>
      </c>
      <c r="H2286" s="197">
        <v>89.76</v>
      </c>
      <c r="I2286" s="198"/>
      <c r="L2286" s="194"/>
      <c r="M2286" s="199"/>
      <c r="N2286" s="200"/>
      <c r="O2286" s="200"/>
      <c r="P2286" s="200"/>
      <c r="Q2286" s="200"/>
      <c r="R2286" s="200"/>
      <c r="S2286" s="200"/>
      <c r="T2286" s="201"/>
      <c r="AT2286" s="195" t="s">
        <v>188</v>
      </c>
      <c r="AU2286" s="195" t="s">
        <v>81</v>
      </c>
      <c r="AV2286" s="12" t="s">
        <v>81</v>
      </c>
      <c r="AW2286" s="12" t="s">
        <v>34</v>
      </c>
      <c r="AX2286" s="12" t="s">
        <v>72</v>
      </c>
      <c r="AY2286" s="195" t="s">
        <v>177</v>
      </c>
    </row>
    <row r="2287" spans="2:51" s="12" customFormat="1" ht="12">
      <c r="B2287" s="194"/>
      <c r="D2287" s="191" t="s">
        <v>188</v>
      </c>
      <c r="E2287" s="195" t="s">
        <v>3</v>
      </c>
      <c r="F2287" s="196" t="s">
        <v>1406</v>
      </c>
      <c r="H2287" s="197">
        <v>110.22</v>
      </c>
      <c r="I2287" s="198"/>
      <c r="L2287" s="194"/>
      <c r="M2287" s="199"/>
      <c r="N2287" s="200"/>
      <c r="O2287" s="200"/>
      <c r="P2287" s="200"/>
      <c r="Q2287" s="200"/>
      <c r="R2287" s="200"/>
      <c r="S2287" s="200"/>
      <c r="T2287" s="201"/>
      <c r="AT2287" s="195" t="s">
        <v>188</v>
      </c>
      <c r="AU2287" s="195" t="s">
        <v>81</v>
      </c>
      <c r="AV2287" s="12" t="s">
        <v>81</v>
      </c>
      <c r="AW2287" s="12" t="s">
        <v>34</v>
      </c>
      <c r="AX2287" s="12" t="s">
        <v>72</v>
      </c>
      <c r="AY2287" s="195" t="s">
        <v>177</v>
      </c>
    </row>
    <row r="2288" spans="2:51" s="12" customFormat="1" ht="12">
      <c r="B2288" s="194"/>
      <c r="D2288" s="191" t="s">
        <v>188</v>
      </c>
      <c r="E2288" s="195" t="s">
        <v>3</v>
      </c>
      <c r="F2288" s="196" t="s">
        <v>1407</v>
      </c>
      <c r="H2288" s="197">
        <v>190.74</v>
      </c>
      <c r="I2288" s="198"/>
      <c r="L2288" s="194"/>
      <c r="M2288" s="199"/>
      <c r="N2288" s="200"/>
      <c r="O2288" s="200"/>
      <c r="P2288" s="200"/>
      <c r="Q2288" s="200"/>
      <c r="R2288" s="200"/>
      <c r="S2288" s="200"/>
      <c r="T2288" s="201"/>
      <c r="AT2288" s="195" t="s">
        <v>188</v>
      </c>
      <c r="AU2288" s="195" t="s">
        <v>81</v>
      </c>
      <c r="AV2288" s="12" t="s">
        <v>81</v>
      </c>
      <c r="AW2288" s="12" t="s">
        <v>34</v>
      </c>
      <c r="AX2288" s="12" t="s">
        <v>72</v>
      </c>
      <c r="AY2288" s="195" t="s">
        <v>177</v>
      </c>
    </row>
    <row r="2289" spans="2:51" s="12" customFormat="1" ht="12">
      <c r="B2289" s="194"/>
      <c r="D2289" s="191" t="s">
        <v>188</v>
      </c>
      <c r="E2289" s="195" t="s">
        <v>3</v>
      </c>
      <c r="F2289" s="196" t="s">
        <v>1410</v>
      </c>
      <c r="H2289" s="197">
        <v>57.09</v>
      </c>
      <c r="I2289" s="198"/>
      <c r="L2289" s="194"/>
      <c r="M2289" s="199"/>
      <c r="N2289" s="200"/>
      <c r="O2289" s="200"/>
      <c r="P2289" s="200"/>
      <c r="Q2289" s="200"/>
      <c r="R2289" s="200"/>
      <c r="S2289" s="200"/>
      <c r="T2289" s="201"/>
      <c r="AT2289" s="195" t="s">
        <v>188</v>
      </c>
      <c r="AU2289" s="195" t="s">
        <v>81</v>
      </c>
      <c r="AV2289" s="12" t="s">
        <v>81</v>
      </c>
      <c r="AW2289" s="12" t="s">
        <v>34</v>
      </c>
      <c r="AX2289" s="12" t="s">
        <v>72</v>
      </c>
      <c r="AY2289" s="195" t="s">
        <v>177</v>
      </c>
    </row>
    <row r="2290" spans="2:51" s="14" customFormat="1" ht="12">
      <c r="B2290" s="221"/>
      <c r="D2290" s="191" t="s">
        <v>188</v>
      </c>
      <c r="E2290" s="222" t="s">
        <v>3</v>
      </c>
      <c r="F2290" s="223" t="s">
        <v>1170</v>
      </c>
      <c r="H2290" s="224">
        <v>1675.4100000000003</v>
      </c>
      <c r="I2290" s="225"/>
      <c r="L2290" s="221"/>
      <c r="M2290" s="226"/>
      <c r="N2290" s="227"/>
      <c r="O2290" s="227"/>
      <c r="P2290" s="227"/>
      <c r="Q2290" s="227"/>
      <c r="R2290" s="227"/>
      <c r="S2290" s="227"/>
      <c r="T2290" s="228"/>
      <c r="AT2290" s="222" t="s">
        <v>188</v>
      </c>
      <c r="AU2290" s="222" t="s">
        <v>81</v>
      </c>
      <c r="AV2290" s="14" t="s">
        <v>194</v>
      </c>
      <c r="AW2290" s="14" t="s">
        <v>34</v>
      </c>
      <c r="AX2290" s="14" t="s">
        <v>72</v>
      </c>
      <c r="AY2290" s="222" t="s">
        <v>177</v>
      </c>
    </row>
    <row r="2291" spans="2:51" s="12" customFormat="1" ht="12">
      <c r="B2291" s="194"/>
      <c r="D2291" s="191" t="s">
        <v>188</v>
      </c>
      <c r="E2291" s="195" t="s">
        <v>3</v>
      </c>
      <c r="F2291" s="196" t="s">
        <v>534</v>
      </c>
      <c r="H2291" s="197">
        <v>27.72</v>
      </c>
      <c r="I2291" s="198"/>
      <c r="L2291" s="194"/>
      <c r="M2291" s="199"/>
      <c r="N2291" s="200"/>
      <c r="O2291" s="200"/>
      <c r="P2291" s="200"/>
      <c r="Q2291" s="200"/>
      <c r="R2291" s="200"/>
      <c r="S2291" s="200"/>
      <c r="T2291" s="201"/>
      <c r="AT2291" s="195" t="s">
        <v>188</v>
      </c>
      <c r="AU2291" s="195" t="s">
        <v>81</v>
      </c>
      <c r="AV2291" s="12" t="s">
        <v>81</v>
      </c>
      <c r="AW2291" s="12" t="s">
        <v>34</v>
      </c>
      <c r="AX2291" s="12" t="s">
        <v>72</v>
      </c>
      <c r="AY2291" s="195" t="s">
        <v>177</v>
      </c>
    </row>
    <row r="2292" spans="2:51" s="12" customFormat="1" ht="12">
      <c r="B2292" s="194"/>
      <c r="D2292" s="191" t="s">
        <v>188</v>
      </c>
      <c r="E2292" s="195" t="s">
        <v>3</v>
      </c>
      <c r="F2292" s="196" t="s">
        <v>1393</v>
      </c>
      <c r="H2292" s="197">
        <v>76.89</v>
      </c>
      <c r="I2292" s="198"/>
      <c r="L2292" s="194"/>
      <c r="M2292" s="199"/>
      <c r="N2292" s="200"/>
      <c r="O2292" s="200"/>
      <c r="P2292" s="200"/>
      <c r="Q2292" s="200"/>
      <c r="R2292" s="200"/>
      <c r="S2292" s="200"/>
      <c r="T2292" s="201"/>
      <c r="AT2292" s="195" t="s">
        <v>188</v>
      </c>
      <c r="AU2292" s="195" t="s">
        <v>81</v>
      </c>
      <c r="AV2292" s="12" t="s">
        <v>81</v>
      </c>
      <c r="AW2292" s="12" t="s">
        <v>34</v>
      </c>
      <c r="AX2292" s="12" t="s">
        <v>72</v>
      </c>
      <c r="AY2292" s="195" t="s">
        <v>177</v>
      </c>
    </row>
    <row r="2293" spans="2:51" s="12" customFormat="1" ht="12">
      <c r="B2293" s="194"/>
      <c r="D2293" s="191" t="s">
        <v>188</v>
      </c>
      <c r="E2293" s="195" t="s">
        <v>3</v>
      </c>
      <c r="F2293" s="196" t="s">
        <v>1394</v>
      </c>
      <c r="H2293" s="197">
        <v>699.6</v>
      </c>
      <c r="I2293" s="198"/>
      <c r="L2293" s="194"/>
      <c r="M2293" s="199"/>
      <c r="N2293" s="200"/>
      <c r="O2293" s="200"/>
      <c r="P2293" s="200"/>
      <c r="Q2293" s="200"/>
      <c r="R2293" s="200"/>
      <c r="S2293" s="200"/>
      <c r="T2293" s="201"/>
      <c r="AT2293" s="195" t="s">
        <v>188</v>
      </c>
      <c r="AU2293" s="195" t="s">
        <v>81</v>
      </c>
      <c r="AV2293" s="12" t="s">
        <v>81</v>
      </c>
      <c r="AW2293" s="12" t="s">
        <v>34</v>
      </c>
      <c r="AX2293" s="12" t="s">
        <v>72</v>
      </c>
      <c r="AY2293" s="195" t="s">
        <v>177</v>
      </c>
    </row>
    <row r="2294" spans="2:51" s="12" customFormat="1" ht="12">
      <c r="B2294" s="194"/>
      <c r="D2294" s="191" t="s">
        <v>188</v>
      </c>
      <c r="E2294" s="195" t="s">
        <v>3</v>
      </c>
      <c r="F2294" s="196" t="s">
        <v>1395</v>
      </c>
      <c r="H2294" s="197">
        <v>40.92</v>
      </c>
      <c r="I2294" s="198"/>
      <c r="L2294" s="194"/>
      <c r="M2294" s="199"/>
      <c r="N2294" s="200"/>
      <c r="O2294" s="200"/>
      <c r="P2294" s="200"/>
      <c r="Q2294" s="200"/>
      <c r="R2294" s="200"/>
      <c r="S2294" s="200"/>
      <c r="T2294" s="201"/>
      <c r="AT2294" s="195" t="s">
        <v>188</v>
      </c>
      <c r="AU2294" s="195" t="s">
        <v>81</v>
      </c>
      <c r="AV2294" s="12" t="s">
        <v>81</v>
      </c>
      <c r="AW2294" s="12" t="s">
        <v>34</v>
      </c>
      <c r="AX2294" s="12" t="s">
        <v>72</v>
      </c>
      <c r="AY2294" s="195" t="s">
        <v>177</v>
      </c>
    </row>
    <row r="2295" spans="2:51" s="12" customFormat="1" ht="12">
      <c r="B2295" s="194"/>
      <c r="D2295" s="191" t="s">
        <v>188</v>
      </c>
      <c r="E2295" s="195" t="s">
        <v>3</v>
      </c>
      <c r="F2295" s="196" t="s">
        <v>1396</v>
      </c>
      <c r="H2295" s="197">
        <v>29.04</v>
      </c>
      <c r="I2295" s="198"/>
      <c r="L2295" s="194"/>
      <c r="M2295" s="199"/>
      <c r="N2295" s="200"/>
      <c r="O2295" s="200"/>
      <c r="P2295" s="200"/>
      <c r="Q2295" s="200"/>
      <c r="R2295" s="200"/>
      <c r="S2295" s="200"/>
      <c r="T2295" s="201"/>
      <c r="AT2295" s="195" t="s">
        <v>188</v>
      </c>
      <c r="AU2295" s="195" t="s">
        <v>81</v>
      </c>
      <c r="AV2295" s="12" t="s">
        <v>81</v>
      </c>
      <c r="AW2295" s="12" t="s">
        <v>34</v>
      </c>
      <c r="AX2295" s="12" t="s">
        <v>72</v>
      </c>
      <c r="AY2295" s="195" t="s">
        <v>177</v>
      </c>
    </row>
    <row r="2296" spans="2:51" s="12" customFormat="1" ht="12">
      <c r="B2296" s="194"/>
      <c r="D2296" s="191" t="s">
        <v>188</v>
      </c>
      <c r="E2296" s="195" t="s">
        <v>3</v>
      </c>
      <c r="F2296" s="196" t="s">
        <v>1397</v>
      </c>
      <c r="H2296" s="197">
        <v>50.82</v>
      </c>
      <c r="I2296" s="198"/>
      <c r="L2296" s="194"/>
      <c r="M2296" s="199"/>
      <c r="N2296" s="200"/>
      <c r="O2296" s="200"/>
      <c r="P2296" s="200"/>
      <c r="Q2296" s="200"/>
      <c r="R2296" s="200"/>
      <c r="S2296" s="200"/>
      <c r="T2296" s="201"/>
      <c r="AT2296" s="195" t="s">
        <v>188</v>
      </c>
      <c r="AU2296" s="195" t="s">
        <v>81</v>
      </c>
      <c r="AV2296" s="12" t="s">
        <v>81</v>
      </c>
      <c r="AW2296" s="12" t="s">
        <v>34</v>
      </c>
      <c r="AX2296" s="12" t="s">
        <v>72</v>
      </c>
      <c r="AY2296" s="195" t="s">
        <v>177</v>
      </c>
    </row>
    <row r="2297" spans="2:51" s="12" customFormat="1" ht="12">
      <c r="B2297" s="194"/>
      <c r="D2297" s="191" t="s">
        <v>188</v>
      </c>
      <c r="E2297" s="195" t="s">
        <v>3</v>
      </c>
      <c r="F2297" s="196" t="s">
        <v>1398</v>
      </c>
      <c r="H2297" s="197">
        <v>43.23</v>
      </c>
      <c r="I2297" s="198"/>
      <c r="L2297" s="194"/>
      <c r="M2297" s="199"/>
      <c r="N2297" s="200"/>
      <c r="O2297" s="200"/>
      <c r="P2297" s="200"/>
      <c r="Q2297" s="200"/>
      <c r="R2297" s="200"/>
      <c r="S2297" s="200"/>
      <c r="T2297" s="201"/>
      <c r="AT2297" s="195" t="s">
        <v>188</v>
      </c>
      <c r="AU2297" s="195" t="s">
        <v>81</v>
      </c>
      <c r="AV2297" s="12" t="s">
        <v>81</v>
      </c>
      <c r="AW2297" s="12" t="s">
        <v>34</v>
      </c>
      <c r="AX2297" s="12" t="s">
        <v>72</v>
      </c>
      <c r="AY2297" s="195" t="s">
        <v>177</v>
      </c>
    </row>
    <row r="2298" spans="2:51" s="12" customFormat="1" ht="12">
      <c r="B2298" s="194"/>
      <c r="D2298" s="191" t="s">
        <v>188</v>
      </c>
      <c r="E2298" s="195" t="s">
        <v>3</v>
      </c>
      <c r="F2298" s="196" t="s">
        <v>1399</v>
      </c>
      <c r="H2298" s="197">
        <v>59.4</v>
      </c>
      <c r="I2298" s="198"/>
      <c r="L2298" s="194"/>
      <c r="M2298" s="199"/>
      <c r="N2298" s="200"/>
      <c r="O2298" s="200"/>
      <c r="P2298" s="200"/>
      <c r="Q2298" s="200"/>
      <c r="R2298" s="200"/>
      <c r="S2298" s="200"/>
      <c r="T2298" s="201"/>
      <c r="AT2298" s="195" t="s">
        <v>188</v>
      </c>
      <c r="AU2298" s="195" t="s">
        <v>81</v>
      </c>
      <c r="AV2298" s="12" t="s">
        <v>81</v>
      </c>
      <c r="AW2298" s="12" t="s">
        <v>34</v>
      </c>
      <c r="AX2298" s="12" t="s">
        <v>72</v>
      </c>
      <c r="AY2298" s="195" t="s">
        <v>177</v>
      </c>
    </row>
    <row r="2299" spans="2:51" s="12" customFormat="1" ht="12">
      <c r="B2299" s="194"/>
      <c r="D2299" s="191" t="s">
        <v>188</v>
      </c>
      <c r="E2299" s="195" t="s">
        <v>3</v>
      </c>
      <c r="F2299" s="196" t="s">
        <v>1400</v>
      </c>
      <c r="H2299" s="197">
        <v>27.72</v>
      </c>
      <c r="I2299" s="198"/>
      <c r="L2299" s="194"/>
      <c r="M2299" s="199"/>
      <c r="N2299" s="200"/>
      <c r="O2299" s="200"/>
      <c r="P2299" s="200"/>
      <c r="Q2299" s="200"/>
      <c r="R2299" s="200"/>
      <c r="S2299" s="200"/>
      <c r="T2299" s="201"/>
      <c r="AT2299" s="195" t="s">
        <v>188</v>
      </c>
      <c r="AU2299" s="195" t="s">
        <v>81</v>
      </c>
      <c r="AV2299" s="12" t="s">
        <v>81</v>
      </c>
      <c r="AW2299" s="12" t="s">
        <v>34</v>
      </c>
      <c r="AX2299" s="12" t="s">
        <v>72</v>
      </c>
      <c r="AY2299" s="195" t="s">
        <v>177</v>
      </c>
    </row>
    <row r="2300" spans="2:51" s="12" customFormat="1" ht="12">
      <c r="B2300" s="194"/>
      <c r="D2300" s="191" t="s">
        <v>188</v>
      </c>
      <c r="E2300" s="195" t="s">
        <v>3</v>
      </c>
      <c r="F2300" s="196" t="s">
        <v>1362</v>
      </c>
      <c r="H2300" s="197">
        <v>18.48</v>
      </c>
      <c r="I2300" s="198"/>
      <c r="L2300" s="194"/>
      <c r="M2300" s="199"/>
      <c r="N2300" s="200"/>
      <c r="O2300" s="200"/>
      <c r="P2300" s="200"/>
      <c r="Q2300" s="200"/>
      <c r="R2300" s="200"/>
      <c r="S2300" s="200"/>
      <c r="T2300" s="201"/>
      <c r="AT2300" s="195" t="s">
        <v>188</v>
      </c>
      <c r="AU2300" s="195" t="s">
        <v>81</v>
      </c>
      <c r="AV2300" s="12" t="s">
        <v>81</v>
      </c>
      <c r="AW2300" s="12" t="s">
        <v>34</v>
      </c>
      <c r="AX2300" s="12" t="s">
        <v>72</v>
      </c>
      <c r="AY2300" s="195" t="s">
        <v>177</v>
      </c>
    </row>
    <row r="2301" spans="2:51" s="12" customFormat="1" ht="12">
      <c r="B2301" s="194"/>
      <c r="D2301" s="191" t="s">
        <v>188</v>
      </c>
      <c r="E2301" s="195" t="s">
        <v>3</v>
      </c>
      <c r="F2301" s="196" t="s">
        <v>1401</v>
      </c>
      <c r="H2301" s="197">
        <v>16.5</v>
      </c>
      <c r="I2301" s="198"/>
      <c r="L2301" s="194"/>
      <c r="M2301" s="199"/>
      <c r="N2301" s="200"/>
      <c r="O2301" s="200"/>
      <c r="P2301" s="200"/>
      <c r="Q2301" s="200"/>
      <c r="R2301" s="200"/>
      <c r="S2301" s="200"/>
      <c r="T2301" s="201"/>
      <c r="AT2301" s="195" t="s">
        <v>188</v>
      </c>
      <c r="AU2301" s="195" t="s">
        <v>81</v>
      </c>
      <c r="AV2301" s="12" t="s">
        <v>81</v>
      </c>
      <c r="AW2301" s="12" t="s">
        <v>34</v>
      </c>
      <c r="AX2301" s="12" t="s">
        <v>72</v>
      </c>
      <c r="AY2301" s="195" t="s">
        <v>177</v>
      </c>
    </row>
    <row r="2302" spans="2:51" s="12" customFormat="1" ht="12">
      <c r="B2302" s="194"/>
      <c r="D2302" s="191" t="s">
        <v>188</v>
      </c>
      <c r="E2302" s="195" t="s">
        <v>3</v>
      </c>
      <c r="F2302" s="196" t="s">
        <v>1402</v>
      </c>
      <c r="H2302" s="197">
        <v>34.32</v>
      </c>
      <c r="I2302" s="198"/>
      <c r="L2302" s="194"/>
      <c r="M2302" s="199"/>
      <c r="N2302" s="200"/>
      <c r="O2302" s="200"/>
      <c r="P2302" s="200"/>
      <c r="Q2302" s="200"/>
      <c r="R2302" s="200"/>
      <c r="S2302" s="200"/>
      <c r="T2302" s="201"/>
      <c r="AT2302" s="195" t="s">
        <v>188</v>
      </c>
      <c r="AU2302" s="195" t="s">
        <v>81</v>
      </c>
      <c r="AV2302" s="12" t="s">
        <v>81</v>
      </c>
      <c r="AW2302" s="12" t="s">
        <v>34</v>
      </c>
      <c r="AX2302" s="12" t="s">
        <v>72</v>
      </c>
      <c r="AY2302" s="195" t="s">
        <v>177</v>
      </c>
    </row>
    <row r="2303" spans="2:51" s="12" customFormat="1" ht="12">
      <c r="B2303" s="194"/>
      <c r="D2303" s="191" t="s">
        <v>188</v>
      </c>
      <c r="E2303" s="195" t="s">
        <v>3</v>
      </c>
      <c r="F2303" s="196" t="s">
        <v>1403</v>
      </c>
      <c r="H2303" s="197">
        <v>17.16</v>
      </c>
      <c r="I2303" s="198"/>
      <c r="L2303" s="194"/>
      <c r="M2303" s="199"/>
      <c r="N2303" s="200"/>
      <c r="O2303" s="200"/>
      <c r="P2303" s="200"/>
      <c r="Q2303" s="200"/>
      <c r="R2303" s="200"/>
      <c r="S2303" s="200"/>
      <c r="T2303" s="201"/>
      <c r="AT2303" s="195" t="s">
        <v>188</v>
      </c>
      <c r="AU2303" s="195" t="s">
        <v>81</v>
      </c>
      <c r="AV2303" s="12" t="s">
        <v>81</v>
      </c>
      <c r="AW2303" s="12" t="s">
        <v>34</v>
      </c>
      <c r="AX2303" s="12" t="s">
        <v>72</v>
      </c>
      <c r="AY2303" s="195" t="s">
        <v>177</v>
      </c>
    </row>
    <row r="2304" spans="2:51" s="12" customFormat="1" ht="12">
      <c r="B2304" s="194"/>
      <c r="D2304" s="191" t="s">
        <v>188</v>
      </c>
      <c r="E2304" s="195" t="s">
        <v>3</v>
      </c>
      <c r="F2304" s="196" t="s">
        <v>1404</v>
      </c>
      <c r="H2304" s="197">
        <v>35.64</v>
      </c>
      <c r="I2304" s="198"/>
      <c r="L2304" s="194"/>
      <c r="M2304" s="199"/>
      <c r="N2304" s="200"/>
      <c r="O2304" s="200"/>
      <c r="P2304" s="200"/>
      <c r="Q2304" s="200"/>
      <c r="R2304" s="200"/>
      <c r="S2304" s="200"/>
      <c r="T2304" s="201"/>
      <c r="AT2304" s="195" t="s">
        <v>188</v>
      </c>
      <c r="AU2304" s="195" t="s">
        <v>81</v>
      </c>
      <c r="AV2304" s="12" t="s">
        <v>81</v>
      </c>
      <c r="AW2304" s="12" t="s">
        <v>34</v>
      </c>
      <c r="AX2304" s="12" t="s">
        <v>72</v>
      </c>
      <c r="AY2304" s="195" t="s">
        <v>177</v>
      </c>
    </row>
    <row r="2305" spans="2:51" s="12" customFormat="1" ht="12">
      <c r="B2305" s="194"/>
      <c r="D2305" s="191" t="s">
        <v>188</v>
      </c>
      <c r="E2305" s="195" t="s">
        <v>3</v>
      </c>
      <c r="F2305" s="196" t="s">
        <v>1405</v>
      </c>
      <c r="H2305" s="197">
        <v>50.16</v>
      </c>
      <c r="I2305" s="198"/>
      <c r="L2305" s="194"/>
      <c r="M2305" s="199"/>
      <c r="N2305" s="200"/>
      <c r="O2305" s="200"/>
      <c r="P2305" s="200"/>
      <c r="Q2305" s="200"/>
      <c r="R2305" s="200"/>
      <c r="S2305" s="200"/>
      <c r="T2305" s="201"/>
      <c r="AT2305" s="195" t="s">
        <v>188</v>
      </c>
      <c r="AU2305" s="195" t="s">
        <v>81</v>
      </c>
      <c r="AV2305" s="12" t="s">
        <v>81</v>
      </c>
      <c r="AW2305" s="12" t="s">
        <v>34</v>
      </c>
      <c r="AX2305" s="12" t="s">
        <v>72</v>
      </c>
      <c r="AY2305" s="195" t="s">
        <v>177</v>
      </c>
    </row>
    <row r="2306" spans="2:51" s="12" customFormat="1" ht="12">
      <c r="B2306" s="194"/>
      <c r="D2306" s="191" t="s">
        <v>188</v>
      </c>
      <c r="E2306" s="195" t="s">
        <v>3</v>
      </c>
      <c r="F2306" s="196" t="s">
        <v>1383</v>
      </c>
      <c r="H2306" s="197">
        <v>89.76</v>
      </c>
      <c r="I2306" s="198"/>
      <c r="L2306" s="194"/>
      <c r="M2306" s="199"/>
      <c r="N2306" s="200"/>
      <c r="O2306" s="200"/>
      <c r="P2306" s="200"/>
      <c r="Q2306" s="200"/>
      <c r="R2306" s="200"/>
      <c r="S2306" s="200"/>
      <c r="T2306" s="201"/>
      <c r="AT2306" s="195" t="s">
        <v>188</v>
      </c>
      <c r="AU2306" s="195" t="s">
        <v>81</v>
      </c>
      <c r="AV2306" s="12" t="s">
        <v>81</v>
      </c>
      <c r="AW2306" s="12" t="s">
        <v>34</v>
      </c>
      <c r="AX2306" s="12" t="s">
        <v>72</v>
      </c>
      <c r="AY2306" s="195" t="s">
        <v>177</v>
      </c>
    </row>
    <row r="2307" spans="2:51" s="12" customFormat="1" ht="12">
      <c r="B2307" s="194"/>
      <c r="D2307" s="191" t="s">
        <v>188</v>
      </c>
      <c r="E2307" s="195" t="s">
        <v>3</v>
      </c>
      <c r="F2307" s="196" t="s">
        <v>1406</v>
      </c>
      <c r="H2307" s="197">
        <v>110.22</v>
      </c>
      <c r="I2307" s="198"/>
      <c r="L2307" s="194"/>
      <c r="M2307" s="199"/>
      <c r="N2307" s="200"/>
      <c r="O2307" s="200"/>
      <c r="P2307" s="200"/>
      <c r="Q2307" s="200"/>
      <c r="R2307" s="200"/>
      <c r="S2307" s="200"/>
      <c r="T2307" s="201"/>
      <c r="AT2307" s="195" t="s">
        <v>188</v>
      </c>
      <c r="AU2307" s="195" t="s">
        <v>81</v>
      </c>
      <c r="AV2307" s="12" t="s">
        <v>81</v>
      </c>
      <c r="AW2307" s="12" t="s">
        <v>34</v>
      </c>
      <c r="AX2307" s="12" t="s">
        <v>72</v>
      </c>
      <c r="AY2307" s="195" t="s">
        <v>177</v>
      </c>
    </row>
    <row r="2308" spans="2:51" s="12" customFormat="1" ht="12">
      <c r="B2308" s="194"/>
      <c r="D2308" s="191" t="s">
        <v>188</v>
      </c>
      <c r="E2308" s="195" t="s">
        <v>3</v>
      </c>
      <c r="F2308" s="196" t="s">
        <v>1407</v>
      </c>
      <c r="H2308" s="197">
        <v>190.74</v>
      </c>
      <c r="I2308" s="198"/>
      <c r="L2308" s="194"/>
      <c r="M2308" s="199"/>
      <c r="N2308" s="200"/>
      <c r="O2308" s="200"/>
      <c r="P2308" s="200"/>
      <c r="Q2308" s="200"/>
      <c r="R2308" s="200"/>
      <c r="S2308" s="200"/>
      <c r="T2308" s="201"/>
      <c r="AT2308" s="195" t="s">
        <v>188</v>
      </c>
      <c r="AU2308" s="195" t="s">
        <v>81</v>
      </c>
      <c r="AV2308" s="12" t="s">
        <v>81</v>
      </c>
      <c r="AW2308" s="12" t="s">
        <v>34</v>
      </c>
      <c r="AX2308" s="12" t="s">
        <v>72</v>
      </c>
      <c r="AY2308" s="195" t="s">
        <v>177</v>
      </c>
    </row>
    <row r="2309" spans="2:51" s="12" customFormat="1" ht="12">
      <c r="B2309" s="194"/>
      <c r="D2309" s="191" t="s">
        <v>188</v>
      </c>
      <c r="E2309" s="195" t="s">
        <v>3</v>
      </c>
      <c r="F2309" s="196" t="s">
        <v>1410</v>
      </c>
      <c r="H2309" s="197">
        <v>57.09</v>
      </c>
      <c r="I2309" s="198"/>
      <c r="L2309" s="194"/>
      <c r="M2309" s="199"/>
      <c r="N2309" s="200"/>
      <c r="O2309" s="200"/>
      <c r="P2309" s="200"/>
      <c r="Q2309" s="200"/>
      <c r="R2309" s="200"/>
      <c r="S2309" s="200"/>
      <c r="T2309" s="201"/>
      <c r="AT2309" s="195" t="s">
        <v>188</v>
      </c>
      <c r="AU2309" s="195" t="s">
        <v>81</v>
      </c>
      <c r="AV2309" s="12" t="s">
        <v>81</v>
      </c>
      <c r="AW2309" s="12" t="s">
        <v>34</v>
      </c>
      <c r="AX2309" s="12" t="s">
        <v>72</v>
      </c>
      <c r="AY2309" s="195" t="s">
        <v>177</v>
      </c>
    </row>
    <row r="2310" spans="2:51" s="14" customFormat="1" ht="12">
      <c r="B2310" s="221"/>
      <c r="D2310" s="191" t="s">
        <v>188</v>
      </c>
      <c r="E2310" s="222" t="s">
        <v>3</v>
      </c>
      <c r="F2310" s="223" t="s">
        <v>1171</v>
      </c>
      <c r="H2310" s="224">
        <v>1675.4100000000003</v>
      </c>
      <c r="I2310" s="225"/>
      <c r="L2310" s="221"/>
      <c r="M2310" s="226"/>
      <c r="N2310" s="227"/>
      <c r="O2310" s="227"/>
      <c r="P2310" s="227"/>
      <c r="Q2310" s="227"/>
      <c r="R2310" s="227"/>
      <c r="S2310" s="227"/>
      <c r="T2310" s="228"/>
      <c r="AT2310" s="222" t="s">
        <v>188</v>
      </c>
      <c r="AU2310" s="222" t="s">
        <v>81</v>
      </c>
      <c r="AV2310" s="14" t="s">
        <v>194</v>
      </c>
      <c r="AW2310" s="14" t="s">
        <v>34</v>
      </c>
      <c r="AX2310" s="14" t="s">
        <v>72</v>
      </c>
      <c r="AY2310" s="222" t="s">
        <v>177</v>
      </c>
    </row>
    <row r="2311" spans="2:51" s="12" customFormat="1" ht="12">
      <c r="B2311" s="194"/>
      <c r="D2311" s="191" t="s">
        <v>188</v>
      </c>
      <c r="E2311" s="195" t="s">
        <v>3</v>
      </c>
      <c r="F2311" s="196" t="s">
        <v>534</v>
      </c>
      <c r="H2311" s="197">
        <v>27.72</v>
      </c>
      <c r="I2311" s="198"/>
      <c r="L2311" s="194"/>
      <c r="M2311" s="199"/>
      <c r="N2311" s="200"/>
      <c r="O2311" s="200"/>
      <c r="P2311" s="200"/>
      <c r="Q2311" s="200"/>
      <c r="R2311" s="200"/>
      <c r="S2311" s="200"/>
      <c r="T2311" s="201"/>
      <c r="AT2311" s="195" t="s">
        <v>188</v>
      </c>
      <c r="AU2311" s="195" t="s">
        <v>81</v>
      </c>
      <c r="AV2311" s="12" t="s">
        <v>81</v>
      </c>
      <c r="AW2311" s="12" t="s">
        <v>34</v>
      </c>
      <c r="AX2311" s="12" t="s">
        <v>72</v>
      </c>
      <c r="AY2311" s="195" t="s">
        <v>177</v>
      </c>
    </row>
    <row r="2312" spans="2:51" s="12" customFormat="1" ht="12">
      <c r="B2312" s="194"/>
      <c r="D2312" s="191" t="s">
        <v>188</v>
      </c>
      <c r="E2312" s="195" t="s">
        <v>3</v>
      </c>
      <c r="F2312" s="196" t="s">
        <v>1393</v>
      </c>
      <c r="H2312" s="197">
        <v>76.89</v>
      </c>
      <c r="I2312" s="198"/>
      <c r="L2312" s="194"/>
      <c r="M2312" s="199"/>
      <c r="N2312" s="200"/>
      <c r="O2312" s="200"/>
      <c r="P2312" s="200"/>
      <c r="Q2312" s="200"/>
      <c r="R2312" s="200"/>
      <c r="S2312" s="200"/>
      <c r="T2312" s="201"/>
      <c r="AT2312" s="195" t="s">
        <v>188</v>
      </c>
      <c r="AU2312" s="195" t="s">
        <v>81</v>
      </c>
      <c r="AV2312" s="12" t="s">
        <v>81</v>
      </c>
      <c r="AW2312" s="12" t="s">
        <v>34</v>
      </c>
      <c r="AX2312" s="12" t="s">
        <v>72</v>
      </c>
      <c r="AY2312" s="195" t="s">
        <v>177</v>
      </c>
    </row>
    <row r="2313" spans="2:51" s="12" customFormat="1" ht="12">
      <c r="B2313" s="194"/>
      <c r="D2313" s="191" t="s">
        <v>188</v>
      </c>
      <c r="E2313" s="195" t="s">
        <v>3</v>
      </c>
      <c r="F2313" s="196" t="s">
        <v>1411</v>
      </c>
      <c r="H2313" s="197">
        <v>241.23</v>
      </c>
      <c r="I2313" s="198"/>
      <c r="L2313" s="194"/>
      <c r="M2313" s="199"/>
      <c r="N2313" s="200"/>
      <c r="O2313" s="200"/>
      <c r="P2313" s="200"/>
      <c r="Q2313" s="200"/>
      <c r="R2313" s="200"/>
      <c r="S2313" s="200"/>
      <c r="T2313" s="201"/>
      <c r="AT2313" s="195" t="s">
        <v>188</v>
      </c>
      <c r="AU2313" s="195" t="s">
        <v>81</v>
      </c>
      <c r="AV2313" s="12" t="s">
        <v>81</v>
      </c>
      <c r="AW2313" s="12" t="s">
        <v>34</v>
      </c>
      <c r="AX2313" s="12" t="s">
        <v>72</v>
      </c>
      <c r="AY2313" s="195" t="s">
        <v>177</v>
      </c>
    </row>
    <row r="2314" spans="2:51" s="12" customFormat="1" ht="12">
      <c r="B2314" s="194"/>
      <c r="D2314" s="191" t="s">
        <v>188</v>
      </c>
      <c r="E2314" s="195" t="s">
        <v>3</v>
      </c>
      <c r="F2314" s="196" t="s">
        <v>1412</v>
      </c>
      <c r="H2314" s="197">
        <v>33.66</v>
      </c>
      <c r="I2314" s="198"/>
      <c r="L2314" s="194"/>
      <c r="M2314" s="199"/>
      <c r="N2314" s="200"/>
      <c r="O2314" s="200"/>
      <c r="P2314" s="200"/>
      <c r="Q2314" s="200"/>
      <c r="R2314" s="200"/>
      <c r="S2314" s="200"/>
      <c r="T2314" s="201"/>
      <c r="AT2314" s="195" t="s">
        <v>188</v>
      </c>
      <c r="AU2314" s="195" t="s">
        <v>81</v>
      </c>
      <c r="AV2314" s="12" t="s">
        <v>81</v>
      </c>
      <c r="AW2314" s="12" t="s">
        <v>34</v>
      </c>
      <c r="AX2314" s="12" t="s">
        <v>72</v>
      </c>
      <c r="AY2314" s="195" t="s">
        <v>177</v>
      </c>
    </row>
    <row r="2315" spans="2:51" s="12" customFormat="1" ht="12">
      <c r="B2315" s="194"/>
      <c r="D2315" s="191" t="s">
        <v>188</v>
      </c>
      <c r="E2315" s="195" t="s">
        <v>3</v>
      </c>
      <c r="F2315" s="196" t="s">
        <v>1413</v>
      </c>
      <c r="H2315" s="197">
        <v>32.34</v>
      </c>
      <c r="I2315" s="198"/>
      <c r="L2315" s="194"/>
      <c r="M2315" s="199"/>
      <c r="N2315" s="200"/>
      <c r="O2315" s="200"/>
      <c r="P2315" s="200"/>
      <c r="Q2315" s="200"/>
      <c r="R2315" s="200"/>
      <c r="S2315" s="200"/>
      <c r="T2315" s="201"/>
      <c r="AT2315" s="195" t="s">
        <v>188</v>
      </c>
      <c r="AU2315" s="195" t="s">
        <v>81</v>
      </c>
      <c r="AV2315" s="12" t="s">
        <v>81</v>
      </c>
      <c r="AW2315" s="12" t="s">
        <v>34</v>
      </c>
      <c r="AX2315" s="12" t="s">
        <v>72</v>
      </c>
      <c r="AY2315" s="195" t="s">
        <v>177</v>
      </c>
    </row>
    <row r="2316" spans="2:51" s="12" customFormat="1" ht="12">
      <c r="B2316" s="194"/>
      <c r="D2316" s="191" t="s">
        <v>188</v>
      </c>
      <c r="E2316" s="195" t="s">
        <v>3</v>
      </c>
      <c r="F2316" s="196" t="s">
        <v>1414</v>
      </c>
      <c r="H2316" s="197">
        <v>29.04</v>
      </c>
      <c r="I2316" s="198"/>
      <c r="L2316" s="194"/>
      <c r="M2316" s="199"/>
      <c r="N2316" s="200"/>
      <c r="O2316" s="200"/>
      <c r="P2316" s="200"/>
      <c r="Q2316" s="200"/>
      <c r="R2316" s="200"/>
      <c r="S2316" s="200"/>
      <c r="T2316" s="201"/>
      <c r="AT2316" s="195" t="s">
        <v>188</v>
      </c>
      <c r="AU2316" s="195" t="s">
        <v>81</v>
      </c>
      <c r="AV2316" s="12" t="s">
        <v>81</v>
      </c>
      <c r="AW2316" s="12" t="s">
        <v>34</v>
      </c>
      <c r="AX2316" s="12" t="s">
        <v>72</v>
      </c>
      <c r="AY2316" s="195" t="s">
        <v>177</v>
      </c>
    </row>
    <row r="2317" spans="2:51" s="12" customFormat="1" ht="12">
      <c r="B2317" s="194"/>
      <c r="D2317" s="191" t="s">
        <v>188</v>
      </c>
      <c r="E2317" s="195" t="s">
        <v>3</v>
      </c>
      <c r="F2317" s="196" t="s">
        <v>1415</v>
      </c>
      <c r="H2317" s="197">
        <v>66.33</v>
      </c>
      <c r="I2317" s="198"/>
      <c r="L2317" s="194"/>
      <c r="M2317" s="199"/>
      <c r="N2317" s="200"/>
      <c r="O2317" s="200"/>
      <c r="P2317" s="200"/>
      <c r="Q2317" s="200"/>
      <c r="R2317" s="200"/>
      <c r="S2317" s="200"/>
      <c r="T2317" s="201"/>
      <c r="AT2317" s="195" t="s">
        <v>188</v>
      </c>
      <c r="AU2317" s="195" t="s">
        <v>81</v>
      </c>
      <c r="AV2317" s="12" t="s">
        <v>81</v>
      </c>
      <c r="AW2317" s="12" t="s">
        <v>34</v>
      </c>
      <c r="AX2317" s="12" t="s">
        <v>72</v>
      </c>
      <c r="AY2317" s="195" t="s">
        <v>177</v>
      </c>
    </row>
    <row r="2318" spans="2:51" s="12" customFormat="1" ht="12">
      <c r="B2318" s="194"/>
      <c r="D2318" s="191" t="s">
        <v>188</v>
      </c>
      <c r="E2318" s="195" t="s">
        <v>3</v>
      </c>
      <c r="F2318" s="196" t="s">
        <v>1416</v>
      </c>
      <c r="H2318" s="197">
        <v>16.5</v>
      </c>
      <c r="I2318" s="198"/>
      <c r="L2318" s="194"/>
      <c r="M2318" s="199"/>
      <c r="N2318" s="200"/>
      <c r="O2318" s="200"/>
      <c r="P2318" s="200"/>
      <c r="Q2318" s="200"/>
      <c r="R2318" s="200"/>
      <c r="S2318" s="200"/>
      <c r="T2318" s="201"/>
      <c r="AT2318" s="195" t="s">
        <v>188</v>
      </c>
      <c r="AU2318" s="195" t="s">
        <v>81</v>
      </c>
      <c r="AV2318" s="12" t="s">
        <v>81</v>
      </c>
      <c r="AW2318" s="12" t="s">
        <v>34</v>
      </c>
      <c r="AX2318" s="12" t="s">
        <v>72</v>
      </c>
      <c r="AY2318" s="195" t="s">
        <v>177</v>
      </c>
    </row>
    <row r="2319" spans="2:51" s="12" customFormat="1" ht="12">
      <c r="B2319" s="194"/>
      <c r="D2319" s="191" t="s">
        <v>188</v>
      </c>
      <c r="E2319" s="195" t="s">
        <v>3</v>
      </c>
      <c r="F2319" s="196" t="s">
        <v>1417</v>
      </c>
      <c r="H2319" s="197">
        <v>683.76</v>
      </c>
      <c r="I2319" s="198"/>
      <c r="L2319" s="194"/>
      <c r="M2319" s="199"/>
      <c r="N2319" s="200"/>
      <c r="O2319" s="200"/>
      <c r="P2319" s="200"/>
      <c r="Q2319" s="200"/>
      <c r="R2319" s="200"/>
      <c r="S2319" s="200"/>
      <c r="T2319" s="201"/>
      <c r="AT2319" s="195" t="s">
        <v>188</v>
      </c>
      <c r="AU2319" s="195" t="s">
        <v>81</v>
      </c>
      <c r="AV2319" s="12" t="s">
        <v>81</v>
      </c>
      <c r="AW2319" s="12" t="s">
        <v>34</v>
      </c>
      <c r="AX2319" s="12" t="s">
        <v>72</v>
      </c>
      <c r="AY2319" s="195" t="s">
        <v>177</v>
      </c>
    </row>
    <row r="2320" spans="2:51" s="12" customFormat="1" ht="12">
      <c r="B2320" s="194"/>
      <c r="D2320" s="191" t="s">
        <v>188</v>
      </c>
      <c r="E2320" s="195" t="s">
        <v>3</v>
      </c>
      <c r="F2320" s="196" t="s">
        <v>1418</v>
      </c>
      <c r="H2320" s="197">
        <v>36.3</v>
      </c>
      <c r="I2320" s="198"/>
      <c r="L2320" s="194"/>
      <c r="M2320" s="199"/>
      <c r="N2320" s="200"/>
      <c r="O2320" s="200"/>
      <c r="P2320" s="200"/>
      <c r="Q2320" s="200"/>
      <c r="R2320" s="200"/>
      <c r="S2320" s="200"/>
      <c r="T2320" s="201"/>
      <c r="AT2320" s="195" t="s">
        <v>188</v>
      </c>
      <c r="AU2320" s="195" t="s">
        <v>81</v>
      </c>
      <c r="AV2320" s="12" t="s">
        <v>81</v>
      </c>
      <c r="AW2320" s="12" t="s">
        <v>34</v>
      </c>
      <c r="AX2320" s="12" t="s">
        <v>72</v>
      </c>
      <c r="AY2320" s="195" t="s">
        <v>177</v>
      </c>
    </row>
    <row r="2321" spans="2:51" s="12" customFormat="1" ht="12">
      <c r="B2321" s="194"/>
      <c r="D2321" s="191" t="s">
        <v>188</v>
      </c>
      <c r="E2321" s="195" t="s">
        <v>3</v>
      </c>
      <c r="F2321" s="196" t="s">
        <v>1405</v>
      </c>
      <c r="H2321" s="197">
        <v>50.16</v>
      </c>
      <c r="I2321" s="198"/>
      <c r="L2321" s="194"/>
      <c r="M2321" s="199"/>
      <c r="N2321" s="200"/>
      <c r="O2321" s="200"/>
      <c r="P2321" s="200"/>
      <c r="Q2321" s="200"/>
      <c r="R2321" s="200"/>
      <c r="S2321" s="200"/>
      <c r="T2321" s="201"/>
      <c r="AT2321" s="195" t="s">
        <v>188</v>
      </c>
      <c r="AU2321" s="195" t="s">
        <v>81</v>
      </c>
      <c r="AV2321" s="12" t="s">
        <v>81</v>
      </c>
      <c r="AW2321" s="12" t="s">
        <v>34</v>
      </c>
      <c r="AX2321" s="12" t="s">
        <v>72</v>
      </c>
      <c r="AY2321" s="195" t="s">
        <v>177</v>
      </c>
    </row>
    <row r="2322" spans="2:51" s="12" customFormat="1" ht="12">
      <c r="B2322" s="194"/>
      <c r="D2322" s="191" t="s">
        <v>188</v>
      </c>
      <c r="E2322" s="195" t="s">
        <v>3</v>
      </c>
      <c r="F2322" s="196" t="s">
        <v>1419</v>
      </c>
      <c r="H2322" s="197">
        <v>66</v>
      </c>
      <c r="I2322" s="198"/>
      <c r="L2322" s="194"/>
      <c r="M2322" s="199"/>
      <c r="N2322" s="200"/>
      <c r="O2322" s="200"/>
      <c r="P2322" s="200"/>
      <c r="Q2322" s="200"/>
      <c r="R2322" s="200"/>
      <c r="S2322" s="200"/>
      <c r="T2322" s="201"/>
      <c r="AT2322" s="195" t="s">
        <v>188</v>
      </c>
      <c r="AU2322" s="195" t="s">
        <v>81</v>
      </c>
      <c r="AV2322" s="12" t="s">
        <v>81</v>
      </c>
      <c r="AW2322" s="12" t="s">
        <v>34</v>
      </c>
      <c r="AX2322" s="12" t="s">
        <v>72</v>
      </c>
      <c r="AY2322" s="195" t="s">
        <v>177</v>
      </c>
    </row>
    <row r="2323" spans="2:51" s="12" customFormat="1" ht="12">
      <c r="B2323" s="194"/>
      <c r="D2323" s="191" t="s">
        <v>188</v>
      </c>
      <c r="E2323" s="195" t="s">
        <v>3</v>
      </c>
      <c r="F2323" s="196" t="s">
        <v>1420</v>
      </c>
      <c r="H2323" s="197">
        <v>63.03</v>
      </c>
      <c r="I2323" s="198"/>
      <c r="L2323" s="194"/>
      <c r="M2323" s="199"/>
      <c r="N2323" s="200"/>
      <c r="O2323" s="200"/>
      <c r="P2323" s="200"/>
      <c r="Q2323" s="200"/>
      <c r="R2323" s="200"/>
      <c r="S2323" s="200"/>
      <c r="T2323" s="201"/>
      <c r="AT2323" s="195" t="s">
        <v>188</v>
      </c>
      <c r="AU2323" s="195" t="s">
        <v>81</v>
      </c>
      <c r="AV2323" s="12" t="s">
        <v>81</v>
      </c>
      <c r="AW2323" s="12" t="s">
        <v>34</v>
      </c>
      <c r="AX2323" s="12" t="s">
        <v>72</v>
      </c>
      <c r="AY2323" s="195" t="s">
        <v>177</v>
      </c>
    </row>
    <row r="2324" spans="2:51" s="12" customFormat="1" ht="12">
      <c r="B2324" s="194"/>
      <c r="D2324" s="191" t="s">
        <v>188</v>
      </c>
      <c r="E2324" s="195" t="s">
        <v>3</v>
      </c>
      <c r="F2324" s="196" t="s">
        <v>1421</v>
      </c>
      <c r="H2324" s="197">
        <v>109.89</v>
      </c>
      <c r="I2324" s="198"/>
      <c r="L2324" s="194"/>
      <c r="M2324" s="199"/>
      <c r="N2324" s="200"/>
      <c r="O2324" s="200"/>
      <c r="P2324" s="200"/>
      <c r="Q2324" s="200"/>
      <c r="R2324" s="200"/>
      <c r="S2324" s="200"/>
      <c r="T2324" s="201"/>
      <c r="AT2324" s="195" t="s">
        <v>188</v>
      </c>
      <c r="AU2324" s="195" t="s">
        <v>81</v>
      </c>
      <c r="AV2324" s="12" t="s">
        <v>81</v>
      </c>
      <c r="AW2324" s="12" t="s">
        <v>34</v>
      </c>
      <c r="AX2324" s="12" t="s">
        <v>72</v>
      </c>
      <c r="AY2324" s="195" t="s">
        <v>177</v>
      </c>
    </row>
    <row r="2325" spans="2:51" s="12" customFormat="1" ht="12">
      <c r="B2325" s="194"/>
      <c r="D2325" s="191" t="s">
        <v>188</v>
      </c>
      <c r="E2325" s="195" t="s">
        <v>3</v>
      </c>
      <c r="F2325" s="196" t="s">
        <v>1421</v>
      </c>
      <c r="H2325" s="197">
        <v>109.89</v>
      </c>
      <c r="I2325" s="198"/>
      <c r="L2325" s="194"/>
      <c r="M2325" s="199"/>
      <c r="N2325" s="200"/>
      <c r="O2325" s="200"/>
      <c r="P2325" s="200"/>
      <c r="Q2325" s="200"/>
      <c r="R2325" s="200"/>
      <c r="S2325" s="200"/>
      <c r="T2325" s="201"/>
      <c r="AT2325" s="195" t="s">
        <v>188</v>
      </c>
      <c r="AU2325" s="195" t="s">
        <v>81</v>
      </c>
      <c r="AV2325" s="12" t="s">
        <v>81</v>
      </c>
      <c r="AW2325" s="12" t="s">
        <v>34</v>
      </c>
      <c r="AX2325" s="12" t="s">
        <v>72</v>
      </c>
      <c r="AY2325" s="195" t="s">
        <v>177</v>
      </c>
    </row>
    <row r="2326" spans="2:51" s="12" customFormat="1" ht="12">
      <c r="B2326" s="194"/>
      <c r="D2326" s="191" t="s">
        <v>188</v>
      </c>
      <c r="E2326" s="195" t="s">
        <v>3</v>
      </c>
      <c r="F2326" s="196" t="s">
        <v>1422</v>
      </c>
      <c r="H2326" s="197">
        <v>110.22</v>
      </c>
      <c r="I2326" s="198"/>
      <c r="L2326" s="194"/>
      <c r="M2326" s="199"/>
      <c r="N2326" s="200"/>
      <c r="O2326" s="200"/>
      <c r="P2326" s="200"/>
      <c r="Q2326" s="200"/>
      <c r="R2326" s="200"/>
      <c r="S2326" s="200"/>
      <c r="T2326" s="201"/>
      <c r="AT2326" s="195" t="s">
        <v>188</v>
      </c>
      <c r="AU2326" s="195" t="s">
        <v>81</v>
      </c>
      <c r="AV2326" s="12" t="s">
        <v>81</v>
      </c>
      <c r="AW2326" s="12" t="s">
        <v>34</v>
      </c>
      <c r="AX2326" s="12" t="s">
        <v>72</v>
      </c>
      <c r="AY2326" s="195" t="s">
        <v>177</v>
      </c>
    </row>
    <row r="2327" spans="2:51" s="12" customFormat="1" ht="12">
      <c r="B2327" s="194"/>
      <c r="D2327" s="191" t="s">
        <v>188</v>
      </c>
      <c r="E2327" s="195" t="s">
        <v>3</v>
      </c>
      <c r="F2327" s="196" t="s">
        <v>1423</v>
      </c>
      <c r="H2327" s="197">
        <v>56.76</v>
      </c>
      <c r="I2327" s="198"/>
      <c r="L2327" s="194"/>
      <c r="M2327" s="199"/>
      <c r="N2327" s="200"/>
      <c r="O2327" s="200"/>
      <c r="P2327" s="200"/>
      <c r="Q2327" s="200"/>
      <c r="R2327" s="200"/>
      <c r="S2327" s="200"/>
      <c r="T2327" s="201"/>
      <c r="AT2327" s="195" t="s">
        <v>188</v>
      </c>
      <c r="AU2327" s="195" t="s">
        <v>81</v>
      </c>
      <c r="AV2327" s="12" t="s">
        <v>81</v>
      </c>
      <c r="AW2327" s="12" t="s">
        <v>34</v>
      </c>
      <c r="AX2327" s="12" t="s">
        <v>72</v>
      </c>
      <c r="AY2327" s="195" t="s">
        <v>177</v>
      </c>
    </row>
    <row r="2328" spans="2:51" s="14" customFormat="1" ht="12">
      <c r="B2328" s="221"/>
      <c r="D2328" s="191" t="s">
        <v>188</v>
      </c>
      <c r="E2328" s="222" t="s">
        <v>3</v>
      </c>
      <c r="F2328" s="223" t="s">
        <v>1173</v>
      </c>
      <c r="H2328" s="224">
        <v>1809.7200000000003</v>
      </c>
      <c r="I2328" s="225"/>
      <c r="L2328" s="221"/>
      <c r="M2328" s="226"/>
      <c r="N2328" s="227"/>
      <c r="O2328" s="227"/>
      <c r="P2328" s="227"/>
      <c r="Q2328" s="227"/>
      <c r="R2328" s="227"/>
      <c r="S2328" s="227"/>
      <c r="T2328" s="228"/>
      <c r="AT2328" s="222" t="s">
        <v>188</v>
      </c>
      <c r="AU2328" s="222" t="s">
        <v>81</v>
      </c>
      <c r="AV2328" s="14" t="s">
        <v>194</v>
      </c>
      <c r="AW2328" s="14" t="s">
        <v>34</v>
      </c>
      <c r="AX2328" s="14" t="s">
        <v>72</v>
      </c>
      <c r="AY2328" s="222" t="s">
        <v>177</v>
      </c>
    </row>
    <row r="2329" spans="2:51" s="12" customFormat="1" ht="12">
      <c r="B2329" s="194"/>
      <c r="D2329" s="191" t="s">
        <v>188</v>
      </c>
      <c r="E2329" s="195" t="s">
        <v>3</v>
      </c>
      <c r="F2329" s="196" t="s">
        <v>1424</v>
      </c>
      <c r="H2329" s="197">
        <v>128.16</v>
      </c>
      <c r="I2329" s="198"/>
      <c r="L2329" s="194"/>
      <c r="M2329" s="199"/>
      <c r="N2329" s="200"/>
      <c r="O2329" s="200"/>
      <c r="P2329" s="200"/>
      <c r="Q2329" s="200"/>
      <c r="R2329" s="200"/>
      <c r="S2329" s="200"/>
      <c r="T2329" s="201"/>
      <c r="AT2329" s="195" t="s">
        <v>188</v>
      </c>
      <c r="AU2329" s="195" t="s">
        <v>81</v>
      </c>
      <c r="AV2329" s="12" t="s">
        <v>81</v>
      </c>
      <c r="AW2329" s="12" t="s">
        <v>34</v>
      </c>
      <c r="AX2329" s="12" t="s">
        <v>72</v>
      </c>
      <c r="AY2329" s="195" t="s">
        <v>177</v>
      </c>
    </row>
    <row r="2330" spans="2:51" s="12" customFormat="1" ht="12">
      <c r="B2330" s="194"/>
      <c r="D2330" s="191" t="s">
        <v>188</v>
      </c>
      <c r="E2330" s="195" t="s">
        <v>3</v>
      </c>
      <c r="F2330" s="196" t="s">
        <v>1425</v>
      </c>
      <c r="H2330" s="197">
        <v>59.04</v>
      </c>
      <c r="I2330" s="198"/>
      <c r="L2330" s="194"/>
      <c r="M2330" s="199"/>
      <c r="N2330" s="200"/>
      <c r="O2330" s="200"/>
      <c r="P2330" s="200"/>
      <c r="Q2330" s="200"/>
      <c r="R2330" s="200"/>
      <c r="S2330" s="200"/>
      <c r="T2330" s="201"/>
      <c r="AT2330" s="195" t="s">
        <v>188</v>
      </c>
      <c r="AU2330" s="195" t="s">
        <v>81</v>
      </c>
      <c r="AV2330" s="12" t="s">
        <v>81</v>
      </c>
      <c r="AW2330" s="12" t="s">
        <v>34</v>
      </c>
      <c r="AX2330" s="12" t="s">
        <v>72</v>
      </c>
      <c r="AY2330" s="195" t="s">
        <v>177</v>
      </c>
    </row>
    <row r="2331" spans="2:51" s="12" customFormat="1" ht="12">
      <c r="B2331" s="194"/>
      <c r="D2331" s="191" t="s">
        <v>188</v>
      </c>
      <c r="E2331" s="195" t="s">
        <v>3</v>
      </c>
      <c r="F2331" s="196" t="s">
        <v>1426</v>
      </c>
      <c r="H2331" s="197">
        <v>219.84</v>
      </c>
      <c r="I2331" s="198"/>
      <c r="L2331" s="194"/>
      <c r="M2331" s="199"/>
      <c r="N2331" s="200"/>
      <c r="O2331" s="200"/>
      <c r="P2331" s="200"/>
      <c r="Q2331" s="200"/>
      <c r="R2331" s="200"/>
      <c r="S2331" s="200"/>
      <c r="T2331" s="201"/>
      <c r="AT2331" s="195" t="s">
        <v>188</v>
      </c>
      <c r="AU2331" s="195" t="s">
        <v>81</v>
      </c>
      <c r="AV2331" s="12" t="s">
        <v>81</v>
      </c>
      <c r="AW2331" s="12" t="s">
        <v>34</v>
      </c>
      <c r="AX2331" s="12" t="s">
        <v>72</v>
      </c>
      <c r="AY2331" s="195" t="s">
        <v>177</v>
      </c>
    </row>
    <row r="2332" spans="2:51" s="12" customFormat="1" ht="12">
      <c r="B2332" s="194"/>
      <c r="D2332" s="191" t="s">
        <v>188</v>
      </c>
      <c r="E2332" s="195" t="s">
        <v>3</v>
      </c>
      <c r="F2332" s="196" t="s">
        <v>1427</v>
      </c>
      <c r="H2332" s="197">
        <v>50.688</v>
      </c>
      <c r="I2332" s="198"/>
      <c r="L2332" s="194"/>
      <c r="M2332" s="199"/>
      <c r="N2332" s="200"/>
      <c r="O2332" s="200"/>
      <c r="P2332" s="200"/>
      <c r="Q2332" s="200"/>
      <c r="R2332" s="200"/>
      <c r="S2332" s="200"/>
      <c r="T2332" s="201"/>
      <c r="AT2332" s="195" t="s">
        <v>188</v>
      </c>
      <c r="AU2332" s="195" t="s">
        <v>81</v>
      </c>
      <c r="AV2332" s="12" t="s">
        <v>81</v>
      </c>
      <c r="AW2332" s="12" t="s">
        <v>34</v>
      </c>
      <c r="AX2332" s="12" t="s">
        <v>72</v>
      </c>
      <c r="AY2332" s="195" t="s">
        <v>177</v>
      </c>
    </row>
    <row r="2333" spans="2:51" s="12" customFormat="1" ht="12">
      <c r="B2333" s="194"/>
      <c r="D2333" s="191" t="s">
        <v>188</v>
      </c>
      <c r="E2333" s="195" t="s">
        <v>3</v>
      </c>
      <c r="F2333" s="196" t="s">
        <v>1428</v>
      </c>
      <c r="H2333" s="197">
        <v>47.088</v>
      </c>
      <c r="I2333" s="198"/>
      <c r="L2333" s="194"/>
      <c r="M2333" s="199"/>
      <c r="N2333" s="200"/>
      <c r="O2333" s="200"/>
      <c r="P2333" s="200"/>
      <c r="Q2333" s="200"/>
      <c r="R2333" s="200"/>
      <c r="S2333" s="200"/>
      <c r="T2333" s="201"/>
      <c r="AT2333" s="195" t="s">
        <v>188</v>
      </c>
      <c r="AU2333" s="195" t="s">
        <v>81</v>
      </c>
      <c r="AV2333" s="12" t="s">
        <v>81</v>
      </c>
      <c r="AW2333" s="12" t="s">
        <v>34</v>
      </c>
      <c r="AX2333" s="12" t="s">
        <v>72</v>
      </c>
      <c r="AY2333" s="195" t="s">
        <v>177</v>
      </c>
    </row>
    <row r="2334" spans="2:51" s="12" customFormat="1" ht="12">
      <c r="B2334" s="194"/>
      <c r="D2334" s="191" t="s">
        <v>188</v>
      </c>
      <c r="E2334" s="195" t="s">
        <v>3</v>
      </c>
      <c r="F2334" s="196" t="s">
        <v>1429</v>
      </c>
      <c r="H2334" s="197">
        <v>42.528</v>
      </c>
      <c r="I2334" s="198"/>
      <c r="L2334" s="194"/>
      <c r="M2334" s="199"/>
      <c r="N2334" s="200"/>
      <c r="O2334" s="200"/>
      <c r="P2334" s="200"/>
      <c r="Q2334" s="200"/>
      <c r="R2334" s="200"/>
      <c r="S2334" s="200"/>
      <c r="T2334" s="201"/>
      <c r="AT2334" s="195" t="s">
        <v>188</v>
      </c>
      <c r="AU2334" s="195" t="s">
        <v>81</v>
      </c>
      <c r="AV2334" s="12" t="s">
        <v>81</v>
      </c>
      <c r="AW2334" s="12" t="s">
        <v>34</v>
      </c>
      <c r="AX2334" s="12" t="s">
        <v>72</v>
      </c>
      <c r="AY2334" s="195" t="s">
        <v>177</v>
      </c>
    </row>
    <row r="2335" spans="2:51" s="12" customFormat="1" ht="12">
      <c r="B2335" s="194"/>
      <c r="D2335" s="191" t="s">
        <v>188</v>
      </c>
      <c r="E2335" s="195" t="s">
        <v>3</v>
      </c>
      <c r="F2335" s="196" t="s">
        <v>1430</v>
      </c>
      <c r="H2335" s="197">
        <v>16.8</v>
      </c>
      <c r="I2335" s="198"/>
      <c r="L2335" s="194"/>
      <c r="M2335" s="199"/>
      <c r="N2335" s="200"/>
      <c r="O2335" s="200"/>
      <c r="P2335" s="200"/>
      <c r="Q2335" s="200"/>
      <c r="R2335" s="200"/>
      <c r="S2335" s="200"/>
      <c r="T2335" s="201"/>
      <c r="AT2335" s="195" t="s">
        <v>188</v>
      </c>
      <c r="AU2335" s="195" t="s">
        <v>81</v>
      </c>
      <c r="AV2335" s="12" t="s">
        <v>81</v>
      </c>
      <c r="AW2335" s="12" t="s">
        <v>34</v>
      </c>
      <c r="AX2335" s="12" t="s">
        <v>72</v>
      </c>
      <c r="AY2335" s="195" t="s">
        <v>177</v>
      </c>
    </row>
    <row r="2336" spans="2:51" s="12" customFormat="1" ht="12">
      <c r="B2336" s="194"/>
      <c r="D2336" s="191" t="s">
        <v>188</v>
      </c>
      <c r="E2336" s="195" t="s">
        <v>3</v>
      </c>
      <c r="F2336" s="196" t="s">
        <v>1431</v>
      </c>
      <c r="H2336" s="197">
        <v>43.104</v>
      </c>
      <c r="I2336" s="198"/>
      <c r="L2336" s="194"/>
      <c r="M2336" s="199"/>
      <c r="N2336" s="200"/>
      <c r="O2336" s="200"/>
      <c r="P2336" s="200"/>
      <c r="Q2336" s="200"/>
      <c r="R2336" s="200"/>
      <c r="S2336" s="200"/>
      <c r="T2336" s="201"/>
      <c r="AT2336" s="195" t="s">
        <v>188</v>
      </c>
      <c r="AU2336" s="195" t="s">
        <v>81</v>
      </c>
      <c r="AV2336" s="12" t="s">
        <v>81</v>
      </c>
      <c r="AW2336" s="12" t="s">
        <v>34</v>
      </c>
      <c r="AX2336" s="12" t="s">
        <v>72</v>
      </c>
      <c r="AY2336" s="195" t="s">
        <v>177</v>
      </c>
    </row>
    <row r="2337" spans="2:51" s="12" customFormat="1" ht="12">
      <c r="B2337" s="194"/>
      <c r="D2337" s="191" t="s">
        <v>188</v>
      </c>
      <c r="E2337" s="195" t="s">
        <v>3</v>
      </c>
      <c r="F2337" s="196" t="s">
        <v>1431</v>
      </c>
      <c r="H2337" s="197">
        <v>43.104</v>
      </c>
      <c r="I2337" s="198"/>
      <c r="L2337" s="194"/>
      <c r="M2337" s="199"/>
      <c r="N2337" s="200"/>
      <c r="O2337" s="200"/>
      <c r="P2337" s="200"/>
      <c r="Q2337" s="200"/>
      <c r="R2337" s="200"/>
      <c r="S2337" s="200"/>
      <c r="T2337" s="201"/>
      <c r="AT2337" s="195" t="s">
        <v>188</v>
      </c>
      <c r="AU2337" s="195" t="s">
        <v>81</v>
      </c>
      <c r="AV2337" s="12" t="s">
        <v>81</v>
      </c>
      <c r="AW2337" s="12" t="s">
        <v>34</v>
      </c>
      <c r="AX2337" s="12" t="s">
        <v>72</v>
      </c>
      <c r="AY2337" s="195" t="s">
        <v>177</v>
      </c>
    </row>
    <row r="2338" spans="2:51" s="12" customFormat="1" ht="12">
      <c r="B2338" s="194"/>
      <c r="D2338" s="191" t="s">
        <v>188</v>
      </c>
      <c r="E2338" s="195" t="s">
        <v>3</v>
      </c>
      <c r="F2338" s="196" t="s">
        <v>1432</v>
      </c>
      <c r="H2338" s="197">
        <v>43.056</v>
      </c>
      <c r="I2338" s="198"/>
      <c r="L2338" s="194"/>
      <c r="M2338" s="199"/>
      <c r="N2338" s="200"/>
      <c r="O2338" s="200"/>
      <c r="P2338" s="200"/>
      <c r="Q2338" s="200"/>
      <c r="R2338" s="200"/>
      <c r="S2338" s="200"/>
      <c r="T2338" s="201"/>
      <c r="AT2338" s="195" t="s">
        <v>188</v>
      </c>
      <c r="AU2338" s="195" t="s">
        <v>81</v>
      </c>
      <c r="AV2338" s="12" t="s">
        <v>81</v>
      </c>
      <c r="AW2338" s="12" t="s">
        <v>34</v>
      </c>
      <c r="AX2338" s="12" t="s">
        <v>72</v>
      </c>
      <c r="AY2338" s="195" t="s">
        <v>177</v>
      </c>
    </row>
    <row r="2339" spans="2:51" s="12" customFormat="1" ht="12">
      <c r="B2339" s="194"/>
      <c r="D2339" s="191" t="s">
        <v>188</v>
      </c>
      <c r="E2339" s="195" t="s">
        <v>3</v>
      </c>
      <c r="F2339" s="196" t="s">
        <v>1433</v>
      </c>
      <c r="H2339" s="197">
        <v>17.376</v>
      </c>
      <c r="I2339" s="198"/>
      <c r="L2339" s="194"/>
      <c r="M2339" s="199"/>
      <c r="N2339" s="200"/>
      <c r="O2339" s="200"/>
      <c r="P2339" s="200"/>
      <c r="Q2339" s="200"/>
      <c r="R2339" s="200"/>
      <c r="S2339" s="200"/>
      <c r="T2339" s="201"/>
      <c r="AT2339" s="195" t="s">
        <v>188</v>
      </c>
      <c r="AU2339" s="195" t="s">
        <v>81</v>
      </c>
      <c r="AV2339" s="12" t="s">
        <v>81</v>
      </c>
      <c r="AW2339" s="12" t="s">
        <v>34</v>
      </c>
      <c r="AX2339" s="12" t="s">
        <v>72</v>
      </c>
      <c r="AY2339" s="195" t="s">
        <v>177</v>
      </c>
    </row>
    <row r="2340" spans="2:51" s="12" customFormat="1" ht="12">
      <c r="B2340" s="194"/>
      <c r="D2340" s="191" t="s">
        <v>188</v>
      </c>
      <c r="E2340" s="195" t="s">
        <v>3</v>
      </c>
      <c r="F2340" s="196" t="s">
        <v>1434</v>
      </c>
      <c r="H2340" s="197">
        <v>17.28</v>
      </c>
      <c r="I2340" s="198"/>
      <c r="L2340" s="194"/>
      <c r="M2340" s="199"/>
      <c r="N2340" s="200"/>
      <c r="O2340" s="200"/>
      <c r="P2340" s="200"/>
      <c r="Q2340" s="200"/>
      <c r="R2340" s="200"/>
      <c r="S2340" s="200"/>
      <c r="T2340" s="201"/>
      <c r="AT2340" s="195" t="s">
        <v>188</v>
      </c>
      <c r="AU2340" s="195" t="s">
        <v>81</v>
      </c>
      <c r="AV2340" s="12" t="s">
        <v>81</v>
      </c>
      <c r="AW2340" s="12" t="s">
        <v>34</v>
      </c>
      <c r="AX2340" s="12" t="s">
        <v>72</v>
      </c>
      <c r="AY2340" s="195" t="s">
        <v>177</v>
      </c>
    </row>
    <row r="2341" spans="2:51" s="12" customFormat="1" ht="12">
      <c r="B2341" s="194"/>
      <c r="D2341" s="191" t="s">
        <v>188</v>
      </c>
      <c r="E2341" s="195" t="s">
        <v>3</v>
      </c>
      <c r="F2341" s="196" t="s">
        <v>1435</v>
      </c>
      <c r="H2341" s="197">
        <v>43.2</v>
      </c>
      <c r="I2341" s="198"/>
      <c r="L2341" s="194"/>
      <c r="M2341" s="199"/>
      <c r="N2341" s="200"/>
      <c r="O2341" s="200"/>
      <c r="P2341" s="200"/>
      <c r="Q2341" s="200"/>
      <c r="R2341" s="200"/>
      <c r="S2341" s="200"/>
      <c r="T2341" s="201"/>
      <c r="AT2341" s="195" t="s">
        <v>188</v>
      </c>
      <c r="AU2341" s="195" t="s">
        <v>81</v>
      </c>
      <c r="AV2341" s="12" t="s">
        <v>81</v>
      </c>
      <c r="AW2341" s="12" t="s">
        <v>34</v>
      </c>
      <c r="AX2341" s="12" t="s">
        <v>72</v>
      </c>
      <c r="AY2341" s="195" t="s">
        <v>177</v>
      </c>
    </row>
    <row r="2342" spans="2:51" s="12" customFormat="1" ht="12">
      <c r="B2342" s="194"/>
      <c r="D2342" s="191" t="s">
        <v>188</v>
      </c>
      <c r="E2342" s="195" t="s">
        <v>3</v>
      </c>
      <c r="F2342" s="196" t="s">
        <v>1435</v>
      </c>
      <c r="H2342" s="197">
        <v>43.2</v>
      </c>
      <c r="I2342" s="198"/>
      <c r="L2342" s="194"/>
      <c r="M2342" s="199"/>
      <c r="N2342" s="200"/>
      <c r="O2342" s="200"/>
      <c r="P2342" s="200"/>
      <c r="Q2342" s="200"/>
      <c r="R2342" s="200"/>
      <c r="S2342" s="200"/>
      <c r="T2342" s="201"/>
      <c r="AT2342" s="195" t="s">
        <v>188</v>
      </c>
      <c r="AU2342" s="195" t="s">
        <v>81</v>
      </c>
      <c r="AV2342" s="12" t="s">
        <v>81</v>
      </c>
      <c r="AW2342" s="12" t="s">
        <v>34</v>
      </c>
      <c r="AX2342" s="12" t="s">
        <v>72</v>
      </c>
      <c r="AY2342" s="195" t="s">
        <v>177</v>
      </c>
    </row>
    <row r="2343" spans="2:51" s="12" customFormat="1" ht="12">
      <c r="B2343" s="194"/>
      <c r="D2343" s="191" t="s">
        <v>188</v>
      </c>
      <c r="E2343" s="195" t="s">
        <v>3</v>
      </c>
      <c r="F2343" s="196" t="s">
        <v>1436</v>
      </c>
      <c r="H2343" s="197">
        <v>17.28</v>
      </c>
      <c r="I2343" s="198"/>
      <c r="L2343" s="194"/>
      <c r="M2343" s="199"/>
      <c r="N2343" s="200"/>
      <c r="O2343" s="200"/>
      <c r="P2343" s="200"/>
      <c r="Q2343" s="200"/>
      <c r="R2343" s="200"/>
      <c r="S2343" s="200"/>
      <c r="T2343" s="201"/>
      <c r="AT2343" s="195" t="s">
        <v>188</v>
      </c>
      <c r="AU2343" s="195" t="s">
        <v>81</v>
      </c>
      <c r="AV2343" s="12" t="s">
        <v>81</v>
      </c>
      <c r="AW2343" s="12" t="s">
        <v>34</v>
      </c>
      <c r="AX2343" s="12" t="s">
        <v>72</v>
      </c>
      <c r="AY2343" s="195" t="s">
        <v>177</v>
      </c>
    </row>
    <row r="2344" spans="2:51" s="12" customFormat="1" ht="12">
      <c r="B2344" s="194"/>
      <c r="D2344" s="191" t="s">
        <v>188</v>
      </c>
      <c r="E2344" s="195" t="s">
        <v>3</v>
      </c>
      <c r="F2344" s="196" t="s">
        <v>1437</v>
      </c>
      <c r="H2344" s="197">
        <v>43.152</v>
      </c>
      <c r="I2344" s="198"/>
      <c r="L2344" s="194"/>
      <c r="M2344" s="199"/>
      <c r="N2344" s="200"/>
      <c r="O2344" s="200"/>
      <c r="P2344" s="200"/>
      <c r="Q2344" s="200"/>
      <c r="R2344" s="200"/>
      <c r="S2344" s="200"/>
      <c r="T2344" s="201"/>
      <c r="AT2344" s="195" t="s">
        <v>188</v>
      </c>
      <c r="AU2344" s="195" t="s">
        <v>81</v>
      </c>
      <c r="AV2344" s="12" t="s">
        <v>81</v>
      </c>
      <c r="AW2344" s="12" t="s">
        <v>34</v>
      </c>
      <c r="AX2344" s="12" t="s">
        <v>72</v>
      </c>
      <c r="AY2344" s="195" t="s">
        <v>177</v>
      </c>
    </row>
    <row r="2345" spans="2:51" s="12" customFormat="1" ht="12">
      <c r="B2345" s="194"/>
      <c r="D2345" s="191" t="s">
        <v>188</v>
      </c>
      <c r="E2345" s="195" t="s">
        <v>3</v>
      </c>
      <c r="F2345" s="196" t="s">
        <v>1436</v>
      </c>
      <c r="H2345" s="197">
        <v>17.28</v>
      </c>
      <c r="I2345" s="198"/>
      <c r="L2345" s="194"/>
      <c r="M2345" s="199"/>
      <c r="N2345" s="200"/>
      <c r="O2345" s="200"/>
      <c r="P2345" s="200"/>
      <c r="Q2345" s="200"/>
      <c r="R2345" s="200"/>
      <c r="S2345" s="200"/>
      <c r="T2345" s="201"/>
      <c r="AT2345" s="195" t="s">
        <v>188</v>
      </c>
      <c r="AU2345" s="195" t="s">
        <v>81</v>
      </c>
      <c r="AV2345" s="12" t="s">
        <v>81</v>
      </c>
      <c r="AW2345" s="12" t="s">
        <v>34</v>
      </c>
      <c r="AX2345" s="12" t="s">
        <v>72</v>
      </c>
      <c r="AY2345" s="195" t="s">
        <v>177</v>
      </c>
    </row>
    <row r="2346" spans="2:51" s="12" customFormat="1" ht="12">
      <c r="B2346" s="194"/>
      <c r="D2346" s="191" t="s">
        <v>188</v>
      </c>
      <c r="E2346" s="195" t="s">
        <v>3</v>
      </c>
      <c r="F2346" s="196" t="s">
        <v>1438</v>
      </c>
      <c r="H2346" s="197">
        <v>42.96</v>
      </c>
      <c r="I2346" s="198"/>
      <c r="L2346" s="194"/>
      <c r="M2346" s="199"/>
      <c r="N2346" s="200"/>
      <c r="O2346" s="200"/>
      <c r="P2346" s="200"/>
      <c r="Q2346" s="200"/>
      <c r="R2346" s="200"/>
      <c r="S2346" s="200"/>
      <c r="T2346" s="201"/>
      <c r="AT2346" s="195" t="s">
        <v>188</v>
      </c>
      <c r="AU2346" s="195" t="s">
        <v>81</v>
      </c>
      <c r="AV2346" s="12" t="s">
        <v>81</v>
      </c>
      <c r="AW2346" s="12" t="s">
        <v>34</v>
      </c>
      <c r="AX2346" s="12" t="s">
        <v>72</v>
      </c>
      <c r="AY2346" s="195" t="s">
        <v>177</v>
      </c>
    </row>
    <row r="2347" spans="2:51" s="12" customFormat="1" ht="12">
      <c r="B2347" s="194"/>
      <c r="D2347" s="191" t="s">
        <v>188</v>
      </c>
      <c r="E2347" s="195" t="s">
        <v>3</v>
      </c>
      <c r="F2347" s="196" t="s">
        <v>1436</v>
      </c>
      <c r="H2347" s="197">
        <v>17.28</v>
      </c>
      <c r="I2347" s="198"/>
      <c r="L2347" s="194"/>
      <c r="M2347" s="199"/>
      <c r="N2347" s="200"/>
      <c r="O2347" s="200"/>
      <c r="P2347" s="200"/>
      <c r="Q2347" s="200"/>
      <c r="R2347" s="200"/>
      <c r="S2347" s="200"/>
      <c r="T2347" s="201"/>
      <c r="AT2347" s="195" t="s">
        <v>188</v>
      </c>
      <c r="AU2347" s="195" t="s">
        <v>81</v>
      </c>
      <c r="AV2347" s="12" t="s">
        <v>81</v>
      </c>
      <c r="AW2347" s="12" t="s">
        <v>34</v>
      </c>
      <c r="AX2347" s="12" t="s">
        <v>72</v>
      </c>
      <c r="AY2347" s="195" t="s">
        <v>177</v>
      </c>
    </row>
    <row r="2348" spans="2:51" s="12" customFormat="1" ht="12">
      <c r="B2348" s="194"/>
      <c r="D2348" s="191" t="s">
        <v>188</v>
      </c>
      <c r="E2348" s="195" t="s">
        <v>3</v>
      </c>
      <c r="F2348" s="196" t="s">
        <v>1436</v>
      </c>
      <c r="H2348" s="197">
        <v>17.28</v>
      </c>
      <c r="I2348" s="198"/>
      <c r="L2348" s="194"/>
      <c r="M2348" s="199"/>
      <c r="N2348" s="200"/>
      <c r="O2348" s="200"/>
      <c r="P2348" s="200"/>
      <c r="Q2348" s="200"/>
      <c r="R2348" s="200"/>
      <c r="S2348" s="200"/>
      <c r="T2348" s="201"/>
      <c r="AT2348" s="195" t="s">
        <v>188</v>
      </c>
      <c r="AU2348" s="195" t="s">
        <v>81</v>
      </c>
      <c r="AV2348" s="12" t="s">
        <v>81</v>
      </c>
      <c r="AW2348" s="12" t="s">
        <v>34</v>
      </c>
      <c r="AX2348" s="12" t="s">
        <v>72</v>
      </c>
      <c r="AY2348" s="195" t="s">
        <v>177</v>
      </c>
    </row>
    <row r="2349" spans="2:51" s="12" customFormat="1" ht="12">
      <c r="B2349" s="194"/>
      <c r="D2349" s="191" t="s">
        <v>188</v>
      </c>
      <c r="E2349" s="195" t="s">
        <v>3</v>
      </c>
      <c r="F2349" s="196" t="s">
        <v>1439</v>
      </c>
      <c r="H2349" s="197">
        <v>42.432</v>
      </c>
      <c r="I2349" s="198"/>
      <c r="L2349" s="194"/>
      <c r="M2349" s="199"/>
      <c r="N2349" s="200"/>
      <c r="O2349" s="200"/>
      <c r="P2349" s="200"/>
      <c r="Q2349" s="200"/>
      <c r="R2349" s="200"/>
      <c r="S2349" s="200"/>
      <c r="T2349" s="201"/>
      <c r="AT2349" s="195" t="s">
        <v>188</v>
      </c>
      <c r="AU2349" s="195" t="s">
        <v>81</v>
      </c>
      <c r="AV2349" s="12" t="s">
        <v>81</v>
      </c>
      <c r="AW2349" s="12" t="s">
        <v>34</v>
      </c>
      <c r="AX2349" s="12" t="s">
        <v>72</v>
      </c>
      <c r="AY2349" s="195" t="s">
        <v>177</v>
      </c>
    </row>
    <row r="2350" spans="2:51" s="12" customFormat="1" ht="12">
      <c r="B2350" s="194"/>
      <c r="D2350" s="191" t="s">
        <v>188</v>
      </c>
      <c r="E2350" s="195" t="s">
        <v>3</v>
      </c>
      <c r="F2350" s="196" t="s">
        <v>1440</v>
      </c>
      <c r="H2350" s="197">
        <v>30.72</v>
      </c>
      <c r="I2350" s="198"/>
      <c r="L2350" s="194"/>
      <c r="M2350" s="199"/>
      <c r="N2350" s="200"/>
      <c r="O2350" s="200"/>
      <c r="P2350" s="200"/>
      <c r="Q2350" s="200"/>
      <c r="R2350" s="200"/>
      <c r="S2350" s="200"/>
      <c r="T2350" s="201"/>
      <c r="AT2350" s="195" t="s">
        <v>188</v>
      </c>
      <c r="AU2350" s="195" t="s">
        <v>81</v>
      </c>
      <c r="AV2350" s="12" t="s">
        <v>81</v>
      </c>
      <c r="AW2350" s="12" t="s">
        <v>34</v>
      </c>
      <c r="AX2350" s="12" t="s">
        <v>72</v>
      </c>
      <c r="AY2350" s="195" t="s">
        <v>177</v>
      </c>
    </row>
    <row r="2351" spans="2:51" s="12" customFormat="1" ht="12">
      <c r="B2351" s="194"/>
      <c r="D2351" s="191" t="s">
        <v>188</v>
      </c>
      <c r="E2351" s="195" t="s">
        <v>3</v>
      </c>
      <c r="F2351" s="196" t="s">
        <v>1441</v>
      </c>
      <c r="H2351" s="197">
        <v>35.04</v>
      </c>
      <c r="I2351" s="198"/>
      <c r="L2351" s="194"/>
      <c r="M2351" s="199"/>
      <c r="N2351" s="200"/>
      <c r="O2351" s="200"/>
      <c r="P2351" s="200"/>
      <c r="Q2351" s="200"/>
      <c r="R2351" s="200"/>
      <c r="S2351" s="200"/>
      <c r="T2351" s="201"/>
      <c r="AT2351" s="195" t="s">
        <v>188</v>
      </c>
      <c r="AU2351" s="195" t="s">
        <v>81</v>
      </c>
      <c r="AV2351" s="12" t="s">
        <v>81</v>
      </c>
      <c r="AW2351" s="12" t="s">
        <v>34</v>
      </c>
      <c r="AX2351" s="12" t="s">
        <v>72</v>
      </c>
      <c r="AY2351" s="195" t="s">
        <v>177</v>
      </c>
    </row>
    <row r="2352" spans="2:51" s="12" customFormat="1" ht="12">
      <c r="B2352" s="194"/>
      <c r="D2352" s="191" t="s">
        <v>188</v>
      </c>
      <c r="E2352" s="195" t="s">
        <v>3</v>
      </c>
      <c r="F2352" s="196" t="s">
        <v>1442</v>
      </c>
      <c r="H2352" s="197">
        <v>38.4</v>
      </c>
      <c r="I2352" s="198"/>
      <c r="L2352" s="194"/>
      <c r="M2352" s="199"/>
      <c r="N2352" s="200"/>
      <c r="O2352" s="200"/>
      <c r="P2352" s="200"/>
      <c r="Q2352" s="200"/>
      <c r="R2352" s="200"/>
      <c r="S2352" s="200"/>
      <c r="T2352" s="201"/>
      <c r="AT2352" s="195" t="s">
        <v>188</v>
      </c>
      <c r="AU2352" s="195" t="s">
        <v>81</v>
      </c>
      <c r="AV2352" s="12" t="s">
        <v>81</v>
      </c>
      <c r="AW2352" s="12" t="s">
        <v>34</v>
      </c>
      <c r="AX2352" s="12" t="s">
        <v>72</v>
      </c>
      <c r="AY2352" s="195" t="s">
        <v>177</v>
      </c>
    </row>
    <row r="2353" spans="2:51" s="12" customFormat="1" ht="12">
      <c r="B2353" s="194"/>
      <c r="D2353" s="191" t="s">
        <v>188</v>
      </c>
      <c r="E2353" s="195" t="s">
        <v>3</v>
      </c>
      <c r="F2353" s="196" t="s">
        <v>1443</v>
      </c>
      <c r="H2353" s="197">
        <v>42.24</v>
      </c>
      <c r="I2353" s="198"/>
      <c r="L2353" s="194"/>
      <c r="M2353" s="199"/>
      <c r="N2353" s="200"/>
      <c r="O2353" s="200"/>
      <c r="P2353" s="200"/>
      <c r="Q2353" s="200"/>
      <c r="R2353" s="200"/>
      <c r="S2353" s="200"/>
      <c r="T2353" s="201"/>
      <c r="AT2353" s="195" t="s">
        <v>188</v>
      </c>
      <c r="AU2353" s="195" t="s">
        <v>81</v>
      </c>
      <c r="AV2353" s="12" t="s">
        <v>81</v>
      </c>
      <c r="AW2353" s="12" t="s">
        <v>34</v>
      </c>
      <c r="AX2353" s="12" t="s">
        <v>72</v>
      </c>
      <c r="AY2353" s="195" t="s">
        <v>177</v>
      </c>
    </row>
    <row r="2354" spans="2:51" s="12" customFormat="1" ht="12">
      <c r="B2354" s="194"/>
      <c r="D2354" s="191" t="s">
        <v>188</v>
      </c>
      <c r="E2354" s="195" t="s">
        <v>3</v>
      </c>
      <c r="F2354" s="196" t="s">
        <v>1444</v>
      </c>
      <c r="H2354" s="197">
        <v>19.2</v>
      </c>
      <c r="I2354" s="198"/>
      <c r="L2354" s="194"/>
      <c r="M2354" s="199"/>
      <c r="N2354" s="200"/>
      <c r="O2354" s="200"/>
      <c r="P2354" s="200"/>
      <c r="Q2354" s="200"/>
      <c r="R2354" s="200"/>
      <c r="S2354" s="200"/>
      <c r="T2354" s="201"/>
      <c r="AT2354" s="195" t="s">
        <v>188</v>
      </c>
      <c r="AU2354" s="195" t="s">
        <v>81</v>
      </c>
      <c r="AV2354" s="12" t="s">
        <v>81</v>
      </c>
      <c r="AW2354" s="12" t="s">
        <v>34</v>
      </c>
      <c r="AX2354" s="12" t="s">
        <v>72</v>
      </c>
      <c r="AY2354" s="195" t="s">
        <v>177</v>
      </c>
    </row>
    <row r="2355" spans="2:51" s="12" customFormat="1" ht="12">
      <c r="B2355" s="194"/>
      <c r="D2355" s="191" t="s">
        <v>188</v>
      </c>
      <c r="E2355" s="195" t="s">
        <v>3</v>
      </c>
      <c r="F2355" s="196" t="s">
        <v>1445</v>
      </c>
      <c r="H2355" s="197">
        <v>40.32</v>
      </c>
      <c r="I2355" s="198"/>
      <c r="L2355" s="194"/>
      <c r="M2355" s="199"/>
      <c r="N2355" s="200"/>
      <c r="O2355" s="200"/>
      <c r="P2355" s="200"/>
      <c r="Q2355" s="200"/>
      <c r="R2355" s="200"/>
      <c r="S2355" s="200"/>
      <c r="T2355" s="201"/>
      <c r="AT2355" s="195" t="s">
        <v>188</v>
      </c>
      <c r="AU2355" s="195" t="s">
        <v>81</v>
      </c>
      <c r="AV2355" s="12" t="s">
        <v>81</v>
      </c>
      <c r="AW2355" s="12" t="s">
        <v>34</v>
      </c>
      <c r="AX2355" s="12" t="s">
        <v>72</v>
      </c>
      <c r="AY2355" s="195" t="s">
        <v>177</v>
      </c>
    </row>
    <row r="2356" spans="2:51" s="12" customFormat="1" ht="12">
      <c r="B2356" s="194"/>
      <c r="D2356" s="191" t="s">
        <v>188</v>
      </c>
      <c r="E2356" s="195" t="s">
        <v>3</v>
      </c>
      <c r="F2356" s="196" t="s">
        <v>1436</v>
      </c>
      <c r="H2356" s="197">
        <v>17.28</v>
      </c>
      <c r="I2356" s="198"/>
      <c r="L2356" s="194"/>
      <c r="M2356" s="199"/>
      <c r="N2356" s="200"/>
      <c r="O2356" s="200"/>
      <c r="P2356" s="200"/>
      <c r="Q2356" s="200"/>
      <c r="R2356" s="200"/>
      <c r="S2356" s="200"/>
      <c r="T2356" s="201"/>
      <c r="AT2356" s="195" t="s">
        <v>188</v>
      </c>
      <c r="AU2356" s="195" t="s">
        <v>81</v>
      </c>
      <c r="AV2356" s="12" t="s">
        <v>81</v>
      </c>
      <c r="AW2356" s="12" t="s">
        <v>34</v>
      </c>
      <c r="AX2356" s="12" t="s">
        <v>72</v>
      </c>
      <c r="AY2356" s="195" t="s">
        <v>177</v>
      </c>
    </row>
    <row r="2357" spans="2:51" s="12" customFormat="1" ht="12">
      <c r="B2357" s="194"/>
      <c r="D2357" s="191" t="s">
        <v>188</v>
      </c>
      <c r="E2357" s="195" t="s">
        <v>3</v>
      </c>
      <c r="F2357" s="196" t="s">
        <v>1446</v>
      </c>
      <c r="H2357" s="197">
        <v>66.72</v>
      </c>
      <c r="I2357" s="198"/>
      <c r="L2357" s="194"/>
      <c r="M2357" s="199"/>
      <c r="N2357" s="200"/>
      <c r="O2357" s="200"/>
      <c r="P2357" s="200"/>
      <c r="Q2357" s="200"/>
      <c r="R2357" s="200"/>
      <c r="S2357" s="200"/>
      <c r="T2357" s="201"/>
      <c r="AT2357" s="195" t="s">
        <v>188</v>
      </c>
      <c r="AU2357" s="195" t="s">
        <v>81</v>
      </c>
      <c r="AV2357" s="12" t="s">
        <v>81</v>
      </c>
      <c r="AW2357" s="12" t="s">
        <v>34</v>
      </c>
      <c r="AX2357" s="12" t="s">
        <v>72</v>
      </c>
      <c r="AY2357" s="195" t="s">
        <v>177</v>
      </c>
    </row>
    <row r="2358" spans="2:51" s="12" customFormat="1" ht="12">
      <c r="B2358" s="194"/>
      <c r="D2358" s="191" t="s">
        <v>188</v>
      </c>
      <c r="E2358" s="195" t="s">
        <v>3</v>
      </c>
      <c r="F2358" s="196" t="s">
        <v>1447</v>
      </c>
      <c r="H2358" s="197">
        <v>113.1</v>
      </c>
      <c r="I2358" s="198"/>
      <c r="L2358" s="194"/>
      <c r="M2358" s="199"/>
      <c r="N2358" s="200"/>
      <c r="O2358" s="200"/>
      <c r="P2358" s="200"/>
      <c r="Q2358" s="200"/>
      <c r="R2358" s="200"/>
      <c r="S2358" s="200"/>
      <c r="T2358" s="201"/>
      <c r="AT2358" s="195" t="s">
        <v>188</v>
      </c>
      <c r="AU2358" s="195" t="s">
        <v>81</v>
      </c>
      <c r="AV2358" s="12" t="s">
        <v>81</v>
      </c>
      <c r="AW2358" s="12" t="s">
        <v>34</v>
      </c>
      <c r="AX2358" s="12" t="s">
        <v>72</v>
      </c>
      <c r="AY2358" s="195" t="s">
        <v>177</v>
      </c>
    </row>
    <row r="2359" spans="2:51" s="14" customFormat="1" ht="12">
      <c r="B2359" s="221"/>
      <c r="D2359" s="191" t="s">
        <v>188</v>
      </c>
      <c r="E2359" s="222" t="s">
        <v>3</v>
      </c>
      <c r="F2359" s="223" t="s">
        <v>1175</v>
      </c>
      <c r="H2359" s="224">
        <v>1415.148</v>
      </c>
      <c r="I2359" s="225"/>
      <c r="L2359" s="221"/>
      <c r="M2359" s="226"/>
      <c r="N2359" s="227"/>
      <c r="O2359" s="227"/>
      <c r="P2359" s="227"/>
      <c r="Q2359" s="227"/>
      <c r="R2359" s="227"/>
      <c r="S2359" s="227"/>
      <c r="T2359" s="228"/>
      <c r="AT2359" s="222" t="s">
        <v>188</v>
      </c>
      <c r="AU2359" s="222" t="s">
        <v>81</v>
      </c>
      <c r="AV2359" s="14" t="s">
        <v>194</v>
      </c>
      <c r="AW2359" s="14" t="s">
        <v>34</v>
      </c>
      <c r="AX2359" s="14" t="s">
        <v>72</v>
      </c>
      <c r="AY2359" s="222" t="s">
        <v>177</v>
      </c>
    </row>
    <row r="2360" spans="2:51" s="13" customFormat="1" ht="12">
      <c r="B2360" s="213"/>
      <c r="D2360" s="191" t="s">
        <v>188</v>
      </c>
      <c r="E2360" s="214" t="s">
        <v>3</v>
      </c>
      <c r="F2360" s="215" t="s">
        <v>359</v>
      </c>
      <c r="H2360" s="216">
        <v>12107.717999999999</v>
      </c>
      <c r="I2360" s="217"/>
      <c r="L2360" s="213"/>
      <c r="M2360" s="218"/>
      <c r="N2360" s="219"/>
      <c r="O2360" s="219"/>
      <c r="P2360" s="219"/>
      <c r="Q2360" s="219"/>
      <c r="R2360" s="219"/>
      <c r="S2360" s="219"/>
      <c r="T2360" s="220"/>
      <c r="AT2360" s="214" t="s">
        <v>188</v>
      </c>
      <c r="AU2360" s="214" t="s">
        <v>81</v>
      </c>
      <c r="AV2360" s="13" t="s">
        <v>184</v>
      </c>
      <c r="AW2360" s="13" t="s">
        <v>34</v>
      </c>
      <c r="AX2360" s="13" t="s">
        <v>79</v>
      </c>
      <c r="AY2360" s="214" t="s">
        <v>177</v>
      </c>
    </row>
    <row r="2361" spans="2:65" s="1" customFormat="1" ht="24" customHeight="1">
      <c r="B2361" s="177"/>
      <c r="C2361" s="178" t="s">
        <v>1448</v>
      </c>
      <c r="D2361" s="178" t="s">
        <v>179</v>
      </c>
      <c r="E2361" s="179" t="s">
        <v>1449</v>
      </c>
      <c r="F2361" s="180" t="s">
        <v>1450</v>
      </c>
      <c r="G2361" s="181" t="s">
        <v>261</v>
      </c>
      <c r="H2361" s="182">
        <v>15.04</v>
      </c>
      <c r="I2361" s="183"/>
      <c r="J2361" s="184">
        <f>ROUND(I2361*H2361,2)</f>
        <v>0</v>
      </c>
      <c r="K2361" s="180" t="s">
        <v>3</v>
      </c>
      <c r="L2361" s="37"/>
      <c r="M2361" s="185" t="s">
        <v>3</v>
      </c>
      <c r="N2361" s="186" t="s">
        <v>43</v>
      </c>
      <c r="O2361" s="70"/>
      <c r="P2361" s="187">
        <f>O2361*H2361</f>
        <v>0</v>
      </c>
      <c r="Q2361" s="187">
        <v>0</v>
      </c>
      <c r="R2361" s="187">
        <f>Q2361*H2361</f>
        <v>0</v>
      </c>
      <c r="S2361" s="187">
        <v>0</v>
      </c>
      <c r="T2361" s="188">
        <f>S2361*H2361</f>
        <v>0</v>
      </c>
      <c r="AR2361" s="189" t="s">
        <v>184</v>
      </c>
      <c r="AT2361" s="189" t="s">
        <v>179</v>
      </c>
      <c r="AU2361" s="189" t="s">
        <v>81</v>
      </c>
      <c r="AY2361" s="18" t="s">
        <v>177</v>
      </c>
      <c r="BE2361" s="190">
        <f>IF(N2361="základní",J2361,0)</f>
        <v>0</v>
      </c>
      <c r="BF2361" s="190">
        <f>IF(N2361="snížená",J2361,0)</f>
        <v>0</v>
      </c>
      <c r="BG2361" s="190">
        <f>IF(N2361="zákl. přenesená",J2361,0)</f>
        <v>0</v>
      </c>
      <c r="BH2361" s="190">
        <f>IF(N2361="sníž. přenesená",J2361,0)</f>
        <v>0</v>
      </c>
      <c r="BI2361" s="190">
        <f>IF(N2361="nulová",J2361,0)</f>
        <v>0</v>
      </c>
      <c r="BJ2361" s="18" t="s">
        <v>79</v>
      </c>
      <c r="BK2361" s="190">
        <f>ROUND(I2361*H2361,2)</f>
        <v>0</v>
      </c>
      <c r="BL2361" s="18" t="s">
        <v>184</v>
      </c>
      <c r="BM2361" s="189" t="s">
        <v>1451</v>
      </c>
    </row>
    <row r="2362" spans="2:51" s="12" customFormat="1" ht="12">
      <c r="B2362" s="194"/>
      <c r="D2362" s="191" t="s">
        <v>188</v>
      </c>
      <c r="E2362" s="195" t="s">
        <v>3</v>
      </c>
      <c r="F2362" s="196" t="s">
        <v>1452</v>
      </c>
      <c r="H2362" s="197">
        <v>15.04</v>
      </c>
      <c r="I2362" s="198"/>
      <c r="L2362" s="194"/>
      <c r="M2362" s="199"/>
      <c r="N2362" s="200"/>
      <c r="O2362" s="200"/>
      <c r="P2362" s="200"/>
      <c r="Q2362" s="200"/>
      <c r="R2362" s="200"/>
      <c r="S2362" s="200"/>
      <c r="T2362" s="201"/>
      <c r="AT2362" s="195" t="s">
        <v>188</v>
      </c>
      <c r="AU2362" s="195" t="s">
        <v>81</v>
      </c>
      <c r="AV2362" s="12" t="s">
        <v>81</v>
      </c>
      <c r="AW2362" s="12" t="s">
        <v>34</v>
      </c>
      <c r="AX2362" s="12" t="s">
        <v>79</v>
      </c>
      <c r="AY2362" s="195" t="s">
        <v>177</v>
      </c>
    </row>
    <row r="2363" spans="2:63" s="11" customFormat="1" ht="22.8" customHeight="1">
      <c r="B2363" s="164"/>
      <c r="D2363" s="165" t="s">
        <v>71</v>
      </c>
      <c r="E2363" s="175" t="s">
        <v>1453</v>
      </c>
      <c r="F2363" s="175" t="s">
        <v>1454</v>
      </c>
      <c r="I2363" s="167"/>
      <c r="J2363" s="176">
        <f>BK2363</f>
        <v>0</v>
      </c>
      <c r="L2363" s="164"/>
      <c r="M2363" s="169"/>
      <c r="N2363" s="170"/>
      <c r="O2363" s="170"/>
      <c r="P2363" s="171">
        <f>SUM(P2364:P2391)</f>
        <v>0</v>
      </c>
      <c r="Q2363" s="170"/>
      <c r="R2363" s="171">
        <f>SUM(R2364:R2391)</f>
        <v>0</v>
      </c>
      <c r="S2363" s="170"/>
      <c r="T2363" s="172">
        <f>SUM(T2364:T2391)</f>
        <v>0</v>
      </c>
      <c r="AR2363" s="165" t="s">
        <v>79</v>
      </c>
      <c r="AT2363" s="173" t="s">
        <v>71</v>
      </c>
      <c r="AU2363" s="173" t="s">
        <v>79</v>
      </c>
      <c r="AY2363" s="165" t="s">
        <v>177</v>
      </c>
      <c r="BK2363" s="174">
        <f>SUM(BK2364:BK2391)</f>
        <v>0</v>
      </c>
    </row>
    <row r="2364" spans="2:65" s="1" customFormat="1" ht="36" customHeight="1">
      <c r="B2364" s="177"/>
      <c r="C2364" s="178" t="s">
        <v>1455</v>
      </c>
      <c r="D2364" s="178" t="s">
        <v>179</v>
      </c>
      <c r="E2364" s="179" t="s">
        <v>1456</v>
      </c>
      <c r="F2364" s="180" t="s">
        <v>1457</v>
      </c>
      <c r="G2364" s="181" t="s">
        <v>221</v>
      </c>
      <c r="H2364" s="182">
        <v>1991.6</v>
      </c>
      <c r="I2364" s="183"/>
      <c r="J2364" s="184">
        <f>ROUND(I2364*H2364,2)</f>
        <v>0</v>
      </c>
      <c r="K2364" s="180" t="s">
        <v>183</v>
      </c>
      <c r="L2364" s="37"/>
      <c r="M2364" s="185" t="s">
        <v>3</v>
      </c>
      <c r="N2364" s="186" t="s">
        <v>43</v>
      </c>
      <c r="O2364" s="70"/>
      <c r="P2364" s="187">
        <f>O2364*H2364</f>
        <v>0</v>
      </c>
      <c r="Q2364" s="187">
        <v>0</v>
      </c>
      <c r="R2364" s="187">
        <f>Q2364*H2364</f>
        <v>0</v>
      </c>
      <c r="S2364" s="187">
        <v>0</v>
      </c>
      <c r="T2364" s="188">
        <f>S2364*H2364</f>
        <v>0</v>
      </c>
      <c r="AR2364" s="189" t="s">
        <v>184</v>
      </c>
      <c r="AT2364" s="189" t="s">
        <v>179</v>
      </c>
      <c r="AU2364" s="189" t="s">
        <v>81</v>
      </c>
      <c r="AY2364" s="18" t="s">
        <v>177</v>
      </c>
      <c r="BE2364" s="190">
        <f>IF(N2364="základní",J2364,0)</f>
        <v>0</v>
      </c>
      <c r="BF2364" s="190">
        <f>IF(N2364="snížená",J2364,0)</f>
        <v>0</v>
      </c>
      <c r="BG2364" s="190">
        <f>IF(N2364="zákl. přenesená",J2364,0)</f>
        <v>0</v>
      </c>
      <c r="BH2364" s="190">
        <f>IF(N2364="sníž. přenesená",J2364,0)</f>
        <v>0</v>
      </c>
      <c r="BI2364" s="190">
        <f>IF(N2364="nulová",J2364,0)</f>
        <v>0</v>
      </c>
      <c r="BJ2364" s="18" t="s">
        <v>79</v>
      </c>
      <c r="BK2364" s="190">
        <f>ROUND(I2364*H2364,2)</f>
        <v>0</v>
      </c>
      <c r="BL2364" s="18" t="s">
        <v>184</v>
      </c>
      <c r="BM2364" s="189" t="s">
        <v>1458</v>
      </c>
    </row>
    <row r="2365" spans="2:47" s="1" customFormat="1" ht="12">
      <c r="B2365" s="37"/>
      <c r="D2365" s="191" t="s">
        <v>186</v>
      </c>
      <c r="F2365" s="192" t="s">
        <v>1459</v>
      </c>
      <c r="I2365" s="122"/>
      <c r="L2365" s="37"/>
      <c r="M2365" s="193"/>
      <c r="N2365" s="70"/>
      <c r="O2365" s="70"/>
      <c r="P2365" s="70"/>
      <c r="Q2365" s="70"/>
      <c r="R2365" s="70"/>
      <c r="S2365" s="70"/>
      <c r="T2365" s="71"/>
      <c r="AT2365" s="18" t="s">
        <v>186</v>
      </c>
      <c r="AU2365" s="18" t="s">
        <v>81</v>
      </c>
    </row>
    <row r="2366" spans="2:65" s="1" customFormat="1" ht="36" customHeight="1">
      <c r="B2366" s="177"/>
      <c r="C2366" s="178" t="s">
        <v>1460</v>
      </c>
      <c r="D2366" s="178" t="s">
        <v>179</v>
      </c>
      <c r="E2366" s="179" t="s">
        <v>1461</v>
      </c>
      <c r="F2366" s="180" t="s">
        <v>1462</v>
      </c>
      <c r="G2366" s="181" t="s">
        <v>221</v>
      </c>
      <c r="H2366" s="182">
        <v>31865.6</v>
      </c>
      <c r="I2366" s="183"/>
      <c r="J2366" s="184">
        <f>ROUND(I2366*H2366,2)</f>
        <v>0</v>
      </c>
      <c r="K2366" s="180" t="s">
        <v>183</v>
      </c>
      <c r="L2366" s="37"/>
      <c r="M2366" s="185" t="s">
        <v>3</v>
      </c>
      <c r="N2366" s="186" t="s">
        <v>43</v>
      </c>
      <c r="O2366" s="70"/>
      <c r="P2366" s="187">
        <f>O2366*H2366</f>
        <v>0</v>
      </c>
      <c r="Q2366" s="187">
        <v>0</v>
      </c>
      <c r="R2366" s="187">
        <f>Q2366*H2366</f>
        <v>0</v>
      </c>
      <c r="S2366" s="187">
        <v>0</v>
      </c>
      <c r="T2366" s="188">
        <f>S2366*H2366</f>
        <v>0</v>
      </c>
      <c r="AR2366" s="189" t="s">
        <v>184</v>
      </c>
      <c r="AT2366" s="189" t="s">
        <v>179</v>
      </c>
      <c r="AU2366" s="189" t="s">
        <v>81</v>
      </c>
      <c r="AY2366" s="18" t="s">
        <v>177</v>
      </c>
      <c r="BE2366" s="190">
        <f>IF(N2366="základní",J2366,0)</f>
        <v>0</v>
      </c>
      <c r="BF2366" s="190">
        <f>IF(N2366="snížená",J2366,0)</f>
        <v>0</v>
      </c>
      <c r="BG2366" s="190">
        <f>IF(N2366="zákl. přenesená",J2366,0)</f>
        <v>0</v>
      </c>
      <c r="BH2366" s="190">
        <f>IF(N2366="sníž. přenesená",J2366,0)</f>
        <v>0</v>
      </c>
      <c r="BI2366" s="190">
        <f>IF(N2366="nulová",J2366,0)</f>
        <v>0</v>
      </c>
      <c r="BJ2366" s="18" t="s">
        <v>79</v>
      </c>
      <c r="BK2366" s="190">
        <f>ROUND(I2366*H2366,2)</f>
        <v>0</v>
      </c>
      <c r="BL2366" s="18" t="s">
        <v>184</v>
      </c>
      <c r="BM2366" s="189" t="s">
        <v>1463</v>
      </c>
    </row>
    <row r="2367" spans="2:47" s="1" customFormat="1" ht="12">
      <c r="B2367" s="37"/>
      <c r="D2367" s="191" t="s">
        <v>186</v>
      </c>
      <c r="F2367" s="192" t="s">
        <v>1464</v>
      </c>
      <c r="I2367" s="122"/>
      <c r="L2367" s="37"/>
      <c r="M2367" s="193"/>
      <c r="N2367" s="70"/>
      <c r="O2367" s="70"/>
      <c r="P2367" s="70"/>
      <c r="Q2367" s="70"/>
      <c r="R2367" s="70"/>
      <c r="S2367" s="70"/>
      <c r="T2367" s="71"/>
      <c r="AT2367" s="18" t="s">
        <v>186</v>
      </c>
      <c r="AU2367" s="18" t="s">
        <v>81</v>
      </c>
    </row>
    <row r="2368" spans="2:51" s="12" customFormat="1" ht="12">
      <c r="B2368" s="194"/>
      <c r="D2368" s="191" t="s">
        <v>188</v>
      </c>
      <c r="F2368" s="196" t="s">
        <v>1465</v>
      </c>
      <c r="H2368" s="197">
        <v>31865.6</v>
      </c>
      <c r="I2368" s="198"/>
      <c r="L2368" s="194"/>
      <c r="M2368" s="199"/>
      <c r="N2368" s="200"/>
      <c r="O2368" s="200"/>
      <c r="P2368" s="200"/>
      <c r="Q2368" s="200"/>
      <c r="R2368" s="200"/>
      <c r="S2368" s="200"/>
      <c r="T2368" s="201"/>
      <c r="AT2368" s="195" t="s">
        <v>188</v>
      </c>
      <c r="AU2368" s="195" t="s">
        <v>81</v>
      </c>
      <c r="AV2368" s="12" t="s">
        <v>81</v>
      </c>
      <c r="AW2368" s="12" t="s">
        <v>4</v>
      </c>
      <c r="AX2368" s="12" t="s">
        <v>79</v>
      </c>
      <c r="AY2368" s="195" t="s">
        <v>177</v>
      </c>
    </row>
    <row r="2369" spans="2:65" s="1" customFormat="1" ht="36" customHeight="1">
      <c r="B2369" s="177"/>
      <c r="C2369" s="178" t="s">
        <v>1466</v>
      </c>
      <c r="D2369" s="178" t="s">
        <v>179</v>
      </c>
      <c r="E2369" s="179" t="s">
        <v>1467</v>
      </c>
      <c r="F2369" s="180" t="s">
        <v>1468</v>
      </c>
      <c r="G2369" s="181" t="s">
        <v>221</v>
      </c>
      <c r="H2369" s="182">
        <v>1991.6</v>
      </c>
      <c r="I2369" s="183"/>
      <c r="J2369" s="184">
        <f>ROUND(I2369*H2369,2)</f>
        <v>0</v>
      </c>
      <c r="K2369" s="180" t="s">
        <v>183</v>
      </c>
      <c r="L2369" s="37"/>
      <c r="M2369" s="185" t="s">
        <v>3</v>
      </c>
      <c r="N2369" s="186" t="s">
        <v>43</v>
      </c>
      <c r="O2369" s="70"/>
      <c r="P2369" s="187">
        <f>O2369*H2369</f>
        <v>0</v>
      </c>
      <c r="Q2369" s="187">
        <v>0</v>
      </c>
      <c r="R2369" s="187">
        <f>Q2369*H2369</f>
        <v>0</v>
      </c>
      <c r="S2369" s="187">
        <v>0</v>
      </c>
      <c r="T2369" s="188">
        <f>S2369*H2369</f>
        <v>0</v>
      </c>
      <c r="AR2369" s="189" t="s">
        <v>184</v>
      </c>
      <c r="AT2369" s="189" t="s">
        <v>179</v>
      </c>
      <c r="AU2369" s="189" t="s">
        <v>81</v>
      </c>
      <c r="AY2369" s="18" t="s">
        <v>177</v>
      </c>
      <c r="BE2369" s="190">
        <f>IF(N2369="základní",J2369,0)</f>
        <v>0</v>
      </c>
      <c r="BF2369" s="190">
        <f>IF(N2369="snížená",J2369,0)</f>
        <v>0</v>
      </c>
      <c r="BG2369" s="190">
        <f>IF(N2369="zákl. přenesená",J2369,0)</f>
        <v>0</v>
      </c>
      <c r="BH2369" s="190">
        <f>IF(N2369="sníž. přenesená",J2369,0)</f>
        <v>0</v>
      </c>
      <c r="BI2369" s="190">
        <f>IF(N2369="nulová",J2369,0)</f>
        <v>0</v>
      </c>
      <c r="BJ2369" s="18" t="s">
        <v>79</v>
      </c>
      <c r="BK2369" s="190">
        <f>ROUND(I2369*H2369,2)</f>
        <v>0</v>
      </c>
      <c r="BL2369" s="18" t="s">
        <v>184</v>
      </c>
      <c r="BM2369" s="189" t="s">
        <v>1469</v>
      </c>
    </row>
    <row r="2370" spans="2:47" s="1" customFormat="1" ht="12">
      <c r="B2370" s="37"/>
      <c r="D2370" s="191" t="s">
        <v>186</v>
      </c>
      <c r="F2370" s="192" t="s">
        <v>1470</v>
      </c>
      <c r="I2370" s="122"/>
      <c r="L2370" s="37"/>
      <c r="M2370" s="193"/>
      <c r="N2370" s="70"/>
      <c r="O2370" s="70"/>
      <c r="P2370" s="70"/>
      <c r="Q2370" s="70"/>
      <c r="R2370" s="70"/>
      <c r="S2370" s="70"/>
      <c r="T2370" s="71"/>
      <c r="AT2370" s="18" t="s">
        <v>186</v>
      </c>
      <c r="AU2370" s="18" t="s">
        <v>81</v>
      </c>
    </row>
    <row r="2371" spans="2:65" s="1" customFormat="1" ht="36" customHeight="1">
      <c r="B2371" s="177"/>
      <c r="C2371" s="178" t="s">
        <v>1471</v>
      </c>
      <c r="D2371" s="178" t="s">
        <v>179</v>
      </c>
      <c r="E2371" s="179" t="s">
        <v>1472</v>
      </c>
      <c r="F2371" s="180" t="s">
        <v>1473</v>
      </c>
      <c r="G2371" s="181" t="s">
        <v>221</v>
      </c>
      <c r="H2371" s="182">
        <v>593.464</v>
      </c>
      <c r="I2371" s="183"/>
      <c r="J2371" s="184">
        <f>ROUND(I2371*H2371,2)</f>
        <v>0</v>
      </c>
      <c r="K2371" s="180" t="s">
        <v>183</v>
      </c>
      <c r="L2371" s="37"/>
      <c r="M2371" s="185" t="s">
        <v>3</v>
      </c>
      <c r="N2371" s="186" t="s">
        <v>43</v>
      </c>
      <c r="O2371" s="70"/>
      <c r="P2371" s="187">
        <f>O2371*H2371</f>
        <v>0</v>
      </c>
      <c r="Q2371" s="187">
        <v>0</v>
      </c>
      <c r="R2371" s="187">
        <f>Q2371*H2371</f>
        <v>0</v>
      </c>
      <c r="S2371" s="187">
        <v>0</v>
      </c>
      <c r="T2371" s="188">
        <f>S2371*H2371</f>
        <v>0</v>
      </c>
      <c r="AR2371" s="189" t="s">
        <v>184</v>
      </c>
      <c r="AT2371" s="189" t="s">
        <v>179</v>
      </c>
      <c r="AU2371" s="189" t="s">
        <v>81</v>
      </c>
      <c r="AY2371" s="18" t="s">
        <v>177</v>
      </c>
      <c r="BE2371" s="190">
        <f>IF(N2371="základní",J2371,0)</f>
        <v>0</v>
      </c>
      <c r="BF2371" s="190">
        <f>IF(N2371="snížená",J2371,0)</f>
        <v>0</v>
      </c>
      <c r="BG2371" s="190">
        <f>IF(N2371="zákl. přenesená",J2371,0)</f>
        <v>0</v>
      </c>
      <c r="BH2371" s="190">
        <f>IF(N2371="sníž. přenesená",J2371,0)</f>
        <v>0</v>
      </c>
      <c r="BI2371" s="190">
        <f>IF(N2371="nulová",J2371,0)</f>
        <v>0</v>
      </c>
      <c r="BJ2371" s="18" t="s">
        <v>79</v>
      </c>
      <c r="BK2371" s="190">
        <f>ROUND(I2371*H2371,2)</f>
        <v>0</v>
      </c>
      <c r="BL2371" s="18" t="s">
        <v>184</v>
      </c>
      <c r="BM2371" s="189" t="s">
        <v>1474</v>
      </c>
    </row>
    <row r="2372" spans="2:47" s="1" customFormat="1" ht="12">
      <c r="B2372" s="37"/>
      <c r="D2372" s="191" t="s">
        <v>186</v>
      </c>
      <c r="F2372" s="192" t="s">
        <v>1475</v>
      </c>
      <c r="I2372" s="122"/>
      <c r="L2372" s="37"/>
      <c r="M2372" s="193"/>
      <c r="N2372" s="70"/>
      <c r="O2372" s="70"/>
      <c r="P2372" s="70"/>
      <c r="Q2372" s="70"/>
      <c r="R2372" s="70"/>
      <c r="S2372" s="70"/>
      <c r="T2372" s="71"/>
      <c r="AT2372" s="18" t="s">
        <v>186</v>
      </c>
      <c r="AU2372" s="18" t="s">
        <v>81</v>
      </c>
    </row>
    <row r="2373" spans="2:51" s="12" customFormat="1" ht="12">
      <c r="B2373" s="194"/>
      <c r="D2373" s="191" t="s">
        <v>188</v>
      </c>
      <c r="E2373" s="195" t="s">
        <v>3</v>
      </c>
      <c r="F2373" s="196" t="s">
        <v>1476</v>
      </c>
      <c r="H2373" s="197">
        <v>593.464</v>
      </c>
      <c r="I2373" s="198"/>
      <c r="L2373" s="194"/>
      <c r="M2373" s="199"/>
      <c r="N2373" s="200"/>
      <c r="O2373" s="200"/>
      <c r="P2373" s="200"/>
      <c r="Q2373" s="200"/>
      <c r="R2373" s="200"/>
      <c r="S2373" s="200"/>
      <c r="T2373" s="201"/>
      <c r="AT2373" s="195" t="s">
        <v>188</v>
      </c>
      <c r="AU2373" s="195" t="s">
        <v>81</v>
      </c>
      <c r="AV2373" s="12" t="s">
        <v>81</v>
      </c>
      <c r="AW2373" s="12" t="s">
        <v>34</v>
      </c>
      <c r="AX2373" s="12" t="s">
        <v>79</v>
      </c>
      <c r="AY2373" s="195" t="s">
        <v>177</v>
      </c>
    </row>
    <row r="2374" spans="2:65" s="1" customFormat="1" ht="36" customHeight="1">
      <c r="B2374" s="177"/>
      <c r="C2374" s="178" t="s">
        <v>1477</v>
      </c>
      <c r="D2374" s="178" t="s">
        <v>179</v>
      </c>
      <c r="E2374" s="179" t="s">
        <v>1478</v>
      </c>
      <c r="F2374" s="180" t="s">
        <v>1479</v>
      </c>
      <c r="G2374" s="181" t="s">
        <v>221</v>
      </c>
      <c r="H2374" s="182">
        <v>20.592</v>
      </c>
      <c r="I2374" s="183"/>
      <c r="J2374" s="184">
        <f>ROUND(I2374*H2374,2)</f>
        <v>0</v>
      </c>
      <c r="K2374" s="180" t="s">
        <v>183</v>
      </c>
      <c r="L2374" s="37"/>
      <c r="M2374" s="185" t="s">
        <v>3</v>
      </c>
      <c r="N2374" s="186" t="s">
        <v>43</v>
      </c>
      <c r="O2374" s="70"/>
      <c r="P2374" s="187">
        <f>O2374*H2374</f>
        <v>0</v>
      </c>
      <c r="Q2374" s="187">
        <v>0</v>
      </c>
      <c r="R2374" s="187">
        <f>Q2374*H2374</f>
        <v>0</v>
      </c>
      <c r="S2374" s="187">
        <v>0</v>
      </c>
      <c r="T2374" s="188">
        <f>S2374*H2374</f>
        <v>0</v>
      </c>
      <c r="AR2374" s="189" t="s">
        <v>184</v>
      </c>
      <c r="AT2374" s="189" t="s">
        <v>179</v>
      </c>
      <c r="AU2374" s="189" t="s">
        <v>81</v>
      </c>
      <c r="AY2374" s="18" t="s">
        <v>177</v>
      </c>
      <c r="BE2374" s="190">
        <f>IF(N2374="základní",J2374,0)</f>
        <v>0</v>
      </c>
      <c r="BF2374" s="190">
        <f>IF(N2374="snížená",J2374,0)</f>
        <v>0</v>
      </c>
      <c r="BG2374" s="190">
        <f>IF(N2374="zákl. přenesená",J2374,0)</f>
        <v>0</v>
      </c>
      <c r="BH2374" s="190">
        <f>IF(N2374="sníž. přenesená",J2374,0)</f>
        <v>0</v>
      </c>
      <c r="BI2374" s="190">
        <f>IF(N2374="nulová",J2374,0)</f>
        <v>0</v>
      </c>
      <c r="BJ2374" s="18" t="s">
        <v>79</v>
      </c>
      <c r="BK2374" s="190">
        <f>ROUND(I2374*H2374,2)</f>
        <v>0</v>
      </c>
      <c r="BL2374" s="18" t="s">
        <v>184</v>
      </c>
      <c r="BM2374" s="189" t="s">
        <v>1480</v>
      </c>
    </row>
    <row r="2375" spans="2:47" s="1" customFormat="1" ht="12">
      <c r="B2375" s="37"/>
      <c r="D2375" s="191" t="s">
        <v>186</v>
      </c>
      <c r="F2375" s="192" t="s">
        <v>1475</v>
      </c>
      <c r="I2375" s="122"/>
      <c r="L2375" s="37"/>
      <c r="M2375" s="193"/>
      <c r="N2375" s="70"/>
      <c r="O2375" s="70"/>
      <c r="P2375" s="70"/>
      <c r="Q2375" s="70"/>
      <c r="R2375" s="70"/>
      <c r="S2375" s="70"/>
      <c r="T2375" s="71"/>
      <c r="AT2375" s="18" t="s">
        <v>186</v>
      </c>
      <c r="AU2375" s="18" t="s">
        <v>81</v>
      </c>
    </row>
    <row r="2376" spans="2:51" s="12" customFormat="1" ht="12">
      <c r="B2376" s="194"/>
      <c r="D2376" s="191" t="s">
        <v>188</v>
      </c>
      <c r="E2376" s="195" t="s">
        <v>3</v>
      </c>
      <c r="F2376" s="196" t="s">
        <v>1481</v>
      </c>
      <c r="H2376" s="197">
        <v>20.592</v>
      </c>
      <c r="I2376" s="198"/>
      <c r="L2376" s="194"/>
      <c r="M2376" s="199"/>
      <c r="N2376" s="200"/>
      <c r="O2376" s="200"/>
      <c r="P2376" s="200"/>
      <c r="Q2376" s="200"/>
      <c r="R2376" s="200"/>
      <c r="S2376" s="200"/>
      <c r="T2376" s="201"/>
      <c r="AT2376" s="195" t="s">
        <v>188</v>
      </c>
      <c r="AU2376" s="195" t="s">
        <v>81</v>
      </c>
      <c r="AV2376" s="12" t="s">
        <v>81</v>
      </c>
      <c r="AW2376" s="12" t="s">
        <v>34</v>
      </c>
      <c r="AX2376" s="12" t="s">
        <v>79</v>
      </c>
      <c r="AY2376" s="195" t="s">
        <v>177</v>
      </c>
    </row>
    <row r="2377" spans="2:65" s="1" customFormat="1" ht="36" customHeight="1">
      <c r="B2377" s="177"/>
      <c r="C2377" s="178" t="s">
        <v>1482</v>
      </c>
      <c r="D2377" s="178" t="s">
        <v>179</v>
      </c>
      <c r="E2377" s="179" t="s">
        <v>1483</v>
      </c>
      <c r="F2377" s="180" t="s">
        <v>1484</v>
      </c>
      <c r="G2377" s="181" t="s">
        <v>221</v>
      </c>
      <c r="H2377" s="182">
        <v>1299.512</v>
      </c>
      <c r="I2377" s="183"/>
      <c r="J2377" s="184">
        <f>ROUND(I2377*H2377,2)</f>
        <v>0</v>
      </c>
      <c r="K2377" s="180" t="s">
        <v>183</v>
      </c>
      <c r="L2377" s="37"/>
      <c r="M2377" s="185" t="s">
        <v>3</v>
      </c>
      <c r="N2377" s="186" t="s">
        <v>43</v>
      </c>
      <c r="O2377" s="70"/>
      <c r="P2377" s="187">
        <f>O2377*H2377</f>
        <v>0</v>
      </c>
      <c r="Q2377" s="187">
        <v>0</v>
      </c>
      <c r="R2377" s="187">
        <f>Q2377*H2377</f>
        <v>0</v>
      </c>
      <c r="S2377" s="187">
        <v>0</v>
      </c>
      <c r="T2377" s="188">
        <f>S2377*H2377</f>
        <v>0</v>
      </c>
      <c r="AR2377" s="189" t="s">
        <v>184</v>
      </c>
      <c r="AT2377" s="189" t="s">
        <v>179</v>
      </c>
      <c r="AU2377" s="189" t="s">
        <v>81</v>
      </c>
      <c r="AY2377" s="18" t="s">
        <v>177</v>
      </c>
      <c r="BE2377" s="190">
        <f>IF(N2377="základní",J2377,0)</f>
        <v>0</v>
      </c>
      <c r="BF2377" s="190">
        <f>IF(N2377="snížená",J2377,0)</f>
        <v>0</v>
      </c>
      <c r="BG2377" s="190">
        <f>IF(N2377="zákl. přenesená",J2377,0)</f>
        <v>0</v>
      </c>
      <c r="BH2377" s="190">
        <f>IF(N2377="sníž. přenesená",J2377,0)</f>
        <v>0</v>
      </c>
      <c r="BI2377" s="190">
        <f>IF(N2377="nulová",J2377,0)</f>
        <v>0</v>
      </c>
      <c r="BJ2377" s="18" t="s">
        <v>79</v>
      </c>
      <c r="BK2377" s="190">
        <f>ROUND(I2377*H2377,2)</f>
        <v>0</v>
      </c>
      <c r="BL2377" s="18" t="s">
        <v>184</v>
      </c>
      <c r="BM2377" s="189" t="s">
        <v>1485</v>
      </c>
    </row>
    <row r="2378" spans="2:47" s="1" customFormat="1" ht="12">
      <c r="B2378" s="37"/>
      <c r="D2378" s="191" t="s">
        <v>186</v>
      </c>
      <c r="F2378" s="192" t="s">
        <v>1475</v>
      </c>
      <c r="I2378" s="122"/>
      <c r="L2378" s="37"/>
      <c r="M2378" s="193"/>
      <c r="N2378" s="70"/>
      <c r="O2378" s="70"/>
      <c r="P2378" s="70"/>
      <c r="Q2378" s="70"/>
      <c r="R2378" s="70"/>
      <c r="S2378" s="70"/>
      <c r="T2378" s="71"/>
      <c r="AT2378" s="18" t="s">
        <v>186</v>
      </c>
      <c r="AU2378" s="18" t="s">
        <v>81</v>
      </c>
    </row>
    <row r="2379" spans="2:51" s="12" customFormat="1" ht="12">
      <c r="B2379" s="194"/>
      <c r="D2379" s="191" t="s">
        <v>188</v>
      </c>
      <c r="E2379" s="195" t="s">
        <v>3</v>
      </c>
      <c r="F2379" s="196" t="s">
        <v>1486</v>
      </c>
      <c r="H2379" s="197">
        <v>1299.512</v>
      </c>
      <c r="I2379" s="198"/>
      <c r="L2379" s="194"/>
      <c r="M2379" s="199"/>
      <c r="N2379" s="200"/>
      <c r="O2379" s="200"/>
      <c r="P2379" s="200"/>
      <c r="Q2379" s="200"/>
      <c r="R2379" s="200"/>
      <c r="S2379" s="200"/>
      <c r="T2379" s="201"/>
      <c r="AT2379" s="195" t="s">
        <v>188</v>
      </c>
      <c r="AU2379" s="195" t="s">
        <v>81</v>
      </c>
      <c r="AV2379" s="12" t="s">
        <v>81</v>
      </c>
      <c r="AW2379" s="12" t="s">
        <v>34</v>
      </c>
      <c r="AX2379" s="12" t="s">
        <v>79</v>
      </c>
      <c r="AY2379" s="195" t="s">
        <v>177</v>
      </c>
    </row>
    <row r="2380" spans="2:65" s="1" customFormat="1" ht="36" customHeight="1">
      <c r="B2380" s="177"/>
      <c r="C2380" s="178" t="s">
        <v>1487</v>
      </c>
      <c r="D2380" s="178" t="s">
        <v>179</v>
      </c>
      <c r="E2380" s="179" t="s">
        <v>1488</v>
      </c>
      <c r="F2380" s="180" t="s">
        <v>1489</v>
      </c>
      <c r="G2380" s="181" t="s">
        <v>221</v>
      </c>
      <c r="H2380" s="182">
        <v>5.08</v>
      </c>
      <c r="I2380" s="183"/>
      <c r="J2380" s="184">
        <f>ROUND(I2380*H2380,2)</f>
        <v>0</v>
      </c>
      <c r="K2380" s="180" t="s">
        <v>183</v>
      </c>
      <c r="L2380" s="37"/>
      <c r="M2380" s="185" t="s">
        <v>3</v>
      </c>
      <c r="N2380" s="186" t="s">
        <v>43</v>
      </c>
      <c r="O2380" s="70"/>
      <c r="P2380" s="187">
        <f>O2380*H2380</f>
        <v>0</v>
      </c>
      <c r="Q2380" s="187">
        <v>0</v>
      </c>
      <c r="R2380" s="187">
        <f>Q2380*H2380</f>
        <v>0</v>
      </c>
      <c r="S2380" s="187">
        <v>0</v>
      </c>
      <c r="T2380" s="188">
        <f>S2380*H2380</f>
        <v>0</v>
      </c>
      <c r="AR2380" s="189" t="s">
        <v>184</v>
      </c>
      <c r="AT2380" s="189" t="s">
        <v>179</v>
      </c>
      <c r="AU2380" s="189" t="s">
        <v>81</v>
      </c>
      <c r="AY2380" s="18" t="s">
        <v>177</v>
      </c>
      <c r="BE2380" s="190">
        <f>IF(N2380="základní",J2380,0)</f>
        <v>0</v>
      </c>
      <c r="BF2380" s="190">
        <f>IF(N2380="snížená",J2380,0)</f>
        <v>0</v>
      </c>
      <c r="BG2380" s="190">
        <f>IF(N2380="zákl. přenesená",J2380,0)</f>
        <v>0</v>
      </c>
      <c r="BH2380" s="190">
        <f>IF(N2380="sníž. přenesená",J2380,0)</f>
        <v>0</v>
      </c>
      <c r="BI2380" s="190">
        <f>IF(N2380="nulová",J2380,0)</f>
        <v>0</v>
      </c>
      <c r="BJ2380" s="18" t="s">
        <v>79</v>
      </c>
      <c r="BK2380" s="190">
        <f>ROUND(I2380*H2380,2)</f>
        <v>0</v>
      </c>
      <c r="BL2380" s="18" t="s">
        <v>184</v>
      </c>
      <c r="BM2380" s="189" t="s">
        <v>1490</v>
      </c>
    </row>
    <row r="2381" spans="2:47" s="1" customFormat="1" ht="12">
      <c r="B2381" s="37"/>
      <c r="D2381" s="191" t="s">
        <v>186</v>
      </c>
      <c r="F2381" s="192" t="s">
        <v>1475</v>
      </c>
      <c r="I2381" s="122"/>
      <c r="L2381" s="37"/>
      <c r="M2381" s="193"/>
      <c r="N2381" s="70"/>
      <c r="O2381" s="70"/>
      <c r="P2381" s="70"/>
      <c r="Q2381" s="70"/>
      <c r="R2381" s="70"/>
      <c r="S2381" s="70"/>
      <c r="T2381" s="71"/>
      <c r="AT2381" s="18" t="s">
        <v>186</v>
      </c>
      <c r="AU2381" s="18" t="s">
        <v>81</v>
      </c>
    </row>
    <row r="2382" spans="2:65" s="1" customFormat="1" ht="36" customHeight="1">
      <c r="B2382" s="177"/>
      <c r="C2382" s="178" t="s">
        <v>1491</v>
      </c>
      <c r="D2382" s="178" t="s">
        <v>179</v>
      </c>
      <c r="E2382" s="179" t="s">
        <v>1492</v>
      </c>
      <c r="F2382" s="180" t="s">
        <v>1493</v>
      </c>
      <c r="G2382" s="181" t="s">
        <v>221</v>
      </c>
      <c r="H2382" s="182">
        <v>14.648</v>
      </c>
      <c r="I2382" s="183"/>
      <c r="J2382" s="184">
        <f>ROUND(I2382*H2382,2)</f>
        <v>0</v>
      </c>
      <c r="K2382" s="180" t="s">
        <v>183</v>
      </c>
      <c r="L2382" s="37"/>
      <c r="M2382" s="185" t="s">
        <v>3</v>
      </c>
      <c r="N2382" s="186" t="s">
        <v>43</v>
      </c>
      <c r="O2382" s="70"/>
      <c r="P2382" s="187">
        <f>O2382*H2382</f>
        <v>0</v>
      </c>
      <c r="Q2382" s="187">
        <v>0</v>
      </c>
      <c r="R2382" s="187">
        <f>Q2382*H2382</f>
        <v>0</v>
      </c>
      <c r="S2382" s="187">
        <v>0</v>
      </c>
      <c r="T2382" s="188">
        <f>S2382*H2382</f>
        <v>0</v>
      </c>
      <c r="AR2382" s="189" t="s">
        <v>184</v>
      </c>
      <c r="AT2382" s="189" t="s">
        <v>179</v>
      </c>
      <c r="AU2382" s="189" t="s">
        <v>81</v>
      </c>
      <c r="AY2382" s="18" t="s">
        <v>177</v>
      </c>
      <c r="BE2382" s="190">
        <f>IF(N2382="základní",J2382,0)</f>
        <v>0</v>
      </c>
      <c r="BF2382" s="190">
        <f>IF(N2382="snížená",J2382,0)</f>
        <v>0</v>
      </c>
      <c r="BG2382" s="190">
        <f>IF(N2382="zákl. přenesená",J2382,0)</f>
        <v>0</v>
      </c>
      <c r="BH2382" s="190">
        <f>IF(N2382="sníž. přenesená",J2382,0)</f>
        <v>0</v>
      </c>
      <c r="BI2382" s="190">
        <f>IF(N2382="nulová",J2382,0)</f>
        <v>0</v>
      </c>
      <c r="BJ2382" s="18" t="s">
        <v>79</v>
      </c>
      <c r="BK2382" s="190">
        <f>ROUND(I2382*H2382,2)</f>
        <v>0</v>
      </c>
      <c r="BL2382" s="18" t="s">
        <v>184</v>
      </c>
      <c r="BM2382" s="189" t="s">
        <v>1494</v>
      </c>
    </row>
    <row r="2383" spans="2:47" s="1" customFormat="1" ht="12">
      <c r="B2383" s="37"/>
      <c r="D2383" s="191" t="s">
        <v>186</v>
      </c>
      <c r="F2383" s="192" t="s">
        <v>1475</v>
      </c>
      <c r="I2383" s="122"/>
      <c r="L2383" s="37"/>
      <c r="M2383" s="193"/>
      <c r="N2383" s="70"/>
      <c r="O2383" s="70"/>
      <c r="P2383" s="70"/>
      <c r="Q2383" s="70"/>
      <c r="R2383" s="70"/>
      <c r="S2383" s="70"/>
      <c r="T2383" s="71"/>
      <c r="AT2383" s="18" t="s">
        <v>186</v>
      </c>
      <c r="AU2383" s="18" t="s">
        <v>81</v>
      </c>
    </row>
    <row r="2384" spans="2:65" s="1" customFormat="1" ht="36" customHeight="1">
      <c r="B2384" s="177"/>
      <c r="C2384" s="178" t="s">
        <v>1495</v>
      </c>
      <c r="D2384" s="178" t="s">
        <v>179</v>
      </c>
      <c r="E2384" s="179" t="s">
        <v>1496</v>
      </c>
      <c r="F2384" s="180" t="s">
        <v>1497</v>
      </c>
      <c r="G2384" s="181" t="s">
        <v>221</v>
      </c>
      <c r="H2384" s="182">
        <v>6.859</v>
      </c>
      <c r="I2384" s="183"/>
      <c r="J2384" s="184">
        <f>ROUND(I2384*H2384,2)</f>
        <v>0</v>
      </c>
      <c r="K2384" s="180" t="s">
        <v>183</v>
      </c>
      <c r="L2384" s="37"/>
      <c r="M2384" s="185" t="s">
        <v>3</v>
      </c>
      <c r="N2384" s="186" t="s">
        <v>43</v>
      </c>
      <c r="O2384" s="70"/>
      <c r="P2384" s="187">
        <f>O2384*H2384</f>
        <v>0</v>
      </c>
      <c r="Q2384" s="187">
        <v>0</v>
      </c>
      <c r="R2384" s="187">
        <f>Q2384*H2384</f>
        <v>0</v>
      </c>
      <c r="S2384" s="187">
        <v>0</v>
      </c>
      <c r="T2384" s="188">
        <f>S2384*H2384</f>
        <v>0</v>
      </c>
      <c r="AR2384" s="189" t="s">
        <v>184</v>
      </c>
      <c r="AT2384" s="189" t="s">
        <v>179</v>
      </c>
      <c r="AU2384" s="189" t="s">
        <v>81</v>
      </c>
      <c r="AY2384" s="18" t="s">
        <v>177</v>
      </c>
      <c r="BE2384" s="190">
        <f>IF(N2384="základní",J2384,0)</f>
        <v>0</v>
      </c>
      <c r="BF2384" s="190">
        <f>IF(N2384="snížená",J2384,0)</f>
        <v>0</v>
      </c>
      <c r="BG2384" s="190">
        <f>IF(N2384="zákl. přenesená",J2384,0)</f>
        <v>0</v>
      </c>
      <c r="BH2384" s="190">
        <f>IF(N2384="sníž. přenesená",J2384,0)</f>
        <v>0</v>
      </c>
      <c r="BI2384" s="190">
        <f>IF(N2384="nulová",J2384,0)</f>
        <v>0</v>
      </c>
      <c r="BJ2384" s="18" t="s">
        <v>79</v>
      </c>
      <c r="BK2384" s="190">
        <f>ROUND(I2384*H2384,2)</f>
        <v>0</v>
      </c>
      <c r="BL2384" s="18" t="s">
        <v>184</v>
      </c>
      <c r="BM2384" s="189" t="s">
        <v>1498</v>
      </c>
    </row>
    <row r="2385" spans="2:47" s="1" customFormat="1" ht="12">
      <c r="B2385" s="37"/>
      <c r="D2385" s="191" t="s">
        <v>186</v>
      </c>
      <c r="F2385" s="192" t="s">
        <v>1475</v>
      </c>
      <c r="I2385" s="122"/>
      <c r="L2385" s="37"/>
      <c r="M2385" s="193"/>
      <c r="N2385" s="70"/>
      <c r="O2385" s="70"/>
      <c r="P2385" s="70"/>
      <c r="Q2385" s="70"/>
      <c r="R2385" s="70"/>
      <c r="S2385" s="70"/>
      <c r="T2385" s="71"/>
      <c r="AT2385" s="18" t="s">
        <v>186</v>
      </c>
      <c r="AU2385" s="18" t="s">
        <v>81</v>
      </c>
    </row>
    <row r="2386" spans="2:65" s="1" customFormat="1" ht="36" customHeight="1">
      <c r="B2386" s="177"/>
      <c r="C2386" s="178" t="s">
        <v>1499</v>
      </c>
      <c r="D2386" s="178" t="s">
        <v>179</v>
      </c>
      <c r="E2386" s="179" t="s">
        <v>1500</v>
      </c>
      <c r="F2386" s="180" t="s">
        <v>1501</v>
      </c>
      <c r="G2386" s="181" t="s">
        <v>221</v>
      </c>
      <c r="H2386" s="182">
        <v>0.193</v>
      </c>
      <c r="I2386" s="183"/>
      <c r="J2386" s="184">
        <f>ROUND(I2386*H2386,2)</f>
        <v>0</v>
      </c>
      <c r="K2386" s="180" t="s">
        <v>183</v>
      </c>
      <c r="L2386" s="37"/>
      <c r="M2386" s="185" t="s">
        <v>3</v>
      </c>
      <c r="N2386" s="186" t="s">
        <v>43</v>
      </c>
      <c r="O2386" s="70"/>
      <c r="P2386" s="187">
        <f>O2386*H2386</f>
        <v>0</v>
      </c>
      <c r="Q2386" s="187">
        <v>0</v>
      </c>
      <c r="R2386" s="187">
        <f>Q2386*H2386</f>
        <v>0</v>
      </c>
      <c r="S2386" s="187">
        <v>0</v>
      </c>
      <c r="T2386" s="188">
        <f>S2386*H2386</f>
        <v>0</v>
      </c>
      <c r="AR2386" s="189" t="s">
        <v>184</v>
      </c>
      <c r="AT2386" s="189" t="s">
        <v>179</v>
      </c>
      <c r="AU2386" s="189" t="s">
        <v>81</v>
      </c>
      <c r="AY2386" s="18" t="s">
        <v>177</v>
      </c>
      <c r="BE2386" s="190">
        <f>IF(N2386="základní",J2386,0)</f>
        <v>0</v>
      </c>
      <c r="BF2386" s="190">
        <f>IF(N2386="snížená",J2386,0)</f>
        <v>0</v>
      </c>
      <c r="BG2386" s="190">
        <f>IF(N2386="zákl. přenesená",J2386,0)</f>
        <v>0</v>
      </c>
      <c r="BH2386" s="190">
        <f>IF(N2386="sníž. přenesená",J2386,0)</f>
        <v>0</v>
      </c>
      <c r="BI2386" s="190">
        <f>IF(N2386="nulová",J2386,0)</f>
        <v>0</v>
      </c>
      <c r="BJ2386" s="18" t="s">
        <v>79</v>
      </c>
      <c r="BK2386" s="190">
        <f>ROUND(I2386*H2386,2)</f>
        <v>0</v>
      </c>
      <c r="BL2386" s="18" t="s">
        <v>184</v>
      </c>
      <c r="BM2386" s="189" t="s">
        <v>1502</v>
      </c>
    </row>
    <row r="2387" spans="2:47" s="1" customFormat="1" ht="12">
      <c r="B2387" s="37"/>
      <c r="D2387" s="191" t="s">
        <v>186</v>
      </c>
      <c r="F2387" s="192" t="s">
        <v>1475</v>
      </c>
      <c r="I2387" s="122"/>
      <c r="L2387" s="37"/>
      <c r="M2387" s="193"/>
      <c r="N2387" s="70"/>
      <c r="O2387" s="70"/>
      <c r="P2387" s="70"/>
      <c r="Q2387" s="70"/>
      <c r="R2387" s="70"/>
      <c r="S2387" s="70"/>
      <c r="T2387" s="71"/>
      <c r="AT2387" s="18" t="s">
        <v>186</v>
      </c>
      <c r="AU2387" s="18" t="s">
        <v>81</v>
      </c>
    </row>
    <row r="2388" spans="2:51" s="12" customFormat="1" ht="12">
      <c r="B2388" s="194"/>
      <c r="D2388" s="191" t="s">
        <v>188</v>
      </c>
      <c r="E2388" s="195" t="s">
        <v>3</v>
      </c>
      <c r="F2388" s="196" t="s">
        <v>1503</v>
      </c>
      <c r="H2388" s="197">
        <v>0.193</v>
      </c>
      <c r="I2388" s="198"/>
      <c r="L2388" s="194"/>
      <c r="M2388" s="199"/>
      <c r="N2388" s="200"/>
      <c r="O2388" s="200"/>
      <c r="P2388" s="200"/>
      <c r="Q2388" s="200"/>
      <c r="R2388" s="200"/>
      <c r="S2388" s="200"/>
      <c r="T2388" s="201"/>
      <c r="AT2388" s="195" t="s">
        <v>188</v>
      </c>
      <c r="AU2388" s="195" t="s">
        <v>81</v>
      </c>
      <c r="AV2388" s="12" t="s">
        <v>81</v>
      </c>
      <c r="AW2388" s="12" t="s">
        <v>34</v>
      </c>
      <c r="AX2388" s="12" t="s">
        <v>79</v>
      </c>
      <c r="AY2388" s="195" t="s">
        <v>177</v>
      </c>
    </row>
    <row r="2389" spans="2:65" s="1" customFormat="1" ht="36" customHeight="1">
      <c r="B2389" s="177"/>
      <c r="C2389" s="178" t="s">
        <v>1504</v>
      </c>
      <c r="D2389" s="178" t="s">
        <v>179</v>
      </c>
      <c r="E2389" s="179" t="s">
        <v>1505</v>
      </c>
      <c r="F2389" s="180" t="s">
        <v>1506</v>
      </c>
      <c r="G2389" s="181" t="s">
        <v>221</v>
      </c>
      <c r="H2389" s="182">
        <v>51.252</v>
      </c>
      <c r="I2389" s="183"/>
      <c r="J2389" s="184">
        <f>ROUND(I2389*H2389,2)</f>
        <v>0</v>
      </c>
      <c r="K2389" s="180" t="s">
        <v>183</v>
      </c>
      <c r="L2389" s="37"/>
      <c r="M2389" s="185" t="s">
        <v>3</v>
      </c>
      <c r="N2389" s="186" t="s">
        <v>43</v>
      </c>
      <c r="O2389" s="70"/>
      <c r="P2389" s="187">
        <f>O2389*H2389</f>
        <v>0</v>
      </c>
      <c r="Q2389" s="187">
        <v>0</v>
      </c>
      <c r="R2389" s="187">
        <f>Q2389*H2389</f>
        <v>0</v>
      </c>
      <c r="S2389" s="187">
        <v>0</v>
      </c>
      <c r="T2389" s="188">
        <f>S2389*H2389</f>
        <v>0</v>
      </c>
      <c r="AR2389" s="189" t="s">
        <v>184</v>
      </c>
      <c r="AT2389" s="189" t="s">
        <v>179</v>
      </c>
      <c r="AU2389" s="189" t="s">
        <v>81</v>
      </c>
      <c r="AY2389" s="18" t="s">
        <v>177</v>
      </c>
      <c r="BE2389" s="190">
        <f>IF(N2389="základní",J2389,0)</f>
        <v>0</v>
      </c>
      <c r="BF2389" s="190">
        <f>IF(N2389="snížená",J2389,0)</f>
        <v>0</v>
      </c>
      <c r="BG2389" s="190">
        <f>IF(N2389="zákl. přenesená",J2389,0)</f>
        <v>0</v>
      </c>
      <c r="BH2389" s="190">
        <f>IF(N2389="sníž. přenesená",J2389,0)</f>
        <v>0</v>
      </c>
      <c r="BI2389" s="190">
        <f>IF(N2389="nulová",J2389,0)</f>
        <v>0</v>
      </c>
      <c r="BJ2389" s="18" t="s">
        <v>79</v>
      </c>
      <c r="BK2389" s="190">
        <f>ROUND(I2389*H2389,2)</f>
        <v>0</v>
      </c>
      <c r="BL2389" s="18" t="s">
        <v>184</v>
      </c>
      <c r="BM2389" s="189" t="s">
        <v>1507</v>
      </c>
    </row>
    <row r="2390" spans="2:47" s="1" customFormat="1" ht="12">
      <c r="B2390" s="37"/>
      <c r="D2390" s="191" t="s">
        <v>186</v>
      </c>
      <c r="F2390" s="192" t="s">
        <v>1475</v>
      </c>
      <c r="I2390" s="122"/>
      <c r="L2390" s="37"/>
      <c r="M2390" s="193"/>
      <c r="N2390" s="70"/>
      <c r="O2390" s="70"/>
      <c r="P2390" s="70"/>
      <c r="Q2390" s="70"/>
      <c r="R2390" s="70"/>
      <c r="S2390" s="70"/>
      <c r="T2390" s="71"/>
      <c r="AT2390" s="18" t="s">
        <v>186</v>
      </c>
      <c r="AU2390" s="18" t="s">
        <v>81</v>
      </c>
    </row>
    <row r="2391" spans="2:51" s="12" customFormat="1" ht="12">
      <c r="B2391" s="194"/>
      <c r="D2391" s="191" t="s">
        <v>188</v>
      </c>
      <c r="E2391" s="195" t="s">
        <v>3</v>
      </c>
      <c r="F2391" s="196" t="s">
        <v>1508</v>
      </c>
      <c r="H2391" s="197">
        <v>51.252</v>
      </c>
      <c r="I2391" s="198"/>
      <c r="L2391" s="194"/>
      <c r="M2391" s="199"/>
      <c r="N2391" s="200"/>
      <c r="O2391" s="200"/>
      <c r="P2391" s="200"/>
      <c r="Q2391" s="200"/>
      <c r="R2391" s="200"/>
      <c r="S2391" s="200"/>
      <c r="T2391" s="201"/>
      <c r="AT2391" s="195" t="s">
        <v>188</v>
      </c>
      <c r="AU2391" s="195" t="s">
        <v>81</v>
      </c>
      <c r="AV2391" s="12" t="s">
        <v>81</v>
      </c>
      <c r="AW2391" s="12" t="s">
        <v>34</v>
      </c>
      <c r="AX2391" s="12" t="s">
        <v>79</v>
      </c>
      <c r="AY2391" s="195" t="s">
        <v>177</v>
      </c>
    </row>
    <row r="2392" spans="2:63" s="11" customFormat="1" ht="22.8" customHeight="1">
      <c r="B2392" s="164"/>
      <c r="D2392" s="165" t="s">
        <v>71</v>
      </c>
      <c r="E2392" s="175" t="s">
        <v>1509</v>
      </c>
      <c r="F2392" s="175" t="s">
        <v>1510</v>
      </c>
      <c r="I2392" s="167"/>
      <c r="J2392" s="176">
        <f>BK2392</f>
        <v>0</v>
      </c>
      <c r="L2392" s="164"/>
      <c r="M2392" s="169"/>
      <c r="N2392" s="170"/>
      <c r="O2392" s="170"/>
      <c r="P2392" s="171">
        <f>SUM(P2393:P2394)</f>
        <v>0</v>
      </c>
      <c r="Q2392" s="170"/>
      <c r="R2392" s="171">
        <f>SUM(R2393:R2394)</f>
        <v>0</v>
      </c>
      <c r="S2392" s="170"/>
      <c r="T2392" s="172">
        <f>SUM(T2393:T2394)</f>
        <v>0</v>
      </c>
      <c r="AR2392" s="165" t="s">
        <v>79</v>
      </c>
      <c r="AT2392" s="173" t="s">
        <v>71</v>
      </c>
      <c r="AU2392" s="173" t="s">
        <v>79</v>
      </c>
      <c r="AY2392" s="165" t="s">
        <v>177</v>
      </c>
      <c r="BK2392" s="174">
        <f>SUM(BK2393:BK2394)</f>
        <v>0</v>
      </c>
    </row>
    <row r="2393" spans="2:65" s="1" customFormat="1" ht="48" customHeight="1">
      <c r="B2393" s="177"/>
      <c r="C2393" s="178" t="s">
        <v>1511</v>
      </c>
      <c r="D2393" s="178" t="s">
        <v>179</v>
      </c>
      <c r="E2393" s="179" t="s">
        <v>1512</v>
      </c>
      <c r="F2393" s="180" t="s">
        <v>1513</v>
      </c>
      <c r="G2393" s="181" t="s">
        <v>221</v>
      </c>
      <c r="H2393" s="182">
        <v>1401.132</v>
      </c>
      <c r="I2393" s="183"/>
      <c r="J2393" s="184">
        <f>ROUND(I2393*H2393,2)</f>
        <v>0</v>
      </c>
      <c r="K2393" s="180" t="s">
        <v>183</v>
      </c>
      <c r="L2393" s="37"/>
      <c r="M2393" s="185" t="s">
        <v>3</v>
      </c>
      <c r="N2393" s="186" t="s">
        <v>43</v>
      </c>
      <c r="O2393" s="70"/>
      <c r="P2393" s="187">
        <f>O2393*H2393</f>
        <v>0</v>
      </c>
      <c r="Q2393" s="187">
        <v>0</v>
      </c>
      <c r="R2393" s="187">
        <f>Q2393*H2393</f>
        <v>0</v>
      </c>
      <c r="S2393" s="187">
        <v>0</v>
      </c>
      <c r="T2393" s="188">
        <f>S2393*H2393</f>
        <v>0</v>
      </c>
      <c r="AR2393" s="189" t="s">
        <v>184</v>
      </c>
      <c r="AT2393" s="189" t="s">
        <v>179</v>
      </c>
      <c r="AU2393" s="189" t="s">
        <v>81</v>
      </c>
      <c r="AY2393" s="18" t="s">
        <v>177</v>
      </c>
      <c r="BE2393" s="190">
        <f>IF(N2393="základní",J2393,0)</f>
        <v>0</v>
      </c>
      <c r="BF2393" s="190">
        <f>IF(N2393="snížená",J2393,0)</f>
        <v>0</v>
      </c>
      <c r="BG2393" s="190">
        <f>IF(N2393="zákl. přenesená",J2393,0)</f>
        <v>0</v>
      </c>
      <c r="BH2393" s="190">
        <f>IF(N2393="sníž. přenesená",J2393,0)</f>
        <v>0</v>
      </c>
      <c r="BI2393" s="190">
        <f>IF(N2393="nulová",J2393,0)</f>
        <v>0</v>
      </c>
      <c r="BJ2393" s="18" t="s">
        <v>79</v>
      </c>
      <c r="BK2393" s="190">
        <f>ROUND(I2393*H2393,2)</f>
        <v>0</v>
      </c>
      <c r="BL2393" s="18" t="s">
        <v>184</v>
      </c>
      <c r="BM2393" s="189" t="s">
        <v>1514</v>
      </c>
    </row>
    <row r="2394" spans="2:47" s="1" customFormat="1" ht="12">
      <c r="B2394" s="37"/>
      <c r="D2394" s="191" t="s">
        <v>186</v>
      </c>
      <c r="F2394" s="192" t="s">
        <v>1515</v>
      </c>
      <c r="I2394" s="122"/>
      <c r="L2394" s="37"/>
      <c r="M2394" s="193"/>
      <c r="N2394" s="70"/>
      <c r="O2394" s="70"/>
      <c r="P2394" s="70"/>
      <c r="Q2394" s="70"/>
      <c r="R2394" s="70"/>
      <c r="S2394" s="70"/>
      <c r="T2394" s="71"/>
      <c r="AT2394" s="18" t="s">
        <v>186</v>
      </c>
      <c r="AU2394" s="18" t="s">
        <v>81</v>
      </c>
    </row>
    <row r="2395" spans="2:63" s="11" customFormat="1" ht="25.9" customHeight="1">
      <c r="B2395" s="164"/>
      <c r="D2395" s="165" t="s">
        <v>71</v>
      </c>
      <c r="E2395" s="166" t="s">
        <v>1516</v>
      </c>
      <c r="F2395" s="166" t="s">
        <v>1517</v>
      </c>
      <c r="I2395" s="167"/>
      <c r="J2395" s="168">
        <f>BK2395</f>
        <v>0</v>
      </c>
      <c r="L2395" s="164"/>
      <c r="M2395" s="169"/>
      <c r="N2395" s="170"/>
      <c r="O2395" s="170"/>
      <c r="P2395" s="171">
        <f>P2396+P2578+P2613+P2666+P2668+P2671+P2770+P2913+P2988+P3062+P3302+P3322+P3517+P3889+P5161+P5186</f>
        <v>0</v>
      </c>
      <c r="Q2395" s="170"/>
      <c r="R2395" s="171">
        <f>R2396+R2578+R2613+R2666+R2668+R2671+R2770+R2913+R2988+R3062+R3302+R3322+R3517+R3889+R5161+R5186</f>
        <v>146.78285617</v>
      </c>
      <c r="S2395" s="170"/>
      <c r="T2395" s="172">
        <f>T2396+T2578+T2613+T2666+T2668+T2671+T2770+T2913+T2988+T3062+T3302+T3322+T3517+T3889+T5161+T5186</f>
        <v>546.915062</v>
      </c>
      <c r="AR2395" s="165" t="s">
        <v>81</v>
      </c>
      <c r="AT2395" s="173" t="s">
        <v>71</v>
      </c>
      <c r="AU2395" s="173" t="s">
        <v>72</v>
      </c>
      <c r="AY2395" s="165" t="s">
        <v>177</v>
      </c>
      <c r="BK2395" s="174">
        <f>BK2396+BK2578+BK2613+BK2666+BK2668+BK2671+BK2770+BK2913+BK2988+BK3062+BK3302+BK3322+BK3517+BK3889+BK5161+BK5186</f>
        <v>0</v>
      </c>
    </row>
    <row r="2396" spans="2:63" s="11" customFormat="1" ht="22.8" customHeight="1">
      <c r="B2396" s="164"/>
      <c r="D2396" s="165" t="s">
        <v>71</v>
      </c>
      <c r="E2396" s="175" t="s">
        <v>1518</v>
      </c>
      <c r="F2396" s="175" t="s">
        <v>1519</v>
      </c>
      <c r="I2396" s="167"/>
      <c r="J2396" s="176">
        <f>BK2396</f>
        <v>0</v>
      </c>
      <c r="L2396" s="164"/>
      <c r="M2396" s="169"/>
      <c r="N2396" s="170"/>
      <c r="O2396" s="170"/>
      <c r="P2396" s="171">
        <f>SUM(P2397:P2577)</f>
        <v>0</v>
      </c>
      <c r="Q2396" s="170"/>
      <c r="R2396" s="171">
        <f>SUM(R2397:R2577)</f>
        <v>10.9166875</v>
      </c>
      <c r="S2396" s="170"/>
      <c r="T2396" s="172">
        <f>SUM(T2397:T2577)</f>
        <v>0</v>
      </c>
      <c r="AR2396" s="165" t="s">
        <v>81</v>
      </c>
      <c r="AT2396" s="173" t="s">
        <v>71</v>
      </c>
      <c r="AU2396" s="173" t="s">
        <v>79</v>
      </c>
      <c r="AY2396" s="165" t="s">
        <v>177</v>
      </c>
      <c r="BK2396" s="174">
        <f>SUM(BK2397:BK2577)</f>
        <v>0</v>
      </c>
    </row>
    <row r="2397" spans="2:65" s="1" customFormat="1" ht="36" customHeight="1">
      <c r="B2397" s="177"/>
      <c r="C2397" s="178" t="s">
        <v>1520</v>
      </c>
      <c r="D2397" s="178" t="s">
        <v>179</v>
      </c>
      <c r="E2397" s="179" t="s">
        <v>1521</v>
      </c>
      <c r="F2397" s="180" t="s">
        <v>1522</v>
      </c>
      <c r="G2397" s="181" t="s">
        <v>261</v>
      </c>
      <c r="H2397" s="182">
        <v>31.2</v>
      </c>
      <c r="I2397" s="183"/>
      <c r="J2397" s="184">
        <f>ROUND(I2397*H2397,2)</f>
        <v>0</v>
      </c>
      <c r="K2397" s="180" t="s">
        <v>183</v>
      </c>
      <c r="L2397" s="37"/>
      <c r="M2397" s="185" t="s">
        <v>3</v>
      </c>
      <c r="N2397" s="186" t="s">
        <v>43</v>
      </c>
      <c r="O2397" s="70"/>
      <c r="P2397" s="187">
        <f>O2397*H2397</f>
        <v>0</v>
      </c>
      <c r="Q2397" s="187">
        <v>0</v>
      </c>
      <c r="R2397" s="187">
        <f>Q2397*H2397</f>
        <v>0</v>
      </c>
      <c r="S2397" s="187">
        <v>0</v>
      </c>
      <c r="T2397" s="188">
        <f>S2397*H2397</f>
        <v>0</v>
      </c>
      <c r="AR2397" s="189" t="s">
        <v>265</v>
      </c>
      <c r="AT2397" s="189" t="s">
        <v>179</v>
      </c>
      <c r="AU2397" s="189" t="s">
        <v>81</v>
      </c>
      <c r="AY2397" s="18" t="s">
        <v>177</v>
      </c>
      <c r="BE2397" s="190">
        <f>IF(N2397="základní",J2397,0)</f>
        <v>0</v>
      </c>
      <c r="BF2397" s="190">
        <f>IF(N2397="snížená",J2397,0)</f>
        <v>0</v>
      </c>
      <c r="BG2397" s="190">
        <f>IF(N2397="zákl. přenesená",J2397,0)</f>
        <v>0</v>
      </c>
      <c r="BH2397" s="190">
        <f>IF(N2397="sníž. přenesená",J2397,0)</f>
        <v>0</v>
      </c>
      <c r="BI2397" s="190">
        <f>IF(N2397="nulová",J2397,0)</f>
        <v>0</v>
      </c>
      <c r="BJ2397" s="18" t="s">
        <v>79</v>
      </c>
      <c r="BK2397" s="190">
        <f>ROUND(I2397*H2397,2)</f>
        <v>0</v>
      </c>
      <c r="BL2397" s="18" t="s">
        <v>265</v>
      </c>
      <c r="BM2397" s="189" t="s">
        <v>1523</v>
      </c>
    </row>
    <row r="2398" spans="2:47" s="1" customFormat="1" ht="12">
      <c r="B2398" s="37"/>
      <c r="D2398" s="191" t="s">
        <v>186</v>
      </c>
      <c r="F2398" s="192" t="s">
        <v>1524</v>
      </c>
      <c r="I2398" s="122"/>
      <c r="L2398" s="37"/>
      <c r="M2398" s="193"/>
      <c r="N2398" s="70"/>
      <c r="O2398" s="70"/>
      <c r="P2398" s="70"/>
      <c r="Q2398" s="70"/>
      <c r="R2398" s="70"/>
      <c r="S2398" s="70"/>
      <c r="T2398" s="71"/>
      <c r="AT2398" s="18" t="s">
        <v>186</v>
      </c>
      <c r="AU2398" s="18" t="s">
        <v>81</v>
      </c>
    </row>
    <row r="2399" spans="2:51" s="12" customFormat="1" ht="12">
      <c r="B2399" s="194"/>
      <c r="D2399" s="191" t="s">
        <v>188</v>
      </c>
      <c r="E2399" s="195" t="s">
        <v>3</v>
      </c>
      <c r="F2399" s="196" t="s">
        <v>1525</v>
      </c>
      <c r="H2399" s="197">
        <v>31.2</v>
      </c>
      <c r="I2399" s="198"/>
      <c r="L2399" s="194"/>
      <c r="M2399" s="199"/>
      <c r="N2399" s="200"/>
      <c r="O2399" s="200"/>
      <c r="P2399" s="200"/>
      <c r="Q2399" s="200"/>
      <c r="R2399" s="200"/>
      <c r="S2399" s="200"/>
      <c r="T2399" s="201"/>
      <c r="AT2399" s="195" t="s">
        <v>188</v>
      </c>
      <c r="AU2399" s="195" t="s">
        <v>81</v>
      </c>
      <c r="AV2399" s="12" t="s">
        <v>81</v>
      </c>
      <c r="AW2399" s="12" t="s">
        <v>34</v>
      </c>
      <c r="AX2399" s="12" t="s">
        <v>79</v>
      </c>
      <c r="AY2399" s="195" t="s">
        <v>177</v>
      </c>
    </row>
    <row r="2400" spans="2:65" s="1" customFormat="1" ht="16.5" customHeight="1">
      <c r="B2400" s="177"/>
      <c r="C2400" s="203" t="s">
        <v>1526</v>
      </c>
      <c r="D2400" s="203" t="s">
        <v>237</v>
      </c>
      <c r="E2400" s="204" t="s">
        <v>1527</v>
      </c>
      <c r="F2400" s="205" t="s">
        <v>1528</v>
      </c>
      <c r="G2400" s="206" t="s">
        <v>221</v>
      </c>
      <c r="H2400" s="207">
        <v>0.009</v>
      </c>
      <c r="I2400" s="208"/>
      <c r="J2400" s="209">
        <f>ROUND(I2400*H2400,2)</f>
        <v>0</v>
      </c>
      <c r="K2400" s="205" t="s">
        <v>183</v>
      </c>
      <c r="L2400" s="210"/>
      <c r="M2400" s="211" t="s">
        <v>3</v>
      </c>
      <c r="N2400" s="212" t="s">
        <v>43</v>
      </c>
      <c r="O2400" s="70"/>
      <c r="P2400" s="187">
        <f>O2400*H2400</f>
        <v>0</v>
      </c>
      <c r="Q2400" s="187">
        <v>1</v>
      </c>
      <c r="R2400" s="187">
        <f>Q2400*H2400</f>
        <v>0.009</v>
      </c>
      <c r="S2400" s="187">
        <v>0</v>
      </c>
      <c r="T2400" s="188">
        <f>S2400*H2400</f>
        <v>0</v>
      </c>
      <c r="AR2400" s="189" t="s">
        <v>368</v>
      </c>
      <c r="AT2400" s="189" t="s">
        <v>237</v>
      </c>
      <c r="AU2400" s="189" t="s">
        <v>81</v>
      </c>
      <c r="AY2400" s="18" t="s">
        <v>177</v>
      </c>
      <c r="BE2400" s="190">
        <f>IF(N2400="základní",J2400,0)</f>
        <v>0</v>
      </c>
      <c r="BF2400" s="190">
        <f>IF(N2400="snížená",J2400,0)</f>
        <v>0</v>
      </c>
      <c r="BG2400" s="190">
        <f>IF(N2400="zákl. přenesená",J2400,0)</f>
        <v>0</v>
      </c>
      <c r="BH2400" s="190">
        <f>IF(N2400="sníž. přenesená",J2400,0)</f>
        <v>0</v>
      </c>
      <c r="BI2400" s="190">
        <f>IF(N2400="nulová",J2400,0)</f>
        <v>0</v>
      </c>
      <c r="BJ2400" s="18" t="s">
        <v>79</v>
      </c>
      <c r="BK2400" s="190">
        <f>ROUND(I2400*H2400,2)</f>
        <v>0</v>
      </c>
      <c r="BL2400" s="18" t="s">
        <v>265</v>
      </c>
      <c r="BM2400" s="189" t="s">
        <v>1529</v>
      </c>
    </row>
    <row r="2401" spans="2:51" s="12" customFormat="1" ht="12">
      <c r="B2401" s="194"/>
      <c r="D2401" s="191" t="s">
        <v>188</v>
      </c>
      <c r="F2401" s="196" t="s">
        <v>1530</v>
      </c>
      <c r="H2401" s="197">
        <v>0.009</v>
      </c>
      <c r="I2401" s="198"/>
      <c r="L2401" s="194"/>
      <c r="M2401" s="199"/>
      <c r="N2401" s="200"/>
      <c r="O2401" s="200"/>
      <c r="P2401" s="200"/>
      <c r="Q2401" s="200"/>
      <c r="R2401" s="200"/>
      <c r="S2401" s="200"/>
      <c r="T2401" s="201"/>
      <c r="AT2401" s="195" t="s">
        <v>188</v>
      </c>
      <c r="AU2401" s="195" t="s">
        <v>81</v>
      </c>
      <c r="AV2401" s="12" t="s">
        <v>81</v>
      </c>
      <c r="AW2401" s="12" t="s">
        <v>4</v>
      </c>
      <c r="AX2401" s="12" t="s">
        <v>79</v>
      </c>
      <c r="AY2401" s="195" t="s">
        <v>177</v>
      </c>
    </row>
    <row r="2402" spans="2:65" s="1" customFormat="1" ht="24" customHeight="1">
      <c r="B2402" s="177"/>
      <c r="C2402" s="178" t="s">
        <v>1531</v>
      </c>
      <c r="D2402" s="178" t="s">
        <v>179</v>
      </c>
      <c r="E2402" s="179" t="s">
        <v>1532</v>
      </c>
      <c r="F2402" s="180" t="s">
        <v>1533</v>
      </c>
      <c r="G2402" s="181" t="s">
        <v>261</v>
      </c>
      <c r="H2402" s="182">
        <v>31.2</v>
      </c>
      <c r="I2402" s="183"/>
      <c r="J2402" s="184">
        <f>ROUND(I2402*H2402,2)</f>
        <v>0</v>
      </c>
      <c r="K2402" s="180" t="s">
        <v>183</v>
      </c>
      <c r="L2402" s="37"/>
      <c r="M2402" s="185" t="s">
        <v>3</v>
      </c>
      <c r="N2402" s="186" t="s">
        <v>43</v>
      </c>
      <c r="O2402" s="70"/>
      <c r="P2402" s="187">
        <f>O2402*H2402</f>
        <v>0</v>
      </c>
      <c r="Q2402" s="187">
        <v>0.0004</v>
      </c>
      <c r="R2402" s="187">
        <f>Q2402*H2402</f>
        <v>0.01248</v>
      </c>
      <c r="S2402" s="187">
        <v>0</v>
      </c>
      <c r="T2402" s="188">
        <f>S2402*H2402</f>
        <v>0</v>
      </c>
      <c r="AR2402" s="189" t="s">
        <v>265</v>
      </c>
      <c r="AT2402" s="189" t="s">
        <v>179</v>
      </c>
      <c r="AU2402" s="189" t="s">
        <v>81</v>
      </c>
      <c r="AY2402" s="18" t="s">
        <v>177</v>
      </c>
      <c r="BE2402" s="190">
        <f>IF(N2402="základní",J2402,0)</f>
        <v>0</v>
      </c>
      <c r="BF2402" s="190">
        <f>IF(N2402="snížená",J2402,0)</f>
        <v>0</v>
      </c>
      <c r="BG2402" s="190">
        <f>IF(N2402="zákl. přenesená",J2402,0)</f>
        <v>0</v>
      </c>
      <c r="BH2402" s="190">
        <f>IF(N2402="sníž. přenesená",J2402,0)</f>
        <v>0</v>
      </c>
      <c r="BI2402" s="190">
        <f>IF(N2402="nulová",J2402,0)</f>
        <v>0</v>
      </c>
      <c r="BJ2402" s="18" t="s">
        <v>79</v>
      </c>
      <c r="BK2402" s="190">
        <f>ROUND(I2402*H2402,2)</f>
        <v>0</v>
      </c>
      <c r="BL2402" s="18" t="s">
        <v>265</v>
      </c>
      <c r="BM2402" s="189" t="s">
        <v>1534</v>
      </c>
    </row>
    <row r="2403" spans="2:47" s="1" customFormat="1" ht="12">
      <c r="B2403" s="37"/>
      <c r="D2403" s="191" t="s">
        <v>186</v>
      </c>
      <c r="F2403" s="192" t="s">
        <v>1535</v>
      </c>
      <c r="I2403" s="122"/>
      <c r="L2403" s="37"/>
      <c r="M2403" s="193"/>
      <c r="N2403" s="70"/>
      <c r="O2403" s="70"/>
      <c r="P2403" s="70"/>
      <c r="Q2403" s="70"/>
      <c r="R2403" s="70"/>
      <c r="S2403" s="70"/>
      <c r="T2403" s="71"/>
      <c r="AT2403" s="18" t="s">
        <v>186</v>
      </c>
      <c r="AU2403" s="18" t="s">
        <v>81</v>
      </c>
    </row>
    <row r="2404" spans="2:51" s="12" customFormat="1" ht="12">
      <c r="B2404" s="194"/>
      <c r="D2404" s="191" t="s">
        <v>188</v>
      </c>
      <c r="E2404" s="195" t="s">
        <v>3</v>
      </c>
      <c r="F2404" s="196" t="s">
        <v>1525</v>
      </c>
      <c r="H2404" s="197">
        <v>31.2</v>
      </c>
      <c r="I2404" s="198"/>
      <c r="L2404" s="194"/>
      <c r="M2404" s="199"/>
      <c r="N2404" s="200"/>
      <c r="O2404" s="200"/>
      <c r="P2404" s="200"/>
      <c r="Q2404" s="200"/>
      <c r="R2404" s="200"/>
      <c r="S2404" s="200"/>
      <c r="T2404" s="201"/>
      <c r="AT2404" s="195" t="s">
        <v>188</v>
      </c>
      <c r="AU2404" s="195" t="s">
        <v>81</v>
      </c>
      <c r="AV2404" s="12" t="s">
        <v>81</v>
      </c>
      <c r="AW2404" s="12" t="s">
        <v>34</v>
      </c>
      <c r="AX2404" s="12" t="s">
        <v>79</v>
      </c>
      <c r="AY2404" s="195" t="s">
        <v>177</v>
      </c>
    </row>
    <row r="2405" spans="2:65" s="1" customFormat="1" ht="48" customHeight="1">
      <c r="B2405" s="177"/>
      <c r="C2405" s="203" t="s">
        <v>1536</v>
      </c>
      <c r="D2405" s="203" t="s">
        <v>237</v>
      </c>
      <c r="E2405" s="204" t="s">
        <v>1537</v>
      </c>
      <c r="F2405" s="205" t="s">
        <v>1538</v>
      </c>
      <c r="G2405" s="206" t="s">
        <v>261</v>
      </c>
      <c r="H2405" s="207">
        <v>35.88</v>
      </c>
      <c r="I2405" s="208"/>
      <c r="J2405" s="209">
        <f>ROUND(I2405*H2405,2)</f>
        <v>0</v>
      </c>
      <c r="K2405" s="205" t="s">
        <v>183</v>
      </c>
      <c r="L2405" s="210"/>
      <c r="M2405" s="211" t="s">
        <v>3</v>
      </c>
      <c r="N2405" s="212" t="s">
        <v>43</v>
      </c>
      <c r="O2405" s="70"/>
      <c r="P2405" s="187">
        <f>O2405*H2405</f>
        <v>0</v>
      </c>
      <c r="Q2405" s="187">
        <v>0.001</v>
      </c>
      <c r="R2405" s="187">
        <f>Q2405*H2405</f>
        <v>0.03588</v>
      </c>
      <c r="S2405" s="187">
        <v>0</v>
      </c>
      <c r="T2405" s="188">
        <f>S2405*H2405</f>
        <v>0</v>
      </c>
      <c r="AR2405" s="189" t="s">
        <v>368</v>
      </c>
      <c r="AT2405" s="189" t="s">
        <v>237</v>
      </c>
      <c r="AU2405" s="189" t="s">
        <v>81</v>
      </c>
      <c r="AY2405" s="18" t="s">
        <v>177</v>
      </c>
      <c r="BE2405" s="190">
        <f>IF(N2405="základní",J2405,0)</f>
        <v>0</v>
      </c>
      <c r="BF2405" s="190">
        <f>IF(N2405="snížená",J2405,0)</f>
        <v>0</v>
      </c>
      <c r="BG2405" s="190">
        <f>IF(N2405="zákl. přenesená",J2405,0)</f>
        <v>0</v>
      </c>
      <c r="BH2405" s="190">
        <f>IF(N2405="sníž. přenesená",J2405,0)</f>
        <v>0</v>
      </c>
      <c r="BI2405" s="190">
        <f>IF(N2405="nulová",J2405,0)</f>
        <v>0</v>
      </c>
      <c r="BJ2405" s="18" t="s">
        <v>79</v>
      </c>
      <c r="BK2405" s="190">
        <f>ROUND(I2405*H2405,2)</f>
        <v>0</v>
      </c>
      <c r="BL2405" s="18" t="s">
        <v>265</v>
      </c>
      <c r="BM2405" s="189" t="s">
        <v>1539</v>
      </c>
    </row>
    <row r="2406" spans="2:51" s="12" customFormat="1" ht="12">
      <c r="B2406" s="194"/>
      <c r="D2406" s="191" t="s">
        <v>188</v>
      </c>
      <c r="F2406" s="196" t="s">
        <v>1540</v>
      </c>
      <c r="H2406" s="197">
        <v>35.88</v>
      </c>
      <c r="I2406" s="198"/>
      <c r="L2406" s="194"/>
      <c r="M2406" s="199"/>
      <c r="N2406" s="200"/>
      <c r="O2406" s="200"/>
      <c r="P2406" s="200"/>
      <c r="Q2406" s="200"/>
      <c r="R2406" s="200"/>
      <c r="S2406" s="200"/>
      <c r="T2406" s="201"/>
      <c r="AT2406" s="195" t="s">
        <v>188</v>
      </c>
      <c r="AU2406" s="195" t="s">
        <v>81</v>
      </c>
      <c r="AV2406" s="12" t="s">
        <v>81</v>
      </c>
      <c r="AW2406" s="12" t="s">
        <v>4</v>
      </c>
      <c r="AX2406" s="12" t="s">
        <v>79</v>
      </c>
      <c r="AY2406" s="195" t="s">
        <v>177</v>
      </c>
    </row>
    <row r="2407" spans="2:65" s="1" customFormat="1" ht="24" customHeight="1">
      <c r="B2407" s="177"/>
      <c r="C2407" s="178" t="s">
        <v>1541</v>
      </c>
      <c r="D2407" s="178" t="s">
        <v>179</v>
      </c>
      <c r="E2407" s="179" t="s">
        <v>1542</v>
      </c>
      <c r="F2407" s="180" t="s">
        <v>1543</v>
      </c>
      <c r="G2407" s="181" t="s">
        <v>261</v>
      </c>
      <c r="H2407" s="182">
        <v>764.89</v>
      </c>
      <c r="I2407" s="183"/>
      <c r="J2407" s="184">
        <f>ROUND(I2407*H2407,2)</f>
        <v>0</v>
      </c>
      <c r="K2407" s="180" t="s">
        <v>183</v>
      </c>
      <c r="L2407" s="37"/>
      <c r="M2407" s="185" t="s">
        <v>3</v>
      </c>
      <c r="N2407" s="186" t="s">
        <v>43</v>
      </c>
      <c r="O2407" s="70"/>
      <c r="P2407" s="187">
        <f>O2407*H2407</f>
        <v>0</v>
      </c>
      <c r="Q2407" s="187">
        <v>0.0035</v>
      </c>
      <c r="R2407" s="187">
        <f>Q2407*H2407</f>
        <v>2.677115</v>
      </c>
      <c r="S2407" s="187">
        <v>0</v>
      </c>
      <c r="T2407" s="188">
        <f>S2407*H2407</f>
        <v>0</v>
      </c>
      <c r="AR2407" s="189" t="s">
        <v>265</v>
      </c>
      <c r="AT2407" s="189" t="s">
        <v>179</v>
      </c>
      <c r="AU2407" s="189" t="s">
        <v>81</v>
      </c>
      <c r="AY2407" s="18" t="s">
        <v>177</v>
      </c>
      <c r="BE2407" s="190">
        <f>IF(N2407="základní",J2407,0)</f>
        <v>0</v>
      </c>
      <c r="BF2407" s="190">
        <f>IF(N2407="snížená",J2407,0)</f>
        <v>0</v>
      </c>
      <c r="BG2407" s="190">
        <f>IF(N2407="zákl. přenesená",J2407,0)</f>
        <v>0</v>
      </c>
      <c r="BH2407" s="190">
        <f>IF(N2407="sníž. přenesená",J2407,0)</f>
        <v>0</v>
      </c>
      <c r="BI2407" s="190">
        <f>IF(N2407="nulová",J2407,0)</f>
        <v>0</v>
      </c>
      <c r="BJ2407" s="18" t="s">
        <v>79</v>
      </c>
      <c r="BK2407" s="190">
        <f>ROUND(I2407*H2407,2)</f>
        <v>0</v>
      </c>
      <c r="BL2407" s="18" t="s">
        <v>265</v>
      </c>
      <c r="BM2407" s="189" t="s">
        <v>1544</v>
      </c>
    </row>
    <row r="2408" spans="2:51" s="12" customFormat="1" ht="12">
      <c r="B2408" s="194"/>
      <c r="D2408" s="191" t="s">
        <v>188</v>
      </c>
      <c r="E2408" s="195" t="s">
        <v>3</v>
      </c>
      <c r="F2408" s="196" t="s">
        <v>1545</v>
      </c>
      <c r="H2408" s="197">
        <v>169.88</v>
      </c>
      <c r="I2408" s="198"/>
      <c r="L2408" s="194"/>
      <c r="M2408" s="199"/>
      <c r="N2408" s="200"/>
      <c r="O2408" s="200"/>
      <c r="P2408" s="200"/>
      <c r="Q2408" s="200"/>
      <c r="R2408" s="200"/>
      <c r="S2408" s="200"/>
      <c r="T2408" s="201"/>
      <c r="AT2408" s="195" t="s">
        <v>188</v>
      </c>
      <c r="AU2408" s="195" t="s">
        <v>81</v>
      </c>
      <c r="AV2408" s="12" t="s">
        <v>81</v>
      </c>
      <c r="AW2408" s="12" t="s">
        <v>34</v>
      </c>
      <c r="AX2408" s="12" t="s">
        <v>72</v>
      </c>
      <c r="AY2408" s="195" t="s">
        <v>177</v>
      </c>
    </row>
    <row r="2409" spans="2:51" s="14" customFormat="1" ht="12">
      <c r="B2409" s="221"/>
      <c r="D2409" s="191" t="s">
        <v>188</v>
      </c>
      <c r="E2409" s="222" t="s">
        <v>3</v>
      </c>
      <c r="F2409" s="223" t="s">
        <v>374</v>
      </c>
      <c r="H2409" s="224">
        <v>169.88</v>
      </c>
      <c r="I2409" s="225"/>
      <c r="L2409" s="221"/>
      <c r="M2409" s="226"/>
      <c r="N2409" s="227"/>
      <c r="O2409" s="227"/>
      <c r="P2409" s="227"/>
      <c r="Q2409" s="227"/>
      <c r="R2409" s="227"/>
      <c r="S2409" s="227"/>
      <c r="T2409" s="228"/>
      <c r="AT2409" s="222" t="s">
        <v>188</v>
      </c>
      <c r="AU2409" s="222" t="s">
        <v>81</v>
      </c>
      <c r="AV2409" s="14" t="s">
        <v>194</v>
      </c>
      <c r="AW2409" s="14" t="s">
        <v>34</v>
      </c>
      <c r="AX2409" s="14" t="s">
        <v>72</v>
      </c>
      <c r="AY2409" s="222" t="s">
        <v>177</v>
      </c>
    </row>
    <row r="2410" spans="2:51" s="12" customFormat="1" ht="12">
      <c r="B2410" s="194"/>
      <c r="D2410" s="191" t="s">
        <v>188</v>
      </c>
      <c r="E2410" s="195" t="s">
        <v>3</v>
      </c>
      <c r="F2410" s="196" t="s">
        <v>1546</v>
      </c>
      <c r="H2410" s="197">
        <v>137.29</v>
      </c>
      <c r="I2410" s="198"/>
      <c r="L2410" s="194"/>
      <c r="M2410" s="199"/>
      <c r="N2410" s="200"/>
      <c r="O2410" s="200"/>
      <c r="P2410" s="200"/>
      <c r="Q2410" s="200"/>
      <c r="R2410" s="200"/>
      <c r="S2410" s="200"/>
      <c r="T2410" s="201"/>
      <c r="AT2410" s="195" t="s">
        <v>188</v>
      </c>
      <c r="AU2410" s="195" t="s">
        <v>81</v>
      </c>
      <c r="AV2410" s="12" t="s">
        <v>81</v>
      </c>
      <c r="AW2410" s="12" t="s">
        <v>34</v>
      </c>
      <c r="AX2410" s="12" t="s">
        <v>72</v>
      </c>
      <c r="AY2410" s="195" t="s">
        <v>177</v>
      </c>
    </row>
    <row r="2411" spans="2:51" s="14" customFormat="1" ht="12">
      <c r="B2411" s="221"/>
      <c r="D2411" s="191" t="s">
        <v>188</v>
      </c>
      <c r="E2411" s="222" t="s">
        <v>3</v>
      </c>
      <c r="F2411" s="223" t="s">
        <v>365</v>
      </c>
      <c r="H2411" s="224">
        <v>137.29</v>
      </c>
      <c r="I2411" s="225"/>
      <c r="L2411" s="221"/>
      <c r="M2411" s="226"/>
      <c r="N2411" s="227"/>
      <c r="O2411" s="227"/>
      <c r="P2411" s="227"/>
      <c r="Q2411" s="227"/>
      <c r="R2411" s="227"/>
      <c r="S2411" s="227"/>
      <c r="T2411" s="228"/>
      <c r="AT2411" s="222" t="s">
        <v>188</v>
      </c>
      <c r="AU2411" s="222" t="s">
        <v>81</v>
      </c>
      <c r="AV2411" s="14" t="s">
        <v>194</v>
      </c>
      <c r="AW2411" s="14" t="s">
        <v>34</v>
      </c>
      <c r="AX2411" s="14" t="s">
        <v>72</v>
      </c>
      <c r="AY2411" s="222" t="s">
        <v>177</v>
      </c>
    </row>
    <row r="2412" spans="2:51" s="12" customFormat="1" ht="12">
      <c r="B2412" s="194"/>
      <c r="D2412" s="191" t="s">
        <v>188</v>
      </c>
      <c r="E2412" s="195" t="s">
        <v>3</v>
      </c>
      <c r="F2412" s="196" t="s">
        <v>1547</v>
      </c>
      <c r="H2412" s="197">
        <v>148.51</v>
      </c>
      <c r="I2412" s="198"/>
      <c r="L2412" s="194"/>
      <c r="M2412" s="199"/>
      <c r="N2412" s="200"/>
      <c r="O2412" s="200"/>
      <c r="P2412" s="200"/>
      <c r="Q2412" s="200"/>
      <c r="R2412" s="200"/>
      <c r="S2412" s="200"/>
      <c r="T2412" s="201"/>
      <c r="AT2412" s="195" t="s">
        <v>188</v>
      </c>
      <c r="AU2412" s="195" t="s">
        <v>81</v>
      </c>
      <c r="AV2412" s="12" t="s">
        <v>81</v>
      </c>
      <c r="AW2412" s="12" t="s">
        <v>34</v>
      </c>
      <c r="AX2412" s="12" t="s">
        <v>72</v>
      </c>
      <c r="AY2412" s="195" t="s">
        <v>177</v>
      </c>
    </row>
    <row r="2413" spans="2:51" s="14" customFormat="1" ht="12">
      <c r="B2413" s="221"/>
      <c r="D2413" s="191" t="s">
        <v>188</v>
      </c>
      <c r="E2413" s="222" t="s">
        <v>3</v>
      </c>
      <c r="F2413" s="223" t="s">
        <v>366</v>
      </c>
      <c r="H2413" s="224">
        <v>148.51</v>
      </c>
      <c r="I2413" s="225"/>
      <c r="L2413" s="221"/>
      <c r="M2413" s="226"/>
      <c r="N2413" s="227"/>
      <c r="O2413" s="227"/>
      <c r="P2413" s="227"/>
      <c r="Q2413" s="227"/>
      <c r="R2413" s="227"/>
      <c r="S2413" s="227"/>
      <c r="T2413" s="228"/>
      <c r="AT2413" s="222" t="s">
        <v>188</v>
      </c>
      <c r="AU2413" s="222" t="s">
        <v>81</v>
      </c>
      <c r="AV2413" s="14" t="s">
        <v>194</v>
      </c>
      <c r="AW2413" s="14" t="s">
        <v>34</v>
      </c>
      <c r="AX2413" s="14" t="s">
        <v>72</v>
      </c>
      <c r="AY2413" s="222" t="s">
        <v>177</v>
      </c>
    </row>
    <row r="2414" spans="2:51" s="12" customFormat="1" ht="12">
      <c r="B2414" s="194"/>
      <c r="D2414" s="191" t="s">
        <v>188</v>
      </c>
      <c r="E2414" s="195" t="s">
        <v>3</v>
      </c>
      <c r="F2414" s="196" t="s">
        <v>1547</v>
      </c>
      <c r="H2414" s="197">
        <v>148.51</v>
      </c>
      <c r="I2414" s="198"/>
      <c r="L2414" s="194"/>
      <c r="M2414" s="199"/>
      <c r="N2414" s="200"/>
      <c r="O2414" s="200"/>
      <c r="P2414" s="200"/>
      <c r="Q2414" s="200"/>
      <c r="R2414" s="200"/>
      <c r="S2414" s="200"/>
      <c r="T2414" s="201"/>
      <c r="AT2414" s="195" t="s">
        <v>188</v>
      </c>
      <c r="AU2414" s="195" t="s">
        <v>81</v>
      </c>
      <c r="AV2414" s="12" t="s">
        <v>81</v>
      </c>
      <c r="AW2414" s="12" t="s">
        <v>34</v>
      </c>
      <c r="AX2414" s="12" t="s">
        <v>72</v>
      </c>
      <c r="AY2414" s="195" t="s">
        <v>177</v>
      </c>
    </row>
    <row r="2415" spans="2:51" s="14" customFormat="1" ht="12">
      <c r="B2415" s="221"/>
      <c r="D2415" s="191" t="s">
        <v>188</v>
      </c>
      <c r="E2415" s="222" t="s">
        <v>3</v>
      </c>
      <c r="F2415" s="223" t="s">
        <v>367</v>
      </c>
      <c r="H2415" s="224">
        <v>148.51</v>
      </c>
      <c r="I2415" s="225"/>
      <c r="L2415" s="221"/>
      <c r="M2415" s="226"/>
      <c r="N2415" s="227"/>
      <c r="O2415" s="227"/>
      <c r="P2415" s="227"/>
      <c r="Q2415" s="227"/>
      <c r="R2415" s="227"/>
      <c r="S2415" s="227"/>
      <c r="T2415" s="228"/>
      <c r="AT2415" s="222" t="s">
        <v>188</v>
      </c>
      <c r="AU2415" s="222" t="s">
        <v>81</v>
      </c>
      <c r="AV2415" s="14" t="s">
        <v>194</v>
      </c>
      <c r="AW2415" s="14" t="s">
        <v>34</v>
      </c>
      <c r="AX2415" s="14" t="s">
        <v>72</v>
      </c>
      <c r="AY2415" s="222" t="s">
        <v>177</v>
      </c>
    </row>
    <row r="2416" spans="2:51" s="12" customFormat="1" ht="12">
      <c r="B2416" s="194"/>
      <c r="D2416" s="191" t="s">
        <v>188</v>
      </c>
      <c r="E2416" s="195" t="s">
        <v>3</v>
      </c>
      <c r="F2416" s="196" t="s">
        <v>1548</v>
      </c>
      <c r="H2416" s="197">
        <v>99.19</v>
      </c>
      <c r="I2416" s="198"/>
      <c r="L2416" s="194"/>
      <c r="M2416" s="199"/>
      <c r="N2416" s="200"/>
      <c r="O2416" s="200"/>
      <c r="P2416" s="200"/>
      <c r="Q2416" s="200"/>
      <c r="R2416" s="200"/>
      <c r="S2416" s="200"/>
      <c r="T2416" s="201"/>
      <c r="AT2416" s="195" t="s">
        <v>188</v>
      </c>
      <c r="AU2416" s="195" t="s">
        <v>81</v>
      </c>
      <c r="AV2416" s="12" t="s">
        <v>81</v>
      </c>
      <c r="AW2416" s="12" t="s">
        <v>34</v>
      </c>
      <c r="AX2416" s="12" t="s">
        <v>72</v>
      </c>
      <c r="AY2416" s="195" t="s">
        <v>177</v>
      </c>
    </row>
    <row r="2417" spans="2:51" s="14" customFormat="1" ht="12">
      <c r="B2417" s="221"/>
      <c r="D2417" s="191" t="s">
        <v>188</v>
      </c>
      <c r="E2417" s="222" t="s">
        <v>3</v>
      </c>
      <c r="F2417" s="223" t="s">
        <v>356</v>
      </c>
      <c r="H2417" s="224">
        <v>99.19</v>
      </c>
      <c r="I2417" s="225"/>
      <c r="L2417" s="221"/>
      <c r="M2417" s="226"/>
      <c r="N2417" s="227"/>
      <c r="O2417" s="227"/>
      <c r="P2417" s="227"/>
      <c r="Q2417" s="227"/>
      <c r="R2417" s="227"/>
      <c r="S2417" s="227"/>
      <c r="T2417" s="228"/>
      <c r="AT2417" s="222" t="s">
        <v>188</v>
      </c>
      <c r="AU2417" s="222" t="s">
        <v>81</v>
      </c>
      <c r="AV2417" s="14" t="s">
        <v>194</v>
      </c>
      <c r="AW2417" s="14" t="s">
        <v>34</v>
      </c>
      <c r="AX2417" s="14" t="s">
        <v>72</v>
      </c>
      <c r="AY2417" s="222" t="s">
        <v>177</v>
      </c>
    </row>
    <row r="2418" spans="2:51" s="12" customFormat="1" ht="12">
      <c r="B2418" s="194"/>
      <c r="D2418" s="191" t="s">
        <v>188</v>
      </c>
      <c r="E2418" s="195" t="s">
        <v>3</v>
      </c>
      <c r="F2418" s="196" t="s">
        <v>1549</v>
      </c>
      <c r="H2418" s="197">
        <v>61.51</v>
      </c>
      <c r="I2418" s="198"/>
      <c r="L2418" s="194"/>
      <c r="M2418" s="199"/>
      <c r="N2418" s="200"/>
      <c r="O2418" s="200"/>
      <c r="P2418" s="200"/>
      <c r="Q2418" s="200"/>
      <c r="R2418" s="200"/>
      <c r="S2418" s="200"/>
      <c r="T2418" s="201"/>
      <c r="AT2418" s="195" t="s">
        <v>188</v>
      </c>
      <c r="AU2418" s="195" t="s">
        <v>81</v>
      </c>
      <c r="AV2418" s="12" t="s">
        <v>81</v>
      </c>
      <c r="AW2418" s="12" t="s">
        <v>34</v>
      </c>
      <c r="AX2418" s="12" t="s">
        <v>72</v>
      </c>
      <c r="AY2418" s="195" t="s">
        <v>177</v>
      </c>
    </row>
    <row r="2419" spans="2:51" s="14" customFormat="1" ht="12">
      <c r="B2419" s="221"/>
      <c r="D2419" s="191" t="s">
        <v>188</v>
      </c>
      <c r="E2419" s="222" t="s">
        <v>3</v>
      </c>
      <c r="F2419" s="223" t="s">
        <v>358</v>
      </c>
      <c r="H2419" s="224">
        <v>61.51</v>
      </c>
      <c r="I2419" s="225"/>
      <c r="L2419" s="221"/>
      <c r="M2419" s="226"/>
      <c r="N2419" s="227"/>
      <c r="O2419" s="227"/>
      <c r="P2419" s="227"/>
      <c r="Q2419" s="227"/>
      <c r="R2419" s="227"/>
      <c r="S2419" s="227"/>
      <c r="T2419" s="228"/>
      <c r="AT2419" s="222" t="s">
        <v>188</v>
      </c>
      <c r="AU2419" s="222" t="s">
        <v>81</v>
      </c>
      <c r="AV2419" s="14" t="s">
        <v>194</v>
      </c>
      <c r="AW2419" s="14" t="s">
        <v>34</v>
      </c>
      <c r="AX2419" s="14" t="s">
        <v>72</v>
      </c>
      <c r="AY2419" s="222" t="s">
        <v>177</v>
      </c>
    </row>
    <row r="2420" spans="2:51" s="13" customFormat="1" ht="12">
      <c r="B2420" s="213"/>
      <c r="D2420" s="191" t="s">
        <v>188</v>
      </c>
      <c r="E2420" s="214" t="s">
        <v>3</v>
      </c>
      <c r="F2420" s="215" t="s">
        <v>359</v>
      </c>
      <c r="H2420" s="216">
        <v>764.8899999999999</v>
      </c>
      <c r="I2420" s="217"/>
      <c r="L2420" s="213"/>
      <c r="M2420" s="218"/>
      <c r="N2420" s="219"/>
      <c r="O2420" s="219"/>
      <c r="P2420" s="219"/>
      <c r="Q2420" s="219"/>
      <c r="R2420" s="219"/>
      <c r="S2420" s="219"/>
      <c r="T2420" s="220"/>
      <c r="AT2420" s="214" t="s">
        <v>188</v>
      </c>
      <c r="AU2420" s="214" t="s">
        <v>81</v>
      </c>
      <c r="AV2420" s="13" t="s">
        <v>184</v>
      </c>
      <c r="AW2420" s="13" t="s">
        <v>34</v>
      </c>
      <c r="AX2420" s="13" t="s">
        <v>79</v>
      </c>
      <c r="AY2420" s="214" t="s">
        <v>177</v>
      </c>
    </row>
    <row r="2421" spans="2:65" s="1" customFormat="1" ht="24" customHeight="1">
      <c r="B2421" s="177"/>
      <c r="C2421" s="178" t="s">
        <v>1550</v>
      </c>
      <c r="D2421" s="178" t="s">
        <v>179</v>
      </c>
      <c r="E2421" s="179" t="s">
        <v>1551</v>
      </c>
      <c r="F2421" s="180" t="s">
        <v>1552</v>
      </c>
      <c r="G2421" s="181" t="s">
        <v>261</v>
      </c>
      <c r="H2421" s="182">
        <v>2337.775</v>
      </c>
      <c r="I2421" s="183"/>
      <c r="J2421" s="184">
        <f>ROUND(I2421*H2421,2)</f>
        <v>0</v>
      </c>
      <c r="K2421" s="180" t="s">
        <v>183</v>
      </c>
      <c r="L2421" s="37"/>
      <c r="M2421" s="185" t="s">
        <v>3</v>
      </c>
      <c r="N2421" s="186" t="s">
        <v>43</v>
      </c>
      <c r="O2421" s="70"/>
      <c r="P2421" s="187">
        <f>O2421*H2421</f>
        <v>0</v>
      </c>
      <c r="Q2421" s="187">
        <v>0.0035</v>
      </c>
      <c r="R2421" s="187">
        <f>Q2421*H2421</f>
        <v>8.1822125</v>
      </c>
      <c r="S2421" s="187">
        <v>0</v>
      </c>
      <c r="T2421" s="188">
        <f>S2421*H2421</f>
        <v>0</v>
      </c>
      <c r="AR2421" s="189" t="s">
        <v>265</v>
      </c>
      <c r="AT2421" s="189" t="s">
        <v>179</v>
      </c>
      <c r="AU2421" s="189" t="s">
        <v>81</v>
      </c>
      <c r="AY2421" s="18" t="s">
        <v>177</v>
      </c>
      <c r="BE2421" s="190">
        <f>IF(N2421="základní",J2421,0)</f>
        <v>0</v>
      </c>
      <c r="BF2421" s="190">
        <f>IF(N2421="snížená",J2421,0)</f>
        <v>0</v>
      </c>
      <c r="BG2421" s="190">
        <f>IF(N2421="zákl. přenesená",J2421,0)</f>
        <v>0</v>
      </c>
      <c r="BH2421" s="190">
        <f>IF(N2421="sníž. přenesená",J2421,0)</f>
        <v>0</v>
      </c>
      <c r="BI2421" s="190">
        <f>IF(N2421="nulová",J2421,0)</f>
        <v>0</v>
      </c>
      <c r="BJ2421" s="18" t="s">
        <v>79</v>
      </c>
      <c r="BK2421" s="190">
        <f>ROUND(I2421*H2421,2)</f>
        <v>0</v>
      </c>
      <c r="BL2421" s="18" t="s">
        <v>265</v>
      </c>
      <c r="BM2421" s="189" t="s">
        <v>1553</v>
      </c>
    </row>
    <row r="2422" spans="2:51" s="12" customFormat="1" ht="12">
      <c r="B2422" s="194"/>
      <c r="D2422" s="191" t="s">
        <v>188</v>
      </c>
      <c r="E2422" s="195" t="s">
        <v>3</v>
      </c>
      <c r="F2422" s="196" t="s">
        <v>1554</v>
      </c>
      <c r="H2422" s="197">
        <v>6.05</v>
      </c>
      <c r="I2422" s="198"/>
      <c r="L2422" s="194"/>
      <c r="M2422" s="199"/>
      <c r="N2422" s="200"/>
      <c r="O2422" s="200"/>
      <c r="P2422" s="200"/>
      <c r="Q2422" s="200"/>
      <c r="R2422" s="200"/>
      <c r="S2422" s="200"/>
      <c r="T2422" s="201"/>
      <c r="AT2422" s="195" t="s">
        <v>188</v>
      </c>
      <c r="AU2422" s="195" t="s">
        <v>81</v>
      </c>
      <c r="AV2422" s="12" t="s">
        <v>81</v>
      </c>
      <c r="AW2422" s="12" t="s">
        <v>34</v>
      </c>
      <c r="AX2422" s="12" t="s">
        <v>72</v>
      </c>
      <c r="AY2422" s="195" t="s">
        <v>177</v>
      </c>
    </row>
    <row r="2423" spans="2:51" s="12" customFormat="1" ht="12">
      <c r="B2423" s="194"/>
      <c r="D2423" s="191" t="s">
        <v>188</v>
      </c>
      <c r="E2423" s="195" t="s">
        <v>3</v>
      </c>
      <c r="F2423" s="196" t="s">
        <v>1555</v>
      </c>
      <c r="H2423" s="197">
        <v>15.4</v>
      </c>
      <c r="I2423" s="198"/>
      <c r="L2423" s="194"/>
      <c r="M2423" s="199"/>
      <c r="N2423" s="200"/>
      <c r="O2423" s="200"/>
      <c r="P2423" s="200"/>
      <c r="Q2423" s="200"/>
      <c r="R2423" s="200"/>
      <c r="S2423" s="200"/>
      <c r="T2423" s="201"/>
      <c r="AT2423" s="195" t="s">
        <v>188</v>
      </c>
      <c r="AU2423" s="195" t="s">
        <v>81</v>
      </c>
      <c r="AV2423" s="12" t="s">
        <v>81</v>
      </c>
      <c r="AW2423" s="12" t="s">
        <v>34</v>
      </c>
      <c r="AX2423" s="12" t="s">
        <v>72</v>
      </c>
      <c r="AY2423" s="195" t="s">
        <v>177</v>
      </c>
    </row>
    <row r="2424" spans="2:51" s="12" customFormat="1" ht="12">
      <c r="B2424" s="194"/>
      <c r="D2424" s="191" t="s">
        <v>188</v>
      </c>
      <c r="E2424" s="195" t="s">
        <v>3</v>
      </c>
      <c r="F2424" s="196" t="s">
        <v>1556</v>
      </c>
      <c r="H2424" s="197">
        <v>10.2</v>
      </c>
      <c r="I2424" s="198"/>
      <c r="L2424" s="194"/>
      <c r="M2424" s="199"/>
      <c r="N2424" s="200"/>
      <c r="O2424" s="200"/>
      <c r="P2424" s="200"/>
      <c r="Q2424" s="200"/>
      <c r="R2424" s="200"/>
      <c r="S2424" s="200"/>
      <c r="T2424" s="201"/>
      <c r="AT2424" s="195" t="s">
        <v>188</v>
      </c>
      <c r="AU2424" s="195" t="s">
        <v>81</v>
      </c>
      <c r="AV2424" s="12" t="s">
        <v>81</v>
      </c>
      <c r="AW2424" s="12" t="s">
        <v>34</v>
      </c>
      <c r="AX2424" s="12" t="s">
        <v>72</v>
      </c>
      <c r="AY2424" s="195" t="s">
        <v>177</v>
      </c>
    </row>
    <row r="2425" spans="2:51" s="12" customFormat="1" ht="12">
      <c r="B2425" s="194"/>
      <c r="D2425" s="191" t="s">
        <v>188</v>
      </c>
      <c r="E2425" s="195" t="s">
        <v>3</v>
      </c>
      <c r="F2425" s="196" t="s">
        <v>1557</v>
      </c>
      <c r="H2425" s="197">
        <v>9.2</v>
      </c>
      <c r="I2425" s="198"/>
      <c r="L2425" s="194"/>
      <c r="M2425" s="199"/>
      <c r="N2425" s="200"/>
      <c r="O2425" s="200"/>
      <c r="P2425" s="200"/>
      <c r="Q2425" s="200"/>
      <c r="R2425" s="200"/>
      <c r="S2425" s="200"/>
      <c r="T2425" s="201"/>
      <c r="AT2425" s="195" t="s">
        <v>188</v>
      </c>
      <c r="AU2425" s="195" t="s">
        <v>81</v>
      </c>
      <c r="AV2425" s="12" t="s">
        <v>81</v>
      </c>
      <c r="AW2425" s="12" t="s">
        <v>34</v>
      </c>
      <c r="AX2425" s="12" t="s">
        <v>72</v>
      </c>
      <c r="AY2425" s="195" t="s">
        <v>177</v>
      </c>
    </row>
    <row r="2426" spans="2:51" s="12" customFormat="1" ht="12">
      <c r="B2426" s="194"/>
      <c r="D2426" s="191" t="s">
        <v>188</v>
      </c>
      <c r="E2426" s="195" t="s">
        <v>3</v>
      </c>
      <c r="F2426" s="196" t="s">
        <v>1554</v>
      </c>
      <c r="H2426" s="197">
        <v>6.05</v>
      </c>
      <c r="I2426" s="198"/>
      <c r="L2426" s="194"/>
      <c r="M2426" s="199"/>
      <c r="N2426" s="200"/>
      <c r="O2426" s="200"/>
      <c r="P2426" s="200"/>
      <c r="Q2426" s="200"/>
      <c r="R2426" s="200"/>
      <c r="S2426" s="200"/>
      <c r="T2426" s="201"/>
      <c r="AT2426" s="195" t="s">
        <v>188</v>
      </c>
      <c r="AU2426" s="195" t="s">
        <v>81</v>
      </c>
      <c r="AV2426" s="12" t="s">
        <v>81</v>
      </c>
      <c r="AW2426" s="12" t="s">
        <v>34</v>
      </c>
      <c r="AX2426" s="12" t="s">
        <v>72</v>
      </c>
      <c r="AY2426" s="195" t="s">
        <v>177</v>
      </c>
    </row>
    <row r="2427" spans="2:51" s="12" customFormat="1" ht="12">
      <c r="B2427" s="194"/>
      <c r="D2427" s="191" t="s">
        <v>188</v>
      </c>
      <c r="E2427" s="195" t="s">
        <v>3</v>
      </c>
      <c r="F2427" s="196" t="s">
        <v>1558</v>
      </c>
      <c r="H2427" s="197">
        <v>7.25</v>
      </c>
      <c r="I2427" s="198"/>
      <c r="L2427" s="194"/>
      <c r="M2427" s="199"/>
      <c r="N2427" s="200"/>
      <c r="O2427" s="200"/>
      <c r="P2427" s="200"/>
      <c r="Q2427" s="200"/>
      <c r="R2427" s="200"/>
      <c r="S2427" s="200"/>
      <c r="T2427" s="201"/>
      <c r="AT2427" s="195" t="s">
        <v>188</v>
      </c>
      <c r="AU2427" s="195" t="s">
        <v>81</v>
      </c>
      <c r="AV2427" s="12" t="s">
        <v>81</v>
      </c>
      <c r="AW2427" s="12" t="s">
        <v>34</v>
      </c>
      <c r="AX2427" s="12" t="s">
        <v>72</v>
      </c>
      <c r="AY2427" s="195" t="s">
        <v>177</v>
      </c>
    </row>
    <row r="2428" spans="2:51" s="12" customFormat="1" ht="12">
      <c r="B2428" s="194"/>
      <c r="D2428" s="191" t="s">
        <v>188</v>
      </c>
      <c r="E2428" s="195" t="s">
        <v>3</v>
      </c>
      <c r="F2428" s="196" t="s">
        <v>1559</v>
      </c>
      <c r="H2428" s="197">
        <v>17.4</v>
      </c>
      <c r="I2428" s="198"/>
      <c r="L2428" s="194"/>
      <c r="M2428" s="199"/>
      <c r="N2428" s="200"/>
      <c r="O2428" s="200"/>
      <c r="P2428" s="200"/>
      <c r="Q2428" s="200"/>
      <c r="R2428" s="200"/>
      <c r="S2428" s="200"/>
      <c r="T2428" s="201"/>
      <c r="AT2428" s="195" t="s">
        <v>188</v>
      </c>
      <c r="AU2428" s="195" t="s">
        <v>81</v>
      </c>
      <c r="AV2428" s="12" t="s">
        <v>81</v>
      </c>
      <c r="AW2428" s="12" t="s">
        <v>34</v>
      </c>
      <c r="AX2428" s="12" t="s">
        <v>72</v>
      </c>
      <c r="AY2428" s="195" t="s">
        <v>177</v>
      </c>
    </row>
    <row r="2429" spans="2:51" s="12" customFormat="1" ht="12">
      <c r="B2429" s="194"/>
      <c r="D2429" s="191" t="s">
        <v>188</v>
      </c>
      <c r="E2429" s="195" t="s">
        <v>3</v>
      </c>
      <c r="F2429" s="196" t="s">
        <v>1560</v>
      </c>
      <c r="H2429" s="197">
        <v>11.2</v>
      </c>
      <c r="I2429" s="198"/>
      <c r="L2429" s="194"/>
      <c r="M2429" s="199"/>
      <c r="N2429" s="200"/>
      <c r="O2429" s="200"/>
      <c r="P2429" s="200"/>
      <c r="Q2429" s="200"/>
      <c r="R2429" s="200"/>
      <c r="S2429" s="200"/>
      <c r="T2429" s="201"/>
      <c r="AT2429" s="195" t="s">
        <v>188</v>
      </c>
      <c r="AU2429" s="195" t="s">
        <v>81</v>
      </c>
      <c r="AV2429" s="12" t="s">
        <v>81</v>
      </c>
      <c r="AW2429" s="12" t="s">
        <v>34</v>
      </c>
      <c r="AX2429" s="12" t="s">
        <v>72</v>
      </c>
      <c r="AY2429" s="195" t="s">
        <v>177</v>
      </c>
    </row>
    <row r="2430" spans="2:51" s="12" customFormat="1" ht="12">
      <c r="B2430" s="194"/>
      <c r="D2430" s="191" t="s">
        <v>188</v>
      </c>
      <c r="E2430" s="195" t="s">
        <v>3</v>
      </c>
      <c r="F2430" s="196" t="s">
        <v>1561</v>
      </c>
      <c r="H2430" s="197">
        <v>9.2</v>
      </c>
      <c r="I2430" s="198"/>
      <c r="L2430" s="194"/>
      <c r="M2430" s="199"/>
      <c r="N2430" s="200"/>
      <c r="O2430" s="200"/>
      <c r="P2430" s="200"/>
      <c r="Q2430" s="200"/>
      <c r="R2430" s="200"/>
      <c r="S2430" s="200"/>
      <c r="T2430" s="201"/>
      <c r="AT2430" s="195" t="s">
        <v>188</v>
      </c>
      <c r="AU2430" s="195" t="s">
        <v>81</v>
      </c>
      <c r="AV2430" s="12" t="s">
        <v>81</v>
      </c>
      <c r="AW2430" s="12" t="s">
        <v>34</v>
      </c>
      <c r="AX2430" s="12" t="s">
        <v>72</v>
      </c>
      <c r="AY2430" s="195" t="s">
        <v>177</v>
      </c>
    </row>
    <row r="2431" spans="2:51" s="12" customFormat="1" ht="12">
      <c r="B2431" s="194"/>
      <c r="D2431" s="191" t="s">
        <v>188</v>
      </c>
      <c r="E2431" s="195" t="s">
        <v>3</v>
      </c>
      <c r="F2431" s="196" t="s">
        <v>1562</v>
      </c>
      <c r="H2431" s="197">
        <v>9.6</v>
      </c>
      <c r="I2431" s="198"/>
      <c r="L2431" s="194"/>
      <c r="M2431" s="199"/>
      <c r="N2431" s="200"/>
      <c r="O2431" s="200"/>
      <c r="P2431" s="200"/>
      <c r="Q2431" s="200"/>
      <c r="R2431" s="200"/>
      <c r="S2431" s="200"/>
      <c r="T2431" s="201"/>
      <c r="AT2431" s="195" t="s">
        <v>188</v>
      </c>
      <c r="AU2431" s="195" t="s">
        <v>81</v>
      </c>
      <c r="AV2431" s="12" t="s">
        <v>81</v>
      </c>
      <c r="AW2431" s="12" t="s">
        <v>34</v>
      </c>
      <c r="AX2431" s="12" t="s">
        <v>72</v>
      </c>
      <c r="AY2431" s="195" t="s">
        <v>177</v>
      </c>
    </row>
    <row r="2432" spans="2:51" s="12" customFormat="1" ht="12">
      <c r="B2432" s="194"/>
      <c r="D2432" s="191" t="s">
        <v>188</v>
      </c>
      <c r="E2432" s="195" t="s">
        <v>3</v>
      </c>
      <c r="F2432" s="196" t="s">
        <v>1563</v>
      </c>
      <c r="H2432" s="197">
        <v>18.2</v>
      </c>
      <c r="I2432" s="198"/>
      <c r="L2432" s="194"/>
      <c r="M2432" s="199"/>
      <c r="N2432" s="200"/>
      <c r="O2432" s="200"/>
      <c r="P2432" s="200"/>
      <c r="Q2432" s="200"/>
      <c r="R2432" s="200"/>
      <c r="S2432" s="200"/>
      <c r="T2432" s="201"/>
      <c r="AT2432" s="195" t="s">
        <v>188</v>
      </c>
      <c r="AU2432" s="195" t="s">
        <v>81</v>
      </c>
      <c r="AV2432" s="12" t="s">
        <v>81</v>
      </c>
      <c r="AW2432" s="12" t="s">
        <v>34</v>
      </c>
      <c r="AX2432" s="12" t="s">
        <v>72</v>
      </c>
      <c r="AY2432" s="195" t="s">
        <v>177</v>
      </c>
    </row>
    <row r="2433" spans="2:51" s="12" customFormat="1" ht="12">
      <c r="B2433" s="194"/>
      <c r="D2433" s="191" t="s">
        <v>188</v>
      </c>
      <c r="E2433" s="195" t="s">
        <v>3</v>
      </c>
      <c r="F2433" s="196" t="s">
        <v>1564</v>
      </c>
      <c r="H2433" s="197">
        <v>10.4</v>
      </c>
      <c r="I2433" s="198"/>
      <c r="L2433" s="194"/>
      <c r="M2433" s="199"/>
      <c r="N2433" s="200"/>
      <c r="O2433" s="200"/>
      <c r="P2433" s="200"/>
      <c r="Q2433" s="200"/>
      <c r="R2433" s="200"/>
      <c r="S2433" s="200"/>
      <c r="T2433" s="201"/>
      <c r="AT2433" s="195" t="s">
        <v>188</v>
      </c>
      <c r="AU2433" s="195" t="s">
        <v>81</v>
      </c>
      <c r="AV2433" s="12" t="s">
        <v>81</v>
      </c>
      <c r="AW2433" s="12" t="s">
        <v>34</v>
      </c>
      <c r="AX2433" s="12" t="s">
        <v>72</v>
      </c>
      <c r="AY2433" s="195" t="s">
        <v>177</v>
      </c>
    </row>
    <row r="2434" spans="2:51" s="12" customFormat="1" ht="12">
      <c r="B2434" s="194"/>
      <c r="D2434" s="191" t="s">
        <v>188</v>
      </c>
      <c r="E2434" s="195" t="s">
        <v>3</v>
      </c>
      <c r="F2434" s="196" t="s">
        <v>1565</v>
      </c>
      <c r="H2434" s="197">
        <v>14.4</v>
      </c>
      <c r="I2434" s="198"/>
      <c r="L2434" s="194"/>
      <c r="M2434" s="199"/>
      <c r="N2434" s="200"/>
      <c r="O2434" s="200"/>
      <c r="P2434" s="200"/>
      <c r="Q2434" s="200"/>
      <c r="R2434" s="200"/>
      <c r="S2434" s="200"/>
      <c r="T2434" s="201"/>
      <c r="AT2434" s="195" t="s">
        <v>188</v>
      </c>
      <c r="AU2434" s="195" t="s">
        <v>81</v>
      </c>
      <c r="AV2434" s="12" t="s">
        <v>81</v>
      </c>
      <c r="AW2434" s="12" t="s">
        <v>34</v>
      </c>
      <c r="AX2434" s="12" t="s">
        <v>72</v>
      </c>
      <c r="AY2434" s="195" t="s">
        <v>177</v>
      </c>
    </row>
    <row r="2435" spans="2:51" s="12" customFormat="1" ht="12">
      <c r="B2435" s="194"/>
      <c r="D2435" s="191" t="s">
        <v>188</v>
      </c>
      <c r="E2435" s="195" t="s">
        <v>3</v>
      </c>
      <c r="F2435" s="196" t="s">
        <v>1566</v>
      </c>
      <c r="H2435" s="197">
        <v>11.2</v>
      </c>
      <c r="I2435" s="198"/>
      <c r="L2435" s="194"/>
      <c r="M2435" s="199"/>
      <c r="N2435" s="200"/>
      <c r="O2435" s="200"/>
      <c r="P2435" s="200"/>
      <c r="Q2435" s="200"/>
      <c r="R2435" s="200"/>
      <c r="S2435" s="200"/>
      <c r="T2435" s="201"/>
      <c r="AT2435" s="195" t="s">
        <v>188</v>
      </c>
      <c r="AU2435" s="195" t="s">
        <v>81</v>
      </c>
      <c r="AV2435" s="12" t="s">
        <v>81</v>
      </c>
      <c r="AW2435" s="12" t="s">
        <v>34</v>
      </c>
      <c r="AX2435" s="12" t="s">
        <v>72</v>
      </c>
      <c r="AY2435" s="195" t="s">
        <v>177</v>
      </c>
    </row>
    <row r="2436" spans="2:51" s="12" customFormat="1" ht="12">
      <c r="B2436" s="194"/>
      <c r="D2436" s="191" t="s">
        <v>188</v>
      </c>
      <c r="E2436" s="195" t="s">
        <v>3</v>
      </c>
      <c r="F2436" s="196" t="s">
        <v>1567</v>
      </c>
      <c r="H2436" s="197">
        <v>18.8</v>
      </c>
      <c r="I2436" s="198"/>
      <c r="L2436" s="194"/>
      <c r="M2436" s="199"/>
      <c r="N2436" s="200"/>
      <c r="O2436" s="200"/>
      <c r="P2436" s="200"/>
      <c r="Q2436" s="200"/>
      <c r="R2436" s="200"/>
      <c r="S2436" s="200"/>
      <c r="T2436" s="201"/>
      <c r="AT2436" s="195" t="s">
        <v>188</v>
      </c>
      <c r="AU2436" s="195" t="s">
        <v>81</v>
      </c>
      <c r="AV2436" s="12" t="s">
        <v>81</v>
      </c>
      <c r="AW2436" s="12" t="s">
        <v>34</v>
      </c>
      <c r="AX2436" s="12" t="s">
        <v>72</v>
      </c>
      <c r="AY2436" s="195" t="s">
        <v>177</v>
      </c>
    </row>
    <row r="2437" spans="2:51" s="12" customFormat="1" ht="12">
      <c r="B2437" s="194"/>
      <c r="D2437" s="191" t="s">
        <v>188</v>
      </c>
      <c r="E2437" s="195" t="s">
        <v>3</v>
      </c>
      <c r="F2437" s="196" t="s">
        <v>1568</v>
      </c>
      <c r="H2437" s="197">
        <v>9.1</v>
      </c>
      <c r="I2437" s="198"/>
      <c r="L2437" s="194"/>
      <c r="M2437" s="199"/>
      <c r="N2437" s="200"/>
      <c r="O2437" s="200"/>
      <c r="P2437" s="200"/>
      <c r="Q2437" s="200"/>
      <c r="R2437" s="200"/>
      <c r="S2437" s="200"/>
      <c r="T2437" s="201"/>
      <c r="AT2437" s="195" t="s">
        <v>188</v>
      </c>
      <c r="AU2437" s="195" t="s">
        <v>81</v>
      </c>
      <c r="AV2437" s="12" t="s">
        <v>81</v>
      </c>
      <c r="AW2437" s="12" t="s">
        <v>34</v>
      </c>
      <c r="AX2437" s="12" t="s">
        <v>72</v>
      </c>
      <c r="AY2437" s="195" t="s">
        <v>177</v>
      </c>
    </row>
    <row r="2438" spans="2:51" s="12" customFormat="1" ht="12">
      <c r="B2438" s="194"/>
      <c r="D2438" s="191" t="s">
        <v>188</v>
      </c>
      <c r="E2438" s="195" t="s">
        <v>3</v>
      </c>
      <c r="F2438" s="196" t="s">
        <v>1568</v>
      </c>
      <c r="H2438" s="197">
        <v>9.1</v>
      </c>
      <c r="I2438" s="198"/>
      <c r="L2438" s="194"/>
      <c r="M2438" s="199"/>
      <c r="N2438" s="200"/>
      <c r="O2438" s="200"/>
      <c r="P2438" s="200"/>
      <c r="Q2438" s="200"/>
      <c r="R2438" s="200"/>
      <c r="S2438" s="200"/>
      <c r="T2438" s="201"/>
      <c r="AT2438" s="195" t="s">
        <v>188</v>
      </c>
      <c r="AU2438" s="195" t="s">
        <v>81</v>
      </c>
      <c r="AV2438" s="12" t="s">
        <v>81</v>
      </c>
      <c r="AW2438" s="12" t="s">
        <v>34</v>
      </c>
      <c r="AX2438" s="12" t="s">
        <v>72</v>
      </c>
      <c r="AY2438" s="195" t="s">
        <v>177</v>
      </c>
    </row>
    <row r="2439" spans="2:51" s="12" customFormat="1" ht="12">
      <c r="B2439" s="194"/>
      <c r="D2439" s="191" t="s">
        <v>188</v>
      </c>
      <c r="E2439" s="195" t="s">
        <v>3</v>
      </c>
      <c r="F2439" s="196" t="s">
        <v>1569</v>
      </c>
      <c r="H2439" s="197">
        <v>33.6</v>
      </c>
      <c r="I2439" s="198"/>
      <c r="L2439" s="194"/>
      <c r="M2439" s="199"/>
      <c r="N2439" s="200"/>
      <c r="O2439" s="200"/>
      <c r="P2439" s="200"/>
      <c r="Q2439" s="200"/>
      <c r="R2439" s="200"/>
      <c r="S2439" s="200"/>
      <c r="T2439" s="201"/>
      <c r="AT2439" s="195" t="s">
        <v>188</v>
      </c>
      <c r="AU2439" s="195" t="s">
        <v>81</v>
      </c>
      <c r="AV2439" s="12" t="s">
        <v>81</v>
      </c>
      <c r="AW2439" s="12" t="s">
        <v>34</v>
      </c>
      <c r="AX2439" s="12" t="s">
        <v>72</v>
      </c>
      <c r="AY2439" s="195" t="s">
        <v>177</v>
      </c>
    </row>
    <row r="2440" spans="2:51" s="12" customFormat="1" ht="12">
      <c r="B2440" s="194"/>
      <c r="D2440" s="191" t="s">
        <v>188</v>
      </c>
      <c r="E2440" s="195" t="s">
        <v>3</v>
      </c>
      <c r="F2440" s="196" t="s">
        <v>1570</v>
      </c>
      <c r="H2440" s="197">
        <v>18.2</v>
      </c>
      <c r="I2440" s="198"/>
      <c r="L2440" s="194"/>
      <c r="M2440" s="199"/>
      <c r="N2440" s="200"/>
      <c r="O2440" s="200"/>
      <c r="P2440" s="200"/>
      <c r="Q2440" s="200"/>
      <c r="R2440" s="200"/>
      <c r="S2440" s="200"/>
      <c r="T2440" s="201"/>
      <c r="AT2440" s="195" t="s">
        <v>188</v>
      </c>
      <c r="AU2440" s="195" t="s">
        <v>81</v>
      </c>
      <c r="AV2440" s="12" t="s">
        <v>81</v>
      </c>
      <c r="AW2440" s="12" t="s">
        <v>34</v>
      </c>
      <c r="AX2440" s="12" t="s">
        <v>72</v>
      </c>
      <c r="AY2440" s="195" t="s">
        <v>177</v>
      </c>
    </row>
    <row r="2441" spans="2:51" s="12" customFormat="1" ht="12">
      <c r="B2441" s="194"/>
      <c r="D2441" s="191" t="s">
        <v>188</v>
      </c>
      <c r="E2441" s="195" t="s">
        <v>3</v>
      </c>
      <c r="F2441" s="196" t="s">
        <v>1571</v>
      </c>
      <c r="H2441" s="197">
        <v>27.6</v>
      </c>
      <c r="I2441" s="198"/>
      <c r="L2441" s="194"/>
      <c r="M2441" s="199"/>
      <c r="N2441" s="200"/>
      <c r="O2441" s="200"/>
      <c r="P2441" s="200"/>
      <c r="Q2441" s="200"/>
      <c r="R2441" s="200"/>
      <c r="S2441" s="200"/>
      <c r="T2441" s="201"/>
      <c r="AT2441" s="195" t="s">
        <v>188</v>
      </c>
      <c r="AU2441" s="195" t="s">
        <v>81</v>
      </c>
      <c r="AV2441" s="12" t="s">
        <v>81</v>
      </c>
      <c r="AW2441" s="12" t="s">
        <v>34</v>
      </c>
      <c r="AX2441" s="12" t="s">
        <v>72</v>
      </c>
      <c r="AY2441" s="195" t="s">
        <v>177</v>
      </c>
    </row>
    <row r="2442" spans="2:51" s="12" customFormat="1" ht="12">
      <c r="B2442" s="194"/>
      <c r="D2442" s="191" t="s">
        <v>188</v>
      </c>
      <c r="E2442" s="195" t="s">
        <v>3</v>
      </c>
      <c r="F2442" s="196" t="s">
        <v>1572</v>
      </c>
      <c r="H2442" s="197">
        <v>6.4</v>
      </c>
      <c r="I2442" s="198"/>
      <c r="L2442" s="194"/>
      <c r="M2442" s="199"/>
      <c r="N2442" s="200"/>
      <c r="O2442" s="200"/>
      <c r="P2442" s="200"/>
      <c r="Q2442" s="200"/>
      <c r="R2442" s="200"/>
      <c r="S2442" s="200"/>
      <c r="T2442" s="201"/>
      <c r="AT2442" s="195" t="s">
        <v>188</v>
      </c>
      <c r="AU2442" s="195" t="s">
        <v>81</v>
      </c>
      <c r="AV2442" s="12" t="s">
        <v>81</v>
      </c>
      <c r="AW2442" s="12" t="s">
        <v>34</v>
      </c>
      <c r="AX2442" s="12" t="s">
        <v>72</v>
      </c>
      <c r="AY2442" s="195" t="s">
        <v>177</v>
      </c>
    </row>
    <row r="2443" spans="2:51" s="12" customFormat="1" ht="12">
      <c r="B2443" s="194"/>
      <c r="D2443" s="191" t="s">
        <v>188</v>
      </c>
      <c r="E2443" s="195" t="s">
        <v>3</v>
      </c>
      <c r="F2443" s="196" t="s">
        <v>1573</v>
      </c>
      <c r="H2443" s="197">
        <v>5.545</v>
      </c>
      <c r="I2443" s="198"/>
      <c r="L2443" s="194"/>
      <c r="M2443" s="199"/>
      <c r="N2443" s="200"/>
      <c r="O2443" s="200"/>
      <c r="P2443" s="200"/>
      <c r="Q2443" s="200"/>
      <c r="R2443" s="200"/>
      <c r="S2443" s="200"/>
      <c r="T2443" s="201"/>
      <c r="AT2443" s="195" t="s">
        <v>188</v>
      </c>
      <c r="AU2443" s="195" t="s">
        <v>81</v>
      </c>
      <c r="AV2443" s="12" t="s">
        <v>81</v>
      </c>
      <c r="AW2443" s="12" t="s">
        <v>34</v>
      </c>
      <c r="AX2443" s="12" t="s">
        <v>72</v>
      </c>
      <c r="AY2443" s="195" t="s">
        <v>177</v>
      </c>
    </row>
    <row r="2444" spans="2:51" s="12" customFormat="1" ht="12">
      <c r="B2444" s="194"/>
      <c r="D2444" s="191" t="s">
        <v>188</v>
      </c>
      <c r="E2444" s="195" t="s">
        <v>3</v>
      </c>
      <c r="F2444" s="196" t="s">
        <v>1574</v>
      </c>
      <c r="H2444" s="197">
        <v>14.2</v>
      </c>
      <c r="I2444" s="198"/>
      <c r="L2444" s="194"/>
      <c r="M2444" s="199"/>
      <c r="N2444" s="200"/>
      <c r="O2444" s="200"/>
      <c r="P2444" s="200"/>
      <c r="Q2444" s="200"/>
      <c r="R2444" s="200"/>
      <c r="S2444" s="200"/>
      <c r="T2444" s="201"/>
      <c r="AT2444" s="195" t="s">
        <v>188</v>
      </c>
      <c r="AU2444" s="195" t="s">
        <v>81</v>
      </c>
      <c r="AV2444" s="12" t="s">
        <v>81</v>
      </c>
      <c r="AW2444" s="12" t="s">
        <v>34</v>
      </c>
      <c r="AX2444" s="12" t="s">
        <v>72</v>
      </c>
      <c r="AY2444" s="195" t="s">
        <v>177</v>
      </c>
    </row>
    <row r="2445" spans="2:51" s="12" customFormat="1" ht="12">
      <c r="B2445" s="194"/>
      <c r="D2445" s="191" t="s">
        <v>188</v>
      </c>
      <c r="E2445" s="195" t="s">
        <v>3</v>
      </c>
      <c r="F2445" s="196" t="s">
        <v>1575</v>
      </c>
      <c r="H2445" s="197">
        <v>11.8</v>
      </c>
      <c r="I2445" s="198"/>
      <c r="L2445" s="194"/>
      <c r="M2445" s="199"/>
      <c r="N2445" s="200"/>
      <c r="O2445" s="200"/>
      <c r="P2445" s="200"/>
      <c r="Q2445" s="200"/>
      <c r="R2445" s="200"/>
      <c r="S2445" s="200"/>
      <c r="T2445" s="201"/>
      <c r="AT2445" s="195" t="s">
        <v>188</v>
      </c>
      <c r="AU2445" s="195" t="s">
        <v>81</v>
      </c>
      <c r="AV2445" s="12" t="s">
        <v>81</v>
      </c>
      <c r="AW2445" s="12" t="s">
        <v>34</v>
      </c>
      <c r="AX2445" s="12" t="s">
        <v>72</v>
      </c>
      <c r="AY2445" s="195" t="s">
        <v>177</v>
      </c>
    </row>
    <row r="2446" spans="2:51" s="12" customFormat="1" ht="12">
      <c r="B2446" s="194"/>
      <c r="D2446" s="191" t="s">
        <v>188</v>
      </c>
      <c r="E2446" s="195" t="s">
        <v>3</v>
      </c>
      <c r="F2446" s="196" t="s">
        <v>1576</v>
      </c>
      <c r="H2446" s="197">
        <v>2.5</v>
      </c>
      <c r="I2446" s="198"/>
      <c r="L2446" s="194"/>
      <c r="M2446" s="199"/>
      <c r="N2446" s="200"/>
      <c r="O2446" s="200"/>
      <c r="P2446" s="200"/>
      <c r="Q2446" s="200"/>
      <c r="R2446" s="200"/>
      <c r="S2446" s="200"/>
      <c r="T2446" s="201"/>
      <c r="AT2446" s="195" t="s">
        <v>188</v>
      </c>
      <c r="AU2446" s="195" t="s">
        <v>81</v>
      </c>
      <c r="AV2446" s="12" t="s">
        <v>81</v>
      </c>
      <c r="AW2446" s="12" t="s">
        <v>34</v>
      </c>
      <c r="AX2446" s="12" t="s">
        <v>72</v>
      </c>
      <c r="AY2446" s="195" t="s">
        <v>177</v>
      </c>
    </row>
    <row r="2447" spans="2:51" s="12" customFormat="1" ht="12">
      <c r="B2447" s="194"/>
      <c r="D2447" s="191" t="s">
        <v>188</v>
      </c>
      <c r="E2447" s="195" t="s">
        <v>3</v>
      </c>
      <c r="F2447" s="196" t="s">
        <v>1577</v>
      </c>
      <c r="H2447" s="197">
        <v>17.6</v>
      </c>
      <c r="I2447" s="198"/>
      <c r="L2447" s="194"/>
      <c r="M2447" s="199"/>
      <c r="N2447" s="200"/>
      <c r="O2447" s="200"/>
      <c r="P2447" s="200"/>
      <c r="Q2447" s="200"/>
      <c r="R2447" s="200"/>
      <c r="S2447" s="200"/>
      <c r="T2447" s="201"/>
      <c r="AT2447" s="195" t="s">
        <v>188</v>
      </c>
      <c r="AU2447" s="195" t="s">
        <v>81</v>
      </c>
      <c r="AV2447" s="12" t="s">
        <v>81</v>
      </c>
      <c r="AW2447" s="12" t="s">
        <v>34</v>
      </c>
      <c r="AX2447" s="12" t="s">
        <v>72</v>
      </c>
      <c r="AY2447" s="195" t="s">
        <v>177</v>
      </c>
    </row>
    <row r="2448" spans="2:51" s="12" customFormat="1" ht="12">
      <c r="B2448" s="194"/>
      <c r="D2448" s="191" t="s">
        <v>188</v>
      </c>
      <c r="E2448" s="195" t="s">
        <v>3</v>
      </c>
      <c r="F2448" s="196" t="s">
        <v>1578</v>
      </c>
      <c r="H2448" s="197">
        <v>16.6</v>
      </c>
      <c r="I2448" s="198"/>
      <c r="L2448" s="194"/>
      <c r="M2448" s="199"/>
      <c r="N2448" s="200"/>
      <c r="O2448" s="200"/>
      <c r="P2448" s="200"/>
      <c r="Q2448" s="200"/>
      <c r="R2448" s="200"/>
      <c r="S2448" s="200"/>
      <c r="T2448" s="201"/>
      <c r="AT2448" s="195" t="s">
        <v>188</v>
      </c>
      <c r="AU2448" s="195" t="s">
        <v>81</v>
      </c>
      <c r="AV2448" s="12" t="s">
        <v>81</v>
      </c>
      <c r="AW2448" s="12" t="s">
        <v>34</v>
      </c>
      <c r="AX2448" s="12" t="s">
        <v>72</v>
      </c>
      <c r="AY2448" s="195" t="s">
        <v>177</v>
      </c>
    </row>
    <row r="2449" spans="2:51" s="12" customFormat="1" ht="12">
      <c r="B2449" s="194"/>
      <c r="D2449" s="191" t="s">
        <v>188</v>
      </c>
      <c r="E2449" s="195" t="s">
        <v>3</v>
      </c>
      <c r="F2449" s="196" t="s">
        <v>1579</v>
      </c>
      <c r="H2449" s="197">
        <v>19.5</v>
      </c>
      <c r="I2449" s="198"/>
      <c r="L2449" s="194"/>
      <c r="M2449" s="199"/>
      <c r="N2449" s="200"/>
      <c r="O2449" s="200"/>
      <c r="P2449" s="200"/>
      <c r="Q2449" s="200"/>
      <c r="R2449" s="200"/>
      <c r="S2449" s="200"/>
      <c r="T2449" s="201"/>
      <c r="AT2449" s="195" t="s">
        <v>188</v>
      </c>
      <c r="AU2449" s="195" t="s">
        <v>81</v>
      </c>
      <c r="AV2449" s="12" t="s">
        <v>81</v>
      </c>
      <c r="AW2449" s="12" t="s">
        <v>34</v>
      </c>
      <c r="AX2449" s="12" t="s">
        <v>72</v>
      </c>
      <c r="AY2449" s="195" t="s">
        <v>177</v>
      </c>
    </row>
    <row r="2450" spans="2:51" s="12" customFormat="1" ht="12">
      <c r="B2450" s="194"/>
      <c r="D2450" s="191" t="s">
        <v>188</v>
      </c>
      <c r="E2450" s="195" t="s">
        <v>3</v>
      </c>
      <c r="F2450" s="196" t="s">
        <v>1579</v>
      </c>
      <c r="H2450" s="197">
        <v>19.5</v>
      </c>
      <c r="I2450" s="198"/>
      <c r="L2450" s="194"/>
      <c r="M2450" s="199"/>
      <c r="N2450" s="200"/>
      <c r="O2450" s="200"/>
      <c r="P2450" s="200"/>
      <c r="Q2450" s="200"/>
      <c r="R2450" s="200"/>
      <c r="S2450" s="200"/>
      <c r="T2450" s="201"/>
      <c r="AT2450" s="195" t="s">
        <v>188</v>
      </c>
      <c r="AU2450" s="195" t="s">
        <v>81</v>
      </c>
      <c r="AV2450" s="12" t="s">
        <v>81</v>
      </c>
      <c r="AW2450" s="12" t="s">
        <v>34</v>
      </c>
      <c r="AX2450" s="12" t="s">
        <v>72</v>
      </c>
      <c r="AY2450" s="195" t="s">
        <v>177</v>
      </c>
    </row>
    <row r="2451" spans="2:51" s="12" customFormat="1" ht="12">
      <c r="B2451" s="194"/>
      <c r="D2451" s="191" t="s">
        <v>188</v>
      </c>
      <c r="E2451" s="195" t="s">
        <v>3</v>
      </c>
      <c r="F2451" s="196" t="s">
        <v>1580</v>
      </c>
      <c r="H2451" s="197">
        <v>23.7</v>
      </c>
      <c r="I2451" s="198"/>
      <c r="L2451" s="194"/>
      <c r="M2451" s="199"/>
      <c r="N2451" s="200"/>
      <c r="O2451" s="200"/>
      <c r="P2451" s="200"/>
      <c r="Q2451" s="200"/>
      <c r="R2451" s="200"/>
      <c r="S2451" s="200"/>
      <c r="T2451" s="201"/>
      <c r="AT2451" s="195" t="s">
        <v>188</v>
      </c>
      <c r="AU2451" s="195" t="s">
        <v>81</v>
      </c>
      <c r="AV2451" s="12" t="s">
        <v>81</v>
      </c>
      <c r="AW2451" s="12" t="s">
        <v>34</v>
      </c>
      <c r="AX2451" s="12" t="s">
        <v>72</v>
      </c>
      <c r="AY2451" s="195" t="s">
        <v>177</v>
      </c>
    </row>
    <row r="2452" spans="2:51" s="12" customFormat="1" ht="12">
      <c r="B2452" s="194"/>
      <c r="D2452" s="191" t="s">
        <v>188</v>
      </c>
      <c r="E2452" s="195" t="s">
        <v>3</v>
      </c>
      <c r="F2452" s="196" t="s">
        <v>1581</v>
      </c>
      <c r="H2452" s="197">
        <v>26.1</v>
      </c>
      <c r="I2452" s="198"/>
      <c r="L2452" s="194"/>
      <c r="M2452" s="199"/>
      <c r="N2452" s="200"/>
      <c r="O2452" s="200"/>
      <c r="P2452" s="200"/>
      <c r="Q2452" s="200"/>
      <c r="R2452" s="200"/>
      <c r="S2452" s="200"/>
      <c r="T2452" s="201"/>
      <c r="AT2452" s="195" t="s">
        <v>188</v>
      </c>
      <c r="AU2452" s="195" t="s">
        <v>81</v>
      </c>
      <c r="AV2452" s="12" t="s">
        <v>81</v>
      </c>
      <c r="AW2452" s="12" t="s">
        <v>34</v>
      </c>
      <c r="AX2452" s="12" t="s">
        <v>72</v>
      </c>
      <c r="AY2452" s="195" t="s">
        <v>177</v>
      </c>
    </row>
    <row r="2453" spans="2:51" s="14" customFormat="1" ht="12">
      <c r="B2453" s="221"/>
      <c r="D2453" s="191" t="s">
        <v>188</v>
      </c>
      <c r="E2453" s="222" t="s">
        <v>3</v>
      </c>
      <c r="F2453" s="223" t="s">
        <v>374</v>
      </c>
      <c r="H2453" s="224">
        <v>435.595</v>
      </c>
      <c r="I2453" s="225"/>
      <c r="L2453" s="221"/>
      <c r="M2453" s="226"/>
      <c r="N2453" s="227"/>
      <c r="O2453" s="227"/>
      <c r="P2453" s="227"/>
      <c r="Q2453" s="227"/>
      <c r="R2453" s="227"/>
      <c r="S2453" s="227"/>
      <c r="T2453" s="228"/>
      <c r="AT2453" s="222" t="s">
        <v>188</v>
      </c>
      <c r="AU2453" s="222" t="s">
        <v>81</v>
      </c>
      <c r="AV2453" s="14" t="s">
        <v>194</v>
      </c>
      <c r="AW2453" s="14" t="s">
        <v>34</v>
      </c>
      <c r="AX2453" s="14" t="s">
        <v>72</v>
      </c>
      <c r="AY2453" s="222" t="s">
        <v>177</v>
      </c>
    </row>
    <row r="2454" spans="2:51" s="12" customFormat="1" ht="12">
      <c r="B2454" s="194"/>
      <c r="D2454" s="191" t="s">
        <v>188</v>
      </c>
      <c r="E2454" s="195" t="s">
        <v>3</v>
      </c>
      <c r="F2454" s="196" t="s">
        <v>1582</v>
      </c>
      <c r="H2454" s="197">
        <v>17.6</v>
      </c>
      <c r="I2454" s="198"/>
      <c r="L2454" s="194"/>
      <c r="M2454" s="199"/>
      <c r="N2454" s="200"/>
      <c r="O2454" s="200"/>
      <c r="P2454" s="200"/>
      <c r="Q2454" s="200"/>
      <c r="R2454" s="200"/>
      <c r="S2454" s="200"/>
      <c r="T2454" s="201"/>
      <c r="AT2454" s="195" t="s">
        <v>188</v>
      </c>
      <c r="AU2454" s="195" t="s">
        <v>81</v>
      </c>
      <c r="AV2454" s="12" t="s">
        <v>81</v>
      </c>
      <c r="AW2454" s="12" t="s">
        <v>34</v>
      </c>
      <c r="AX2454" s="12" t="s">
        <v>72</v>
      </c>
      <c r="AY2454" s="195" t="s">
        <v>177</v>
      </c>
    </row>
    <row r="2455" spans="2:51" s="12" customFormat="1" ht="12">
      <c r="B2455" s="194"/>
      <c r="D2455" s="191" t="s">
        <v>188</v>
      </c>
      <c r="E2455" s="195" t="s">
        <v>3</v>
      </c>
      <c r="F2455" s="196" t="s">
        <v>1582</v>
      </c>
      <c r="H2455" s="197">
        <v>17.6</v>
      </c>
      <c r="I2455" s="198"/>
      <c r="L2455" s="194"/>
      <c r="M2455" s="199"/>
      <c r="N2455" s="200"/>
      <c r="O2455" s="200"/>
      <c r="P2455" s="200"/>
      <c r="Q2455" s="200"/>
      <c r="R2455" s="200"/>
      <c r="S2455" s="200"/>
      <c r="T2455" s="201"/>
      <c r="AT2455" s="195" t="s">
        <v>188</v>
      </c>
      <c r="AU2455" s="195" t="s">
        <v>81</v>
      </c>
      <c r="AV2455" s="12" t="s">
        <v>81</v>
      </c>
      <c r="AW2455" s="12" t="s">
        <v>34</v>
      </c>
      <c r="AX2455" s="12" t="s">
        <v>72</v>
      </c>
      <c r="AY2455" s="195" t="s">
        <v>177</v>
      </c>
    </row>
    <row r="2456" spans="2:51" s="12" customFormat="1" ht="12">
      <c r="B2456" s="194"/>
      <c r="D2456" s="191" t="s">
        <v>188</v>
      </c>
      <c r="E2456" s="195" t="s">
        <v>3</v>
      </c>
      <c r="F2456" s="196" t="s">
        <v>1583</v>
      </c>
      <c r="H2456" s="197">
        <v>19.8</v>
      </c>
      <c r="I2456" s="198"/>
      <c r="L2456" s="194"/>
      <c r="M2456" s="199"/>
      <c r="N2456" s="200"/>
      <c r="O2456" s="200"/>
      <c r="P2456" s="200"/>
      <c r="Q2456" s="200"/>
      <c r="R2456" s="200"/>
      <c r="S2456" s="200"/>
      <c r="T2456" s="201"/>
      <c r="AT2456" s="195" t="s">
        <v>188</v>
      </c>
      <c r="AU2456" s="195" t="s">
        <v>81</v>
      </c>
      <c r="AV2456" s="12" t="s">
        <v>81</v>
      </c>
      <c r="AW2456" s="12" t="s">
        <v>34</v>
      </c>
      <c r="AX2456" s="12" t="s">
        <v>72</v>
      </c>
      <c r="AY2456" s="195" t="s">
        <v>177</v>
      </c>
    </row>
    <row r="2457" spans="2:51" s="12" customFormat="1" ht="12">
      <c r="B2457" s="194"/>
      <c r="D2457" s="191" t="s">
        <v>188</v>
      </c>
      <c r="E2457" s="195" t="s">
        <v>3</v>
      </c>
      <c r="F2457" s="196" t="s">
        <v>1584</v>
      </c>
      <c r="H2457" s="197">
        <v>11.4</v>
      </c>
      <c r="I2457" s="198"/>
      <c r="L2457" s="194"/>
      <c r="M2457" s="199"/>
      <c r="N2457" s="200"/>
      <c r="O2457" s="200"/>
      <c r="P2457" s="200"/>
      <c r="Q2457" s="200"/>
      <c r="R2457" s="200"/>
      <c r="S2457" s="200"/>
      <c r="T2457" s="201"/>
      <c r="AT2457" s="195" t="s">
        <v>188</v>
      </c>
      <c r="AU2457" s="195" t="s">
        <v>81</v>
      </c>
      <c r="AV2457" s="12" t="s">
        <v>81</v>
      </c>
      <c r="AW2457" s="12" t="s">
        <v>34</v>
      </c>
      <c r="AX2457" s="12" t="s">
        <v>72</v>
      </c>
      <c r="AY2457" s="195" t="s">
        <v>177</v>
      </c>
    </row>
    <row r="2458" spans="2:51" s="12" customFormat="1" ht="12">
      <c r="B2458" s="194"/>
      <c r="D2458" s="191" t="s">
        <v>188</v>
      </c>
      <c r="E2458" s="195" t="s">
        <v>3</v>
      </c>
      <c r="F2458" s="196" t="s">
        <v>1585</v>
      </c>
      <c r="H2458" s="197">
        <v>11.2</v>
      </c>
      <c r="I2458" s="198"/>
      <c r="L2458" s="194"/>
      <c r="M2458" s="199"/>
      <c r="N2458" s="200"/>
      <c r="O2458" s="200"/>
      <c r="P2458" s="200"/>
      <c r="Q2458" s="200"/>
      <c r="R2458" s="200"/>
      <c r="S2458" s="200"/>
      <c r="T2458" s="201"/>
      <c r="AT2458" s="195" t="s">
        <v>188</v>
      </c>
      <c r="AU2458" s="195" t="s">
        <v>81</v>
      </c>
      <c r="AV2458" s="12" t="s">
        <v>81</v>
      </c>
      <c r="AW2458" s="12" t="s">
        <v>34</v>
      </c>
      <c r="AX2458" s="12" t="s">
        <v>72</v>
      </c>
      <c r="AY2458" s="195" t="s">
        <v>177</v>
      </c>
    </row>
    <row r="2459" spans="2:51" s="12" customFormat="1" ht="12">
      <c r="B2459" s="194"/>
      <c r="D2459" s="191" t="s">
        <v>188</v>
      </c>
      <c r="E2459" s="195" t="s">
        <v>3</v>
      </c>
      <c r="F2459" s="196" t="s">
        <v>1586</v>
      </c>
      <c r="H2459" s="197">
        <v>10.2</v>
      </c>
      <c r="I2459" s="198"/>
      <c r="L2459" s="194"/>
      <c r="M2459" s="199"/>
      <c r="N2459" s="200"/>
      <c r="O2459" s="200"/>
      <c r="P2459" s="200"/>
      <c r="Q2459" s="200"/>
      <c r="R2459" s="200"/>
      <c r="S2459" s="200"/>
      <c r="T2459" s="201"/>
      <c r="AT2459" s="195" t="s">
        <v>188</v>
      </c>
      <c r="AU2459" s="195" t="s">
        <v>81</v>
      </c>
      <c r="AV2459" s="12" t="s">
        <v>81</v>
      </c>
      <c r="AW2459" s="12" t="s">
        <v>34</v>
      </c>
      <c r="AX2459" s="12" t="s">
        <v>72</v>
      </c>
      <c r="AY2459" s="195" t="s">
        <v>177</v>
      </c>
    </row>
    <row r="2460" spans="2:51" s="12" customFormat="1" ht="12">
      <c r="B2460" s="194"/>
      <c r="D2460" s="191" t="s">
        <v>188</v>
      </c>
      <c r="E2460" s="195" t="s">
        <v>3</v>
      </c>
      <c r="F2460" s="196" t="s">
        <v>1587</v>
      </c>
      <c r="H2460" s="197">
        <v>10</v>
      </c>
      <c r="I2460" s="198"/>
      <c r="L2460" s="194"/>
      <c r="M2460" s="199"/>
      <c r="N2460" s="200"/>
      <c r="O2460" s="200"/>
      <c r="P2460" s="200"/>
      <c r="Q2460" s="200"/>
      <c r="R2460" s="200"/>
      <c r="S2460" s="200"/>
      <c r="T2460" s="201"/>
      <c r="AT2460" s="195" t="s">
        <v>188</v>
      </c>
      <c r="AU2460" s="195" t="s">
        <v>81</v>
      </c>
      <c r="AV2460" s="12" t="s">
        <v>81</v>
      </c>
      <c r="AW2460" s="12" t="s">
        <v>34</v>
      </c>
      <c r="AX2460" s="12" t="s">
        <v>72</v>
      </c>
      <c r="AY2460" s="195" t="s">
        <v>177</v>
      </c>
    </row>
    <row r="2461" spans="2:51" s="12" customFormat="1" ht="12">
      <c r="B2461" s="194"/>
      <c r="D2461" s="191" t="s">
        <v>188</v>
      </c>
      <c r="E2461" s="195" t="s">
        <v>3</v>
      </c>
      <c r="F2461" s="196" t="s">
        <v>1588</v>
      </c>
      <c r="H2461" s="197">
        <v>20.8</v>
      </c>
      <c r="I2461" s="198"/>
      <c r="L2461" s="194"/>
      <c r="M2461" s="199"/>
      <c r="N2461" s="200"/>
      <c r="O2461" s="200"/>
      <c r="P2461" s="200"/>
      <c r="Q2461" s="200"/>
      <c r="R2461" s="200"/>
      <c r="S2461" s="200"/>
      <c r="T2461" s="201"/>
      <c r="AT2461" s="195" t="s">
        <v>188</v>
      </c>
      <c r="AU2461" s="195" t="s">
        <v>81</v>
      </c>
      <c r="AV2461" s="12" t="s">
        <v>81</v>
      </c>
      <c r="AW2461" s="12" t="s">
        <v>34</v>
      </c>
      <c r="AX2461" s="12" t="s">
        <v>72</v>
      </c>
      <c r="AY2461" s="195" t="s">
        <v>177</v>
      </c>
    </row>
    <row r="2462" spans="2:51" s="12" customFormat="1" ht="12">
      <c r="B2462" s="194"/>
      <c r="D2462" s="191" t="s">
        <v>188</v>
      </c>
      <c r="E2462" s="195" t="s">
        <v>3</v>
      </c>
      <c r="F2462" s="196" t="s">
        <v>1589</v>
      </c>
      <c r="H2462" s="197">
        <v>21</v>
      </c>
      <c r="I2462" s="198"/>
      <c r="L2462" s="194"/>
      <c r="M2462" s="199"/>
      <c r="N2462" s="200"/>
      <c r="O2462" s="200"/>
      <c r="P2462" s="200"/>
      <c r="Q2462" s="200"/>
      <c r="R2462" s="200"/>
      <c r="S2462" s="200"/>
      <c r="T2462" s="201"/>
      <c r="AT2462" s="195" t="s">
        <v>188</v>
      </c>
      <c r="AU2462" s="195" t="s">
        <v>81</v>
      </c>
      <c r="AV2462" s="12" t="s">
        <v>81</v>
      </c>
      <c r="AW2462" s="12" t="s">
        <v>34</v>
      </c>
      <c r="AX2462" s="12" t="s">
        <v>72</v>
      </c>
      <c r="AY2462" s="195" t="s">
        <v>177</v>
      </c>
    </row>
    <row r="2463" spans="2:51" s="12" customFormat="1" ht="12">
      <c r="B2463" s="194"/>
      <c r="D2463" s="191" t="s">
        <v>188</v>
      </c>
      <c r="E2463" s="195" t="s">
        <v>3</v>
      </c>
      <c r="F2463" s="196" t="s">
        <v>1589</v>
      </c>
      <c r="H2463" s="197">
        <v>21</v>
      </c>
      <c r="I2463" s="198"/>
      <c r="L2463" s="194"/>
      <c r="M2463" s="199"/>
      <c r="N2463" s="200"/>
      <c r="O2463" s="200"/>
      <c r="P2463" s="200"/>
      <c r="Q2463" s="200"/>
      <c r="R2463" s="200"/>
      <c r="S2463" s="200"/>
      <c r="T2463" s="201"/>
      <c r="AT2463" s="195" t="s">
        <v>188</v>
      </c>
      <c r="AU2463" s="195" t="s">
        <v>81</v>
      </c>
      <c r="AV2463" s="12" t="s">
        <v>81</v>
      </c>
      <c r="AW2463" s="12" t="s">
        <v>34</v>
      </c>
      <c r="AX2463" s="12" t="s">
        <v>72</v>
      </c>
      <c r="AY2463" s="195" t="s">
        <v>177</v>
      </c>
    </row>
    <row r="2464" spans="2:51" s="12" customFormat="1" ht="12">
      <c r="B2464" s="194"/>
      <c r="D2464" s="191" t="s">
        <v>188</v>
      </c>
      <c r="E2464" s="195" t="s">
        <v>3</v>
      </c>
      <c r="F2464" s="196" t="s">
        <v>1589</v>
      </c>
      <c r="H2464" s="197">
        <v>21</v>
      </c>
      <c r="I2464" s="198"/>
      <c r="L2464" s="194"/>
      <c r="M2464" s="199"/>
      <c r="N2464" s="200"/>
      <c r="O2464" s="200"/>
      <c r="P2464" s="200"/>
      <c r="Q2464" s="200"/>
      <c r="R2464" s="200"/>
      <c r="S2464" s="200"/>
      <c r="T2464" s="201"/>
      <c r="AT2464" s="195" t="s">
        <v>188</v>
      </c>
      <c r="AU2464" s="195" t="s">
        <v>81</v>
      </c>
      <c r="AV2464" s="12" t="s">
        <v>81</v>
      </c>
      <c r="AW2464" s="12" t="s">
        <v>34</v>
      </c>
      <c r="AX2464" s="12" t="s">
        <v>72</v>
      </c>
      <c r="AY2464" s="195" t="s">
        <v>177</v>
      </c>
    </row>
    <row r="2465" spans="2:51" s="12" customFormat="1" ht="12">
      <c r="B2465" s="194"/>
      <c r="D2465" s="191" t="s">
        <v>188</v>
      </c>
      <c r="E2465" s="195" t="s">
        <v>3</v>
      </c>
      <c r="F2465" s="196" t="s">
        <v>1589</v>
      </c>
      <c r="H2465" s="197">
        <v>21</v>
      </c>
      <c r="I2465" s="198"/>
      <c r="L2465" s="194"/>
      <c r="M2465" s="199"/>
      <c r="N2465" s="200"/>
      <c r="O2465" s="200"/>
      <c r="P2465" s="200"/>
      <c r="Q2465" s="200"/>
      <c r="R2465" s="200"/>
      <c r="S2465" s="200"/>
      <c r="T2465" s="201"/>
      <c r="AT2465" s="195" t="s">
        <v>188</v>
      </c>
      <c r="AU2465" s="195" t="s">
        <v>81</v>
      </c>
      <c r="AV2465" s="12" t="s">
        <v>81</v>
      </c>
      <c r="AW2465" s="12" t="s">
        <v>34</v>
      </c>
      <c r="AX2465" s="12" t="s">
        <v>72</v>
      </c>
      <c r="AY2465" s="195" t="s">
        <v>177</v>
      </c>
    </row>
    <row r="2466" spans="2:51" s="12" customFormat="1" ht="12">
      <c r="B2466" s="194"/>
      <c r="D2466" s="191" t="s">
        <v>188</v>
      </c>
      <c r="E2466" s="195" t="s">
        <v>3</v>
      </c>
      <c r="F2466" s="196" t="s">
        <v>1590</v>
      </c>
      <c r="H2466" s="197">
        <v>21.12</v>
      </c>
      <c r="I2466" s="198"/>
      <c r="L2466" s="194"/>
      <c r="M2466" s="199"/>
      <c r="N2466" s="200"/>
      <c r="O2466" s="200"/>
      <c r="P2466" s="200"/>
      <c r="Q2466" s="200"/>
      <c r="R2466" s="200"/>
      <c r="S2466" s="200"/>
      <c r="T2466" s="201"/>
      <c r="AT2466" s="195" t="s">
        <v>188</v>
      </c>
      <c r="AU2466" s="195" t="s">
        <v>81</v>
      </c>
      <c r="AV2466" s="12" t="s">
        <v>81</v>
      </c>
      <c r="AW2466" s="12" t="s">
        <v>34</v>
      </c>
      <c r="AX2466" s="12" t="s">
        <v>72</v>
      </c>
      <c r="AY2466" s="195" t="s">
        <v>177</v>
      </c>
    </row>
    <row r="2467" spans="2:51" s="12" customFormat="1" ht="12">
      <c r="B2467" s="194"/>
      <c r="D2467" s="191" t="s">
        <v>188</v>
      </c>
      <c r="E2467" s="195" t="s">
        <v>3</v>
      </c>
      <c r="F2467" s="196" t="s">
        <v>1591</v>
      </c>
      <c r="H2467" s="197">
        <v>21.6</v>
      </c>
      <c r="I2467" s="198"/>
      <c r="L2467" s="194"/>
      <c r="M2467" s="199"/>
      <c r="N2467" s="200"/>
      <c r="O2467" s="200"/>
      <c r="P2467" s="200"/>
      <c r="Q2467" s="200"/>
      <c r="R2467" s="200"/>
      <c r="S2467" s="200"/>
      <c r="T2467" s="201"/>
      <c r="AT2467" s="195" t="s">
        <v>188</v>
      </c>
      <c r="AU2467" s="195" t="s">
        <v>81</v>
      </c>
      <c r="AV2467" s="12" t="s">
        <v>81</v>
      </c>
      <c r="AW2467" s="12" t="s">
        <v>34</v>
      </c>
      <c r="AX2467" s="12" t="s">
        <v>72</v>
      </c>
      <c r="AY2467" s="195" t="s">
        <v>177</v>
      </c>
    </row>
    <row r="2468" spans="2:51" s="12" customFormat="1" ht="12">
      <c r="B2468" s="194"/>
      <c r="D2468" s="191" t="s">
        <v>188</v>
      </c>
      <c r="E2468" s="195" t="s">
        <v>3</v>
      </c>
      <c r="F2468" s="196" t="s">
        <v>1591</v>
      </c>
      <c r="H2468" s="197">
        <v>21.6</v>
      </c>
      <c r="I2468" s="198"/>
      <c r="L2468" s="194"/>
      <c r="M2468" s="199"/>
      <c r="N2468" s="200"/>
      <c r="O2468" s="200"/>
      <c r="P2468" s="200"/>
      <c r="Q2468" s="200"/>
      <c r="R2468" s="200"/>
      <c r="S2468" s="200"/>
      <c r="T2468" s="201"/>
      <c r="AT2468" s="195" t="s">
        <v>188</v>
      </c>
      <c r="AU2468" s="195" t="s">
        <v>81</v>
      </c>
      <c r="AV2468" s="12" t="s">
        <v>81</v>
      </c>
      <c r="AW2468" s="12" t="s">
        <v>34</v>
      </c>
      <c r="AX2468" s="12" t="s">
        <v>72</v>
      </c>
      <c r="AY2468" s="195" t="s">
        <v>177</v>
      </c>
    </row>
    <row r="2469" spans="2:51" s="12" customFormat="1" ht="12">
      <c r="B2469" s="194"/>
      <c r="D2469" s="191" t="s">
        <v>188</v>
      </c>
      <c r="E2469" s="195" t="s">
        <v>3</v>
      </c>
      <c r="F2469" s="196" t="s">
        <v>1591</v>
      </c>
      <c r="H2469" s="197">
        <v>21.6</v>
      </c>
      <c r="I2469" s="198"/>
      <c r="L2469" s="194"/>
      <c r="M2469" s="199"/>
      <c r="N2469" s="200"/>
      <c r="O2469" s="200"/>
      <c r="P2469" s="200"/>
      <c r="Q2469" s="200"/>
      <c r="R2469" s="200"/>
      <c r="S2469" s="200"/>
      <c r="T2469" s="201"/>
      <c r="AT2469" s="195" t="s">
        <v>188</v>
      </c>
      <c r="AU2469" s="195" t="s">
        <v>81</v>
      </c>
      <c r="AV2469" s="12" t="s">
        <v>81</v>
      </c>
      <c r="AW2469" s="12" t="s">
        <v>34</v>
      </c>
      <c r="AX2469" s="12" t="s">
        <v>72</v>
      </c>
      <c r="AY2469" s="195" t="s">
        <v>177</v>
      </c>
    </row>
    <row r="2470" spans="2:51" s="12" customFormat="1" ht="12">
      <c r="B2470" s="194"/>
      <c r="D2470" s="191" t="s">
        <v>188</v>
      </c>
      <c r="E2470" s="195" t="s">
        <v>3</v>
      </c>
      <c r="F2470" s="196" t="s">
        <v>1592</v>
      </c>
      <c r="H2470" s="197">
        <v>20.1</v>
      </c>
      <c r="I2470" s="198"/>
      <c r="L2470" s="194"/>
      <c r="M2470" s="199"/>
      <c r="N2470" s="200"/>
      <c r="O2470" s="200"/>
      <c r="P2470" s="200"/>
      <c r="Q2470" s="200"/>
      <c r="R2470" s="200"/>
      <c r="S2470" s="200"/>
      <c r="T2470" s="201"/>
      <c r="AT2470" s="195" t="s">
        <v>188</v>
      </c>
      <c r="AU2470" s="195" t="s">
        <v>81</v>
      </c>
      <c r="AV2470" s="12" t="s">
        <v>81</v>
      </c>
      <c r="AW2470" s="12" t="s">
        <v>34</v>
      </c>
      <c r="AX2470" s="12" t="s">
        <v>72</v>
      </c>
      <c r="AY2470" s="195" t="s">
        <v>177</v>
      </c>
    </row>
    <row r="2471" spans="2:51" s="12" customFormat="1" ht="12">
      <c r="B2471" s="194"/>
      <c r="D2471" s="191" t="s">
        <v>188</v>
      </c>
      <c r="E2471" s="195" t="s">
        <v>3</v>
      </c>
      <c r="F2471" s="196" t="s">
        <v>1592</v>
      </c>
      <c r="H2471" s="197">
        <v>20.1</v>
      </c>
      <c r="I2471" s="198"/>
      <c r="L2471" s="194"/>
      <c r="M2471" s="199"/>
      <c r="N2471" s="200"/>
      <c r="O2471" s="200"/>
      <c r="P2471" s="200"/>
      <c r="Q2471" s="200"/>
      <c r="R2471" s="200"/>
      <c r="S2471" s="200"/>
      <c r="T2471" s="201"/>
      <c r="AT2471" s="195" t="s">
        <v>188</v>
      </c>
      <c r="AU2471" s="195" t="s">
        <v>81</v>
      </c>
      <c r="AV2471" s="12" t="s">
        <v>81</v>
      </c>
      <c r="AW2471" s="12" t="s">
        <v>34</v>
      </c>
      <c r="AX2471" s="12" t="s">
        <v>72</v>
      </c>
      <c r="AY2471" s="195" t="s">
        <v>177</v>
      </c>
    </row>
    <row r="2472" spans="2:51" s="12" customFormat="1" ht="12">
      <c r="B2472" s="194"/>
      <c r="D2472" s="191" t="s">
        <v>188</v>
      </c>
      <c r="E2472" s="195" t="s">
        <v>3</v>
      </c>
      <c r="F2472" s="196" t="s">
        <v>1592</v>
      </c>
      <c r="H2472" s="197">
        <v>20.1</v>
      </c>
      <c r="I2472" s="198"/>
      <c r="L2472" s="194"/>
      <c r="M2472" s="199"/>
      <c r="N2472" s="200"/>
      <c r="O2472" s="200"/>
      <c r="P2472" s="200"/>
      <c r="Q2472" s="200"/>
      <c r="R2472" s="200"/>
      <c r="S2472" s="200"/>
      <c r="T2472" s="201"/>
      <c r="AT2472" s="195" t="s">
        <v>188</v>
      </c>
      <c r="AU2472" s="195" t="s">
        <v>81</v>
      </c>
      <c r="AV2472" s="12" t="s">
        <v>81</v>
      </c>
      <c r="AW2472" s="12" t="s">
        <v>34</v>
      </c>
      <c r="AX2472" s="12" t="s">
        <v>72</v>
      </c>
      <c r="AY2472" s="195" t="s">
        <v>177</v>
      </c>
    </row>
    <row r="2473" spans="2:51" s="12" customFormat="1" ht="12">
      <c r="B2473" s="194"/>
      <c r="D2473" s="191" t="s">
        <v>188</v>
      </c>
      <c r="E2473" s="195" t="s">
        <v>3</v>
      </c>
      <c r="F2473" s="196" t="s">
        <v>1593</v>
      </c>
      <c r="H2473" s="197">
        <v>32.7</v>
      </c>
      <c r="I2473" s="198"/>
      <c r="L2473" s="194"/>
      <c r="M2473" s="199"/>
      <c r="N2473" s="200"/>
      <c r="O2473" s="200"/>
      <c r="P2473" s="200"/>
      <c r="Q2473" s="200"/>
      <c r="R2473" s="200"/>
      <c r="S2473" s="200"/>
      <c r="T2473" s="201"/>
      <c r="AT2473" s="195" t="s">
        <v>188</v>
      </c>
      <c r="AU2473" s="195" t="s">
        <v>81</v>
      </c>
      <c r="AV2473" s="12" t="s">
        <v>81</v>
      </c>
      <c r="AW2473" s="12" t="s">
        <v>34</v>
      </c>
      <c r="AX2473" s="12" t="s">
        <v>72</v>
      </c>
      <c r="AY2473" s="195" t="s">
        <v>177</v>
      </c>
    </row>
    <row r="2474" spans="2:51" s="12" customFormat="1" ht="12">
      <c r="B2474" s="194"/>
      <c r="D2474" s="191" t="s">
        <v>188</v>
      </c>
      <c r="E2474" s="195" t="s">
        <v>3</v>
      </c>
      <c r="F2474" s="196" t="s">
        <v>1594</v>
      </c>
      <c r="H2474" s="197">
        <v>11.96</v>
      </c>
      <c r="I2474" s="198"/>
      <c r="L2474" s="194"/>
      <c r="M2474" s="199"/>
      <c r="N2474" s="200"/>
      <c r="O2474" s="200"/>
      <c r="P2474" s="200"/>
      <c r="Q2474" s="200"/>
      <c r="R2474" s="200"/>
      <c r="S2474" s="200"/>
      <c r="T2474" s="201"/>
      <c r="AT2474" s="195" t="s">
        <v>188</v>
      </c>
      <c r="AU2474" s="195" t="s">
        <v>81</v>
      </c>
      <c r="AV2474" s="12" t="s">
        <v>81</v>
      </c>
      <c r="AW2474" s="12" t="s">
        <v>34</v>
      </c>
      <c r="AX2474" s="12" t="s">
        <v>72</v>
      </c>
      <c r="AY2474" s="195" t="s">
        <v>177</v>
      </c>
    </row>
    <row r="2475" spans="2:51" s="12" customFormat="1" ht="12">
      <c r="B2475" s="194"/>
      <c r="D2475" s="191" t="s">
        <v>188</v>
      </c>
      <c r="E2475" s="195" t="s">
        <v>3</v>
      </c>
      <c r="F2475" s="196" t="s">
        <v>1595</v>
      </c>
      <c r="H2475" s="197">
        <v>15.76</v>
      </c>
      <c r="I2475" s="198"/>
      <c r="L2475" s="194"/>
      <c r="M2475" s="199"/>
      <c r="N2475" s="200"/>
      <c r="O2475" s="200"/>
      <c r="P2475" s="200"/>
      <c r="Q2475" s="200"/>
      <c r="R2475" s="200"/>
      <c r="S2475" s="200"/>
      <c r="T2475" s="201"/>
      <c r="AT2475" s="195" t="s">
        <v>188</v>
      </c>
      <c r="AU2475" s="195" t="s">
        <v>81</v>
      </c>
      <c r="AV2475" s="12" t="s">
        <v>81</v>
      </c>
      <c r="AW2475" s="12" t="s">
        <v>34</v>
      </c>
      <c r="AX2475" s="12" t="s">
        <v>72</v>
      </c>
      <c r="AY2475" s="195" t="s">
        <v>177</v>
      </c>
    </row>
    <row r="2476" spans="2:51" s="12" customFormat="1" ht="12">
      <c r="B2476" s="194"/>
      <c r="D2476" s="191" t="s">
        <v>188</v>
      </c>
      <c r="E2476" s="195" t="s">
        <v>3</v>
      </c>
      <c r="F2476" s="196" t="s">
        <v>1596</v>
      </c>
      <c r="H2476" s="197">
        <v>14.8</v>
      </c>
      <c r="I2476" s="198"/>
      <c r="L2476" s="194"/>
      <c r="M2476" s="199"/>
      <c r="N2476" s="200"/>
      <c r="O2476" s="200"/>
      <c r="P2476" s="200"/>
      <c r="Q2476" s="200"/>
      <c r="R2476" s="200"/>
      <c r="S2476" s="200"/>
      <c r="T2476" s="201"/>
      <c r="AT2476" s="195" t="s">
        <v>188</v>
      </c>
      <c r="AU2476" s="195" t="s">
        <v>81</v>
      </c>
      <c r="AV2476" s="12" t="s">
        <v>81</v>
      </c>
      <c r="AW2476" s="12" t="s">
        <v>34</v>
      </c>
      <c r="AX2476" s="12" t="s">
        <v>72</v>
      </c>
      <c r="AY2476" s="195" t="s">
        <v>177</v>
      </c>
    </row>
    <row r="2477" spans="2:51" s="12" customFormat="1" ht="12">
      <c r="B2477" s="194"/>
      <c r="D2477" s="191" t="s">
        <v>188</v>
      </c>
      <c r="E2477" s="195" t="s">
        <v>3</v>
      </c>
      <c r="F2477" s="196" t="s">
        <v>1596</v>
      </c>
      <c r="H2477" s="197">
        <v>14.8</v>
      </c>
      <c r="I2477" s="198"/>
      <c r="L2477" s="194"/>
      <c r="M2477" s="199"/>
      <c r="N2477" s="200"/>
      <c r="O2477" s="200"/>
      <c r="P2477" s="200"/>
      <c r="Q2477" s="200"/>
      <c r="R2477" s="200"/>
      <c r="S2477" s="200"/>
      <c r="T2477" s="201"/>
      <c r="AT2477" s="195" t="s">
        <v>188</v>
      </c>
      <c r="AU2477" s="195" t="s">
        <v>81</v>
      </c>
      <c r="AV2477" s="12" t="s">
        <v>81</v>
      </c>
      <c r="AW2477" s="12" t="s">
        <v>34</v>
      </c>
      <c r="AX2477" s="12" t="s">
        <v>72</v>
      </c>
      <c r="AY2477" s="195" t="s">
        <v>177</v>
      </c>
    </row>
    <row r="2478" spans="2:51" s="12" customFormat="1" ht="12">
      <c r="B2478" s="194"/>
      <c r="D2478" s="191" t="s">
        <v>188</v>
      </c>
      <c r="E2478" s="195" t="s">
        <v>3</v>
      </c>
      <c r="F2478" s="196" t="s">
        <v>1597</v>
      </c>
      <c r="H2478" s="197">
        <v>5.8</v>
      </c>
      <c r="I2478" s="198"/>
      <c r="L2478" s="194"/>
      <c r="M2478" s="199"/>
      <c r="N2478" s="200"/>
      <c r="O2478" s="200"/>
      <c r="P2478" s="200"/>
      <c r="Q2478" s="200"/>
      <c r="R2478" s="200"/>
      <c r="S2478" s="200"/>
      <c r="T2478" s="201"/>
      <c r="AT2478" s="195" t="s">
        <v>188</v>
      </c>
      <c r="AU2478" s="195" t="s">
        <v>81</v>
      </c>
      <c r="AV2478" s="12" t="s">
        <v>81</v>
      </c>
      <c r="AW2478" s="12" t="s">
        <v>34</v>
      </c>
      <c r="AX2478" s="12" t="s">
        <v>72</v>
      </c>
      <c r="AY2478" s="195" t="s">
        <v>177</v>
      </c>
    </row>
    <row r="2479" spans="2:51" s="14" customFormat="1" ht="12">
      <c r="B2479" s="221"/>
      <c r="D2479" s="191" t="s">
        <v>188</v>
      </c>
      <c r="E2479" s="222" t="s">
        <v>3</v>
      </c>
      <c r="F2479" s="223" t="s">
        <v>365</v>
      </c>
      <c r="H2479" s="224">
        <v>444.6400000000001</v>
      </c>
      <c r="I2479" s="225"/>
      <c r="L2479" s="221"/>
      <c r="M2479" s="226"/>
      <c r="N2479" s="227"/>
      <c r="O2479" s="227"/>
      <c r="P2479" s="227"/>
      <c r="Q2479" s="227"/>
      <c r="R2479" s="227"/>
      <c r="S2479" s="227"/>
      <c r="T2479" s="228"/>
      <c r="AT2479" s="222" t="s">
        <v>188</v>
      </c>
      <c r="AU2479" s="222" t="s">
        <v>81</v>
      </c>
      <c r="AV2479" s="14" t="s">
        <v>194</v>
      </c>
      <c r="AW2479" s="14" t="s">
        <v>34</v>
      </c>
      <c r="AX2479" s="14" t="s">
        <v>72</v>
      </c>
      <c r="AY2479" s="222" t="s">
        <v>177</v>
      </c>
    </row>
    <row r="2480" spans="2:51" s="12" customFormat="1" ht="12">
      <c r="B2480" s="194"/>
      <c r="D2480" s="191" t="s">
        <v>188</v>
      </c>
      <c r="E2480" s="195" t="s">
        <v>3</v>
      </c>
      <c r="F2480" s="196" t="s">
        <v>1598</v>
      </c>
      <c r="H2480" s="197">
        <v>19.6</v>
      </c>
      <c r="I2480" s="198"/>
      <c r="L2480" s="194"/>
      <c r="M2480" s="199"/>
      <c r="N2480" s="200"/>
      <c r="O2480" s="200"/>
      <c r="P2480" s="200"/>
      <c r="Q2480" s="200"/>
      <c r="R2480" s="200"/>
      <c r="S2480" s="200"/>
      <c r="T2480" s="201"/>
      <c r="AT2480" s="195" t="s">
        <v>188</v>
      </c>
      <c r="AU2480" s="195" t="s">
        <v>81</v>
      </c>
      <c r="AV2480" s="12" t="s">
        <v>81</v>
      </c>
      <c r="AW2480" s="12" t="s">
        <v>34</v>
      </c>
      <c r="AX2480" s="12" t="s">
        <v>72</v>
      </c>
      <c r="AY2480" s="195" t="s">
        <v>177</v>
      </c>
    </row>
    <row r="2481" spans="2:51" s="12" customFormat="1" ht="12">
      <c r="B2481" s="194"/>
      <c r="D2481" s="191" t="s">
        <v>188</v>
      </c>
      <c r="E2481" s="195" t="s">
        <v>3</v>
      </c>
      <c r="F2481" s="196" t="s">
        <v>1598</v>
      </c>
      <c r="H2481" s="197">
        <v>19.6</v>
      </c>
      <c r="I2481" s="198"/>
      <c r="L2481" s="194"/>
      <c r="M2481" s="199"/>
      <c r="N2481" s="200"/>
      <c r="O2481" s="200"/>
      <c r="P2481" s="200"/>
      <c r="Q2481" s="200"/>
      <c r="R2481" s="200"/>
      <c r="S2481" s="200"/>
      <c r="T2481" s="201"/>
      <c r="AT2481" s="195" t="s">
        <v>188</v>
      </c>
      <c r="AU2481" s="195" t="s">
        <v>81</v>
      </c>
      <c r="AV2481" s="12" t="s">
        <v>81</v>
      </c>
      <c r="AW2481" s="12" t="s">
        <v>34</v>
      </c>
      <c r="AX2481" s="12" t="s">
        <v>72</v>
      </c>
      <c r="AY2481" s="195" t="s">
        <v>177</v>
      </c>
    </row>
    <row r="2482" spans="2:51" s="12" customFormat="1" ht="12">
      <c r="B2482" s="194"/>
      <c r="D2482" s="191" t="s">
        <v>188</v>
      </c>
      <c r="E2482" s="195" t="s">
        <v>3</v>
      </c>
      <c r="F2482" s="196" t="s">
        <v>1599</v>
      </c>
      <c r="H2482" s="197">
        <v>21.8</v>
      </c>
      <c r="I2482" s="198"/>
      <c r="L2482" s="194"/>
      <c r="M2482" s="199"/>
      <c r="N2482" s="200"/>
      <c r="O2482" s="200"/>
      <c r="P2482" s="200"/>
      <c r="Q2482" s="200"/>
      <c r="R2482" s="200"/>
      <c r="S2482" s="200"/>
      <c r="T2482" s="201"/>
      <c r="AT2482" s="195" t="s">
        <v>188</v>
      </c>
      <c r="AU2482" s="195" t="s">
        <v>81</v>
      </c>
      <c r="AV2482" s="12" t="s">
        <v>81</v>
      </c>
      <c r="AW2482" s="12" t="s">
        <v>34</v>
      </c>
      <c r="AX2482" s="12" t="s">
        <v>72</v>
      </c>
      <c r="AY2482" s="195" t="s">
        <v>177</v>
      </c>
    </row>
    <row r="2483" spans="2:51" s="12" customFormat="1" ht="12">
      <c r="B2483" s="194"/>
      <c r="D2483" s="191" t="s">
        <v>188</v>
      </c>
      <c r="E2483" s="195" t="s">
        <v>3</v>
      </c>
      <c r="F2483" s="196" t="s">
        <v>1600</v>
      </c>
      <c r="H2483" s="197">
        <v>11.4</v>
      </c>
      <c r="I2483" s="198"/>
      <c r="L2483" s="194"/>
      <c r="M2483" s="199"/>
      <c r="N2483" s="200"/>
      <c r="O2483" s="200"/>
      <c r="P2483" s="200"/>
      <c r="Q2483" s="200"/>
      <c r="R2483" s="200"/>
      <c r="S2483" s="200"/>
      <c r="T2483" s="201"/>
      <c r="AT2483" s="195" t="s">
        <v>188</v>
      </c>
      <c r="AU2483" s="195" t="s">
        <v>81</v>
      </c>
      <c r="AV2483" s="12" t="s">
        <v>81</v>
      </c>
      <c r="AW2483" s="12" t="s">
        <v>34</v>
      </c>
      <c r="AX2483" s="12" t="s">
        <v>72</v>
      </c>
      <c r="AY2483" s="195" t="s">
        <v>177</v>
      </c>
    </row>
    <row r="2484" spans="2:51" s="12" customFormat="1" ht="12">
      <c r="B2484" s="194"/>
      <c r="D2484" s="191" t="s">
        <v>188</v>
      </c>
      <c r="E2484" s="195" t="s">
        <v>3</v>
      </c>
      <c r="F2484" s="196" t="s">
        <v>1566</v>
      </c>
      <c r="H2484" s="197">
        <v>11.2</v>
      </c>
      <c r="I2484" s="198"/>
      <c r="L2484" s="194"/>
      <c r="M2484" s="199"/>
      <c r="N2484" s="200"/>
      <c r="O2484" s="200"/>
      <c r="P2484" s="200"/>
      <c r="Q2484" s="200"/>
      <c r="R2484" s="200"/>
      <c r="S2484" s="200"/>
      <c r="T2484" s="201"/>
      <c r="AT2484" s="195" t="s">
        <v>188</v>
      </c>
      <c r="AU2484" s="195" t="s">
        <v>81</v>
      </c>
      <c r="AV2484" s="12" t="s">
        <v>81</v>
      </c>
      <c r="AW2484" s="12" t="s">
        <v>34</v>
      </c>
      <c r="AX2484" s="12" t="s">
        <v>72</v>
      </c>
      <c r="AY2484" s="195" t="s">
        <v>177</v>
      </c>
    </row>
    <row r="2485" spans="2:51" s="12" customFormat="1" ht="12">
      <c r="B2485" s="194"/>
      <c r="D2485" s="191" t="s">
        <v>188</v>
      </c>
      <c r="E2485" s="195" t="s">
        <v>3</v>
      </c>
      <c r="F2485" s="196" t="s">
        <v>1601</v>
      </c>
      <c r="H2485" s="197">
        <v>11.6</v>
      </c>
      <c r="I2485" s="198"/>
      <c r="L2485" s="194"/>
      <c r="M2485" s="199"/>
      <c r="N2485" s="200"/>
      <c r="O2485" s="200"/>
      <c r="P2485" s="200"/>
      <c r="Q2485" s="200"/>
      <c r="R2485" s="200"/>
      <c r="S2485" s="200"/>
      <c r="T2485" s="201"/>
      <c r="AT2485" s="195" t="s">
        <v>188</v>
      </c>
      <c r="AU2485" s="195" t="s">
        <v>81</v>
      </c>
      <c r="AV2485" s="12" t="s">
        <v>81</v>
      </c>
      <c r="AW2485" s="12" t="s">
        <v>34</v>
      </c>
      <c r="AX2485" s="12" t="s">
        <v>72</v>
      </c>
      <c r="AY2485" s="195" t="s">
        <v>177</v>
      </c>
    </row>
    <row r="2486" spans="2:51" s="12" customFormat="1" ht="12">
      <c r="B2486" s="194"/>
      <c r="D2486" s="191" t="s">
        <v>188</v>
      </c>
      <c r="E2486" s="195" t="s">
        <v>3</v>
      </c>
      <c r="F2486" s="196" t="s">
        <v>1602</v>
      </c>
      <c r="H2486" s="197">
        <v>10</v>
      </c>
      <c r="I2486" s="198"/>
      <c r="L2486" s="194"/>
      <c r="M2486" s="199"/>
      <c r="N2486" s="200"/>
      <c r="O2486" s="200"/>
      <c r="P2486" s="200"/>
      <c r="Q2486" s="200"/>
      <c r="R2486" s="200"/>
      <c r="S2486" s="200"/>
      <c r="T2486" s="201"/>
      <c r="AT2486" s="195" t="s">
        <v>188</v>
      </c>
      <c r="AU2486" s="195" t="s">
        <v>81</v>
      </c>
      <c r="AV2486" s="12" t="s">
        <v>81</v>
      </c>
      <c r="AW2486" s="12" t="s">
        <v>34</v>
      </c>
      <c r="AX2486" s="12" t="s">
        <v>72</v>
      </c>
      <c r="AY2486" s="195" t="s">
        <v>177</v>
      </c>
    </row>
    <row r="2487" spans="2:51" s="12" customFormat="1" ht="12">
      <c r="B2487" s="194"/>
      <c r="D2487" s="191" t="s">
        <v>188</v>
      </c>
      <c r="E2487" s="195" t="s">
        <v>3</v>
      </c>
      <c r="F2487" s="196" t="s">
        <v>1603</v>
      </c>
      <c r="H2487" s="197">
        <v>20.8</v>
      </c>
      <c r="I2487" s="198"/>
      <c r="L2487" s="194"/>
      <c r="M2487" s="199"/>
      <c r="N2487" s="200"/>
      <c r="O2487" s="200"/>
      <c r="P2487" s="200"/>
      <c r="Q2487" s="200"/>
      <c r="R2487" s="200"/>
      <c r="S2487" s="200"/>
      <c r="T2487" s="201"/>
      <c r="AT2487" s="195" t="s">
        <v>188</v>
      </c>
      <c r="AU2487" s="195" t="s">
        <v>81</v>
      </c>
      <c r="AV2487" s="12" t="s">
        <v>81</v>
      </c>
      <c r="AW2487" s="12" t="s">
        <v>34</v>
      </c>
      <c r="AX2487" s="12" t="s">
        <v>72</v>
      </c>
      <c r="AY2487" s="195" t="s">
        <v>177</v>
      </c>
    </row>
    <row r="2488" spans="2:51" s="12" customFormat="1" ht="12">
      <c r="B2488" s="194"/>
      <c r="D2488" s="191" t="s">
        <v>188</v>
      </c>
      <c r="E2488" s="195" t="s">
        <v>3</v>
      </c>
      <c r="F2488" s="196" t="s">
        <v>1604</v>
      </c>
      <c r="H2488" s="197">
        <v>21</v>
      </c>
      <c r="I2488" s="198"/>
      <c r="L2488" s="194"/>
      <c r="M2488" s="199"/>
      <c r="N2488" s="200"/>
      <c r="O2488" s="200"/>
      <c r="P2488" s="200"/>
      <c r="Q2488" s="200"/>
      <c r="R2488" s="200"/>
      <c r="S2488" s="200"/>
      <c r="T2488" s="201"/>
      <c r="AT2488" s="195" t="s">
        <v>188</v>
      </c>
      <c r="AU2488" s="195" t="s">
        <v>81</v>
      </c>
      <c r="AV2488" s="12" t="s">
        <v>81</v>
      </c>
      <c r="AW2488" s="12" t="s">
        <v>34</v>
      </c>
      <c r="AX2488" s="12" t="s">
        <v>72</v>
      </c>
      <c r="AY2488" s="195" t="s">
        <v>177</v>
      </c>
    </row>
    <row r="2489" spans="2:51" s="12" customFormat="1" ht="12">
      <c r="B2489" s="194"/>
      <c r="D2489" s="191" t="s">
        <v>188</v>
      </c>
      <c r="E2489" s="195" t="s">
        <v>3</v>
      </c>
      <c r="F2489" s="196" t="s">
        <v>1604</v>
      </c>
      <c r="H2489" s="197">
        <v>21</v>
      </c>
      <c r="I2489" s="198"/>
      <c r="L2489" s="194"/>
      <c r="M2489" s="199"/>
      <c r="N2489" s="200"/>
      <c r="O2489" s="200"/>
      <c r="P2489" s="200"/>
      <c r="Q2489" s="200"/>
      <c r="R2489" s="200"/>
      <c r="S2489" s="200"/>
      <c r="T2489" s="201"/>
      <c r="AT2489" s="195" t="s">
        <v>188</v>
      </c>
      <c r="AU2489" s="195" t="s">
        <v>81</v>
      </c>
      <c r="AV2489" s="12" t="s">
        <v>81</v>
      </c>
      <c r="AW2489" s="12" t="s">
        <v>34</v>
      </c>
      <c r="AX2489" s="12" t="s">
        <v>72</v>
      </c>
      <c r="AY2489" s="195" t="s">
        <v>177</v>
      </c>
    </row>
    <row r="2490" spans="2:51" s="12" customFormat="1" ht="12">
      <c r="B2490" s="194"/>
      <c r="D2490" s="191" t="s">
        <v>188</v>
      </c>
      <c r="E2490" s="195" t="s">
        <v>3</v>
      </c>
      <c r="F2490" s="196" t="s">
        <v>1604</v>
      </c>
      <c r="H2490" s="197">
        <v>21</v>
      </c>
      <c r="I2490" s="198"/>
      <c r="L2490" s="194"/>
      <c r="M2490" s="199"/>
      <c r="N2490" s="200"/>
      <c r="O2490" s="200"/>
      <c r="P2490" s="200"/>
      <c r="Q2490" s="200"/>
      <c r="R2490" s="200"/>
      <c r="S2490" s="200"/>
      <c r="T2490" s="201"/>
      <c r="AT2490" s="195" t="s">
        <v>188</v>
      </c>
      <c r="AU2490" s="195" t="s">
        <v>81</v>
      </c>
      <c r="AV2490" s="12" t="s">
        <v>81</v>
      </c>
      <c r="AW2490" s="12" t="s">
        <v>34</v>
      </c>
      <c r="AX2490" s="12" t="s">
        <v>72</v>
      </c>
      <c r="AY2490" s="195" t="s">
        <v>177</v>
      </c>
    </row>
    <row r="2491" spans="2:51" s="12" customFormat="1" ht="12">
      <c r="B2491" s="194"/>
      <c r="D2491" s="191" t="s">
        <v>188</v>
      </c>
      <c r="E2491" s="195" t="s">
        <v>3</v>
      </c>
      <c r="F2491" s="196" t="s">
        <v>1604</v>
      </c>
      <c r="H2491" s="197">
        <v>21</v>
      </c>
      <c r="I2491" s="198"/>
      <c r="L2491" s="194"/>
      <c r="M2491" s="199"/>
      <c r="N2491" s="200"/>
      <c r="O2491" s="200"/>
      <c r="P2491" s="200"/>
      <c r="Q2491" s="200"/>
      <c r="R2491" s="200"/>
      <c r="S2491" s="200"/>
      <c r="T2491" s="201"/>
      <c r="AT2491" s="195" t="s">
        <v>188</v>
      </c>
      <c r="AU2491" s="195" t="s">
        <v>81</v>
      </c>
      <c r="AV2491" s="12" t="s">
        <v>81</v>
      </c>
      <c r="AW2491" s="12" t="s">
        <v>34</v>
      </c>
      <c r="AX2491" s="12" t="s">
        <v>72</v>
      </c>
      <c r="AY2491" s="195" t="s">
        <v>177</v>
      </c>
    </row>
    <row r="2492" spans="2:51" s="12" customFormat="1" ht="12">
      <c r="B2492" s="194"/>
      <c r="D2492" s="191" t="s">
        <v>188</v>
      </c>
      <c r="E2492" s="195" t="s">
        <v>3</v>
      </c>
      <c r="F2492" s="196" t="s">
        <v>1605</v>
      </c>
      <c r="H2492" s="197">
        <v>21.12</v>
      </c>
      <c r="I2492" s="198"/>
      <c r="L2492" s="194"/>
      <c r="M2492" s="199"/>
      <c r="N2492" s="200"/>
      <c r="O2492" s="200"/>
      <c r="P2492" s="200"/>
      <c r="Q2492" s="200"/>
      <c r="R2492" s="200"/>
      <c r="S2492" s="200"/>
      <c r="T2492" s="201"/>
      <c r="AT2492" s="195" t="s">
        <v>188</v>
      </c>
      <c r="AU2492" s="195" t="s">
        <v>81</v>
      </c>
      <c r="AV2492" s="12" t="s">
        <v>81</v>
      </c>
      <c r="AW2492" s="12" t="s">
        <v>34</v>
      </c>
      <c r="AX2492" s="12" t="s">
        <v>72</v>
      </c>
      <c r="AY2492" s="195" t="s">
        <v>177</v>
      </c>
    </row>
    <row r="2493" spans="2:51" s="12" customFormat="1" ht="12">
      <c r="B2493" s="194"/>
      <c r="D2493" s="191" t="s">
        <v>188</v>
      </c>
      <c r="E2493" s="195" t="s">
        <v>3</v>
      </c>
      <c r="F2493" s="196" t="s">
        <v>1605</v>
      </c>
      <c r="H2493" s="197">
        <v>21.12</v>
      </c>
      <c r="I2493" s="198"/>
      <c r="L2493" s="194"/>
      <c r="M2493" s="199"/>
      <c r="N2493" s="200"/>
      <c r="O2493" s="200"/>
      <c r="P2493" s="200"/>
      <c r="Q2493" s="200"/>
      <c r="R2493" s="200"/>
      <c r="S2493" s="200"/>
      <c r="T2493" s="201"/>
      <c r="AT2493" s="195" t="s">
        <v>188</v>
      </c>
      <c r="AU2493" s="195" t="s">
        <v>81</v>
      </c>
      <c r="AV2493" s="12" t="s">
        <v>81</v>
      </c>
      <c r="AW2493" s="12" t="s">
        <v>34</v>
      </c>
      <c r="AX2493" s="12" t="s">
        <v>72</v>
      </c>
      <c r="AY2493" s="195" t="s">
        <v>177</v>
      </c>
    </row>
    <row r="2494" spans="2:51" s="12" customFormat="1" ht="12">
      <c r="B2494" s="194"/>
      <c r="D2494" s="191" t="s">
        <v>188</v>
      </c>
      <c r="E2494" s="195" t="s">
        <v>3</v>
      </c>
      <c r="F2494" s="196" t="s">
        <v>1606</v>
      </c>
      <c r="H2494" s="197">
        <v>22.8</v>
      </c>
      <c r="I2494" s="198"/>
      <c r="L2494" s="194"/>
      <c r="M2494" s="199"/>
      <c r="N2494" s="200"/>
      <c r="O2494" s="200"/>
      <c r="P2494" s="200"/>
      <c r="Q2494" s="200"/>
      <c r="R2494" s="200"/>
      <c r="S2494" s="200"/>
      <c r="T2494" s="201"/>
      <c r="AT2494" s="195" t="s">
        <v>188</v>
      </c>
      <c r="AU2494" s="195" t="s">
        <v>81</v>
      </c>
      <c r="AV2494" s="12" t="s">
        <v>81</v>
      </c>
      <c r="AW2494" s="12" t="s">
        <v>34</v>
      </c>
      <c r="AX2494" s="12" t="s">
        <v>72</v>
      </c>
      <c r="AY2494" s="195" t="s">
        <v>177</v>
      </c>
    </row>
    <row r="2495" spans="2:51" s="12" customFormat="1" ht="12">
      <c r="B2495" s="194"/>
      <c r="D2495" s="191" t="s">
        <v>188</v>
      </c>
      <c r="E2495" s="195" t="s">
        <v>3</v>
      </c>
      <c r="F2495" s="196" t="s">
        <v>1606</v>
      </c>
      <c r="H2495" s="197">
        <v>22.8</v>
      </c>
      <c r="I2495" s="198"/>
      <c r="L2495" s="194"/>
      <c r="M2495" s="199"/>
      <c r="N2495" s="200"/>
      <c r="O2495" s="200"/>
      <c r="P2495" s="200"/>
      <c r="Q2495" s="200"/>
      <c r="R2495" s="200"/>
      <c r="S2495" s="200"/>
      <c r="T2495" s="201"/>
      <c r="AT2495" s="195" t="s">
        <v>188</v>
      </c>
      <c r="AU2495" s="195" t="s">
        <v>81</v>
      </c>
      <c r="AV2495" s="12" t="s">
        <v>81</v>
      </c>
      <c r="AW2495" s="12" t="s">
        <v>34</v>
      </c>
      <c r="AX2495" s="12" t="s">
        <v>72</v>
      </c>
      <c r="AY2495" s="195" t="s">
        <v>177</v>
      </c>
    </row>
    <row r="2496" spans="2:51" s="12" customFormat="1" ht="12">
      <c r="B2496" s="194"/>
      <c r="D2496" s="191" t="s">
        <v>188</v>
      </c>
      <c r="E2496" s="195" t="s">
        <v>3</v>
      </c>
      <c r="F2496" s="196" t="s">
        <v>1606</v>
      </c>
      <c r="H2496" s="197">
        <v>22.8</v>
      </c>
      <c r="I2496" s="198"/>
      <c r="L2496" s="194"/>
      <c r="M2496" s="199"/>
      <c r="N2496" s="200"/>
      <c r="O2496" s="200"/>
      <c r="P2496" s="200"/>
      <c r="Q2496" s="200"/>
      <c r="R2496" s="200"/>
      <c r="S2496" s="200"/>
      <c r="T2496" s="201"/>
      <c r="AT2496" s="195" t="s">
        <v>188</v>
      </c>
      <c r="AU2496" s="195" t="s">
        <v>81</v>
      </c>
      <c r="AV2496" s="12" t="s">
        <v>81</v>
      </c>
      <c r="AW2496" s="12" t="s">
        <v>34</v>
      </c>
      <c r="AX2496" s="12" t="s">
        <v>72</v>
      </c>
      <c r="AY2496" s="195" t="s">
        <v>177</v>
      </c>
    </row>
    <row r="2497" spans="2:51" s="12" customFormat="1" ht="12">
      <c r="B2497" s="194"/>
      <c r="D2497" s="191" t="s">
        <v>188</v>
      </c>
      <c r="E2497" s="195" t="s">
        <v>3</v>
      </c>
      <c r="F2497" s="196" t="s">
        <v>1607</v>
      </c>
      <c r="H2497" s="197">
        <v>20.4</v>
      </c>
      <c r="I2497" s="198"/>
      <c r="L2497" s="194"/>
      <c r="M2497" s="199"/>
      <c r="N2497" s="200"/>
      <c r="O2497" s="200"/>
      <c r="P2497" s="200"/>
      <c r="Q2497" s="200"/>
      <c r="R2497" s="200"/>
      <c r="S2497" s="200"/>
      <c r="T2497" s="201"/>
      <c r="AT2497" s="195" t="s">
        <v>188</v>
      </c>
      <c r="AU2497" s="195" t="s">
        <v>81</v>
      </c>
      <c r="AV2497" s="12" t="s">
        <v>81</v>
      </c>
      <c r="AW2497" s="12" t="s">
        <v>34</v>
      </c>
      <c r="AX2497" s="12" t="s">
        <v>72</v>
      </c>
      <c r="AY2497" s="195" t="s">
        <v>177</v>
      </c>
    </row>
    <row r="2498" spans="2:51" s="12" customFormat="1" ht="12">
      <c r="B2498" s="194"/>
      <c r="D2498" s="191" t="s">
        <v>188</v>
      </c>
      <c r="E2498" s="195" t="s">
        <v>3</v>
      </c>
      <c r="F2498" s="196" t="s">
        <v>1607</v>
      </c>
      <c r="H2498" s="197">
        <v>20.4</v>
      </c>
      <c r="I2498" s="198"/>
      <c r="L2498" s="194"/>
      <c r="M2498" s="199"/>
      <c r="N2498" s="200"/>
      <c r="O2498" s="200"/>
      <c r="P2498" s="200"/>
      <c r="Q2498" s="200"/>
      <c r="R2498" s="200"/>
      <c r="S2498" s="200"/>
      <c r="T2498" s="201"/>
      <c r="AT2498" s="195" t="s">
        <v>188</v>
      </c>
      <c r="AU2498" s="195" t="s">
        <v>81</v>
      </c>
      <c r="AV2498" s="12" t="s">
        <v>81</v>
      </c>
      <c r="AW2498" s="12" t="s">
        <v>34</v>
      </c>
      <c r="AX2498" s="12" t="s">
        <v>72</v>
      </c>
      <c r="AY2498" s="195" t="s">
        <v>177</v>
      </c>
    </row>
    <row r="2499" spans="2:51" s="12" customFormat="1" ht="12">
      <c r="B2499" s="194"/>
      <c r="D2499" s="191" t="s">
        <v>188</v>
      </c>
      <c r="E2499" s="195" t="s">
        <v>3</v>
      </c>
      <c r="F2499" s="196" t="s">
        <v>1607</v>
      </c>
      <c r="H2499" s="197">
        <v>20.4</v>
      </c>
      <c r="I2499" s="198"/>
      <c r="L2499" s="194"/>
      <c r="M2499" s="199"/>
      <c r="N2499" s="200"/>
      <c r="O2499" s="200"/>
      <c r="P2499" s="200"/>
      <c r="Q2499" s="200"/>
      <c r="R2499" s="200"/>
      <c r="S2499" s="200"/>
      <c r="T2499" s="201"/>
      <c r="AT2499" s="195" t="s">
        <v>188</v>
      </c>
      <c r="AU2499" s="195" t="s">
        <v>81</v>
      </c>
      <c r="AV2499" s="12" t="s">
        <v>81</v>
      </c>
      <c r="AW2499" s="12" t="s">
        <v>34</v>
      </c>
      <c r="AX2499" s="12" t="s">
        <v>72</v>
      </c>
      <c r="AY2499" s="195" t="s">
        <v>177</v>
      </c>
    </row>
    <row r="2500" spans="2:51" s="12" customFormat="1" ht="12">
      <c r="B2500" s="194"/>
      <c r="D2500" s="191" t="s">
        <v>188</v>
      </c>
      <c r="E2500" s="195" t="s">
        <v>3</v>
      </c>
      <c r="F2500" s="196" t="s">
        <v>1593</v>
      </c>
      <c r="H2500" s="197">
        <v>32.7</v>
      </c>
      <c r="I2500" s="198"/>
      <c r="L2500" s="194"/>
      <c r="M2500" s="199"/>
      <c r="N2500" s="200"/>
      <c r="O2500" s="200"/>
      <c r="P2500" s="200"/>
      <c r="Q2500" s="200"/>
      <c r="R2500" s="200"/>
      <c r="S2500" s="200"/>
      <c r="T2500" s="201"/>
      <c r="AT2500" s="195" t="s">
        <v>188</v>
      </c>
      <c r="AU2500" s="195" t="s">
        <v>81</v>
      </c>
      <c r="AV2500" s="12" t="s">
        <v>81</v>
      </c>
      <c r="AW2500" s="12" t="s">
        <v>34</v>
      </c>
      <c r="AX2500" s="12" t="s">
        <v>72</v>
      </c>
      <c r="AY2500" s="195" t="s">
        <v>177</v>
      </c>
    </row>
    <row r="2501" spans="2:51" s="12" customFormat="1" ht="12">
      <c r="B2501" s="194"/>
      <c r="D2501" s="191" t="s">
        <v>188</v>
      </c>
      <c r="E2501" s="195" t="s">
        <v>3</v>
      </c>
      <c r="F2501" s="196" t="s">
        <v>1608</v>
      </c>
      <c r="H2501" s="197">
        <v>15.8</v>
      </c>
      <c r="I2501" s="198"/>
      <c r="L2501" s="194"/>
      <c r="M2501" s="199"/>
      <c r="N2501" s="200"/>
      <c r="O2501" s="200"/>
      <c r="P2501" s="200"/>
      <c r="Q2501" s="200"/>
      <c r="R2501" s="200"/>
      <c r="S2501" s="200"/>
      <c r="T2501" s="201"/>
      <c r="AT2501" s="195" t="s">
        <v>188</v>
      </c>
      <c r="AU2501" s="195" t="s">
        <v>81</v>
      </c>
      <c r="AV2501" s="12" t="s">
        <v>81</v>
      </c>
      <c r="AW2501" s="12" t="s">
        <v>34</v>
      </c>
      <c r="AX2501" s="12" t="s">
        <v>72</v>
      </c>
      <c r="AY2501" s="195" t="s">
        <v>177</v>
      </c>
    </row>
    <row r="2502" spans="2:51" s="12" customFormat="1" ht="12">
      <c r="B2502" s="194"/>
      <c r="D2502" s="191" t="s">
        <v>188</v>
      </c>
      <c r="E2502" s="195" t="s">
        <v>3</v>
      </c>
      <c r="F2502" s="196" t="s">
        <v>1609</v>
      </c>
      <c r="H2502" s="197">
        <v>12</v>
      </c>
      <c r="I2502" s="198"/>
      <c r="L2502" s="194"/>
      <c r="M2502" s="199"/>
      <c r="N2502" s="200"/>
      <c r="O2502" s="200"/>
      <c r="P2502" s="200"/>
      <c r="Q2502" s="200"/>
      <c r="R2502" s="200"/>
      <c r="S2502" s="200"/>
      <c r="T2502" s="201"/>
      <c r="AT2502" s="195" t="s">
        <v>188</v>
      </c>
      <c r="AU2502" s="195" t="s">
        <v>81</v>
      </c>
      <c r="AV2502" s="12" t="s">
        <v>81</v>
      </c>
      <c r="AW2502" s="12" t="s">
        <v>34</v>
      </c>
      <c r="AX2502" s="12" t="s">
        <v>72</v>
      </c>
      <c r="AY2502" s="195" t="s">
        <v>177</v>
      </c>
    </row>
    <row r="2503" spans="2:51" s="12" customFormat="1" ht="12">
      <c r="B2503" s="194"/>
      <c r="D2503" s="191" t="s">
        <v>188</v>
      </c>
      <c r="E2503" s="195" t="s">
        <v>3</v>
      </c>
      <c r="F2503" s="196" t="s">
        <v>1610</v>
      </c>
      <c r="H2503" s="197">
        <v>6</v>
      </c>
      <c r="I2503" s="198"/>
      <c r="L2503" s="194"/>
      <c r="M2503" s="199"/>
      <c r="N2503" s="200"/>
      <c r="O2503" s="200"/>
      <c r="P2503" s="200"/>
      <c r="Q2503" s="200"/>
      <c r="R2503" s="200"/>
      <c r="S2503" s="200"/>
      <c r="T2503" s="201"/>
      <c r="AT2503" s="195" t="s">
        <v>188</v>
      </c>
      <c r="AU2503" s="195" t="s">
        <v>81</v>
      </c>
      <c r="AV2503" s="12" t="s">
        <v>81</v>
      </c>
      <c r="AW2503" s="12" t="s">
        <v>34</v>
      </c>
      <c r="AX2503" s="12" t="s">
        <v>72</v>
      </c>
      <c r="AY2503" s="195" t="s">
        <v>177</v>
      </c>
    </row>
    <row r="2504" spans="2:51" s="12" customFormat="1" ht="12">
      <c r="B2504" s="194"/>
      <c r="D2504" s="191" t="s">
        <v>188</v>
      </c>
      <c r="E2504" s="195" t="s">
        <v>3</v>
      </c>
      <c r="F2504" s="196" t="s">
        <v>1611</v>
      </c>
      <c r="H2504" s="197">
        <v>14.8</v>
      </c>
      <c r="I2504" s="198"/>
      <c r="L2504" s="194"/>
      <c r="M2504" s="199"/>
      <c r="N2504" s="200"/>
      <c r="O2504" s="200"/>
      <c r="P2504" s="200"/>
      <c r="Q2504" s="200"/>
      <c r="R2504" s="200"/>
      <c r="S2504" s="200"/>
      <c r="T2504" s="201"/>
      <c r="AT2504" s="195" t="s">
        <v>188</v>
      </c>
      <c r="AU2504" s="195" t="s">
        <v>81</v>
      </c>
      <c r="AV2504" s="12" t="s">
        <v>81</v>
      </c>
      <c r="AW2504" s="12" t="s">
        <v>34</v>
      </c>
      <c r="AX2504" s="12" t="s">
        <v>72</v>
      </c>
      <c r="AY2504" s="195" t="s">
        <v>177</v>
      </c>
    </row>
    <row r="2505" spans="2:51" s="12" customFormat="1" ht="12">
      <c r="B2505" s="194"/>
      <c r="D2505" s="191" t="s">
        <v>188</v>
      </c>
      <c r="E2505" s="195" t="s">
        <v>3</v>
      </c>
      <c r="F2505" s="196" t="s">
        <v>1611</v>
      </c>
      <c r="H2505" s="197">
        <v>14.8</v>
      </c>
      <c r="I2505" s="198"/>
      <c r="L2505" s="194"/>
      <c r="M2505" s="199"/>
      <c r="N2505" s="200"/>
      <c r="O2505" s="200"/>
      <c r="P2505" s="200"/>
      <c r="Q2505" s="200"/>
      <c r="R2505" s="200"/>
      <c r="S2505" s="200"/>
      <c r="T2505" s="201"/>
      <c r="AT2505" s="195" t="s">
        <v>188</v>
      </c>
      <c r="AU2505" s="195" t="s">
        <v>81</v>
      </c>
      <c r="AV2505" s="12" t="s">
        <v>81</v>
      </c>
      <c r="AW2505" s="12" t="s">
        <v>34</v>
      </c>
      <c r="AX2505" s="12" t="s">
        <v>72</v>
      </c>
      <c r="AY2505" s="195" t="s">
        <v>177</v>
      </c>
    </row>
    <row r="2506" spans="2:51" s="14" customFormat="1" ht="12">
      <c r="B2506" s="221"/>
      <c r="D2506" s="191" t="s">
        <v>188</v>
      </c>
      <c r="E2506" s="222" t="s">
        <v>3</v>
      </c>
      <c r="F2506" s="223" t="s">
        <v>366</v>
      </c>
      <c r="H2506" s="224">
        <v>477.94</v>
      </c>
      <c r="I2506" s="225"/>
      <c r="L2506" s="221"/>
      <c r="M2506" s="226"/>
      <c r="N2506" s="227"/>
      <c r="O2506" s="227"/>
      <c r="P2506" s="227"/>
      <c r="Q2506" s="227"/>
      <c r="R2506" s="227"/>
      <c r="S2506" s="227"/>
      <c r="T2506" s="228"/>
      <c r="AT2506" s="222" t="s">
        <v>188</v>
      </c>
      <c r="AU2506" s="222" t="s">
        <v>81</v>
      </c>
      <c r="AV2506" s="14" t="s">
        <v>194</v>
      </c>
      <c r="AW2506" s="14" t="s">
        <v>34</v>
      </c>
      <c r="AX2506" s="14" t="s">
        <v>72</v>
      </c>
      <c r="AY2506" s="222" t="s">
        <v>177</v>
      </c>
    </row>
    <row r="2507" spans="2:51" s="12" customFormat="1" ht="12">
      <c r="B2507" s="194"/>
      <c r="D2507" s="191" t="s">
        <v>188</v>
      </c>
      <c r="E2507" s="195" t="s">
        <v>3</v>
      </c>
      <c r="F2507" s="196" t="s">
        <v>1598</v>
      </c>
      <c r="H2507" s="197">
        <v>19.6</v>
      </c>
      <c r="I2507" s="198"/>
      <c r="L2507" s="194"/>
      <c r="M2507" s="199"/>
      <c r="N2507" s="200"/>
      <c r="O2507" s="200"/>
      <c r="P2507" s="200"/>
      <c r="Q2507" s="200"/>
      <c r="R2507" s="200"/>
      <c r="S2507" s="200"/>
      <c r="T2507" s="201"/>
      <c r="AT2507" s="195" t="s">
        <v>188</v>
      </c>
      <c r="AU2507" s="195" t="s">
        <v>81</v>
      </c>
      <c r="AV2507" s="12" t="s">
        <v>81</v>
      </c>
      <c r="AW2507" s="12" t="s">
        <v>34</v>
      </c>
      <c r="AX2507" s="12" t="s">
        <v>72</v>
      </c>
      <c r="AY2507" s="195" t="s">
        <v>177</v>
      </c>
    </row>
    <row r="2508" spans="2:51" s="12" customFormat="1" ht="12">
      <c r="B2508" s="194"/>
      <c r="D2508" s="191" t="s">
        <v>188</v>
      </c>
      <c r="E2508" s="195" t="s">
        <v>3</v>
      </c>
      <c r="F2508" s="196" t="s">
        <v>1598</v>
      </c>
      <c r="H2508" s="197">
        <v>19.6</v>
      </c>
      <c r="I2508" s="198"/>
      <c r="L2508" s="194"/>
      <c r="M2508" s="199"/>
      <c r="N2508" s="200"/>
      <c r="O2508" s="200"/>
      <c r="P2508" s="200"/>
      <c r="Q2508" s="200"/>
      <c r="R2508" s="200"/>
      <c r="S2508" s="200"/>
      <c r="T2508" s="201"/>
      <c r="AT2508" s="195" t="s">
        <v>188</v>
      </c>
      <c r="AU2508" s="195" t="s">
        <v>81</v>
      </c>
      <c r="AV2508" s="12" t="s">
        <v>81</v>
      </c>
      <c r="AW2508" s="12" t="s">
        <v>34</v>
      </c>
      <c r="AX2508" s="12" t="s">
        <v>72</v>
      </c>
      <c r="AY2508" s="195" t="s">
        <v>177</v>
      </c>
    </row>
    <row r="2509" spans="2:51" s="12" customFormat="1" ht="12">
      <c r="B2509" s="194"/>
      <c r="D2509" s="191" t="s">
        <v>188</v>
      </c>
      <c r="E2509" s="195" t="s">
        <v>3</v>
      </c>
      <c r="F2509" s="196" t="s">
        <v>1599</v>
      </c>
      <c r="H2509" s="197">
        <v>21.8</v>
      </c>
      <c r="I2509" s="198"/>
      <c r="L2509" s="194"/>
      <c r="M2509" s="199"/>
      <c r="N2509" s="200"/>
      <c r="O2509" s="200"/>
      <c r="P2509" s="200"/>
      <c r="Q2509" s="200"/>
      <c r="R2509" s="200"/>
      <c r="S2509" s="200"/>
      <c r="T2509" s="201"/>
      <c r="AT2509" s="195" t="s">
        <v>188</v>
      </c>
      <c r="AU2509" s="195" t="s">
        <v>81</v>
      </c>
      <c r="AV2509" s="12" t="s">
        <v>81</v>
      </c>
      <c r="AW2509" s="12" t="s">
        <v>34</v>
      </c>
      <c r="AX2509" s="12" t="s">
        <v>72</v>
      </c>
      <c r="AY2509" s="195" t="s">
        <v>177</v>
      </c>
    </row>
    <row r="2510" spans="2:51" s="12" customFormat="1" ht="12">
      <c r="B2510" s="194"/>
      <c r="D2510" s="191" t="s">
        <v>188</v>
      </c>
      <c r="E2510" s="195" t="s">
        <v>3</v>
      </c>
      <c r="F2510" s="196" t="s">
        <v>1600</v>
      </c>
      <c r="H2510" s="197">
        <v>11.4</v>
      </c>
      <c r="I2510" s="198"/>
      <c r="L2510" s="194"/>
      <c r="M2510" s="199"/>
      <c r="N2510" s="200"/>
      <c r="O2510" s="200"/>
      <c r="P2510" s="200"/>
      <c r="Q2510" s="200"/>
      <c r="R2510" s="200"/>
      <c r="S2510" s="200"/>
      <c r="T2510" s="201"/>
      <c r="AT2510" s="195" t="s">
        <v>188</v>
      </c>
      <c r="AU2510" s="195" t="s">
        <v>81</v>
      </c>
      <c r="AV2510" s="12" t="s">
        <v>81</v>
      </c>
      <c r="AW2510" s="12" t="s">
        <v>34</v>
      </c>
      <c r="AX2510" s="12" t="s">
        <v>72</v>
      </c>
      <c r="AY2510" s="195" t="s">
        <v>177</v>
      </c>
    </row>
    <row r="2511" spans="2:51" s="12" customFormat="1" ht="12">
      <c r="B2511" s="194"/>
      <c r="D2511" s="191" t="s">
        <v>188</v>
      </c>
      <c r="E2511" s="195" t="s">
        <v>3</v>
      </c>
      <c r="F2511" s="196" t="s">
        <v>1566</v>
      </c>
      <c r="H2511" s="197">
        <v>11.2</v>
      </c>
      <c r="I2511" s="198"/>
      <c r="L2511" s="194"/>
      <c r="M2511" s="199"/>
      <c r="N2511" s="200"/>
      <c r="O2511" s="200"/>
      <c r="P2511" s="200"/>
      <c r="Q2511" s="200"/>
      <c r="R2511" s="200"/>
      <c r="S2511" s="200"/>
      <c r="T2511" s="201"/>
      <c r="AT2511" s="195" t="s">
        <v>188</v>
      </c>
      <c r="AU2511" s="195" t="s">
        <v>81</v>
      </c>
      <c r="AV2511" s="12" t="s">
        <v>81</v>
      </c>
      <c r="AW2511" s="12" t="s">
        <v>34</v>
      </c>
      <c r="AX2511" s="12" t="s">
        <v>72</v>
      </c>
      <c r="AY2511" s="195" t="s">
        <v>177</v>
      </c>
    </row>
    <row r="2512" spans="2:51" s="12" customFormat="1" ht="12">
      <c r="B2512" s="194"/>
      <c r="D2512" s="191" t="s">
        <v>188</v>
      </c>
      <c r="E2512" s="195" t="s">
        <v>3</v>
      </c>
      <c r="F2512" s="196" t="s">
        <v>1601</v>
      </c>
      <c r="H2512" s="197">
        <v>11.6</v>
      </c>
      <c r="I2512" s="198"/>
      <c r="L2512" s="194"/>
      <c r="M2512" s="199"/>
      <c r="N2512" s="200"/>
      <c r="O2512" s="200"/>
      <c r="P2512" s="200"/>
      <c r="Q2512" s="200"/>
      <c r="R2512" s="200"/>
      <c r="S2512" s="200"/>
      <c r="T2512" s="201"/>
      <c r="AT2512" s="195" t="s">
        <v>188</v>
      </c>
      <c r="AU2512" s="195" t="s">
        <v>81</v>
      </c>
      <c r="AV2512" s="12" t="s">
        <v>81</v>
      </c>
      <c r="AW2512" s="12" t="s">
        <v>34</v>
      </c>
      <c r="AX2512" s="12" t="s">
        <v>72</v>
      </c>
      <c r="AY2512" s="195" t="s">
        <v>177</v>
      </c>
    </row>
    <row r="2513" spans="2:51" s="12" customFormat="1" ht="12">
      <c r="B2513" s="194"/>
      <c r="D2513" s="191" t="s">
        <v>188</v>
      </c>
      <c r="E2513" s="195" t="s">
        <v>3</v>
      </c>
      <c r="F2513" s="196" t="s">
        <v>1602</v>
      </c>
      <c r="H2513" s="197">
        <v>10</v>
      </c>
      <c r="I2513" s="198"/>
      <c r="L2513" s="194"/>
      <c r="M2513" s="199"/>
      <c r="N2513" s="200"/>
      <c r="O2513" s="200"/>
      <c r="P2513" s="200"/>
      <c r="Q2513" s="200"/>
      <c r="R2513" s="200"/>
      <c r="S2513" s="200"/>
      <c r="T2513" s="201"/>
      <c r="AT2513" s="195" t="s">
        <v>188</v>
      </c>
      <c r="AU2513" s="195" t="s">
        <v>81</v>
      </c>
      <c r="AV2513" s="12" t="s">
        <v>81</v>
      </c>
      <c r="AW2513" s="12" t="s">
        <v>34</v>
      </c>
      <c r="AX2513" s="12" t="s">
        <v>72</v>
      </c>
      <c r="AY2513" s="195" t="s">
        <v>177</v>
      </c>
    </row>
    <row r="2514" spans="2:51" s="12" customFormat="1" ht="12">
      <c r="B2514" s="194"/>
      <c r="D2514" s="191" t="s">
        <v>188</v>
      </c>
      <c r="E2514" s="195" t="s">
        <v>3</v>
      </c>
      <c r="F2514" s="196" t="s">
        <v>1603</v>
      </c>
      <c r="H2514" s="197">
        <v>20.8</v>
      </c>
      <c r="I2514" s="198"/>
      <c r="L2514" s="194"/>
      <c r="M2514" s="199"/>
      <c r="N2514" s="200"/>
      <c r="O2514" s="200"/>
      <c r="P2514" s="200"/>
      <c r="Q2514" s="200"/>
      <c r="R2514" s="200"/>
      <c r="S2514" s="200"/>
      <c r="T2514" s="201"/>
      <c r="AT2514" s="195" t="s">
        <v>188</v>
      </c>
      <c r="AU2514" s="195" t="s">
        <v>81</v>
      </c>
      <c r="AV2514" s="12" t="s">
        <v>81</v>
      </c>
      <c r="AW2514" s="12" t="s">
        <v>34</v>
      </c>
      <c r="AX2514" s="12" t="s">
        <v>72</v>
      </c>
      <c r="AY2514" s="195" t="s">
        <v>177</v>
      </c>
    </row>
    <row r="2515" spans="2:51" s="12" customFormat="1" ht="12">
      <c r="B2515" s="194"/>
      <c r="D2515" s="191" t="s">
        <v>188</v>
      </c>
      <c r="E2515" s="195" t="s">
        <v>3</v>
      </c>
      <c r="F2515" s="196" t="s">
        <v>1604</v>
      </c>
      <c r="H2515" s="197">
        <v>21</v>
      </c>
      <c r="I2515" s="198"/>
      <c r="L2515" s="194"/>
      <c r="M2515" s="199"/>
      <c r="N2515" s="200"/>
      <c r="O2515" s="200"/>
      <c r="P2515" s="200"/>
      <c r="Q2515" s="200"/>
      <c r="R2515" s="200"/>
      <c r="S2515" s="200"/>
      <c r="T2515" s="201"/>
      <c r="AT2515" s="195" t="s">
        <v>188</v>
      </c>
      <c r="AU2515" s="195" t="s">
        <v>81</v>
      </c>
      <c r="AV2515" s="12" t="s">
        <v>81</v>
      </c>
      <c r="AW2515" s="12" t="s">
        <v>34</v>
      </c>
      <c r="AX2515" s="12" t="s">
        <v>72</v>
      </c>
      <c r="AY2515" s="195" t="s">
        <v>177</v>
      </c>
    </row>
    <row r="2516" spans="2:51" s="12" customFormat="1" ht="12">
      <c r="B2516" s="194"/>
      <c r="D2516" s="191" t="s">
        <v>188</v>
      </c>
      <c r="E2516" s="195" t="s">
        <v>3</v>
      </c>
      <c r="F2516" s="196" t="s">
        <v>1604</v>
      </c>
      <c r="H2516" s="197">
        <v>21</v>
      </c>
      <c r="I2516" s="198"/>
      <c r="L2516" s="194"/>
      <c r="M2516" s="199"/>
      <c r="N2516" s="200"/>
      <c r="O2516" s="200"/>
      <c r="P2516" s="200"/>
      <c r="Q2516" s="200"/>
      <c r="R2516" s="200"/>
      <c r="S2516" s="200"/>
      <c r="T2516" s="201"/>
      <c r="AT2516" s="195" t="s">
        <v>188</v>
      </c>
      <c r="AU2516" s="195" t="s">
        <v>81</v>
      </c>
      <c r="AV2516" s="12" t="s">
        <v>81</v>
      </c>
      <c r="AW2516" s="12" t="s">
        <v>34</v>
      </c>
      <c r="AX2516" s="12" t="s">
        <v>72</v>
      </c>
      <c r="AY2516" s="195" t="s">
        <v>177</v>
      </c>
    </row>
    <row r="2517" spans="2:51" s="12" customFormat="1" ht="12">
      <c r="B2517" s="194"/>
      <c r="D2517" s="191" t="s">
        <v>188</v>
      </c>
      <c r="E2517" s="195" t="s">
        <v>3</v>
      </c>
      <c r="F2517" s="196" t="s">
        <v>1604</v>
      </c>
      <c r="H2517" s="197">
        <v>21</v>
      </c>
      <c r="I2517" s="198"/>
      <c r="L2517" s="194"/>
      <c r="M2517" s="199"/>
      <c r="N2517" s="200"/>
      <c r="O2517" s="200"/>
      <c r="P2517" s="200"/>
      <c r="Q2517" s="200"/>
      <c r="R2517" s="200"/>
      <c r="S2517" s="200"/>
      <c r="T2517" s="201"/>
      <c r="AT2517" s="195" t="s">
        <v>188</v>
      </c>
      <c r="AU2517" s="195" t="s">
        <v>81</v>
      </c>
      <c r="AV2517" s="12" t="s">
        <v>81</v>
      </c>
      <c r="AW2517" s="12" t="s">
        <v>34</v>
      </c>
      <c r="AX2517" s="12" t="s">
        <v>72</v>
      </c>
      <c r="AY2517" s="195" t="s">
        <v>177</v>
      </c>
    </row>
    <row r="2518" spans="2:51" s="12" customFormat="1" ht="12">
      <c r="B2518" s="194"/>
      <c r="D2518" s="191" t="s">
        <v>188</v>
      </c>
      <c r="E2518" s="195" t="s">
        <v>3</v>
      </c>
      <c r="F2518" s="196" t="s">
        <v>1604</v>
      </c>
      <c r="H2518" s="197">
        <v>21</v>
      </c>
      <c r="I2518" s="198"/>
      <c r="L2518" s="194"/>
      <c r="M2518" s="199"/>
      <c r="N2518" s="200"/>
      <c r="O2518" s="200"/>
      <c r="P2518" s="200"/>
      <c r="Q2518" s="200"/>
      <c r="R2518" s="200"/>
      <c r="S2518" s="200"/>
      <c r="T2518" s="201"/>
      <c r="AT2518" s="195" t="s">
        <v>188</v>
      </c>
      <c r="AU2518" s="195" t="s">
        <v>81</v>
      </c>
      <c r="AV2518" s="12" t="s">
        <v>81</v>
      </c>
      <c r="AW2518" s="12" t="s">
        <v>34</v>
      </c>
      <c r="AX2518" s="12" t="s">
        <v>72</v>
      </c>
      <c r="AY2518" s="195" t="s">
        <v>177</v>
      </c>
    </row>
    <row r="2519" spans="2:51" s="12" customFormat="1" ht="12">
      <c r="B2519" s="194"/>
      <c r="D2519" s="191" t="s">
        <v>188</v>
      </c>
      <c r="E2519" s="195" t="s">
        <v>3</v>
      </c>
      <c r="F2519" s="196" t="s">
        <v>1605</v>
      </c>
      <c r="H2519" s="197">
        <v>21.12</v>
      </c>
      <c r="I2519" s="198"/>
      <c r="L2519" s="194"/>
      <c r="M2519" s="199"/>
      <c r="N2519" s="200"/>
      <c r="O2519" s="200"/>
      <c r="P2519" s="200"/>
      <c r="Q2519" s="200"/>
      <c r="R2519" s="200"/>
      <c r="S2519" s="200"/>
      <c r="T2519" s="201"/>
      <c r="AT2519" s="195" t="s">
        <v>188</v>
      </c>
      <c r="AU2519" s="195" t="s">
        <v>81</v>
      </c>
      <c r="AV2519" s="12" t="s">
        <v>81</v>
      </c>
      <c r="AW2519" s="12" t="s">
        <v>34</v>
      </c>
      <c r="AX2519" s="12" t="s">
        <v>72</v>
      </c>
      <c r="AY2519" s="195" t="s">
        <v>177</v>
      </c>
    </row>
    <row r="2520" spans="2:51" s="12" customFormat="1" ht="12">
      <c r="B2520" s="194"/>
      <c r="D2520" s="191" t="s">
        <v>188</v>
      </c>
      <c r="E2520" s="195" t="s">
        <v>3</v>
      </c>
      <c r="F2520" s="196" t="s">
        <v>1605</v>
      </c>
      <c r="H2520" s="197">
        <v>21.12</v>
      </c>
      <c r="I2520" s="198"/>
      <c r="L2520" s="194"/>
      <c r="M2520" s="199"/>
      <c r="N2520" s="200"/>
      <c r="O2520" s="200"/>
      <c r="P2520" s="200"/>
      <c r="Q2520" s="200"/>
      <c r="R2520" s="200"/>
      <c r="S2520" s="200"/>
      <c r="T2520" s="201"/>
      <c r="AT2520" s="195" t="s">
        <v>188</v>
      </c>
      <c r="AU2520" s="195" t="s">
        <v>81</v>
      </c>
      <c r="AV2520" s="12" t="s">
        <v>81</v>
      </c>
      <c r="AW2520" s="12" t="s">
        <v>34</v>
      </c>
      <c r="AX2520" s="12" t="s">
        <v>72</v>
      </c>
      <c r="AY2520" s="195" t="s">
        <v>177</v>
      </c>
    </row>
    <row r="2521" spans="2:51" s="12" customFormat="1" ht="12">
      <c r="B2521" s="194"/>
      <c r="D2521" s="191" t="s">
        <v>188</v>
      </c>
      <c r="E2521" s="195" t="s">
        <v>3</v>
      </c>
      <c r="F2521" s="196" t="s">
        <v>1606</v>
      </c>
      <c r="H2521" s="197">
        <v>22.8</v>
      </c>
      <c r="I2521" s="198"/>
      <c r="L2521" s="194"/>
      <c r="M2521" s="199"/>
      <c r="N2521" s="200"/>
      <c r="O2521" s="200"/>
      <c r="P2521" s="200"/>
      <c r="Q2521" s="200"/>
      <c r="R2521" s="200"/>
      <c r="S2521" s="200"/>
      <c r="T2521" s="201"/>
      <c r="AT2521" s="195" t="s">
        <v>188</v>
      </c>
      <c r="AU2521" s="195" t="s">
        <v>81</v>
      </c>
      <c r="AV2521" s="12" t="s">
        <v>81</v>
      </c>
      <c r="AW2521" s="12" t="s">
        <v>34</v>
      </c>
      <c r="AX2521" s="12" t="s">
        <v>72</v>
      </c>
      <c r="AY2521" s="195" t="s">
        <v>177</v>
      </c>
    </row>
    <row r="2522" spans="2:51" s="12" customFormat="1" ht="12">
      <c r="B2522" s="194"/>
      <c r="D2522" s="191" t="s">
        <v>188</v>
      </c>
      <c r="E2522" s="195" t="s">
        <v>3</v>
      </c>
      <c r="F2522" s="196" t="s">
        <v>1606</v>
      </c>
      <c r="H2522" s="197">
        <v>22.8</v>
      </c>
      <c r="I2522" s="198"/>
      <c r="L2522" s="194"/>
      <c r="M2522" s="199"/>
      <c r="N2522" s="200"/>
      <c r="O2522" s="200"/>
      <c r="P2522" s="200"/>
      <c r="Q2522" s="200"/>
      <c r="R2522" s="200"/>
      <c r="S2522" s="200"/>
      <c r="T2522" s="201"/>
      <c r="AT2522" s="195" t="s">
        <v>188</v>
      </c>
      <c r="AU2522" s="195" t="s">
        <v>81</v>
      </c>
      <c r="AV2522" s="12" t="s">
        <v>81</v>
      </c>
      <c r="AW2522" s="12" t="s">
        <v>34</v>
      </c>
      <c r="AX2522" s="12" t="s">
        <v>72</v>
      </c>
      <c r="AY2522" s="195" t="s">
        <v>177</v>
      </c>
    </row>
    <row r="2523" spans="2:51" s="12" customFormat="1" ht="12">
      <c r="B2523" s="194"/>
      <c r="D2523" s="191" t="s">
        <v>188</v>
      </c>
      <c r="E2523" s="195" t="s">
        <v>3</v>
      </c>
      <c r="F2523" s="196" t="s">
        <v>1606</v>
      </c>
      <c r="H2523" s="197">
        <v>22.8</v>
      </c>
      <c r="I2523" s="198"/>
      <c r="L2523" s="194"/>
      <c r="M2523" s="199"/>
      <c r="N2523" s="200"/>
      <c r="O2523" s="200"/>
      <c r="P2523" s="200"/>
      <c r="Q2523" s="200"/>
      <c r="R2523" s="200"/>
      <c r="S2523" s="200"/>
      <c r="T2523" s="201"/>
      <c r="AT2523" s="195" t="s">
        <v>188</v>
      </c>
      <c r="AU2523" s="195" t="s">
        <v>81</v>
      </c>
      <c r="AV2523" s="12" t="s">
        <v>81</v>
      </c>
      <c r="AW2523" s="12" t="s">
        <v>34</v>
      </c>
      <c r="AX2523" s="12" t="s">
        <v>72</v>
      </c>
      <c r="AY2523" s="195" t="s">
        <v>177</v>
      </c>
    </row>
    <row r="2524" spans="2:51" s="12" customFormat="1" ht="12">
      <c r="B2524" s="194"/>
      <c r="D2524" s="191" t="s">
        <v>188</v>
      </c>
      <c r="E2524" s="195" t="s">
        <v>3</v>
      </c>
      <c r="F2524" s="196" t="s">
        <v>1607</v>
      </c>
      <c r="H2524" s="197">
        <v>20.4</v>
      </c>
      <c r="I2524" s="198"/>
      <c r="L2524" s="194"/>
      <c r="M2524" s="199"/>
      <c r="N2524" s="200"/>
      <c r="O2524" s="200"/>
      <c r="P2524" s="200"/>
      <c r="Q2524" s="200"/>
      <c r="R2524" s="200"/>
      <c r="S2524" s="200"/>
      <c r="T2524" s="201"/>
      <c r="AT2524" s="195" t="s">
        <v>188</v>
      </c>
      <c r="AU2524" s="195" t="s">
        <v>81</v>
      </c>
      <c r="AV2524" s="12" t="s">
        <v>81</v>
      </c>
      <c r="AW2524" s="12" t="s">
        <v>34</v>
      </c>
      <c r="AX2524" s="12" t="s">
        <v>72</v>
      </c>
      <c r="AY2524" s="195" t="s">
        <v>177</v>
      </c>
    </row>
    <row r="2525" spans="2:51" s="12" customFormat="1" ht="12">
      <c r="B2525" s="194"/>
      <c r="D2525" s="191" t="s">
        <v>188</v>
      </c>
      <c r="E2525" s="195" t="s">
        <v>3</v>
      </c>
      <c r="F2525" s="196" t="s">
        <v>1607</v>
      </c>
      <c r="H2525" s="197">
        <v>20.4</v>
      </c>
      <c r="I2525" s="198"/>
      <c r="L2525" s="194"/>
      <c r="M2525" s="199"/>
      <c r="N2525" s="200"/>
      <c r="O2525" s="200"/>
      <c r="P2525" s="200"/>
      <c r="Q2525" s="200"/>
      <c r="R2525" s="200"/>
      <c r="S2525" s="200"/>
      <c r="T2525" s="201"/>
      <c r="AT2525" s="195" t="s">
        <v>188</v>
      </c>
      <c r="AU2525" s="195" t="s">
        <v>81</v>
      </c>
      <c r="AV2525" s="12" t="s">
        <v>81</v>
      </c>
      <c r="AW2525" s="12" t="s">
        <v>34</v>
      </c>
      <c r="AX2525" s="12" t="s">
        <v>72</v>
      </c>
      <c r="AY2525" s="195" t="s">
        <v>177</v>
      </c>
    </row>
    <row r="2526" spans="2:51" s="12" customFormat="1" ht="12">
      <c r="B2526" s="194"/>
      <c r="D2526" s="191" t="s">
        <v>188</v>
      </c>
      <c r="E2526" s="195" t="s">
        <v>3</v>
      </c>
      <c r="F2526" s="196" t="s">
        <v>1607</v>
      </c>
      <c r="H2526" s="197">
        <v>20.4</v>
      </c>
      <c r="I2526" s="198"/>
      <c r="L2526" s="194"/>
      <c r="M2526" s="199"/>
      <c r="N2526" s="200"/>
      <c r="O2526" s="200"/>
      <c r="P2526" s="200"/>
      <c r="Q2526" s="200"/>
      <c r="R2526" s="200"/>
      <c r="S2526" s="200"/>
      <c r="T2526" s="201"/>
      <c r="AT2526" s="195" t="s">
        <v>188</v>
      </c>
      <c r="AU2526" s="195" t="s">
        <v>81</v>
      </c>
      <c r="AV2526" s="12" t="s">
        <v>81</v>
      </c>
      <c r="AW2526" s="12" t="s">
        <v>34</v>
      </c>
      <c r="AX2526" s="12" t="s">
        <v>72</v>
      </c>
      <c r="AY2526" s="195" t="s">
        <v>177</v>
      </c>
    </row>
    <row r="2527" spans="2:51" s="12" customFormat="1" ht="12">
      <c r="B2527" s="194"/>
      <c r="D2527" s="191" t="s">
        <v>188</v>
      </c>
      <c r="E2527" s="195" t="s">
        <v>3</v>
      </c>
      <c r="F2527" s="196" t="s">
        <v>1593</v>
      </c>
      <c r="H2527" s="197">
        <v>32.7</v>
      </c>
      <c r="I2527" s="198"/>
      <c r="L2527" s="194"/>
      <c r="M2527" s="199"/>
      <c r="N2527" s="200"/>
      <c r="O2527" s="200"/>
      <c r="P2527" s="200"/>
      <c r="Q2527" s="200"/>
      <c r="R2527" s="200"/>
      <c r="S2527" s="200"/>
      <c r="T2527" s="201"/>
      <c r="AT2527" s="195" t="s">
        <v>188</v>
      </c>
      <c r="AU2527" s="195" t="s">
        <v>81</v>
      </c>
      <c r="AV2527" s="12" t="s">
        <v>81</v>
      </c>
      <c r="AW2527" s="12" t="s">
        <v>34</v>
      </c>
      <c r="AX2527" s="12" t="s">
        <v>72</v>
      </c>
      <c r="AY2527" s="195" t="s">
        <v>177</v>
      </c>
    </row>
    <row r="2528" spans="2:51" s="12" customFormat="1" ht="12">
      <c r="B2528" s="194"/>
      <c r="D2528" s="191" t="s">
        <v>188</v>
      </c>
      <c r="E2528" s="195" t="s">
        <v>3</v>
      </c>
      <c r="F2528" s="196" t="s">
        <v>1608</v>
      </c>
      <c r="H2528" s="197">
        <v>15.8</v>
      </c>
      <c r="I2528" s="198"/>
      <c r="L2528" s="194"/>
      <c r="M2528" s="199"/>
      <c r="N2528" s="200"/>
      <c r="O2528" s="200"/>
      <c r="P2528" s="200"/>
      <c r="Q2528" s="200"/>
      <c r="R2528" s="200"/>
      <c r="S2528" s="200"/>
      <c r="T2528" s="201"/>
      <c r="AT2528" s="195" t="s">
        <v>188</v>
      </c>
      <c r="AU2528" s="195" t="s">
        <v>81</v>
      </c>
      <c r="AV2528" s="12" t="s">
        <v>81</v>
      </c>
      <c r="AW2528" s="12" t="s">
        <v>34</v>
      </c>
      <c r="AX2528" s="12" t="s">
        <v>72</v>
      </c>
      <c r="AY2528" s="195" t="s">
        <v>177</v>
      </c>
    </row>
    <row r="2529" spans="2:51" s="12" customFormat="1" ht="12">
      <c r="B2529" s="194"/>
      <c r="D2529" s="191" t="s">
        <v>188</v>
      </c>
      <c r="E2529" s="195" t="s">
        <v>3</v>
      </c>
      <c r="F2529" s="196" t="s">
        <v>1609</v>
      </c>
      <c r="H2529" s="197">
        <v>12</v>
      </c>
      <c r="I2529" s="198"/>
      <c r="L2529" s="194"/>
      <c r="M2529" s="199"/>
      <c r="N2529" s="200"/>
      <c r="O2529" s="200"/>
      <c r="P2529" s="200"/>
      <c r="Q2529" s="200"/>
      <c r="R2529" s="200"/>
      <c r="S2529" s="200"/>
      <c r="T2529" s="201"/>
      <c r="AT2529" s="195" t="s">
        <v>188</v>
      </c>
      <c r="AU2529" s="195" t="s">
        <v>81</v>
      </c>
      <c r="AV2529" s="12" t="s">
        <v>81</v>
      </c>
      <c r="AW2529" s="12" t="s">
        <v>34</v>
      </c>
      <c r="AX2529" s="12" t="s">
        <v>72</v>
      </c>
      <c r="AY2529" s="195" t="s">
        <v>177</v>
      </c>
    </row>
    <row r="2530" spans="2:51" s="12" customFormat="1" ht="12">
      <c r="B2530" s="194"/>
      <c r="D2530" s="191" t="s">
        <v>188</v>
      </c>
      <c r="E2530" s="195" t="s">
        <v>3</v>
      </c>
      <c r="F2530" s="196" t="s">
        <v>1610</v>
      </c>
      <c r="H2530" s="197">
        <v>6</v>
      </c>
      <c r="I2530" s="198"/>
      <c r="L2530" s="194"/>
      <c r="M2530" s="199"/>
      <c r="N2530" s="200"/>
      <c r="O2530" s="200"/>
      <c r="P2530" s="200"/>
      <c r="Q2530" s="200"/>
      <c r="R2530" s="200"/>
      <c r="S2530" s="200"/>
      <c r="T2530" s="201"/>
      <c r="AT2530" s="195" t="s">
        <v>188</v>
      </c>
      <c r="AU2530" s="195" t="s">
        <v>81</v>
      </c>
      <c r="AV2530" s="12" t="s">
        <v>81</v>
      </c>
      <c r="AW2530" s="12" t="s">
        <v>34</v>
      </c>
      <c r="AX2530" s="12" t="s">
        <v>72</v>
      </c>
      <c r="AY2530" s="195" t="s">
        <v>177</v>
      </c>
    </row>
    <row r="2531" spans="2:51" s="12" customFormat="1" ht="12">
      <c r="B2531" s="194"/>
      <c r="D2531" s="191" t="s">
        <v>188</v>
      </c>
      <c r="E2531" s="195" t="s">
        <v>3</v>
      </c>
      <c r="F2531" s="196" t="s">
        <v>1611</v>
      </c>
      <c r="H2531" s="197">
        <v>14.8</v>
      </c>
      <c r="I2531" s="198"/>
      <c r="L2531" s="194"/>
      <c r="M2531" s="199"/>
      <c r="N2531" s="200"/>
      <c r="O2531" s="200"/>
      <c r="P2531" s="200"/>
      <c r="Q2531" s="200"/>
      <c r="R2531" s="200"/>
      <c r="S2531" s="200"/>
      <c r="T2531" s="201"/>
      <c r="AT2531" s="195" t="s">
        <v>188</v>
      </c>
      <c r="AU2531" s="195" t="s">
        <v>81</v>
      </c>
      <c r="AV2531" s="12" t="s">
        <v>81</v>
      </c>
      <c r="AW2531" s="12" t="s">
        <v>34</v>
      </c>
      <c r="AX2531" s="12" t="s">
        <v>72</v>
      </c>
      <c r="AY2531" s="195" t="s">
        <v>177</v>
      </c>
    </row>
    <row r="2532" spans="2:51" s="12" customFormat="1" ht="12">
      <c r="B2532" s="194"/>
      <c r="D2532" s="191" t="s">
        <v>188</v>
      </c>
      <c r="E2532" s="195" t="s">
        <v>3</v>
      </c>
      <c r="F2532" s="196" t="s">
        <v>1611</v>
      </c>
      <c r="H2532" s="197">
        <v>14.8</v>
      </c>
      <c r="I2532" s="198"/>
      <c r="L2532" s="194"/>
      <c r="M2532" s="199"/>
      <c r="N2532" s="200"/>
      <c r="O2532" s="200"/>
      <c r="P2532" s="200"/>
      <c r="Q2532" s="200"/>
      <c r="R2532" s="200"/>
      <c r="S2532" s="200"/>
      <c r="T2532" s="201"/>
      <c r="AT2532" s="195" t="s">
        <v>188</v>
      </c>
      <c r="AU2532" s="195" t="s">
        <v>81</v>
      </c>
      <c r="AV2532" s="12" t="s">
        <v>81</v>
      </c>
      <c r="AW2532" s="12" t="s">
        <v>34</v>
      </c>
      <c r="AX2532" s="12" t="s">
        <v>72</v>
      </c>
      <c r="AY2532" s="195" t="s">
        <v>177</v>
      </c>
    </row>
    <row r="2533" spans="2:51" s="14" customFormat="1" ht="12">
      <c r="B2533" s="221"/>
      <c r="D2533" s="191" t="s">
        <v>188</v>
      </c>
      <c r="E2533" s="222" t="s">
        <v>3</v>
      </c>
      <c r="F2533" s="223" t="s">
        <v>367</v>
      </c>
      <c r="H2533" s="224">
        <v>477.94</v>
      </c>
      <c r="I2533" s="225"/>
      <c r="L2533" s="221"/>
      <c r="M2533" s="226"/>
      <c r="N2533" s="227"/>
      <c r="O2533" s="227"/>
      <c r="P2533" s="227"/>
      <c r="Q2533" s="227"/>
      <c r="R2533" s="227"/>
      <c r="S2533" s="227"/>
      <c r="T2533" s="228"/>
      <c r="AT2533" s="222" t="s">
        <v>188</v>
      </c>
      <c r="AU2533" s="222" t="s">
        <v>81</v>
      </c>
      <c r="AV2533" s="14" t="s">
        <v>194</v>
      </c>
      <c r="AW2533" s="14" t="s">
        <v>34</v>
      </c>
      <c r="AX2533" s="14" t="s">
        <v>72</v>
      </c>
      <c r="AY2533" s="222" t="s">
        <v>177</v>
      </c>
    </row>
    <row r="2534" spans="2:51" s="12" customFormat="1" ht="12">
      <c r="B2534" s="194"/>
      <c r="D2534" s="191" t="s">
        <v>188</v>
      </c>
      <c r="E2534" s="195" t="s">
        <v>3</v>
      </c>
      <c r="F2534" s="196" t="s">
        <v>1612</v>
      </c>
      <c r="H2534" s="197">
        <v>33.6</v>
      </c>
      <c r="I2534" s="198"/>
      <c r="L2534" s="194"/>
      <c r="M2534" s="199"/>
      <c r="N2534" s="200"/>
      <c r="O2534" s="200"/>
      <c r="P2534" s="200"/>
      <c r="Q2534" s="200"/>
      <c r="R2534" s="200"/>
      <c r="S2534" s="200"/>
      <c r="T2534" s="201"/>
      <c r="AT2534" s="195" t="s">
        <v>188</v>
      </c>
      <c r="AU2534" s="195" t="s">
        <v>81</v>
      </c>
      <c r="AV2534" s="12" t="s">
        <v>81</v>
      </c>
      <c r="AW2534" s="12" t="s">
        <v>34</v>
      </c>
      <c r="AX2534" s="12" t="s">
        <v>72</v>
      </c>
      <c r="AY2534" s="195" t="s">
        <v>177</v>
      </c>
    </row>
    <row r="2535" spans="2:51" s="12" customFormat="1" ht="12">
      <c r="B2535" s="194"/>
      <c r="D2535" s="191" t="s">
        <v>188</v>
      </c>
      <c r="E2535" s="195" t="s">
        <v>3</v>
      </c>
      <c r="F2535" s="196" t="s">
        <v>1613</v>
      </c>
      <c r="H2535" s="197">
        <v>11.3</v>
      </c>
      <c r="I2535" s="198"/>
      <c r="L2535" s="194"/>
      <c r="M2535" s="199"/>
      <c r="N2535" s="200"/>
      <c r="O2535" s="200"/>
      <c r="P2535" s="200"/>
      <c r="Q2535" s="200"/>
      <c r="R2535" s="200"/>
      <c r="S2535" s="200"/>
      <c r="T2535" s="201"/>
      <c r="AT2535" s="195" t="s">
        <v>188</v>
      </c>
      <c r="AU2535" s="195" t="s">
        <v>81</v>
      </c>
      <c r="AV2535" s="12" t="s">
        <v>81</v>
      </c>
      <c r="AW2535" s="12" t="s">
        <v>34</v>
      </c>
      <c r="AX2535" s="12" t="s">
        <v>72</v>
      </c>
      <c r="AY2535" s="195" t="s">
        <v>177</v>
      </c>
    </row>
    <row r="2536" spans="2:51" s="12" customFormat="1" ht="12">
      <c r="B2536" s="194"/>
      <c r="D2536" s="191" t="s">
        <v>188</v>
      </c>
      <c r="E2536" s="195" t="s">
        <v>3</v>
      </c>
      <c r="F2536" s="196" t="s">
        <v>1614</v>
      </c>
      <c r="H2536" s="197">
        <v>9.7</v>
      </c>
      <c r="I2536" s="198"/>
      <c r="L2536" s="194"/>
      <c r="M2536" s="199"/>
      <c r="N2536" s="200"/>
      <c r="O2536" s="200"/>
      <c r="P2536" s="200"/>
      <c r="Q2536" s="200"/>
      <c r="R2536" s="200"/>
      <c r="S2536" s="200"/>
      <c r="T2536" s="201"/>
      <c r="AT2536" s="195" t="s">
        <v>188</v>
      </c>
      <c r="AU2536" s="195" t="s">
        <v>81</v>
      </c>
      <c r="AV2536" s="12" t="s">
        <v>81</v>
      </c>
      <c r="AW2536" s="12" t="s">
        <v>34</v>
      </c>
      <c r="AX2536" s="12" t="s">
        <v>72</v>
      </c>
      <c r="AY2536" s="195" t="s">
        <v>177</v>
      </c>
    </row>
    <row r="2537" spans="2:51" s="12" customFormat="1" ht="12">
      <c r="B2537" s="194"/>
      <c r="D2537" s="191" t="s">
        <v>188</v>
      </c>
      <c r="E2537" s="195" t="s">
        <v>3</v>
      </c>
      <c r="F2537" s="196" t="s">
        <v>1615</v>
      </c>
      <c r="H2537" s="197">
        <v>11.1</v>
      </c>
      <c r="I2537" s="198"/>
      <c r="L2537" s="194"/>
      <c r="M2537" s="199"/>
      <c r="N2537" s="200"/>
      <c r="O2537" s="200"/>
      <c r="P2537" s="200"/>
      <c r="Q2537" s="200"/>
      <c r="R2537" s="200"/>
      <c r="S2537" s="200"/>
      <c r="T2537" s="201"/>
      <c r="AT2537" s="195" t="s">
        <v>188</v>
      </c>
      <c r="AU2537" s="195" t="s">
        <v>81</v>
      </c>
      <c r="AV2537" s="12" t="s">
        <v>81</v>
      </c>
      <c r="AW2537" s="12" t="s">
        <v>34</v>
      </c>
      <c r="AX2537" s="12" t="s">
        <v>72</v>
      </c>
      <c r="AY2537" s="195" t="s">
        <v>177</v>
      </c>
    </row>
    <row r="2538" spans="2:51" s="12" customFormat="1" ht="12">
      <c r="B2538" s="194"/>
      <c r="D2538" s="191" t="s">
        <v>188</v>
      </c>
      <c r="E2538" s="195" t="s">
        <v>3</v>
      </c>
      <c r="F2538" s="196" t="s">
        <v>1616</v>
      </c>
      <c r="H2538" s="197">
        <v>9.5</v>
      </c>
      <c r="I2538" s="198"/>
      <c r="L2538" s="194"/>
      <c r="M2538" s="199"/>
      <c r="N2538" s="200"/>
      <c r="O2538" s="200"/>
      <c r="P2538" s="200"/>
      <c r="Q2538" s="200"/>
      <c r="R2538" s="200"/>
      <c r="S2538" s="200"/>
      <c r="T2538" s="201"/>
      <c r="AT2538" s="195" t="s">
        <v>188</v>
      </c>
      <c r="AU2538" s="195" t="s">
        <v>81</v>
      </c>
      <c r="AV2538" s="12" t="s">
        <v>81</v>
      </c>
      <c r="AW2538" s="12" t="s">
        <v>34</v>
      </c>
      <c r="AX2538" s="12" t="s">
        <v>72</v>
      </c>
      <c r="AY2538" s="195" t="s">
        <v>177</v>
      </c>
    </row>
    <row r="2539" spans="2:51" s="12" customFormat="1" ht="12">
      <c r="B2539" s="194"/>
      <c r="D2539" s="191" t="s">
        <v>188</v>
      </c>
      <c r="E2539" s="195" t="s">
        <v>3</v>
      </c>
      <c r="F2539" s="196" t="s">
        <v>1617</v>
      </c>
      <c r="H2539" s="197">
        <v>19</v>
      </c>
      <c r="I2539" s="198"/>
      <c r="L2539" s="194"/>
      <c r="M2539" s="199"/>
      <c r="N2539" s="200"/>
      <c r="O2539" s="200"/>
      <c r="P2539" s="200"/>
      <c r="Q2539" s="200"/>
      <c r="R2539" s="200"/>
      <c r="S2539" s="200"/>
      <c r="T2539" s="201"/>
      <c r="AT2539" s="195" t="s">
        <v>188</v>
      </c>
      <c r="AU2539" s="195" t="s">
        <v>81</v>
      </c>
      <c r="AV2539" s="12" t="s">
        <v>81</v>
      </c>
      <c r="AW2539" s="12" t="s">
        <v>34</v>
      </c>
      <c r="AX2539" s="12" t="s">
        <v>72</v>
      </c>
      <c r="AY2539" s="195" t="s">
        <v>177</v>
      </c>
    </row>
    <row r="2540" spans="2:51" s="12" customFormat="1" ht="12">
      <c r="B2540" s="194"/>
      <c r="D2540" s="191" t="s">
        <v>188</v>
      </c>
      <c r="E2540" s="195" t="s">
        <v>3</v>
      </c>
      <c r="F2540" s="196" t="s">
        <v>1606</v>
      </c>
      <c r="H2540" s="197">
        <v>22.8</v>
      </c>
      <c r="I2540" s="198"/>
      <c r="L2540" s="194"/>
      <c r="M2540" s="199"/>
      <c r="N2540" s="200"/>
      <c r="O2540" s="200"/>
      <c r="P2540" s="200"/>
      <c r="Q2540" s="200"/>
      <c r="R2540" s="200"/>
      <c r="S2540" s="200"/>
      <c r="T2540" s="201"/>
      <c r="AT2540" s="195" t="s">
        <v>188</v>
      </c>
      <c r="AU2540" s="195" t="s">
        <v>81</v>
      </c>
      <c r="AV2540" s="12" t="s">
        <v>81</v>
      </c>
      <c r="AW2540" s="12" t="s">
        <v>34</v>
      </c>
      <c r="AX2540" s="12" t="s">
        <v>72</v>
      </c>
      <c r="AY2540" s="195" t="s">
        <v>177</v>
      </c>
    </row>
    <row r="2541" spans="2:51" s="12" customFormat="1" ht="12">
      <c r="B2541" s="194"/>
      <c r="D2541" s="191" t="s">
        <v>188</v>
      </c>
      <c r="E2541" s="195" t="s">
        <v>3</v>
      </c>
      <c r="F2541" s="196" t="s">
        <v>1606</v>
      </c>
      <c r="H2541" s="197">
        <v>22.8</v>
      </c>
      <c r="I2541" s="198"/>
      <c r="L2541" s="194"/>
      <c r="M2541" s="199"/>
      <c r="N2541" s="200"/>
      <c r="O2541" s="200"/>
      <c r="P2541" s="200"/>
      <c r="Q2541" s="200"/>
      <c r="R2541" s="200"/>
      <c r="S2541" s="200"/>
      <c r="T2541" s="201"/>
      <c r="AT2541" s="195" t="s">
        <v>188</v>
      </c>
      <c r="AU2541" s="195" t="s">
        <v>81</v>
      </c>
      <c r="AV2541" s="12" t="s">
        <v>81</v>
      </c>
      <c r="AW2541" s="12" t="s">
        <v>34</v>
      </c>
      <c r="AX2541" s="12" t="s">
        <v>72</v>
      </c>
      <c r="AY2541" s="195" t="s">
        <v>177</v>
      </c>
    </row>
    <row r="2542" spans="2:51" s="12" customFormat="1" ht="12">
      <c r="B2542" s="194"/>
      <c r="D2542" s="191" t="s">
        <v>188</v>
      </c>
      <c r="E2542" s="195" t="s">
        <v>3</v>
      </c>
      <c r="F2542" s="196" t="s">
        <v>1606</v>
      </c>
      <c r="H2542" s="197">
        <v>22.8</v>
      </c>
      <c r="I2542" s="198"/>
      <c r="L2542" s="194"/>
      <c r="M2542" s="199"/>
      <c r="N2542" s="200"/>
      <c r="O2542" s="200"/>
      <c r="P2542" s="200"/>
      <c r="Q2542" s="200"/>
      <c r="R2542" s="200"/>
      <c r="S2542" s="200"/>
      <c r="T2542" s="201"/>
      <c r="AT2542" s="195" t="s">
        <v>188</v>
      </c>
      <c r="AU2542" s="195" t="s">
        <v>81</v>
      </c>
      <c r="AV2542" s="12" t="s">
        <v>81</v>
      </c>
      <c r="AW2542" s="12" t="s">
        <v>34</v>
      </c>
      <c r="AX2542" s="12" t="s">
        <v>72</v>
      </c>
      <c r="AY2542" s="195" t="s">
        <v>177</v>
      </c>
    </row>
    <row r="2543" spans="2:51" s="12" customFormat="1" ht="12">
      <c r="B2543" s="194"/>
      <c r="D2543" s="191" t="s">
        <v>188</v>
      </c>
      <c r="E2543" s="195" t="s">
        <v>3</v>
      </c>
      <c r="F2543" s="196" t="s">
        <v>1607</v>
      </c>
      <c r="H2543" s="197">
        <v>20.4</v>
      </c>
      <c r="I2543" s="198"/>
      <c r="L2543" s="194"/>
      <c r="M2543" s="199"/>
      <c r="N2543" s="200"/>
      <c r="O2543" s="200"/>
      <c r="P2543" s="200"/>
      <c r="Q2543" s="200"/>
      <c r="R2543" s="200"/>
      <c r="S2543" s="200"/>
      <c r="T2543" s="201"/>
      <c r="AT2543" s="195" t="s">
        <v>188</v>
      </c>
      <c r="AU2543" s="195" t="s">
        <v>81</v>
      </c>
      <c r="AV2543" s="12" t="s">
        <v>81</v>
      </c>
      <c r="AW2543" s="12" t="s">
        <v>34</v>
      </c>
      <c r="AX2543" s="12" t="s">
        <v>72</v>
      </c>
      <c r="AY2543" s="195" t="s">
        <v>177</v>
      </c>
    </row>
    <row r="2544" spans="2:51" s="12" customFormat="1" ht="12">
      <c r="B2544" s="194"/>
      <c r="D2544" s="191" t="s">
        <v>188</v>
      </c>
      <c r="E2544" s="195" t="s">
        <v>3</v>
      </c>
      <c r="F2544" s="196" t="s">
        <v>1607</v>
      </c>
      <c r="H2544" s="197">
        <v>20.4</v>
      </c>
      <c r="I2544" s="198"/>
      <c r="L2544" s="194"/>
      <c r="M2544" s="199"/>
      <c r="N2544" s="200"/>
      <c r="O2544" s="200"/>
      <c r="P2544" s="200"/>
      <c r="Q2544" s="200"/>
      <c r="R2544" s="200"/>
      <c r="S2544" s="200"/>
      <c r="T2544" s="201"/>
      <c r="AT2544" s="195" t="s">
        <v>188</v>
      </c>
      <c r="AU2544" s="195" t="s">
        <v>81</v>
      </c>
      <c r="AV2544" s="12" t="s">
        <v>81</v>
      </c>
      <c r="AW2544" s="12" t="s">
        <v>34</v>
      </c>
      <c r="AX2544" s="12" t="s">
        <v>72</v>
      </c>
      <c r="AY2544" s="195" t="s">
        <v>177</v>
      </c>
    </row>
    <row r="2545" spans="2:51" s="12" customFormat="1" ht="12">
      <c r="B2545" s="194"/>
      <c r="D2545" s="191" t="s">
        <v>188</v>
      </c>
      <c r="E2545" s="195" t="s">
        <v>3</v>
      </c>
      <c r="F2545" s="196" t="s">
        <v>1607</v>
      </c>
      <c r="H2545" s="197">
        <v>20.4</v>
      </c>
      <c r="I2545" s="198"/>
      <c r="L2545" s="194"/>
      <c r="M2545" s="199"/>
      <c r="N2545" s="200"/>
      <c r="O2545" s="200"/>
      <c r="P2545" s="200"/>
      <c r="Q2545" s="200"/>
      <c r="R2545" s="200"/>
      <c r="S2545" s="200"/>
      <c r="T2545" s="201"/>
      <c r="AT2545" s="195" t="s">
        <v>188</v>
      </c>
      <c r="AU2545" s="195" t="s">
        <v>81</v>
      </c>
      <c r="AV2545" s="12" t="s">
        <v>81</v>
      </c>
      <c r="AW2545" s="12" t="s">
        <v>34</v>
      </c>
      <c r="AX2545" s="12" t="s">
        <v>72</v>
      </c>
      <c r="AY2545" s="195" t="s">
        <v>177</v>
      </c>
    </row>
    <row r="2546" spans="2:51" s="12" customFormat="1" ht="12">
      <c r="B2546" s="194"/>
      <c r="D2546" s="191" t="s">
        <v>188</v>
      </c>
      <c r="E2546" s="195" t="s">
        <v>3</v>
      </c>
      <c r="F2546" s="196" t="s">
        <v>1618</v>
      </c>
      <c r="H2546" s="197">
        <v>33.9</v>
      </c>
      <c r="I2546" s="198"/>
      <c r="L2546" s="194"/>
      <c r="M2546" s="199"/>
      <c r="N2546" s="200"/>
      <c r="O2546" s="200"/>
      <c r="P2546" s="200"/>
      <c r="Q2546" s="200"/>
      <c r="R2546" s="200"/>
      <c r="S2546" s="200"/>
      <c r="T2546" s="201"/>
      <c r="AT2546" s="195" t="s">
        <v>188</v>
      </c>
      <c r="AU2546" s="195" t="s">
        <v>81</v>
      </c>
      <c r="AV2546" s="12" t="s">
        <v>81</v>
      </c>
      <c r="AW2546" s="12" t="s">
        <v>34</v>
      </c>
      <c r="AX2546" s="12" t="s">
        <v>72</v>
      </c>
      <c r="AY2546" s="195" t="s">
        <v>177</v>
      </c>
    </row>
    <row r="2547" spans="2:51" s="12" customFormat="1" ht="12">
      <c r="B2547" s="194"/>
      <c r="D2547" s="191" t="s">
        <v>188</v>
      </c>
      <c r="E2547" s="195" t="s">
        <v>3</v>
      </c>
      <c r="F2547" s="196" t="s">
        <v>1619</v>
      </c>
      <c r="H2547" s="197">
        <v>15.8</v>
      </c>
      <c r="I2547" s="198"/>
      <c r="L2547" s="194"/>
      <c r="M2547" s="199"/>
      <c r="N2547" s="200"/>
      <c r="O2547" s="200"/>
      <c r="P2547" s="200"/>
      <c r="Q2547" s="200"/>
      <c r="R2547" s="200"/>
      <c r="S2547" s="200"/>
      <c r="T2547" s="201"/>
      <c r="AT2547" s="195" t="s">
        <v>188</v>
      </c>
      <c r="AU2547" s="195" t="s">
        <v>81</v>
      </c>
      <c r="AV2547" s="12" t="s">
        <v>81</v>
      </c>
      <c r="AW2547" s="12" t="s">
        <v>34</v>
      </c>
      <c r="AX2547" s="12" t="s">
        <v>72</v>
      </c>
      <c r="AY2547" s="195" t="s">
        <v>177</v>
      </c>
    </row>
    <row r="2548" spans="2:51" s="12" customFormat="1" ht="12">
      <c r="B2548" s="194"/>
      <c r="D2548" s="191" t="s">
        <v>188</v>
      </c>
      <c r="E2548" s="195" t="s">
        <v>3</v>
      </c>
      <c r="F2548" s="196" t="s">
        <v>1620</v>
      </c>
      <c r="H2548" s="197">
        <v>12</v>
      </c>
      <c r="I2548" s="198"/>
      <c r="L2548" s="194"/>
      <c r="M2548" s="199"/>
      <c r="N2548" s="200"/>
      <c r="O2548" s="200"/>
      <c r="P2548" s="200"/>
      <c r="Q2548" s="200"/>
      <c r="R2548" s="200"/>
      <c r="S2548" s="200"/>
      <c r="T2548" s="201"/>
      <c r="AT2548" s="195" t="s">
        <v>188</v>
      </c>
      <c r="AU2548" s="195" t="s">
        <v>81</v>
      </c>
      <c r="AV2548" s="12" t="s">
        <v>81</v>
      </c>
      <c r="AW2548" s="12" t="s">
        <v>34</v>
      </c>
      <c r="AX2548" s="12" t="s">
        <v>72</v>
      </c>
      <c r="AY2548" s="195" t="s">
        <v>177</v>
      </c>
    </row>
    <row r="2549" spans="2:51" s="12" customFormat="1" ht="12">
      <c r="B2549" s="194"/>
      <c r="D2549" s="191" t="s">
        <v>188</v>
      </c>
      <c r="E2549" s="195" t="s">
        <v>3</v>
      </c>
      <c r="F2549" s="196" t="s">
        <v>1597</v>
      </c>
      <c r="H2549" s="197">
        <v>5.8</v>
      </c>
      <c r="I2549" s="198"/>
      <c r="L2549" s="194"/>
      <c r="M2549" s="199"/>
      <c r="N2549" s="200"/>
      <c r="O2549" s="200"/>
      <c r="P2549" s="200"/>
      <c r="Q2549" s="200"/>
      <c r="R2549" s="200"/>
      <c r="S2549" s="200"/>
      <c r="T2549" s="201"/>
      <c r="AT2549" s="195" t="s">
        <v>188</v>
      </c>
      <c r="AU2549" s="195" t="s">
        <v>81</v>
      </c>
      <c r="AV2549" s="12" t="s">
        <v>81</v>
      </c>
      <c r="AW2549" s="12" t="s">
        <v>34</v>
      </c>
      <c r="AX2549" s="12" t="s">
        <v>72</v>
      </c>
      <c r="AY2549" s="195" t="s">
        <v>177</v>
      </c>
    </row>
    <row r="2550" spans="2:51" s="12" customFormat="1" ht="12">
      <c r="B2550" s="194"/>
      <c r="D2550" s="191" t="s">
        <v>188</v>
      </c>
      <c r="E2550" s="195" t="s">
        <v>3</v>
      </c>
      <c r="F2550" s="196" t="s">
        <v>1611</v>
      </c>
      <c r="H2550" s="197">
        <v>14.8</v>
      </c>
      <c r="I2550" s="198"/>
      <c r="L2550" s="194"/>
      <c r="M2550" s="199"/>
      <c r="N2550" s="200"/>
      <c r="O2550" s="200"/>
      <c r="P2550" s="200"/>
      <c r="Q2550" s="200"/>
      <c r="R2550" s="200"/>
      <c r="S2550" s="200"/>
      <c r="T2550" s="201"/>
      <c r="AT2550" s="195" t="s">
        <v>188</v>
      </c>
      <c r="AU2550" s="195" t="s">
        <v>81</v>
      </c>
      <c r="AV2550" s="12" t="s">
        <v>81</v>
      </c>
      <c r="AW2550" s="12" t="s">
        <v>34</v>
      </c>
      <c r="AX2550" s="12" t="s">
        <v>72</v>
      </c>
      <c r="AY2550" s="195" t="s">
        <v>177</v>
      </c>
    </row>
    <row r="2551" spans="2:51" s="12" customFormat="1" ht="12">
      <c r="B2551" s="194"/>
      <c r="D2551" s="191" t="s">
        <v>188</v>
      </c>
      <c r="E2551" s="195" t="s">
        <v>3</v>
      </c>
      <c r="F2551" s="196" t="s">
        <v>1611</v>
      </c>
      <c r="H2551" s="197">
        <v>14.8</v>
      </c>
      <c r="I2551" s="198"/>
      <c r="L2551" s="194"/>
      <c r="M2551" s="199"/>
      <c r="N2551" s="200"/>
      <c r="O2551" s="200"/>
      <c r="P2551" s="200"/>
      <c r="Q2551" s="200"/>
      <c r="R2551" s="200"/>
      <c r="S2551" s="200"/>
      <c r="T2551" s="201"/>
      <c r="AT2551" s="195" t="s">
        <v>188</v>
      </c>
      <c r="AU2551" s="195" t="s">
        <v>81</v>
      </c>
      <c r="AV2551" s="12" t="s">
        <v>81</v>
      </c>
      <c r="AW2551" s="12" t="s">
        <v>34</v>
      </c>
      <c r="AX2551" s="12" t="s">
        <v>72</v>
      </c>
      <c r="AY2551" s="195" t="s">
        <v>177</v>
      </c>
    </row>
    <row r="2552" spans="2:51" s="14" customFormat="1" ht="12">
      <c r="B2552" s="221"/>
      <c r="D2552" s="191" t="s">
        <v>188</v>
      </c>
      <c r="E2552" s="222" t="s">
        <v>3</v>
      </c>
      <c r="F2552" s="223" t="s">
        <v>356</v>
      </c>
      <c r="H2552" s="224">
        <v>320.9000000000001</v>
      </c>
      <c r="I2552" s="225"/>
      <c r="L2552" s="221"/>
      <c r="M2552" s="226"/>
      <c r="N2552" s="227"/>
      <c r="O2552" s="227"/>
      <c r="P2552" s="227"/>
      <c r="Q2552" s="227"/>
      <c r="R2552" s="227"/>
      <c r="S2552" s="227"/>
      <c r="T2552" s="228"/>
      <c r="AT2552" s="222" t="s">
        <v>188</v>
      </c>
      <c r="AU2552" s="222" t="s">
        <v>81</v>
      </c>
      <c r="AV2552" s="14" t="s">
        <v>194</v>
      </c>
      <c r="AW2552" s="14" t="s">
        <v>34</v>
      </c>
      <c r="AX2552" s="14" t="s">
        <v>72</v>
      </c>
      <c r="AY2552" s="222" t="s">
        <v>177</v>
      </c>
    </row>
    <row r="2553" spans="2:51" s="12" customFormat="1" ht="12">
      <c r="B2553" s="194"/>
      <c r="D2553" s="191" t="s">
        <v>188</v>
      </c>
      <c r="E2553" s="195" t="s">
        <v>3</v>
      </c>
      <c r="F2553" s="196" t="s">
        <v>1621</v>
      </c>
      <c r="H2553" s="197">
        <v>10.5</v>
      </c>
      <c r="I2553" s="198"/>
      <c r="L2553" s="194"/>
      <c r="M2553" s="199"/>
      <c r="N2553" s="200"/>
      <c r="O2553" s="200"/>
      <c r="P2553" s="200"/>
      <c r="Q2553" s="200"/>
      <c r="R2553" s="200"/>
      <c r="S2553" s="200"/>
      <c r="T2553" s="201"/>
      <c r="AT2553" s="195" t="s">
        <v>188</v>
      </c>
      <c r="AU2553" s="195" t="s">
        <v>81</v>
      </c>
      <c r="AV2553" s="12" t="s">
        <v>81</v>
      </c>
      <c r="AW2553" s="12" t="s">
        <v>34</v>
      </c>
      <c r="AX2553" s="12" t="s">
        <v>72</v>
      </c>
      <c r="AY2553" s="195" t="s">
        <v>177</v>
      </c>
    </row>
    <row r="2554" spans="2:51" s="12" customFormat="1" ht="12">
      <c r="B2554" s="194"/>
      <c r="D2554" s="191" t="s">
        <v>188</v>
      </c>
      <c r="E2554" s="195" t="s">
        <v>3</v>
      </c>
      <c r="F2554" s="196" t="s">
        <v>1621</v>
      </c>
      <c r="H2554" s="197">
        <v>10.5</v>
      </c>
      <c r="I2554" s="198"/>
      <c r="L2554" s="194"/>
      <c r="M2554" s="199"/>
      <c r="N2554" s="200"/>
      <c r="O2554" s="200"/>
      <c r="P2554" s="200"/>
      <c r="Q2554" s="200"/>
      <c r="R2554" s="200"/>
      <c r="S2554" s="200"/>
      <c r="T2554" s="201"/>
      <c r="AT2554" s="195" t="s">
        <v>188</v>
      </c>
      <c r="AU2554" s="195" t="s">
        <v>81</v>
      </c>
      <c r="AV2554" s="12" t="s">
        <v>81</v>
      </c>
      <c r="AW2554" s="12" t="s">
        <v>34</v>
      </c>
      <c r="AX2554" s="12" t="s">
        <v>72</v>
      </c>
      <c r="AY2554" s="195" t="s">
        <v>177</v>
      </c>
    </row>
    <row r="2555" spans="2:51" s="12" customFormat="1" ht="12">
      <c r="B2555" s="194"/>
      <c r="D2555" s="191" t="s">
        <v>188</v>
      </c>
      <c r="E2555" s="195" t="s">
        <v>3</v>
      </c>
      <c r="F2555" s="196" t="s">
        <v>1622</v>
      </c>
      <c r="H2555" s="197">
        <v>10.4</v>
      </c>
      <c r="I2555" s="198"/>
      <c r="L2555" s="194"/>
      <c r="M2555" s="199"/>
      <c r="N2555" s="200"/>
      <c r="O2555" s="200"/>
      <c r="P2555" s="200"/>
      <c r="Q2555" s="200"/>
      <c r="R2555" s="200"/>
      <c r="S2555" s="200"/>
      <c r="T2555" s="201"/>
      <c r="AT2555" s="195" t="s">
        <v>188</v>
      </c>
      <c r="AU2555" s="195" t="s">
        <v>81</v>
      </c>
      <c r="AV2555" s="12" t="s">
        <v>81</v>
      </c>
      <c r="AW2555" s="12" t="s">
        <v>34</v>
      </c>
      <c r="AX2555" s="12" t="s">
        <v>72</v>
      </c>
      <c r="AY2555" s="195" t="s">
        <v>177</v>
      </c>
    </row>
    <row r="2556" spans="2:51" s="12" customFormat="1" ht="12">
      <c r="B2556" s="194"/>
      <c r="D2556" s="191" t="s">
        <v>188</v>
      </c>
      <c r="E2556" s="195" t="s">
        <v>3</v>
      </c>
      <c r="F2556" s="196" t="s">
        <v>1622</v>
      </c>
      <c r="H2556" s="197">
        <v>10.4</v>
      </c>
      <c r="I2556" s="198"/>
      <c r="L2556" s="194"/>
      <c r="M2556" s="199"/>
      <c r="N2556" s="200"/>
      <c r="O2556" s="200"/>
      <c r="P2556" s="200"/>
      <c r="Q2556" s="200"/>
      <c r="R2556" s="200"/>
      <c r="S2556" s="200"/>
      <c r="T2556" s="201"/>
      <c r="AT2556" s="195" t="s">
        <v>188</v>
      </c>
      <c r="AU2556" s="195" t="s">
        <v>81</v>
      </c>
      <c r="AV2556" s="12" t="s">
        <v>81</v>
      </c>
      <c r="AW2556" s="12" t="s">
        <v>34</v>
      </c>
      <c r="AX2556" s="12" t="s">
        <v>72</v>
      </c>
      <c r="AY2556" s="195" t="s">
        <v>177</v>
      </c>
    </row>
    <row r="2557" spans="2:51" s="12" customFormat="1" ht="12">
      <c r="B2557" s="194"/>
      <c r="D2557" s="191" t="s">
        <v>188</v>
      </c>
      <c r="E2557" s="195" t="s">
        <v>3</v>
      </c>
      <c r="F2557" s="196" t="s">
        <v>1623</v>
      </c>
      <c r="H2557" s="197">
        <v>13.86</v>
      </c>
      <c r="I2557" s="198"/>
      <c r="L2557" s="194"/>
      <c r="M2557" s="199"/>
      <c r="N2557" s="200"/>
      <c r="O2557" s="200"/>
      <c r="P2557" s="200"/>
      <c r="Q2557" s="200"/>
      <c r="R2557" s="200"/>
      <c r="S2557" s="200"/>
      <c r="T2557" s="201"/>
      <c r="AT2557" s="195" t="s">
        <v>188</v>
      </c>
      <c r="AU2557" s="195" t="s">
        <v>81</v>
      </c>
      <c r="AV2557" s="12" t="s">
        <v>81</v>
      </c>
      <c r="AW2557" s="12" t="s">
        <v>34</v>
      </c>
      <c r="AX2557" s="12" t="s">
        <v>72</v>
      </c>
      <c r="AY2557" s="195" t="s">
        <v>177</v>
      </c>
    </row>
    <row r="2558" spans="2:51" s="12" customFormat="1" ht="12">
      <c r="B2558" s="194"/>
      <c r="D2558" s="191" t="s">
        <v>188</v>
      </c>
      <c r="E2558" s="195" t="s">
        <v>3</v>
      </c>
      <c r="F2558" s="196" t="s">
        <v>1623</v>
      </c>
      <c r="H2558" s="197">
        <v>13.86</v>
      </c>
      <c r="I2558" s="198"/>
      <c r="L2558" s="194"/>
      <c r="M2558" s="199"/>
      <c r="N2558" s="200"/>
      <c r="O2558" s="200"/>
      <c r="P2558" s="200"/>
      <c r="Q2558" s="200"/>
      <c r="R2558" s="200"/>
      <c r="S2558" s="200"/>
      <c r="T2558" s="201"/>
      <c r="AT2558" s="195" t="s">
        <v>188</v>
      </c>
      <c r="AU2558" s="195" t="s">
        <v>81</v>
      </c>
      <c r="AV2558" s="12" t="s">
        <v>81</v>
      </c>
      <c r="AW2558" s="12" t="s">
        <v>34</v>
      </c>
      <c r="AX2558" s="12" t="s">
        <v>72</v>
      </c>
      <c r="AY2558" s="195" t="s">
        <v>177</v>
      </c>
    </row>
    <row r="2559" spans="2:51" s="12" customFormat="1" ht="12">
      <c r="B2559" s="194"/>
      <c r="D2559" s="191" t="s">
        <v>188</v>
      </c>
      <c r="E2559" s="195" t="s">
        <v>3</v>
      </c>
      <c r="F2559" s="196" t="s">
        <v>1623</v>
      </c>
      <c r="H2559" s="197">
        <v>13.86</v>
      </c>
      <c r="I2559" s="198"/>
      <c r="L2559" s="194"/>
      <c r="M2559" s="199"/>
      <c r="N2559" s="200"/>
      <c r="O2559" s="200"/>
      <c r="P2559" s="200"/>
      <c r="Q2559" s="200"/>
      <c r="R2559" s="200"/>
      <c r="S2559" s="200"/>
      <c r="T2559" s="201"/>
      <c r="AT2559" s="195" t="s">
        <v>188</v>
      </c>
      <c r="AU2559" s="195" t="s">
        <v>81</v>
      </c>
      <c r="AV2559" s="12" t="s">
        <v>81</v>
      </c>
      <c r="AW2559" s="12" t="s">
        <v>34</v>
      </c>
      <c r="AX2559" s="12" t="s">
        <v>72</v>
      </c>
      <c r="AY2559" s="195" t="s">
        <v>177</v>
      </c>
    </row>
    <row r="2560" spans="2:51" s="12" customFormat="1" ht="12">
      <c r="B2560" s="194"/>
      <c r="D2560" s="191" t="s">
        <v>188</v>
      </c>
      <c r="E2560" s="195" t="s">
        <v>3</v>
      </c>
      <c r="F2560" s="196" t="s">
        <v>1623</v>
      </c>
      <c r="H2560" s="197">
        <v>13.86</v>
      </c>
      <c r="I2560" s="198"/>
      <c r="L2560" s="194"/>
      <c r="M2560" s="199"/>
      <c r="N2560" s="200"/>
      <c r="O2560" s="200"/>
      <c r="P2560" s="200"/>
      <c r="Q2560" s="200"/>
      <c r="R2560" s="200"/>
      <c r="S2560" s="200"/>
      <c r="T2560" s="201"/>
      <c r="AT2560" s="195" t="s">
        <v>188</v>
      </c>
      <c r="AU2560" s="195" t="s">
        <v>81</v>
      </c>
      <c r="AV2560" s="12" t="s">
        <v>81</v>
      </c>
      <c r="AW2560" s="12" t="s">
        <v>34</v>
      </c>
      <c r="AX2560" s="12" t="s">
        <v>72</v>
      </c>
      <c r="AY2560" s="195" t="s">
        <v>177</v>
      </c>
    </row>
    <row r="2561" spans="2:51" s="12" customFormat="1" ht="12">
      <c r="B2561" s="194"/>
      <c r="D2561" s="191" t="s">
        <v>188</v>
      </c>
      <c r="E2561" s="195" t="s">
        <v>3</v>
      </c>
      <c r="F2561" s="196" t="s">
        <v>1623</v>
      </c>
      <c r="H2561" s="197">
        <v>13.86</v>
      </c>
      <c r="I2561" s="198"/>
      <c r="L2561" s="194"/>
      <c r="M2561" s="199"/>
      <c r="N2561" s="200"/>
      <c r="O2561" s="200"/>
      <c r="P2561" s="200"/>
      <c r="Q2561" s="200"/>
      <c r="R2561" s="200"/>
      <c r="S2561" s="200"/>
      <c r="T2561" s="201"/>
      <c r="AT2561" s="195" t="s">
        <v>188</v>
      </c>
      <c r="AU2561" s="195" t="s">
        <v>81</v>
      </c>
      <c r="AV2561" s="12" t="s">
        <v>81</v>
      </c>
      <c r="AW2561" s="12" t="s">
        <v>34</v>
      </c>
      <c r="AX2561" s="12" t="s">
        <v>72</v>
      </c>
      <c r="AY2561" s="195" t="s">
        <v>177</v>
      </c>
    </row>
    <row r="2562" spans="2:51" s="12" customFormat="1" ht="12">
      <c r="B2562" s="194"/>
      <c r="D2562" s="191" t="s">
        <v>188</v>
      </c>
      <c r="E2562" s="195" t="s">
        <v>3</v>
      </c>
      <c r="F2562" s="196" t="s">
        <v>1623</v>
      </c>
      <c r="H2562" s="197">
        <v>13.86</v>
      </c>
      <c r="I2562" s="198"/>
      <c r="L2562" s="194"/>
      <c r="M2562" s="199"/>
      <c r="N2562" s="200"/>
      <c r="O2562" s="200"/>
      <c r="P2562" s="200"/>
      <c r="Q2562" s="200"/>
      <c r="R2562" s="200"/>
      <c r="S2562" s="200"/>
      <c r="T2562" s="201"/>
      <c r="AT2562" s="195" t="s">
        <v>188</v>
      </c>
      <c r="AU2562" s="195" t="s">
        <v>81</v>
      </c>
      <c r="AV2562" s="12" t="s">
        <v>81</v>
      </c>
      <c r="AW2562" s="12" t="s">
        <v>34</v>
      </c>
      <c r="AX2562" s="12" t="s">
        <v>72</v>
      </c>
      <c r="AY2562" s="195" t="s">
        <v>177</v>
      </c>
    </row>
    <row r="2563" spans="2:51" s="12" customFormat="1" ht="12">
      <c r="B2563" s="194"/>
      <c r="D2563" s="191" t="s">
        <v>188</v>
      </c>
      <c r="E2563" s="195" t="s">
        <v>3</v>
      </c>
      <c r="F2563" s="196" t="s">
        <v>1624</v>
      </c>
      <c r="H2563" s="197">
        <v>16</v>
      </c>
      <c r="I2563" s="198"/>
      <c r="L2563" s="194"/>
      <c r="M2563" s="199"/>
      <c r="N2563" s="200"/>
      <c r="O2563" s="200"/>
      <c r="P2563" s="200"/>
      <c r="Q2563" s="200"/>
      <c r="R2563" s="200"/>
      <c r="S2563" s="200"/>
      <c r="T2563" s="201"/>
      <c r="AT2563" s="195" t="s">
        <v>188</v>
      </c>
      <c r="AU2563" s="195" t="s">
        <v>81</v>
      </c>
      <c r="AV2563" s="12" t="s">
        <v>81</v>
      </c>
      <c r="AW2563" s="12" t="s">
        <v>34</v>
      </c>
      <c r="AX2563" s="12" t="s">
        <v>72</v>
      </c>
      <c r="AY2563" s="195" t="s">
        <v>177</v>
      </c>
    </row>
    <row r="2564" spans="2:51" s="12" customFormat="1" ht="12">
      <c r="B2564" s="194"/>
      <c r="D2564" s="191" t="s">
        <v>188</v>
      </c>
      <c r="E2564" s="195" t="s">
        <v>3</v>
      </c>
      <c r="F2564" s="196" t="s">
        <v>1625</v>
      </c>
      <c r="H2564" s="197">
        <v>14.6</v>
      </c>
      <c r="I2564" s="198"/>
      <c r="L2564" s="194"/>
      <c r="M2564" s="199"/>
      <c r="N2564" s="200"/>
      <c r="O2564" s="200"/>
      <c r="P2564" s="200"/>
      <c r="Q2564" s="200"/>
      <c r="R2564" s="200"/>
      <c r="S2564" s="200"/>
      <c r="T2564" s="201"/>
      <c r="AT2564" s="195" t="s">
        <v>188</v>
      </c>
      <c r="AU2564" s="195" t="s">
        <v>81</v>
      </c>
      <c r="AV2564" s="12" t="s">
        <v>81</v>
      </c>
      <c r="AW2564" s="12" t="s">
        <v>34</v>
      </c>
      <c r="AX2564" s="12" t="s">
        <v>72</v>
      </c>
      <c r="AY2564" s="195" t="s">
        <v>177</v>
      </c>
    </row>
    <row r="2565" spans="2:51" s="12" customFormat="1" ht="12">
      <c r="B2565" s="194"/>
      <c r="D2565" s="191" t="s">
        <v>188</v>
      </c>
      <c r="E2565" s="195" t="s">
        <v>3</v>
      </c>
      <c r="F2565" s="196" t="s">
        <v>1626</v>
      </c>
      <c r="H2565" s="197">
        <v>10</v>
      </c>
      <c r="I2565" s="198"/>
      <c r="L2565" s="194"/>
      <c r="M2565" s="199"/>
      <c r="N2565" s="200"/>
      <c r="O2565" s="200"/>
      <c r="P2565" s="200"/>
      <c r="Q2565" s="200"/>
      <c r="R2565" s="200"/>
      <c r="S2565" s="200"/>
      <c r="T2565" s="201"/>
      <c r="AT2565" s="195" t="s">
        <v>188</v>
      </c>
      <c r="AU2565" s="195" t="s">
        <v>81</v>
      </c>
      <c r="AV2565" s="12" t="s">
        <v>81</v>
      </c>
      <c r="AW2565" s="12" t="s">
        <v>34</v>
      </c>
      <c r="AX2565" s="12" t="s">
        <v>72</v>
      </c>
      <c r="AY2565" s="195" t="s">
        <v>177</v>
      </c>
    </row>
    <row r="2566" spans="2:51" s="12" customFormat="1" ht="12">
      <c r="B2566" s="194"/>
      <c r="D2566" s="191" t="s">
        <v>188</v>
      </c>
      <c r="E2566" s="195" t="s">
        <v>3</v>
      </c>
      <c r="F2566" s="196" t="s">
        <v>1626</v>
      </c>
      <c r="H2566" s="197">
        <v>10</v>
      </c>
      <c r="I2566" s="198"/>
      <c r="L2566" s="194"/>
      <c r="M2566" s="199"/>
      <c r="N2566" s="200"/>
      <c r="O2566" s="200"/>
      <c r="P2566" s="200"/>
      <c r="Q2566" s="200"/>
      <c r="R2566" s="200"/>
      <c r="S2566" s="200"/>
      <c r="T2566" s="201"/>
      <c r="AT2566" s="195" t="s">
        <v>188</v>
      </c>
      <c r="AU2566" s="195" t="s">
        <v>81</v>
      </c>
      <c r="AV2566" s="12" t="s">
        <v>81</v>
      </c>
      <c r="AW2566" s="12" t="s">
        <v>34</v>
      </c>
      <c r="AX2566" s="12" t="s">
        <v>72</v>
      </c>
      <c r="AY2566" s="195" t="s">
        <v>177</v>
      </c>
    </row>
    <row r="2567" spans="2:51" s="12" customFormat="1" ht="12">
      <c r="B2567" s="194"/>
      <c r="D2567" s="191" t="s">
        <v>188</v>
      </c>
      <c r="E2567" s="195" t="s">
        <v>3</v>
      </c>
      <c r="F2567" s="196" t="s">
        <v>1627</v>
      </c>
      <c r="H2567" s="197">
        <v>5.2</v>
      </c>
      <c r="I2567" s="198"/>
      <c r="L2567" s="194"/>
      <c r="M2567" s="199"/>
      <c r="N2567" s="200"/>
      <c r="O2567" s="200"/>
      <c r="P2567" s="200"/>
      <c r="Q2567" s="200"/>
      <c r="R2567" s="200"/>
      <c r="S2567" s="200"/>
      <c r="T2567" s="201"/>
      <c r="AT2567" s="195" t="s">
        <v>188</v>
      </c>
      <c r="AU2567" s="195" t="s">
        <v>81</v>
      </c>
      <c r="AV2567" s="12" t="s">
        <v>81</v>
      </c>
      <c r="AW2567" s="12" t="s">
        <v>34</v>
      </c>
      <c r="AX2567" s="12" t="s">
        <v>72</v>
      </c>
      <c r="AY2567" s="195" t="s">
        <v>177</v>
      </c>
    </row>
    <row r="2568" spans="2:51" s="14" customFormat="1" ht="12">
      <c r="B2568" s="221"/>
      <c r="D2568" s="191" t="s">
        <v>188</v>
      </c>
      <c r="E2568" s="222" t="s">
        <v>3</v>
      </c>
      <c r="F2568" s="223" t="s">
        <v>358</v>
      </c>
      <c r="H2568" s="224">
        <v>180.75999999999996</v>
      </c>
      <c r="I2568" s="225"/>
      <c r="L2568" s="221"/>
      <c r="M2568" s="226"/>
      <c r="N2568" s="227"/>
      <c r="O2568" s="227"/>
      <c r="P2568" s="227"/>
      <c r="Q2568" s="227"/>
      <c r="R2568" s="227"/>
      <c r="S2568" s="227"/>
      <c r="T2568" s="228"/>
      <c r="AT2568" s="222" t="s">
        <v>188</v>
      </c>
      <c r="AU2568" s="222" t="s">
        <v>81</v>
      </c>
      <c r="AV2568" s="14" t="s">
        <v>194</v>
      </c>
      <c r="AW2568" s="14" t="s">
        <v>34</v>
      </c>
      <c r="AX2568" s="14" t="s">
        <v>72</v>
      </c>
      <c r="AY2568" s="222" t="s">
        <v>177</v>
      </c>
    </row>
    <row r="2569" spans="2:51" s="13" customFormat="1" ht="12">
      <c r="B2569" s="213"/>
      <c r="D2569" s="191" t="s">
        <v>188</v>
      </c>
      <c r="E2569" s="214" t="s">
        <v>3</v>
      </c>
      <c r="F2569" s="215" t="s">
        <v>359</v>
      </c>
      <c r="H2569" s="216">
        <v>2337.775000000001</v>
      </c>
      <c r="I2569" s="217"/>
      <c r="L2569" s="213"/>
      <c r="M2569" s="218"/>
      <c r="N2569" s="219"/>
      <c r="O2569" s="219"/>
      <c r="P2569" s="219"/>
      <c r="Q2569" s="219"/>
      <c r="R2569" s="219"/>
      <c r="S2569" s="219"/>
      <c r="T2569" s="220"/>
      <c r="AT2569" s="214" t="s">
        <v>188</v>
      </c>
      <c r="AU2569" s="214" t="s">
        <v>81</v>
      </c>
      <c r="AV2569" s="13" t="s">
        <v>184</v>
      </c>
      <c r="AW2569" s="13" t="s">
        <v>34</v>
      </c>
      <c r="AX2569" s="13" t="s">
        <v>79</v>
      </c>
      <c r="AY2569" s="214" t="s">
        <v>177</v>
      </c>
    </row>
    <row r="2570" spans="2:65" s="1" customFormat="1" ht="36" customHeight="1">
      <c r="B2570" s="177"/>
      <c r="C2570" s="178" t="s">
        <v>1628</v>
      </c>
      <c r="D2570" s="178" t="s">
        <v>179</v>
      </c>
      <c r="E2570" s="179" t="s">
        <v>1629</v>
      </c>
      <c r="F2570" s="180" t="s">
        <v>1630</v>
      </c>
      <c r="G2570" s="181" t="s">
        <v>261</v>
      </c>
      <c r="H2570" s="182">
        <v>31.2</v>
      </c>
      <c r="I2570" s="183"/>
      <c r="J2570" s="184">
        <f>ROUND(I2570*H2570,2)</f>
        <v>0</v>
      </c>
      <c r="K2570" s="180" t="s">
        <v>183</v>
      </c>
      <c r="L2570" s="37"/>
      <c r="M2570" s="185" t="s">
        <v>3</v>
      </c>
      <c r="N2570" s="186" t="s">
        <v>43</v>
      </c>
      <c r="O2570" s="70"/>
      <c r="P2570" s="187">
        <f>O2570*H2570</f>
        <v>0</v>
      </c>
      <c r="Q2570" s="187">
        <v>0</v>
      </c>
      <c r="R2570" s="187">
        <f>Q2570*H2570</f>
        <v>0</v>
      </c>
      <c r="S2570" s="187">
        <v>0</v>
      </c>
      <c r="T2570" s="188">
        <f>S2570*H2570</f>
        <v>0</v>
      </c>
      <c r="AR2570" s="189" t="s">
        <v>265</v>
      </c>
      <c r="AT2570" s="189" t="s">
        <v>179</v>
      </c>
      <c r="AU2570" s="189" t="s">
        <v>81</v>
      </c>
      <c r="AY2570" s="18" t="s">
        <v>177</v>
      </c>
      <c r="BE2570" s="190">
        <f>IF(N2570="základní",J2570,0)</f>
        <v>0</v>
      </c>
      <c r="BF2570" s="190">
        <f>IF(N2570="snížená",J2570,0)</f>
        <v>0</v>
      </c>
      <c r="BG2570" s="190">
        <f>IF(N2570="zákl. přenesená",J2570,0)</f>
        <v>0</v>
      </c>
      <c r="BH2570" s="190">
        <f>IF(N2570="sníž. přenesená",J2570,0)</f>
        <v>0</v>
      </c>
      <c r="BI2570" s="190">
        <f>IF(N2570="nulová",J2570,0)</f>
        <v>0</v>
      </c>
      <c r="BJ2570" s="18" t="s">
        <v>79</v>
      </c>
      <c r="BK2570" s="190">
        <f>ROUND(I2570*H2570,2)</f>
        <v>0</v>
      </c>
      <c r="BL2570" s="18" t="s">
        <v>265</v>
      </c>
      <c r="BM2570" s="189" t="s">
        <v>1631</v>
      </c>
    </row>
    <row r="2571" spans="2:47" s="1" customFormat="1" ht="12">
      <c r="B2571" s="37"/>
      <c r="D2571" s="191" t="s">
        <v>186</v>
      </c>
      <c r="F2571" s="192" t="s">
        <v>1632</v>
      </c>
      <c r="I2571" s="122"/>
      <c r="L2571" s="37"/>
      <c r="M2571" s="193"/>
      <c r="N2571" s="70"/>
      <c r="O2571" s="70"/>
      <c r="P2571" s="70"/>
      <c r="Q2571" s="70"/>
      <c r="R2571" s="70"/>
      <c r="S2571" s="70"/>
      <c r="T2571" s="71"/>
      <c r="AT2571" s="18" t="s">
        <v>186</v>
      </c>
      <c r="AU2571" s="18" t="s">
        <v>81</v>
      </c>
    </row>
    <row r="2572" spans="2:51" s="12" customFormat="1" ht="12">
      <c r="B2572" s="194"/>
      <c r="D2572" s="191" t="s">
        <v>188</v>
      </c>
      <c r="E2572" s="195" t="s">
        <v>3</v>
      </c>
      <c r="F2572" s="196" t="s">
        <v>1525</v>
      </c>
      <c r="H2572" s="197">
        <v>31.2</v>
      </c>
      <c r="I2572" s="198"/>
      <c r="L2572" s="194"/>
      <c r="M2572" s="199"/>
      <c r="N2572" s="200"/>
      <c r="O2572" s="200"/>
      <c r="P2572" s="200"/>
      <c r="Q2572" s="200"/>
      <c r="R2572" s="200"/>
      <c r="S2572" s="200"/>
      <c r="T2572" s="201"/>
      <c r="AT2572" s="195" t="s">
        <v>188</v>
      </c>
      <c r="AU2572" s="195" t="s">
        <v>81</v>
      </c>
      <c r="AV2572" s="12" t="s">
        <v>81</v>
      </c>
      <c r="AW2572" s="12" t="s">
        <v>34</v>
      </c>
      <c r="AX2572" s="12" t="s">
        <v>79</v>
      </c>
      <c r="AY2572" s="195" t="s">
        <v>177</v>
      </c>
    </row>
    <row r="2573" spans="2:65" s="1" customFormat="1" ht="36" customHeight="1">
      <c r="B2573" s="177"/>
      <c r="C2573" s="178" t="s">
        <v>1633</v>
      </c>
      <c r="D2573" s="178" t="s">
        <v>179</v>
      </c>
      <c r="E2573" s="179" t="s">
        <v>1634</v>
      </c>
      <c r="F2573" s="180" t="s">
        <v>1635</v>
      </c>
      <c r="G2573" s="181" t="s">
        <v>261</v>
      </c>
      <c r="H2573" s="182">
        <v>31.2</v>
      </c>
      <c r="I2573" s="183"/>
      <c r="J2573" s="184">
        <f>ROUND(I2573*H2573,2)</f>
        <v>0</v>
      </c>
      <c r="K2573" s="180" t="s">
        <v>183</v>
      </c>
      <c r="L2573" s="37"/>
      <c r="M2573" s="185" t="s">
        <v>3</v>
      </c>
      <c r="N2573" s="186" t="s">
        <v>43</v>
      </c>
      <c r="O2573" s="70"/>
      <c r="P2573" s="187">
        <f>O2573*H2573</f>
        <v>0</v>
      </c>
      <c r="Q2573" s="187">
        <v>0</v>
      </c>
      <c r="R2573" s="187">
        <f>Q2573*H2573</f>
        <v>0</v>
      </c>
      <c r="S2573" s="187">
        <v>0</v>
      </c>
      <c r="T2573" s="188">
        <f>S2573*H2573</f>
        <v>0</v>
      </c>
      <c r="AR2573" s="189" t="s">
        <v>265</v>
      </c>
      <c r="AT2573" s="189" t="s">
        <v>179</v>
      </c>
      <c r="AU2573" s="189" t="s">
        <v>81</v>
      </c>
      <c r="AY2573" s="18" t="s">
        <v>177</v>
      </c>
      <c r="BE2573" s="190">
        <f>IF(N2573="základní",J2573,0)</f>
        <v>0</v>
      </c>
      <c r="BF2573" s="190">
        <f>IF(N2573="snížená",J2573,0)</f>
        <v>0</v>
      </c>
      <c r="BG2573" s="190">
        <f>IF(N2573="zákl. přenesená",J2573,0)</f>
        <v>0</v>
      </c>
      <c r="BH2573" s="190">
        <f>IF(N2573="sníž. přenesená",J2573,0)</f>
        <v>0</v>
      </c>
      <c r="BI2573" s="190">
        <f>IF(N2573="nulová",J2573,0)</f>
        <v>0</v>
      </c>
      <c r="BJ2573" s="18" t="s">
        <v>79</v>
      </c>
      <c r="BK2573" s="190">
        <f>ROUND(I2573*H2573,2)</f>
        <v>0</v>
      </c>
      <c r="BL2573" s="18" t="s">
        <v>265</v>
      </c>
      <c r="BM2573" s="189" t="s">
        <v>1636</v>
      </c>
    </row>
    <row r="2574" spans="2:47" s="1" customFormat="1" ht="12">
      <c r="B2574" s="37"/>
      <c r="D2574" s="191" t="s">
        <v>186</v>
      </c>
      <c r="F2574" s="192" t="s">
        <v>1632</v>
      </c>
      <c r="I2574" s="122"/>
      <c r="L2574" s="37"/>
      <c r="M2574" s="193"/>
      <c r="N2574" s="70"/>
      <c r="O2574" s="70"/>
      <c r="P2574" s="70"/>
      <c r="Q2574" s="70"/>
      <c r="R2574" s="70"/>
      <c r="S2574" s="70"/>
      <c r="T2574" s="71"/>
      <c r="AT2574" s="18" t="s">
        <v>186</v>
      </c>
      <c r="AU2574" s="18" t="s">
        <v>81</v>
      </c>
    </row>
    <row r="2575" spans="2:51" s="12" customFormat="1" ht="12">
      <c r="B2575" s="194"/>
      <c r="D2575" s="191" t="s">
        <v>188</v>
      </c>
      <c r="E2575" s="195" t="s">
        <v>3</v>
      </c>
      <c r="F2575" s="196" t="s">
        <v>1525</v>
      </c>
      <c r="H2575" s="197">
        <v>31.2</v>
      </c>
      <c r="I2575" s="198"/>
      <c r="L2575" s="194"/>
      <c r="M2575" s="199"/>
      <c r="N2575" s="200"/>
      <c r="O2575" s="200"/>
      <c r="P2575" s="200"/>
      <c r="Q2575" s="200"/>
      <c r="R2575" s="200"/>
      <c r="S2575" s="200"/>
      <c r="T2575" s="201"/>
      <c r="AT2575" s="195" t="s">
        <v>188</v>
      </c>
      <c r="AU2575" s="195" t="s">
        <v>81</v>
      </c>
      <c r="AV2575" s="12" t="s">
        <v>81</v>
      </c>
      <c r="AW2575" s="12" t="s">
        <v>34</v>
      </c>
      <c r="AX2575" s="12" t="s">
        <v>79</v>
      </c>
      <c r="AY2575" s="195" t="s">
        <v>177</v>
      </c>
    </row>
    <row r="2576" spans="2:65" s="1" customFormat="1" ht="48" customHeight="1">
      <c r="B2576" s="177"/>
      <c r="C2576" s="178" t="s">
        <v>1637</v>
      </c>
      <c r="D2576" s="178" t="s">
        <v>179</v>
      </c>
      <c r="E2576" s="179" t="s">
        <v>1638</v>
      </c>
      <c r="F2576" s="180" t="s">
        <v>1639</v>
      </c>
      <c r="G2576" s="181" t="s">
        <v>221</v>
      </c>
      <c r="H2576" s="182">
        <v>10.917</v>
      </c>
      <c r="I2576" s="183"/>
      <c r="J2576" s="184">
        <f>ROUND(I2576*H2576,2)</f>
        <v>0</v>
      </c>
      <c r="K2576" s="180" t="s">
        <v>183</v>
      </c>
      <c r="L2576" s="37"/>
      <c r="M2576" s="185" t="s">
        <v>3</v>
      </c>
      <c r="N2576" s="186" t="s">
        <v>43</v>
      </c>
      <c r="O2576" s="70"/>
      <c r="P2576" s="187">
        <f>O2576*H2576</f>
        <v>0</v>
      </c>
      <c r="Q2576" s="187">
        <v>0</v>
      </c>
      <c r="R2576" s="187">
        <f>Q2576*H2576</f>
        <v>0</v>
      </c>
      <c r="S2576" s="187">
        <v>0</v>
      </c>
      <c r="T2576" s="188">
        <f>S2576*H2576</f>
        <v>0</v>
      </c>
      <c r="AR2576" s="189" t="s">
        <v>265</v>
      </c>
      <c r="AT2576" s="189" t="s">
        <v>179</v>
      </c>
      <c r="AU2576" s="189" t="s">
        <v>81</v>
      </c>
      <c r="AY2576" s="18" t="s">
        <v>177</v>
      </c>
      <c r="BE2576" s="190">
        <f>IF(N2576="základní",J2576,0)</f>
        <v>0</v>
      </c>
      <c r="BF2576" s="190">
        <f>IF(N2576="snížená",J2576,0)</f>
        <v>0</v>
      </c>
      <c r="BG2576" s="190">
        <f>IF(N2576="zákl. přenesená",J2576,0)</f>
        <v>0</v>
      </c>
      <c r="BH2576" s="190">
        <f>IF(N2576="sníž. přenesená",J2576,0)</f>
        <v>0</v>
      </c>
      <c r="BI2576" s="190">
        <f>IF(N2576="nulová",J2576,0)</f>
        <v>0</v>
      </c>
      <c r="BJ2576" s="18" t="s">
        <v>79</v>
      </c>
      <c r="BK2576" s="190">
        <f>ROUND(I2576*H2576,2)</f>
        <v>0</v>
      </c>
      <c r="BL2576" s="18" t="s">
        <v>265</v>
      </c>
      <c r="BM2576" s="189" t="s">
        <v>1640</v>
      </c>
    </row>
    <row r="2577" spans="2:47" s="1" customFormat="1" ht="12">
      <c r="B2577" s="37"/>
      <c r="D2577" s="191" t="s">
        <v>186</v>
      </c>
      <c r="F2577" s="192" t="s">
        <v>1641</v>
      </c>
      <c r="I2577" s="122"/>
      <c r="L2577" s="37"/>
      <c r="M2577" s="193"/>
      <c r="N2577" s="70"/>
      <c r="O2577" s="70"/>
      <c r="P2577" s="70"/>
      <c r="Q2577" s="70"/>
      <c r="R2577" s="70"/>
      <c r="S2577" s="70"/>
      <c r="T2577" s="71"/>
      <c r="AT2577" s="18" t="s">
        <v>186</v>
      </c>
      <c r="AU2577" s="18" t="s">
        <v>81</v>
      </c>
    </row>
    <row r="2578" spans="2:63" s="11" customFormat="1" ht="22.8" customHeight="1">
      <c r="B2578" s="164"/>
      <c r="D2578" s="165" t="s">
        <v>71</v>
      </c>
      <c r="E2578" s="175" t="s">
        <v>1642</v>
      </c>
      <c r="F2578" s="175" t="s">
        <v>1643</v>
      </c>
      <c r="I2578" s="167"/>
      <c r="J2578" s="176">
        <f>BK2578</f>
        <v>0</v>
      </c>
      <c r="L2578" s="164"/>
      <c r="M2578" s="169"/>
      <c r="N2578" s="170"/>
      <c r="O2578" s="170"/>
      <c r="P2578" s="171">
        <f>SUM(P2579:P2612)</f>
        <v>0</v>
      </c>
      <c r="Q2578" s="170"/>
      <c r="R2578" s="171">
        <f>SUM(R2579:R2612)</f>
        <v>0.21003872</v>
      </c>
      <c r="S2578" s="170"/>
      <c r="T2578" s="172">
        <f>SUM(T2579:T2612)</f>
        <v>0.139636</v>
      </c>
      <c r="AR2578" s="165" t="s">
        <v>81</v>
      </c>
      <c r="AT2578" s="173" t="s">
        <v>71</v>
      </c>
      <c r="AU2578" s="173" t="s">
        <v>79</v>
      </c>
      <c r="AY2578" s="165" t="s">
        <v>177</v>
      </c>
      <c r="BK2578" s="174">
        <f>SUM(BK2579:BK2612)</f>
        <v>0</v>
      </c>
    </row>
    <row r="2579" spans="2:65" s="1" customFormat="1" ht="24" customHeight="1">
      <c r="B2579" s="177"/>
      <c r="C2579" s="178" t="s">
        <v>1644</v>
      </c>
      <c r="D2579" s="178" t="s">
        <v>179</v>
      </c>
      <c r="E2579" s="179" t="s">
        <v>1645</v>
      </c>
      <c r="F2579" s="180" t="s">
        <v>1646</v>
      </c>
      <c r="G2579" s="181" t="s">
        <v>261</v>
      </c>
      <c r="H2579" s="182">
        <v>9.974</v>
      </c>
      <c r="I2579" s="183"/>
      <c r="J2579" s="184">
        <f>ROUND(I2579*H2579,2)</f>
        <v>0</v>
      </c>
      <c r="K2579" s="180" t="s">
        <v>183</v>
      </c>
      <c r="L2579" s="37"/>
      <c r="M2579" s="185" t="s">
        <v>3</v>
      </c>
      <c r="N2579" s="186" t="s">
        <v>43</v>
      </c>
      <c r="O2579" s="70"/>
      <c r="P2579" s="187">
        <f>O2579*H2579</f>
        <v>0</v>
      </c>
      <c r="Q2579" s="187">
        <v>0</v>
      </c>
      <c r="R2579" s="187">
        <f>Q2579*H2579</f>
        <v>0</v>
      </c>
      <c r="S2579" s="187">
        <v>0.014</v>
      </c>
      <c r="T2579" s="188">
        <f>S2579*H2579</f>
        <v>0.139636</v>
      </c>
      <c r="AR2579" s="189" t="s">
        <v>265</v>
      </c>
      <c r="AT2579" s="189" t="s">
        <v>179</v>
      </c>
      <c r="AU2579" s="189" t="s">
        <v>81</v>
      </c>
      <c r="AY2579" s="18" t="s">
        <v>177</v>
      </c>
      <c r="BE2579" s="190">
        <f>IF(N2579="základní",J2579,0)</f>
        <v>0</v>
      </c>
      <c r="BF2579" s="190">
        <f>IF(N2579="snížená",J2579,0)</f>
        <v>0</v>
      </c>
      <c r="BG2579" s="190">
        <f>IF(N2579="zákl. přenesená",J2579,0)</f>
        <v>0</v>
      </c>
      <c r="BH2579" s="190">
        <f>IF(N2579="sníž. přenesená",J2579,0)</f>
        <v>0</v>
      </c>
      <c r="BI2579" s="190">
        <f>IF(N2579="nulová",J2579,0)</f>
        <v>0</v>
      </c>
      <c r="BJ2579" s="18" t="s">
        <v>79</v>
      </c>
      <c r="BK2579" s="190">
        <f>ROUND(I2579*H2579,2)</f>
        <v>0</v>
      </c>
      <c r="BL2579" s="18" t="s">
        <v>265</v>
      </c>
      <c r="BM2579" s="189" t="s">
        <v>1647</v>
      </c>
    </row>
    <row r="2580" spans="2:51" s="12" customFormat="1" ht="12">
      <c r="B2580" s="194"/>
      <c r="D2580" s="191" t="s">
        <v>188</v>
      </c>
      <c r="E2580" s="195" t="s">
        <v>3</v>
      </c>
      <c r="F2580" s="196" t="s">
        <v>1648</v>
      </c>
      <c r="H2580" s="197">
        <v>9.974</v>
      </c>
      <c r="I2580" s="198"/>
      <c r="L2580" s="194"/>
      <c r="M2580" s="199"/>
      <c r="N2580" s="200"/>
      <c r="O2580" s="200"/>
      <c r="P2580" s="200"/>
      <c r="Q2580" s="200"/>
      <c r="R2580" s="200"/>
      <c r="S2580" s="200"/>
      <c r="T2580" s="201"/>
      <c r="AT2580" s="195" t="s">
        <v>188</v>
      </c>
      <c r="AU2580" s="195" t="s">
        <v>81</v>
      </c>
      <c r="AV2580" s="12" t="s">
        <v>81</v>
      </c>
      <c r="AW2580" s="12" t="s">
        <v>34</v>
      </c>
      <c r="AX2580" s="12" t="s">
        <v>79</v>
      </c>
      <c r="AY2580" s="195" t="s">
        <v>177</v>
      </c>
    </row>
    <row r="2581" spans="2:65" s="1" customFormat="1" ht="36" customHeight="1">
      <c r="B2581" s="177"/>
      <c r="C2581" s="178" t="s">
        <v>1649</v>
      </c>
      <c r="D2581" s="178" t="s">
        <v>179</v>
      </c>
      <c r="E2581" s="179" t="s">
        <v>1650</v>
      </c>
      <c r="F2581" s="180" t="s">
        <v>1651</v>
      </c>
      <c r="G2581" s="181" t="s">
        <v>261</v>
      </c>
      <c r="H2581" s="182">
        <v>27.72</v>
      </c>
      <c r="I2581" s="183"/>
      <c r="J2581" s="184">
        <f>ROUND(I2581*H2581,2)</f>
        <v>0</v>
      </c>
      <c r="K2581" s="180" t="s">
        <v>183</v>
      </c>
      <c r="L2581" s="37"/>
      <c r="M2581" s="185" t="s">
        <v>3</v>
      </c>
      <c r="N2581" s="186" t="s">
        <v>43</v>
      </c>
      <c r="O2581" s="70"/>
      <c r="P2581" s="187">
        <f>O2581*H2581</f>
        <v>0</v>
      </c>
      <c r="Q2581" s="187">
        <v>0</v>
      </c>
      <c r="R2581" s="187">
        <f>Q2581*H2581</f>
        <v>0</v>
      </c>
      <c r="S2581" s="187">
        <v>0</v>
      </c>
      <c r="T2581" s="188">
        <f>S2581*H2581</f>
        <v>0</v>
      </c>
      <c r="AR2581" s="189" t="s">
        <v>265</v>
      </c>
      <c r="AT2581" s="189" t="s">
        <v>179</v>
      </c>
      <c r="AU2581" s="189" t="s">
        <v>81</v>
      </c>
      <c r="AY2581" s="18" t="s">
        <v>177</v>
      </c>
      <c r="BE2581" s="190">
        <f>IF(N2581="základní",J2581,0)</f>
        <v>0</v>
      </c>
      <c r="BF2581" s="190">
        <f>IF(N2581="snížená",J2581,0)</f>
        <v>0</v>
      </c>
      <c r="BG2581" s="190">
        <f>IF(N2581="zákl. přenesená",J2581,0)</f>
        <v>0</v>
      </c>
      <c r="BH2581" s="190">
        <f>IF(N2581="sníž. přenesená",J2581,0)</f>
        <v>0</v>
      </c>
      <c r="BI2581" s="190">
        <f>IF(N2581="nulová",J2581,0)</f>
        <v>0</v>
      </c>
      <c r="BJ2581" s="18" t="s">
        <v>79</v>
      </c>
      <c r="BK2581" s="190">
        <f>ROUND(I2581*H2581,2)</f>
        <v>0</v>
      </c>
      <c r="BL2581" s="18" t="s">
        <v>265</v>
      </c>
      <c r="BM2581" s="189" t="s">
        <v>1652</v>
      </c>
    </row>
    <row r="2582" spans="2:47" s="1" customFormat="1" ht="12">
      <c r="B2582" s="37"/>
      <c r="D2582" s="191" t="s">
        <v>186</v>
      </c>
      <c r="F2582" s="192" t="s">
        <v>1653</v>
      </c>
      <c r="I2582" s="122"/>
      <c r="L2582" s="37"/>
      <c r="M2582" s="193"/>
      <c r="N2582" s="70"/>
      <c r="O2582" s="70"/>
      <c r="P2582" s="70"/>
      <c r="Q2582" s="70"/>
      <c r="R2582" s="70"/>
      <c r="S2582" s="70"/>
      <c r="T2582" s="71"/>
      <c r="AT2582" s="18" t="s">
        <v>186</v>
      </c>
      <c r="AU2582" s="18" t="s">
        <v>81</v>
      </c>
    </row>
    <row r="2583" spans="2:51" s="12" customFormat="1" ht="12">
      <c r="B2583" s="194"/>
      <c r="D2583" s="191" t="s">
        <v>188</v>
      </c>
      <c r="E2583" s="195" t="s">
        <v>3</v>
      </c>
      <c r="F2583" s="196" t="s">
        <v>1654</v>
      </c>
      <c r="H2583" s="197">
        <v>27.72</v>
      </c>
      <c r="I2583" s="198"/>
      <c r="L2583" s="194"/>
      <c r="M2583" s="199"/>
      <c r="N2583" s="200"/>
      <c r="O2583" s="200"/>
      <c r="P2583" s="200"/>
      <c r="Q2583" s="200"/>
      <c r="R2583" s="200"/>
      <c r="S2583" s="200"/>
      <c r="T2583" s="201"/>
      <c r="AT2583" s="195" t="s">
        <v>188</v>
      </c>
      <c r="AU2583" s="195" t="s">
        <v>81</v>
      </c>
      <c r="AV2583" s="12" t="s">
        <v>81</v>
      </c>
      <c r="AW2583" s="12" t="s">
        <v>34</v>
      </c>
      <c r="AX2583" s="12" t="s">
        <v>79</v>
      </c>
      <c r="AY2583" s="195" t="s">
        <v>177</v>
      </c>
    </row>
    <row r="2584" spans="2:65" s="1" customFormat="1" ht="16.5" customHeight="1">
      <c r="B2584" s="177"/>
      <c r="C2584" s="203" t="s">
        <v>1655</v>
      </c>
      <c r="D2584" s="203" t="s">
        <v>237</v>
      </c>
      <c r="E2584" s="204" t="s">
        <v>1527</v>
      </c>
      <c r="F2584" s="205" t="s">
        <v>1528</v>
      </c>
      <c r="G2584" s="206" t="s">
        <v>221</v>
      </c>
      <c r="H2584" s="207">
        <v>0.008</v>
      </c>
      <c r="I2584" s="208"/>
      <c r="J2584" s="209">
        <f>ROUND(I2584*H2584,2)</f>
        <v>0</v>
      </c>
      <c r="K2584" s="205" t="s">
        <v>183</v>
      </c>
      <c r="L2584" s="210"/>
      <c r="M2584" s="211" t="s">
        <v>3</v>
      </c>
      <c r="N2584" s="212" t="s">
        <v>43</v>
      </c>
      <c r="O2584" s="70"/>
      <c r="P2584" s="187">
        <f>O2584*H2584</f>
        <v>0</v>
      </c>
      <c r="Q2584" s="187">
        <v>1</v>
      </c>
      <c r="R2584" s="187">
        <f>Q2584*H2584</f>
        <v>0.008</v>
      </c>
      <c r="S2584" s="187">
        <v>0</v>
      </c>
      <c r="T2584" s="188">
        <f>S2584*H2584</f>
        <v>0</v>
      </c>
      <c r="AR2584" s="189" t="s">
        <v>368</v>
      </c>
      <c r="AT2584" s="189" t="s">
        <v>237</v>
      </c>
      <c r="AU2584" s="189" t="s">
        <v>81</v>
      </c>
      <c r="AY2584" s="18" t="s">
        <v>177</v>
      </c>
      <c r="BE2584" s="190">
        <f>IF(N2584="základní",J2584,0)</f>
        <v>0</v>
      </c>
      <c r="BF2584" s="190">
        <f>IF(N2584="snížená",J2584,0)</f>
        <v>0</v>
      </c>
      <c r="BG2584" s="190">
        <f>IF(N2584="zákl. přenesená",J2584,0)</f>
        <v>0</v>
      </c>
      <c r="BH2584" s="190">
        <f>IF(N2584="sníž. přenesená",J2584,0)</f>
        <v>0</v>
      </c>
      <c r="BI2584" s="190">
        <f>IF(N2584="nulová",J2584,0)</f>
        <v>0</v>
      </c>
      <c r="BJ2584" s="18" t="s">
        <v>79</v>
      </c>
      <c r="BK2584" s="190">
        <f>ROUND(I2584*H2584,2)</f>
        <v>0</v>
      </c>
      <c r="BL2584" s="18" t="s">
        <v>265</v>
      </c>
      <c r="BM2584" s="189" t="s">
        <v>1656</v>
      </c>
    </row>
    <row r="2585" spans="2:51" s="12" customFormat="1" ht="12">
      <c r="B2585" s="194"/>
      <c r="D2585" s="191" t="s">
        <v>188</v>
      </c>
      <c r="F2585" s="196" t="s">
        <v>1657</v>
      </c>
      <c r="H2585" s="197">
        <v>0.008</v>
      </c>
      <c r="I2585" s="198"/>
      <c r="L2585" s="194"/>
      <c r="M2585" s="199"/>
      <c r="N2585" s="200"/>
      <c r="O2585" s="200"/>
      <c r="P2585" s="200"/>
      <c r="Q2585" s="200"/>
      <c r="R2585" s="200"/>
      <c r="S2585" s="200"/>
      <c r="T2585" s="201"/>
      <c r="AT2585" s="195" t="s">
        <v>188</v>
      </c>
      <c r="AU2585" s="195" t="s">
        <v>81</v>
      </c>
      <c r="AV2585" s="12" t="s">
        <v>81</v>
      </c>
      <c r="AW2585" s="12" t="s">
        <v>4</v>
      </c>
      <c r="AX2585" s="12" t="s">
        <v>79</v>
      </c>
      <c r="AY2585" s="195" t="s">
        <v>177</v>
      </c>
    </row>
    <row r="2586" spans="2:65" s="1" customFormat="1" ht="24" customHeight="1">
      <c r="B2586" s="177"/>
      <c r="C2586" s="178" t="s">
        <v>1658</v>
      </c>
      <c r="D2586" s="178" t="s">
        <v>179</v>
      </c>
      <c r="E2586" s="179" t="s">
        <v>1659</v>
      </c>
      <c r="F2586" s="180" t="s">
        <v>1660</v>
      </c>
      <c r="G2586" s="181" t="s">
        <v>261</v>
      </c>
      <c r="H2586" s="182">
        <v>27.72</v>
      </c>
      <c r="I2586" s="183"/>
      <c r="J2586" s="184">
        <f>ROUND(I2586*H2586,2)</f>
        <v>0</v>
      </c>
      <c r="K2586" s="180" t="s">
        <v>183</v>
      </c>
      <c r="L2586" s="37"/>
      <c r="M2586" s="185" t="s">
        <v>3</v>
      </c>
      <c r="N2586" s="186" t="s">
        <v>43</v>
      </c>
      <c r="O2586" s="70"/>
      <c r="P2586" s="187">
        <f>O2586*H2586</f>
        <v>0</v>
      </c>
      <c r="Q2586" s="187">
        <v>0.00088</v>
      </c>
      <c r="R2586" s="187">
        <f>Q2586*H2586</f>
        <v>0.0243936</v>
      </c>
      <c r="S2586" s="187">
        <v>0</v>
      </c>
      <c r="T2586" s="188">
        <f>S2586*H2586</f>
        <v>0</v>
      </c>
      <c r="AR2586" s="189" t="s">
        <v>265</v>
      </c>
      <c r="AT2586" s="189" t="s">
        <v>179</v>
      </c>
      <c r="AU2586" s="189" t="s">
        <v>81</v>
      </c>
      <c r="AY2586" s="18" t="s">
        <v>177</v>
      </c>
      <c r="BE2586" s="190">
        <f>IF(N2586="základní",J2586,0)</f>
        <v>0</v>
      </c>
      <c r="BF2586" s="190">
        <f>IF(N2586="snížená",J2586,0)</f>
        <v>0</v>
      </c>
      <c r="BG2586" s="190">
        <f>IF(N2586="zákl. přenesená",J2586,0)</f>
        <v>0</v>
      </c>
      <c r="BH2586" s="190">
        <f>IF(N2586="sníž. přenesená",J2586,0)</f>
        <v>0</v>
      </c>
      <c r="BI2586" s="190">
        <f>IF(N2586="nulová",J2586,0)</f>
        <v>0</v>
      </c>
      <c r="BJ2586" s="18" t="s">
        <v>79</v>
      </c>
      <c r="BK2586" s="190">
        <f>ROUND(I2586*H2586,2)</f>
        <v>0</v>
      </c>
      <c r="BL2586" s="18" t="s">
        <v>265</v>
      </c>
      <c r="BM2586" s="189" t="s">
        <v>1661</v>
      </c>
    </row>
    <row r="2587" spans="2:47" s="1" customFormat="1" ht="12">
      <c r="B2587" s="37"/>
      <c r="D2587" s="191" t="s">
        <v>186</v>
      </c>
      <c r="F2587" s="192" t="s">
        <v>1662</v>
      </c>
      <c r="I2587" s="122"/>
      <c r="L2587" s="37"/>
      <c r="M2587" s="193"/>
      <c r="N2587" s="70"/>
      <c r="O2587" s="70"/>
      <c r="P2587" s="70"/>
      <c r="Q2587" s="70"/>
      <c r="R2587" s="70"/>
      <c r="S2587" s="70"/>
      <c r="T2587" s="71"/>
      <c r="AT2587" s="18" t="s">
        <v>186</v>
      </c>
      <c r="AU2587" s="18" t="s">
        <v>81</v>
      </c>
    </row>
    <row r="2588" spans="2:51" s="12" customFormat="1" ht="12">
      <c r="B2588" s="194"/>
      <c r="D2588" s="191" t="s">
        <v>188</v>
      </c>
      <c r="E2588" s="195" t="s">
        <v>3</v>
      </c>
      <c r="F2588" s="196" t="s">
        <v>1654</v>
      </c>
      <c r="H2588" s="197">
        <v>27.72</v>
      </c>
      <c r="I2588" s="198"/>
      <c r="L2588" s="194"/>
      <c r="M2588" s="199"/>
      <c r="N2588" s="200"/>
      <c r="O2588" s="200"/>
      <c r="P2588" s="200"/>
      <c r="Q2588" s="200"/>
      <c r="R2588" s="200"/>
      <c r="S2588" s="200"/>
      <c r="T2588" s="201"/>
      <c r="AT2588" s="195" t="s">
        <v>188</v>
      </c>
      <c r="AU2588" s="195" t="s">
        <v>81</v>
      </c>
      <c r="AV2588" s="12" t="s">
        <v>81</v>
      </c>
      <c r="AW2588" s="12" t="s">
        <v>34</v>
      </c>
      <c r="AX2588" s="12" t="s">
        <v>79</v>
      </c>
      <c r="AY2588" s="195" t="s">
        <v>177</v>
      </c>
    </row>
    <row r="2589" spans="2:65" s="1" customFormat="1" ht="48" customHeight="1">
      <c r="B2589" s="177"/>
      <c r="C2589" s="203" t="s">
        <v>1663</v>
      </c>
      <c r="D2589" s="203" t="s">
        <v>237</v>
      </c>
      <c r="E2589" s="204" t="s">
        <v>1537</v>
      </c>
      <c r="F2589" s="205" t="s">
        <v>1538</v>
      </c>
      <c r="G2589" s="206" t="s">
        <v>261</v>
      </c>
      <c r="H2589" s="207">
        <v>31.878</v>
      </c>
      <c r="I2589" s="208"/>
      <c r="J2589" s="209">
        <f>ROUND(I2589*H2589,2)</f>
        <v>0</v>
      </c>
      <c r="K2589" s="205" t="s">
        <v>183</v>
      </c>
      <c r="L2589" s="210"/>
      <c r="M2589" s="211" t="s">
        <v>3</v>
      </c>
      <c r="N2589" s="212" t="s">
        <v>43</v>
      </c>
      <c r="O2589" s="70"/>
      <c r="P2589" s="187">
        <f>O2589*H2589</f>
        <v>0</v>
      </c>
      <c r="Q2589" s="187">
        <v>0.001</v>
      </c>
      <c r="R2589" s="187">
        <f>Q2589*H2589</f>
        <v>0.031878000000000004</v>
      </c>
      <c r="S2589" s="187">
        <v>0</v>
      </c>
      <c r="T2589" s="188">
        <f>S2589*H2589</f>
        <v>0</v>
      </c>
      <c r="AR2589" s="189" t="s">
        <v>368</v>
      </c>
      <c r="AT2589" s="189" t="s">
        <v>237</v>
      </c>
      <c r="AU2589" s="189" t="s">
        <v>81</v>
      </c>
      <c r="AY2589" s="18" t="s">
        <v>177</v>
      </c>
      <c r="BE2589" s="190">
        <f>IF(N2589="základní",J2589,0)</f>
        <v>0</v>
      </c>
      <c r="BF2589" s="190">
        <f>IF(N2589="snížená",J2589,0)</f>
        <v>0</v>
      </c>
      <c r="BG2589" s="190">
        <f>IF(N2589="zákl. přenesená",J2589,0)</f>
        <v>0</v>
      </c>
      <c r="BH2589" s="190">
        <f>IF(N2589="sníž. přenesená",J2589,0)</f>
        <v>0</v>
      </c>
      <c r="BI2589" s="190">
        <f>IF(N2589="nulová",J2589,0)</f>
        <v>0</v>
      </c>
      <c r="BJ2589" s="18" t="s">
        <v>79</v>
      </c>
      <c r="BK2589" s="190">
        <f>ROUND(I2589*H2589,2)</f>
        <v>0</v>
      </c>
      <c r="BL2589" s="18" t="s">
        <v>265</v>
      </c>
      <c r="BM2589" s="189" t="s">
        <v>1664</v>
      </c>
    </row>
    <row r="2590" spans="2:51" s="12" customFormat="1" ht="12">
      <c r="B2590" s="194"/>
      <c r="D2590" s="191" t="s">
        <v>188</v>
      </c>
      <c r="F2590" s="196" t="s">
        <v>1665</v>
      </c>
      <c r="H2590" s="197">
        <v>31.878</v>
      </c>
      <c r="I2590" s="198"/>
      <c r="L2590" s="194"/>
      <c r="M2590" s="199"/>
      <c r="N2590" s="200"/>
      <c r="O2590" s="200"/>
      <c r="P2590" s="200"/>
      <c r="Q2590" s="200"/>
      <c r="R2590" s="200"/>
      <c r="S2590" s="200"/>
      <c r="T2590" s="201"/>
      <c r="AT2590" s="195" t="s">
        <v>188</v>
      </c>
      <c r="AU2590" s="195" t="s">
        <v>81</v>
      </c>
      <c r="AV2590" s="12" t="s">
        <v>81</v>
      </c>
      <c r="AW2590" s="12" t="s">
        <v>4</v>
      </c>
      <c r="AX2590" s="12" t="s">
        <v>79</v>
      </c>
      <c r="AY2590" s="195" t="s">
        <v>177</v>
      </c>
    </row>
    <row r="2591" spans="2:65" s="1" customFormat="1" ht="24" customHeight="1">
      <c r="B2591" s="177"/>
      <c r="C2591" s="178" t="s">
        <v>1666</v>
      </c>
      <c r="D2591" s="178" t="s">
        <v>179</v>
      </c>
      <c r="E2591" s="179" t="s">
        <v>1667</v>
      </c>
      <c r="F2591" s="180" t="s">
        <v>1668</v>
      </c>
      <c r="G2591" s="181" t="s">
        <v>494</v>
      </c>
      <c r="H2591" s="182">
        <v>29.8</v>
      </c>
      <c r="I2591" s="183"/>
      <c r="J2591" s="184">
        <f>ROUND(I2591*H2591,2)</f>
        <v>0</v>
      </c>
      <c r="K2591" s="180" t="s">
        <v>183</v>
      </c>
      <c r="L2591" s="37"/>
      <c r="M2591" s="185" t="s">
        <v>3</v>
      </c>
      <c r="N2591" s="186" t="s">
        <v>43</v>
      </c>
      <c r="O2591" s="70"/>
      <c r="P2591" s="187">
        <f>O2591*H2591</f>
        <v>0</v>
      </c>
      <c r="Q2591" s="187">
        <v>0.0015</v>
      </c>
      <c r="R2591" s="187">
        <f>Q2591*H2591</f>
        <v>0.044700000000000004</v>
      </c>
      <c r="S2591" s="187">
        <v>0</v>
      </c>
      <c r="T2591" s="188">
        <f>S2591*H2591</f>
        <v>0</v>
      </c>
      <c r="AR2591" s="189" t="s">
        <v>265</v>
      </c>
      <c r="AT2591" s="189" t="s">
        <v>179</v>
      </c>
      <c r="AU2591" s="189" t="s">
        <v>81</v>
      </c>
      <c r="AY2591" s="18" t="s">
        <v>177</v>
      </c>
      <c r="BE2591" s="190">
        <f>IF(N2591="základní",J2591,0)</f>
        <v>0</v>
      </c>
      <c r="BF2591" s="190">
        <f>IF(N2591="snížená",J2591,0)</f>
        <v>0</v>
      </c>
      <c r="BG2591" s="190">
        <f>IF(N2591="zákl. přenesená",J2591,0)</f>
        <v>0</v>
      </c>
      <c r="BH2591" s="190">
        <f>IF(N2591="sníž. přenesená",J2591,0)</f>
        <v>0</v>
      </c>
      <c r="BI2591" s="190">
        <f>IF(N2591="nulová",J2591,0)</f>
        <v>0</v>
      </c>
      <c r="BJ2591" s="18" t="s">
        <v>79</v>
      </c>
      <c r="BK2591" s="190">
        <f>ROUND(I2591*H2591,2)</f>
        <v>0</v>
      </c>
      <c r="BL2591" s="18" t="s">
        <v>265</v>
      </c>
      <c r="BM2591" s="189" t="s">
        <v>1669</v>
      </c>
    </row>
    <row r="2592" spans="2:47" s="1" customFormat="1" ht="12">
      <c r="B2592" s="37"/>
      <c r="D2592" s="191" t="s">
        <v>186</v>
      </c>
      <c r="F2592" s="192" t="s">
        <v>1670</v>
      </c>
      <c r="I2592" s="122"/>
      <c r="L2592" s="37"/>
      <c r="M2592" s="193"/>
      <c r="N2592" s="70"/>
      <c r="O2592" s="70"/>
      <c r="P2592" s="70"/>
      <c r="Q2592" s="70"/>
      <c r="R2592" s="70"/>
      <c r="S2592" s="70"/>
      <c r="T2592" s="71"/>
      <c r="AT2592" s="18" t="s">
        <v>186</v>
      </c>
      <c r="AU2592" s="18" t="s">
        <v>81</v>
      </c>
    </row>
    <row r="2593" spans="2:51" s="12" customFormat="1" ht="12">
      <c r="B2593" s="194"/>
      <c r="D2593" s="191" t="s">
        <v>188</v>
      </c>
      <c r="E2593" s="195" t="s">
        <v>3</v>
      </c>
      <c r="F2593" s="196" t="s">
        <v>1671</v>
      </c>
      <c r="H2593" s="197">
        <v>29.8</v>
      </c>
      <c r="I2593" s="198"/>
      <c r="L2593" s="194"/>
      <c r="M2593" s="199"/>
      <c r="N2593" s="200"/>
      <c r="O2593" s="200"/>
      <c r="P2593" s="200"/>
      <c r="Q2593" s="200"/>
      <c r="R2593" s="200"/>
      <c r="S2593" s="200"/>
      <c r="T2593" s="201"/>
      <c r="AT2593" s="195" t="s">
        <v>188</v>
      </c>
      <c r="AU2593" s="195" t="s">
        <v>81</v>
      </c>
      <c r="AV2593" s="12" t="s">
        <v>81</v>
      </c>
      <c r="AW2593" s="12" t="s">
        <v>34</v>
      </c>
      <c r="AX2593" s="12" t="s">
        <v>79</v>
      </c>
      <c r="AY2593" s="195" t="s">
        <v>177</v>
      </c>
    </row>
    <row r="2594" spans="2:65" s="1" customFormat="1" ht="60" customHeight="1">
      <c r="B2594" s="177"/>
      <c r="C2594" s="178" t="s">
        <v>1672</v>
      </c>
      <c r="D2594" s="178" t="s">
        <v>179</v>
      </c>
      <c r="E2594" s="179" t="s">
        <v>1673</v>
      </c>
      <c r="F2594" s="180" t="s">
        <v>1674</v>
      </c>
      <c r="G2594" s="181" t="s">
        <v>261</v>
      </c>
      <c r="H2594" s="182">
        <v>27.72</v>
      </c>
      <c r="I2594" s="183"/>
      <c r="J2594" s="184">
        <f>ROUND(I2594*H2594,2)</f>
        <v>0</v>
      </c>
      <c r="K2594" s="180" t="s">
        <v>183</v>
      </c>
      <c r="L2594" s="37"/>
      <c r="M2594" s="185" t="s">
        <v>3</v>
      </c>
      <c r="N2594" s="186" t="s">
        <v>43</v>
      </c>
      <c r="O2594" s="70"/>
      <c r="P2594" s="187">
        <f>O2594*H2594</f>
        <v>0</v>
      </c>
      <c r="Q2594" s="187">
        <v>0.00038</v>
      </c>
      <c r="R2594" s="187">
        <f>Q2594*H2594</f>
        <v>0.0105336</v>
      </c>
      <c r="S2594" s="187">
        <v>0</v>
      </c>
      <c r="T2594" s="188">
        <f>S2594*H2594</f>
        <v>0</v>
      </c>
      <c r="AR2594" s="189" t="s">
        <v>265</v>
      </c>
      <c r="AT2594" s="189" t="s">
        <v>179</v>
      </c>
      <c r="AU2594" s="189" t="s">
        <v>81</v>
      </c>
      <c r="AY2594" s="18" t="s">
        <v>177</v>
      </c>
      <c r="BE2594" s="190">
        <f>IF(N2594="základní",J2594,0)</f>
        <v>0</v>
      </c>
      <c r="BF2594" s="190">
        <f>IF(N2594="snížená",J2594,0)</f>
        <v>0</v>
      </c>
      <c r="BG2594" s="190">
        <f>IF(N2594="zákl. přenesená",J2594,0)</f>
        <v>0</v>
      </c>
      <c r="BH2594" s="190">
        <f>IF(N2594="sníž. přenesená",J2594,0)</f>
        <v>0</v>
      </c>
      <c r="BI2594" s="190">
        <f>IF(N2594="nulová",J2594,0)</f>
        <v>0</v>
      </c>
      <c r="BJ2594" s="18" t="s">
        <v>79</v>
      </c>
      <c r="BK2594" s="190">
        <f>ROUND(I2594*H2594,2)</f>
        <v>0</v>
      </c>
      <c r="BL2594" s="18" t="s">
        <v>265</v>
      </c>
      <c r="BM2594" s="189" t="s">
        <v>1675</v>
      </c>
    </row>
    <row r="2595" spans="2:47" s="1" customFormat="1" ht="12">
      <c r="B2595" s="37"/>
      <c r="D2595" s="191" t="s">
        <v>186</v>
      </c>
      <c r="F2595" s="192" t="s">
        <v>1676</v>
      </c>
      <c r="I2595" s="122"/>
      <c r="L2595" s="37"/>
      <c r="M2595" s="193"/>
      <c r="N2595" s="70"/>
      <c r="O2595" s="70"/>
      <c r="P2595" s="70"/>
      <c r="Q2595" s="70"/>
      <c r="R2595" s="70"/>
      <c r="S2595" s="70"/>
      <c r="T2595" s="71"/>
      <c r="AT2595" s="18" t="s">
        <v>186</v>
      </c>
      <c r="AU2595" s="18" t="s">
        <v>81</v>
      </c>
    </row>
    <row r="2596" spans="2:51" s="12" customFormat="1" ht="12">
      <c r="B2596" s="194"/>
      <c r="D2596" s="191" t="s">
        <v>188</v>
      </c>
      <c r="E2596" s="195" t="s">
        <v>3</v>
      </c>
      <c r="F2596" s="196" t="s">
        <v>1654</v>
      </c>
      <c r="H2596" s="197">
        <v>27.72</v>
      </c>
      <c r="I2596" s="198"/>
      <c r="L2596" s="194"/>
      <c r="M2596" s="199"/>
      <c r="N2596" s="200"/>
      <c r="O2596" s="200"/>
      <c r="P2596" s="200"/>
      <c r="Q2596" s="200"/>
      <c r="R2596" s="200"/>
      <c r="S2596" s="200"/>
      <c r="T2596" s="201"/>
      <c r="AT2596" s="195" t="s">
        <v>188</v>
      </c>
      <c r="AU2596" s="195" t="s">
        <v>81</v>
      </c>
      <c r="AV2596" s="12" t="s">
        <v>81</v>
      </c>
      <c r="AW2596" s="12" t="s">
        <v>34</v>
      </c>
      <c r="AX2596" s="12" t="s">
        <v>79</v>
      </c>
      <c r="AY2596" s="195" t="s">
        <v>177</v>
      </c>
    </row>
    <row r="2597" spans="2:65" s="1" customFormat="1" ht="24" customHeight="1">
      <c r="B2597" s="177"/>
      <c r="C2597" s="203" t="s">
        <v>1677</v>
      </c>
      <c r="D2597" s="203" t="s">
        <v>237</v>
      </c>
      <c r="E2597" s="204" t="s">
        <v>1678</v>
      </c>
      <c r="F2597" s="205" t="s">
        <v>1679</v>
      </c>
      <c r="G2597" s="206" t="s">
        <v>261</v>
      </c>
      <c r="H2597" s="207">
        <v>31.878</v>
      </c>
      <c r="I2597" s="208"/>
      <c r="J2597" s="209">
        <f>ROUND(I2597*H2597,2)</f>
        <v>0</v>
      </c>
      <c r="K2597" s="205" t="s">
        <v>183</v>
      </c>
      <c r="L2597" s="210"/>
      <c r="M2597" s="211" t="s">
        <v>3</v>
      </c>
      <c r="N2597" s="212" t="s">
        <v>43</v>
      </c>
      <c r="O2597" s="70"/>
      <c r="P2597" s="187">
        <f>O2597*H2597</f>
        <v>0</v>
      </c>
      <c r="Q2597" s="187">
        <v>0.00254</v>
      </c>
      <c r="R2597" s="187">
        <f>Q2597*H2597</f>
        <v>0.08097012</v>
      </c>
      <c r="S2597" s="187">
        <v>0</v>
      </c>
      <c r="T2597" s="188">
        <f>S2597*H2597</f>
        <v>0</v>
      </c>
      <c r="AR2597" s="189" t="s">
        <v>368</v>
      </c>
      <c r="AT2597" s="189" t="s">
        <v>237</v>
      </c>
      <c r="AU2597" s="189" t="s">
        <v>81</v>
      </c>
      <c r="AY2597" s="18" t="s">
        <v>177</v>
      </c>
      <c r="BE2597" s="190">
        <f>IF(N2597="základní",J2597,0)</f>
        <v>0</v>
      </c>
      <c r="BF2597" s="190">
        <f>IF(N2597="snížená",J2597,0)</f>
        <v>0</v>
      </c>
      <c r="BG2597" s="190">
        <f>IF(N2597="zákl. přenesená",J2597,0)</f>
        <v>0</v>
      </c>
      <c r="BH2597" s="190">
        <f>IF(N2597="sníž. přenesená",J2597,0)</f>
        <v>0</v>
      </c>
      <c r="BI2597" s="190">
        <f>IF(N2597="nulová",J2597,0)</f>
        <v>0</v>
      </c>
      <c r="BJ2597" s="18" t="s">
        <v>79</v>
      </c>
      <c r="BK2597" s="190">
        <f>ROUND(I2597*H2597,2)</f>
        <v>0</v>
      </c>
      <c r="BL2597" s="18" t="s">
        <v>265</v>
      </c>
      <c r="BM2597" s="189" t="s">
        <v>1680</v>
      </c>
    </row>
    <row r="2598" spans="2:51" s="12" customFormat="1" ht="12">
      <c r="B2598" s="194"/>
      <c r="D2598" s="191" t="s">
        <v>188</v>
      </c>
      <c r="F2598" s="196" t="s">
        <v>1665</v>
      </c>
      <c r="H2598" s="197">
        <v>31.878</v>
      </c>
      <c r="I2598" s="198"/>
      <c r="L2598" s="194"/>
      <c r="M2598" s="199"/>
      <c r="N2598" s="200"/>
      <c r="O2598" s="200"/>
      <c r="P2598" s="200"/>
      <c r="Q2598" s="200"/>
      <c r="R2598" s="200"/>
      <c r="S2598" s="200"/>
      <c r="T2598" s="201"/>
      <c r="AT2598" s="195" t="s">
        <v>188</v>
      </c>
      <c r="AU2598" s="195" t="s">
        <v>81</v>
      </c>
      <c r="AV2598" s="12" t="s">
        <v>81</v>
      </c>
      <c r="AW2598" s="12" t="s">
        <v>4</v>
      </c>
      <c r="AX2598" s="12" t="s">
        <v>79</v>
      </c>
      <c r="AY2598" s="195" t="s">
        <v>177</v>
      </c>
    </row>
    <row r="2599" spans="2:65" s="1" customFormat="1" ht="24" customHeight="1">
      <c r="B2599" s="177"/>
      <c r="C2599" s="178" t="s">
        <v>1681</v>
      </c>
      <c r="D2599" s="178" t="s">
        <v>179</v>
      </c>
      <c r="E2599" s="179" t="s">
        <v>1682</v>
      </c>
      <c r="F2599" s="180" t="s">
        <v>1683</v>
      </c>
      <c r="G2599" s="181" t="s">
        <v>261</v>
      </c>
      <c r="H2599" s="182">
        <v>27.72</v>
      </c>
      <c r="I2599" s="183"/>
      <c r="J2599" s="184">
        <f>ROUND(I2599*H2599,2)</f>
        <v>0</v>
      </c>
      <c r="K2599" s="180" t="s">
        <v>183</v>
      </c>
      <c r="L2599" s="37"/>
      <c r="M2599" s="185" t="s">
        <v>3</v>
      </c>
      <c r="N2599" s="186" t="s">
        <v>43</v>
      </c>
      <c r="O2599" s="70"/>
      <c r="P2599" s="187">
        <f>O2599*H2599</f>
        <v>0</v>
      </c>
      <c r="Q2599" s="187">
        <v>0</v>
      </c>
      <c r="R2599" s="187">
        <f>Q2599*H2599</f>
        <v>0</v>
      </c>
      <c r="S2599" s="187">
        <v>0</v>
      </c>
      <c r="T2599" s="188">
        <f>S2599*H2599</f>
        <v>0</v>
      </c>
      <c r="AR2599" s="189" t="s">
        <v>265</v>
      </c>
      <c r="AT2599" s="189" t="s">
        <v>179</v>
      </c>
      <c r="AU2599" s="189" t="s">
        <v>81</v>
      </c>
      <c r="AY2599" s="18" t="s">
        <v>177</v>
      </c>
      <c r="BE2599" s="190">
        <f>IF(N2599="základní",J2599,0)</f>
        <v>0</v>
      </c>
      <c r="BF2599" s="190">
        <f>IF(N2599="snížená",J2599,0)</f>
        <v>0</v>
      </c>
      <c r="BG2599" s="190">
        <f>IF(N2599="zákl. přenesená",J2599,0)</f>
        <v>0</v>
      </c>
      <c r="BH2599" s="190">
        <f>IF(N2599="sníž. přenesená",J2599,0)</f>
        <v>0</v>
      </c>
      <c r="BI2599" s="190">
        <f>IF(N2599="nulová",J2599,0)</f>
        <v>0</v>
      </c>
      <c r="BJ2599" s="18" t="s">
        <v>79</v>
      </c>
      <c r="BK2599" s="190">
        <f>ROUND(I2599*H2599,2)</f>
        <v>0</v>
      </c>
      <c r="BL2599" s="18" t="s">
        <v>265</v>
      </c>
      <c r="BM2599" s="189" t="s">
        <v>1684</v>
      </c>
    </row>
    <row r="2600" spans="2:47" s="1" customFormat="1" ht="12">
      <c r="B2600" s="37"/>
      <c r="D2600" s="191" t="s">
        <v>186</v>
      </c>
      <c r="F2600" s="192" t="s">
        <v>1685</v>
      </c>
      <c r="I2600" s="122"/>
      <c r="L2600" s="37"/>
      <c r="M2600" s="193"/>
      <c r="N2600" s="70"/>
      <c r="O2600" s="70"/>
      <c r="P2600" s="70"/>
      <c r="Q2600" s="70"/>
      <c r="R2600" s="70"/>
      <c r="S2600" s="70"/>
      <c r="T2600" s="71"/>
      <c r="AT2600" s="18" t="s">
        <v>186</v>
      </c>
      <c r="AU2600" s="18" t="s">
        <v>81</v>
      </c>
    </row>
    <row r="2601" spans="2:51" s="12" customFormat="1" ht="12">
      <c r="B2601" s="194"/>
      <c r="D2601" s="191" t="s">
        <v>188</v>
      </c>
      <c r="E2601" s="195" t="s">
        <v>3</v>
      </c>
      <c r="F2601" s="196" t="s">
        <v>1654</v>
      </c>
      <c r="H2601" s="197">
        <v>27.72</v>
      </c>
      <c r="I2601" s="198"/>
      <c r="L2601" s="194"/>
      <c r="M2601" s="199"/>
      <c r="N2601" s="200"/>
      <c r="O2601" s="200"/>
      <c r="P2601" s="200"/>
      <c r="Q2601" s="200"/>
      <c r="R2601" s="200"/>
      <c r="S2601" s="200"/>
      <c r="T2601" s="201"/>
      <c r="AT2601" s="195" t="s">
        <v>188</v>
      </c>
      <c r="AU2601" s="195" t="s">
        <v>81</v>
      </c>
      <c r="AV2601" s="12" t="s">
        <v>81</v>
      </c>
      <c r="AW2601" s="12" t="s">
        <v>34</v>
      </c>
      <c r="AX2601" s="12" t="s">
        <v>79</v>
      </c>
      <c r="AY2601" s="195" t="s">
        <v>177</v>
      </c>
    </row>
    <row r="2602" spans="2:65" s="1" customFormat="1" ht="16.5" customHeight="1">
      <c r="B2602" s="177"/>
      <c r="C2602" s="203" t="s">
        <v>1686</v>
      </c>
      <c r="D2602" s="203" t="s">
        <v>237</v>
      </c>
      <c r="E2602" s="204" t="s">
        <v>1687</v>
      </c>
      <c r="F2602" s="205" t="s">
        <v>1688</v>
      </c>
      <c r="G2602" s="206" t="s">
        <v>261</v>
      </c>
      <c r="H2602" s="207">
        <v>31.878</v>
      </c>
      <c r="I2602" s="208"/>
      <c r="J2602" s="209">
        <f>ROUND(I2602*H2602,2)</f>
        <v>0</v>
      </c>
      <c r="K2602" s="205" t="s">
        <v>183</v>
      </c>
      <c r="L2602" s="210"/>
      <c r="M2602" s="211" t="s">
        <v>3</v>
      </c>
      <c r="N2602" s="212" t="s">
        <v>43</v>
      </c>
      <c r="O2602" s="70"/>
      <c r="P2602" s="187">
        <f>O2602*H2602</f>
        <v>0</v>
      </c>
      <c r="Q2602" s="187">
        <v>0.0003</v>
      </c>
      <c r="R2602" s="187">
        <f>Q2602*H2602</f>
        <v>0.0095634</v>
      </c>
      <c r="S2602" s="187">
        <v>0</v>
      </c>
      <c r="T2602" s="188">
        <f>S2602*H2602</f>
        <v>0</v>
      </c>
      <c r="AR2602" s="189" t="s">
        <v>368</v>
      </c>
      <c r="AT2602" s="189" t="s">
        <v>237</v>
      </c>
      <c r="AU2602" s="189" t="s">
        <v>81</v>
      </c>
      <c r="AY2602" s="18" t="s">
        <v>177</v>
      </c>
      <c r="BE2602" s="190">
        <f>IF(N2602="základní",J2602,0)</f>
        <v>0</v>
      </c>
      <c r="BF2602" s="190">
        <f>IF(N2602="snížená",J2602,0)</f>
        <v>0</v>
      </c>
      <c r="BG2602" s="190">
        <f>IF(N2602="zákl. přenesená",J2602,0)</f>
        <v>0</v>
      </c>
      <c r="BH2602" s="190">
        <f>IF(N2602="sníž. přenesená",J2602,0)</f>
        <v>0</v>
      </c>
      <c r="BI2602" s="190">
        <f>IF(N2602="nulová",J2602,0)</f>
        <v>0</v>
      </c>
      <c r="BJ2602" s="18" t="s">
        <v>79</v>
      </c>
      <c r="BK2602" s="190">
        <f>ROUND(I2602*H2602,2)</f>
        <v>0</v>
      </c>
      <c r="BL2602" s="18" t="s">
        <v>265</v>
      </c>
      <c r="BM2602" s="189" t="s">
        <v>1689</v>
      </c>
    </row>
    <row r="2603" spans="2:51" s="12" customFormat="1" ht="12">
      <c r="B2603" s="194"/>
      <c r="D2603" s="191" t="s">
        <v>188</v>
      </c>
      <c r="F2603" s="196" t="s">
        <v>1665</v>
      </c>
      <c r="H2603" s="197">
        <v>31.878</v>
      </c>
      <c r="I2603" s="198"/>
      <c r="L2603" s="194"/>
      <c r="M2603" s="199"/>
      <c r="N2603" s="200"/>
      <c r="O2603" s="200"/>
      <c r="P2603" s="200"/>
      <c r="Q2603" s="200"/>
      <c r="R2603" s="200"/>
      <c r="S2603" s="200"/>
      <c r="T2603" s="201"/>
      <c r="AT2603" s="195" t="s">
        <v>188</v>
      </c>
      <c r="AU2603" s="195" t="s">
        <v>81</v>
      </c>
      <c r="AV2603" s="12" t="s">
        <v>81</v>
      </c>
      <c r="AW2603" s="12" t="s">
        <v>4</v>
      </c>
      <c r="AX2603" s="12" t="s">
        <v>79</v>
      </c>
      <c r="AY2603" s="195" t="s">
        <v>177</v>
      </c>
    </row>
    <row r="2604" spans="2:65" s="1" customFormat="1" ht="36" customHeight="1">
      <c r="B2604" s="177"/>
      <c r="C2604" s="178" t="s">
        <v>1690</v>
      </c>
      <c r="D2604" s="178" t="s">
        <v>179</v>
      </c>
      <c r="E2604" s="179" t="s">
        <v>1691</v>
      </c>
      <c r="F2604" s="180" t="s">
        <v>1692</v>
      </c>
      <c r="G2604" s="181" t="s">
        <v>261</v>
      </c>
      <c r="H2604" s="182">
        <v>27.72</v>
      </c>
      <c r="I2604" s="183"/>
      <c r="J2604" s="184">
        <f>ROUND(I2604*H2604,2)</f>
        <v>0</v>
      </c>
      <c r="K2604" s="180" t="s">
        <v>183</v>
      </c>
      <c r="L2604" s="37"/>
      <c r="M2604" s="185" t="s">
        <v>3</v>
      </c>
      <c r="N2604" s="186" t="s">
        <v>43</v>
      </c>
      <c r="O2604" s="70"/>
      <c r="P2604" s="187">
        <f>O2604*H2604</f>
        <v>0</v>
      </c>
      <c r="Q2604" s="187">
        <v>0</v>
      </c>
      <c r="R2604" s="187">
        <f>Q2604*H2604</f>
        <v>0</v>
      </c>
      <c r="S2604" s="187">
        <v>0</v>
      </c>
      <c r="T2604" s="188">
        <f>S2604*H2604</f>
        <v>0</v>
      </c>
      <c r="AR2604" s="189" t="s">
        <v>265</v>
      </c>
      <c r="AT2604" s="189" t="s">
        <v>179</v>
      </c>
      <c r="AU2604" s="189" t="s">
        <v>81</v>
      </c>
      <c r="AY2604" s="18" t="s">
        <v>177</v>
      </c>
      <c r="BE2604" s="190">
        <f>IF(N2604="základní",J2604,0)</f>
        <v>0</v>
      </c>
      <c r="BF2604" s="190">
        <f>IF(N2604="snížená",J2604,0)</f>
        <v>0</v>
      </c>
      <c r="BG2604" s="190">
        <f>IF(N2604="zákl. přenesená",J2604,0)</f>
        <v>0</v>
      </c>
      <c r="BH2604" s="190">
        <f>IF(N2604="sníž. přenesená",J2604,0)</f>
        <v>0</v>
      </c>
      <c r="BI2604" s="190">
        <f>IF(N2604="nulová",J2604,0)</f>
        <v>0</v>
      </c>
      <c r="BJ2604" s="18" t="s">
        <v>79</v>
      </c>
      <c r="BK2604" s="190">
        <f>ROUND(I2604*H2604,2)</f>
        <v>0</v>
      </c>
      <c r="BL2604" s="18" t="s">
        <v>265</v>
      </c>
      <c r="BM2604" s="189" t="s">
        <v>1693</v>
      </c>
    </row>
    <row r="2605" spans="2:47" s="1" customFormat="1" ht="12">
      <c r="B2605" s="37"/>
      <c r="D2605" s="191" t="s">
        <v>186</v>
      </c>
      <c r="F2605" s="192" t="s">
        <v>1685</v>
      </c>
      <c r="I2605" s="122"/>
      <c r="L2605" s="37"/>
      <c r="M2605" s="193"/>
      <c r="N2605" s="70"/>
      <c r="O2605" s="70"/>
      <c r="P2605" s="70"/>
      <c r="Q2605" s="70"/>
      <c r="R2605" s="70"/>
      <c r="S2605" s="70"/>
      <c r="T2605" s="71"/>
      <c r="AT2605" s="18" t="s">
        <v>186</v>
      </c>
      <c r="AU2605" s="18" t="s">
        <v>81</v>
      </c>
    </row>
    <row r="2606" spans="2:65" s="1" customFormat="1" ht="36" customHeight="1">
      <c r="B2606" s="177"/>
      <c r="C2606" s="178" t="s">
        <v>1694</v>
      </c>
      <c r="D2606" s="178" t="s">
        <v>179</v>
      </c>
      <c r="E2606" s="179" t="s">
        <v>1695</v>
      </c>
      <c r="F2606" s="180" t="s">
        <v>1696</v>
      </c>
      <c r="G2606" s="181" t="s">
        <v>261</v>
      </c>
      <c r="H2606" s="182">
        <v>83.16</v>
      </c>
      <c r="I2606" s="183"/>
      <c r="J2606" s="184">
        <f>ROUND(I2606*H2606,2)</f>
        <v>0</v>
      </c>
      <c r="K2606" s="180" t="s">
        <v>183</v>
      </c>
      <c r="L2606" s="37"/>
      <c r="M2606" s="185" t="s">
        <v>3</v>
      </c>
      <c r="N2606" s="186" t="s">
        <v>43</v>
      </c>
      <c r="O2606" s="70"/>
      <c r="P2606" s="187">
        <f>O2606*H2606</f>
        <v>0</v>
      </c>
      <c r="Q2606" s="187">
        <v>0</v>
      </c>
      <c r="R2606" s="187">
        <f>Q2606*H2606</f>
        <v>0</v>
      </c>
      <c r="S2606" s="187">
        <v>0</v>
      </c>
      <c r="T2606" s="188">
        <f>S2606*H2606</f>
        <v>0</v>
      </c>
      <c r="AR2606" s="189" t="s">
        <v>265</v>
      </c>
      <c r="AT2606" s="189" t="s">
        <v>179</v>
      </c>
      <c r="AU2606" s="189" t="s">
        <v>81</v>
      </c>
      <c r="AY2606" s="18" t="s">
        <v>177</v>
      </c>
      <c r="BE2606" s="190">
        <f>IF(N2606="základní",J2606,0)</f>
        <v>0</v>
      </c>
      <c r="BF2606" s="190">
        <f>IF(N2606="snížená",J2606,0)</f>
        <v>0</v>
      </c>
      <c r="BG2606" s="190">
        <f>IF(N2606="zákl. přenesená",J2606,0)</f>
        <v>0</v>
      </c>
      <c r="BH2606" s="190">
        <f>IF(N2606="sníž. přenesená",J2606,0)</f>
        <v>0</v>
      </c>
      <c r="BI2606" s="190">
        <f>IF(N2606="nulová",J2606,0)</f>
        <v>0</v>
      </c>
      <c r="BJ2606" s="18" t="s">
        <v>79</v>
      </c>
      <c r="BK2606" s="190">
        <f>ROUND(I2606*H2606,2)</f>
        <v>0</v>
      </c>
      <c r="BL2606" s="18" t="s">
        <v>265</v>
      </c>
      <c r="BM2606" s="189" t="s">
        <v>1697</v>
      </c>
    </row>
    <row r="2607" spans="2:47" s="1" customFormat="1" ht="12">
      <c r="B2607" s="37"/>
      <c r="D2607" s="191" t="s">
        <v>186</v>
      </c>
      <c r="F2607" s="192" t="s">
        <v>1685</v>
      </c>
      <c r="I2607" s="122"/>
      <c r="L2607" s="37"/>
      <c r="M2607" s="193"/>
      <c r="N2607" s="70"/>
      <c r="O2607" s="70"/>
      <c r="P2607" s="70"/>
      <c r="Q2607" s="70"/>
      <c r="R2607" s="70"/>
      <c r="S2607" s="70"/>
      <c r="T2607" s="71"/>
      <c r="AT2607" s="18" t="s">
        <v>186</v>
      </c>
      <c r="AU2607" s="18" t="s">
        <v>81</v>
      </c>
    </row>
    <row r="2608" spans="2:51" s="12" customFormat="1" ht="12">
      <c r="B2608" s="194"/>
      <c r="D2608" s="191" t="s">
        <v>188</v>
      </c>
      <c r="E2608" s="195" t="s">
        <v>3</v>
      </c>
      <c r="F2608" s="196" t="s">
        <v>1698</v>
      </c>
      <c r="H2608" s="197">
        <v>83.16</v>
      </c>
      <c r="I2608" s="198"/>
      <c r="L2608" s="194"/>
      <c r="M2608" s="199"/>
      <c r="N2608" s="200"/>
      <c r="O2608" s="200"/>
      <c r="P2608" s="200"/>
      <c r="Q2608" s="200"/>
      <c r="R2608" s="200"/>
      <c r="S2608" s="200"/>
      <c r="T2608" s="201"/>
      <c r="AT2608" s="195" t="s">
        <v>188</v>
      </c>
      <c r="AU2608" s="195" t="s">
        <v>81</v>
      </c>
      <c r="AV2608" s="12" t="s">
        <v>81</v>
      </c>
      <c r="AW2608" s="12" t="s">
        <v>34</v>
      </c>
      <c r="AX2608" s="12" t="s">
        <v>79</v>
      </c>
      <c r="AY2608" s="195" t="s">
        <v>177</v>
      </c>
    </row>
    <row r="2609" spans="2:65" s="1" customFormat="1" ht="24" customHeight="1">
      <c r="B2609" s="177"/>
      <c r="C2609" s="178" t="s">
        <v>1699</v>
      </c>
      <c r="D2609" s="178" t="s">
        <v>179</v>
      </c>
      <c r="E2609" s="179" t="s">
        <v>1700</v>
      </c>
      <c r="F2609" s="180" t="s">
        <v>1701</v>
      </c>
      <c r="G2609" s="181" t="s">
        <v>245</v>
      </c>
      <c r="H2609" s="182">
        <v>1</v>
      </c>
      <c r="I2609" s="183"/>
      <c r="J2609" s="184">
        <f>ROUND(I2609*H2609,2)</f>
        <v>0</v>
      </c>
      <c r="K2609" s="180" t="s">
        <v>3</v>
      </c>
      <c r="L2609" s="37"/>
      <c r="M2609" s="185" t="s">
        <v>3</v>
      </c>
      <c r="N2609" s="186" t="s">
        <v>43</v>
      </c>
      <c r="O2609" s="70"/>
      <c r="P2609" s="187">
        <f>O2609*H2609</f>
        <v>0</v>
      </c>
      <c r="Q2609" s="187">
        <v>0</v>
      </c>
      <c r="R2609" s="187">
        <f>Q2609*H2609</f>
        <v>0</v>
      </c>
      <c r="S2609" s="187">
        <v>0</v>
      </c>
      <c r="T2609" s="188">
        <f>S2609*H2609</f>
        <v>0</v>
      </c>
      <c r="AR2609" s="189" t="s">
        <v>265</v>
      </c>
      <c r="AT2609" s="189" t="s">
        <v>179</v>
      </c>
      <c r="AU2609" s="189" t="s">
        <v>81</v>
      </c>
      <c r="AY2609" s="18" t="s">
        <v>177</v>
      </c>
      <c r="BE2609" s="190">
        <f>IF(N2609="základní",J2609,0)</f>
        <v>0</v>
      </c>
      <c r="BF2609" s="190">
        <f>IF(N2609="snížená",J2609,0)</f>
        <v>0</v>
      </c>
      <c r="BG2609" s="190">
        <f>IF(N2609="zákl. přenesená",J2609,0)</f>
        <v>0</v>
      </c>
      <c r="BH2609" s="190">
        <f>IF(N2609="sníž. přenesená",J2609,0)</f>
        <v>0</v>
      </c>
      <c r="BI2609" s="190">
        <f>IF(N2609="nulová",J2609,0)</f>
        <v>0</v>
      </c>
      <c r="BJ2609" s="18" t="s">
        <v>79</v>
      </c>
      <c r="BK2609" s="190">
        <f>ROUND(I2609*H2609,2)</f>
        <v>0</v>
      </c>
      <c r="BL2609" s="18" t="s">
        <v>265</v>
      </c>
      <c r="BM2609" s="189" t="s">
        <v>1702</v>
      </c>
    </row>
    <row r="2610" spans="2:51" s="12" customFormat="1" ht="12">
      <c r="B2610" s="194"/>
      <c r="D2610" s="191" t="s">
        <v>188</v>
      </c>
      <c r="E2610" s="195" t="s">
        <v>3</v>
      </c>
      <c r="F2610" s="196" t="s">
        <v>1703</v>
      </c>
      <c r="H2610" s="197">
        <v>1</v>
      </c>
      <c r="I2610" s="198"/>
      <c r="L2610" s="194"/>
      <c r="M2610" s="199"/>
      <c r="N2610" s="200"/>
      <c r="O2610" s="200"/>
      <c r="P2610" s="200"/>
      <c r="Q2610" s="200"/>
      <c r="R2610" s="200"/>
      <c r="S2610" s="200"/>
      <c r="T2610" s="201"/>
      <c r="AT2610" s="195" t="s">
        <v>188</v>
      </c>
      <c r="AU2610" s="195" t="s">
        <v>81</v>
      </c>
      <c r="AV2610" s="12" t="s">
        <v>81</v>
      </c>
      <c r="AW2610" s="12" t="s">
        <v>34</v>
      </c>
      <c r="AX2610" s="12" t="s">
        <v>79</v>
      </c>
      <c r="AY2610" s="195" t="s">
        <v>177</v>
      </c>
    </row>
    <row r="2611" spans="2:65" s="1" customFormat="1" ht="48" customHeight="1">
      <c r="B2611" s="177"/>
      <c r="C2611" s="178" t="s">
        <v>1704</v>
      </c>
      <c r="D2611" s="178" t="s">
        <v>179</v>
      </c>
      <c r="E2611" s="179" t="s">
        <v>1705</v>
      </c>
      <c r="F2611" s="180" t="s">
        <v>1706</v>
      </c>
      <c r="G2611" s="181" t="s">
        <v>221</v>
      </c>
      <c r="H2611" s="182">
        <v>0.21</v>
      </c>
      <c r="I2611" s="183"/>
      <c r="J2611" s="184">
        <f>ROUND(I2611*H2611,2)</f>
        <v>0</v>
      </c>
      <c r="K2611" s="180" t="s">
        <v>183</v>
      </c>
      <c r="L2611" s="37"/>
      <c r="M2611" s="185" t="s">
        <v>3</v>
      </c>
      <c r="N2611" s="186" t="s">
        <v>43</v>
      </c>
      <c r="O2611" s="70"/>
      <c r="P2611" s="187">
        <f>O2611*H2611</f>
        <v>0</v>
      </c>
      <c r="Q2611" s="187">
        <v>0</v>
      </c>
      <c r="R2611" s="187">
        <f>Q2611*H2611</f>
        <v>0</v>
      </c>
      <c r="S2611" s="187">
        <v>0</v>
      </c>
      <c r="T2611" s="188">
        <f>S2611*H2611</f>
        <v>0</v>
      </c>
      <c r="AR2611" s="189" t="s">
        <v>265</v>
      </c>
      <c r="AT2611" s="189" t="s">
        <v>179</v>
      </c>
      <c r="AU2611" s="189" t="s">
        <v>81</v>
      </c>
      <c r="AY2611" s="18" t="s">
        <v>177</v>
      </c>
      <c r="BE2611" s="190">
        <f>IF(N2611="základní",J2611,0)</f>
        <v>0</v>
      </c>
      <c r="BF2611" s="190">
        <f>IF(N2611="snížená",J2611,0)</f>
        <v>0</v>
      </c>
      <c r="BG2611" s="190">
        <f>IF(N2611="zákl. přenesená",J2611,0)</f>
        <v>0</v>
      </c>
      <c r="BH2611" s="190">
        <f>IF(N2611="sníž. přenesená",J2611,0)</f>
        <v>0</v>
      </c>
      <c r="BI2611" s="190">
        <f>IF(N2611="nulová",J2611,0)</f>
        <v>0</v>
      </c>
      <c r="BJ2611" s="18" t="s">
        <v>79</v>
      </c>
      <c r="BK2611" s="190">
        <f>ROUND(I2611*H2611,2)</f>
        <v>0</v>
      </c>
      <c r="BL2611" s="18" t="s">
        <v>265</v>
      </c>
      <c r="BM2611" s="189" t="s">
        <v>1707</v>
      </c>
    </row>
    <row r="2612" spans="2:47" s="1" customFormat="1" ht="12">
      <c r="B2612" s="37"/>
      <c r="D2612" s="191" t="s">
        <v>186</v>
      </c>
      <c r="F2612" s="192" t="s">
        <v>1708</v>
      </c>
      <c r="I2612" s="122"/>
      <c r="L2612" s="37"/>
      <c r="M2612" s="193"/>
      <c r="N2612" s="70"/>
      <c r="O2612" s="70"/>
      <c r="P2612" s="70"/>
      <c r="Q2612" s="70"/>
      <c r="R2612" s="70"/>
      <c r="S2612" s="70"/>
      <c r="T2612" s="71"/>
      <c r="AT2612" s="18" t="s">
        <v>186</v>
      </c>
      <c r="AU2612" s="18" t="s">
        <v>81</v>
      </c>
    </row>
    <row r="2613" spans="2:63" s="11" customFormat="1" ht="22.8" customHeight="1">
      <c r="B2613" s="164"/>
      <c r="D2613" s="165" t="s">
        <v>71</v>
      </c>
      <c r="E2613" s="175" t="s">
        <v>1709</v>
      </c>
      <c r="F2613" s="175" t="s">
        <v>1710</v>
      </c>
      <c r="I2613" s="167"/>
      <c r="J2613" s="176">
        <f>BK2613</f>
        <v>0</v>
      </c>
      <c r="L2613" s="164"/>
      <c r="M2613" s="169"/>
      <c r="N2613" s="170"/>
      <c r="O2613" s="170"/>
      <c r="P2613" s="171">
        <f>SUM(P2614:P2665)</f>
        <v>0</v>
      </c>
      <c r="Q2613" s="170"/>
      <c r="R2613" s="171">
        <f>SUM(R2614:R2665)</f>
        <v>2.5186534000000003</v>
      </c>
      <c r="S2613" s="170"/>
      <c r="T2613" s="172">
        <f>SUM(T2614:T2665)</f>
        <v>0.0528622</v>
      </c>
      <c r="AR2613" s="165" t="s">
        <v>81</v>
      </c>
      <c r="AT2613" s="173" t="s">
        <v>71</v>
      </c>
      <c r="AU2613" s="173" t="s">
        <v>79</v>
      </c>
      <c r="AY2613" s="165" t="s">
        <v>177</v>
      </c>
      <c r="BK2613" s="174">
        <f>SUM(BK2614:BK2665)</f>
        <v>0</v>
      </c>
    </row>
    <row r="2614" spans="2:65" s="1" customFormat="1" ht="36" customHeight="1">
      <c r="B2614" s="177"/>
      <c r="C2614" s="178" t="s">
        <v>1711</v>
      </c>
      <c r="D2614" s="178" t="s">
        <v>179</v>
      </c>
      <c r="E2614" s="179" t="s">
        <v>1712</v>
      </c>
      <c r="F2614" s="180" t="s">
        <v>1713</v>
      </c>
      <c r="G2614" s="181" t="s">
        <v>261</v>
      </c>
      <c r="H2614" s="182">
        <v>383.45</v>
      </c>
      <c r="I2614" s="183"/>
      <c r="J2614" s="184">
        <f>ROUND(I2614*H2614,2)</f>
        <v>0</v>
      </c>
      <c r="K2614" s="180" t="s">
        <v>183</v>
      </c>
      <c r="L2614" s="37"/>
      <c r="M2614" s="185" t="s">
        <v>3</v>
      </c>
      <c r="N2614" s="186" t="s">
        <v>43</v>
      </c>
      <c r="O2614" s="70"/>
      <c r="P2614" s="187">
        <f>O2614*H2614</f>
        <v>0</v>
      </c>
      <c r="Q2614" s="187">
        <v>0</v>
      </c>
      <c r="R2614" s="187">
        <f>Q2614*H2614</f>
        <v>0</v>
      </c>
      <c r="S2614" s="187">
        <v>0</v>
      </c>
      <c r="T2614" s="188">
        <f>S2614*H2614</f>
        <v>0</v>
      </c>
      <c r="AR2614" s="189" t="s">
        <v>265</v>
      </c>
      <c r="AT2614" s="189" t="s">
        <v>179</v>
      </c>
      <c r="AU2614" s="189" t="s">
        <v>81</v>
      </c>
      <c r="AY2614" s="18" t="s">
        <v>177</v>
      </c>
      <c r="BE2614" s="190">
        <f>IF(N2614="základní",J2614,0)</f>
        <v>0</v>
      </c>
      <c r="BF2614" s="190">
        <f>IF(N2614="snížená",J2614,0)</f>
        <v>0</v>
      </c>
      <c r="BG2614" s="190">
        <f>IF(N2614="zákl. přenesená",J2614,0)</f>
        <v>0</v>
      </c>
      <c r="BH2614" s="190">
        <f>IF(N2614="sníž. přenesená",J2614,0)</f>
        <v>0</v>
      </c>
      <c r="BI2614" s="190">
        <f>IF(N2614="nulová",J2614,0)</f>
        <v>0</v>
      </c>
      <c r="BJ2614" s="18" t="s">
        <v>79</v>
      </c>
      <c r="BK2614" s="190">
        <f>ROUND(I2614*H2614,2)</f>
        <v>0</v>
      </c>
      <c r="BL2614" s="18" t="s">
        <v>265</v>
      </c>
      <c r="BM2614" s="189" t="s">
        <v>1714</v>
      </c>
    </row>
    <row r="2615" spans="2:47" s="1" customFormat="1" ht="12">
      <c r="B2615" s="37"/>
      <c r="D2615" s="191" t="s">
        <v>186</v>
      </c>
      <c r="F2615" s="192" t="s">
        <v>1715</v>
      </c>
      <c r="I2615" s="122"/>
      <c r="L2615" s="37"/>
      <c r="M2615" s="193"/>
      <c r="N2615" s="70"/>
      <c r="O2615" s="70"/>
      <c r="P2615" s="70"/>
      <c r="Q2615" s="70"/>
      <c r="R2615" s="70"/>
      <c r="S2615" s="70"/>
      <c r="T2615" s="71"/>
      <c r="AT2615" s="18" t="s">
        <v>186</v>
      </c>
      <c r="AU2615" s="18" t="s">
        <v>81</v>
      </c>
    </row>
    <row r="2616" spans="2:51" s="12" customFormat="1" ht="12">
      <c r="B2616" s="194"/>
      <c r="D2616" s="191" t="s">
        <v>188</v>
      </c>
      <c r="E2616" s="195" t="s">
        <v>3</v>
      </c>
      <c r="F2616" s="196" t="s">
        <v>1716</v>
      </c>
      <c r="H2616" s="197">
        <v>20.23</v>
      </c>
      <c r="I2616" s="198"/>
      <c r="L2616" s="194"/>
      <c r="M2616" s="199"/>
      <c r="N2616" s="200"/>
      <c r="O2616" s="200"/>
      <c r="P2616" s="200"/>
      <c r="Q2616" s="200"/>
      <c r="R2616" s="200"/>
      <c r="S2616" s="200"/>
      <c r="T2616" s="201"/>
      <c r="AT2616" s="195" t="s">
        <v>188</v>
      </c>
      <c r="AU2616" s="195" t="s">
        <v>81</v>
      </c>
      <c r="AV2616" s="12" t="s">
        <v>81</v>
      </c>
      <c r="AW2616" s="12" t="s">
        <v>34</v>
      </c>
      <c r="AX2616" s="12" t="s">
        <v>72</v>
      </c>
      <c r="AY2616" s="195" t="s">
        <v>177</v>
      </c>
    </row>
    <row r="2617" spans="2:51" s="14" customFormat="1" ht="12">
      <c r="B2617" s="221"/>
      <c r="D2617" s="191" t="s">
        <v>188</v>
      </c>
      <c r="E2617" s="222" t="s">
        <v>3</v>
      </c>
      <c r="F2617" s="223" t="s">
        <v>374</v>
      </c>
      <c r="H2617" s="224">
        <v>20.23</v>
      </c>
      <c r="I2617" s="225"/>
      <c r="L2617" s="221"/>
      <c r="M2617" s="226"/>
      <c r="N2617" s="227"/>
      <c r="O2617" s="227"/>
      <c r="P2617" s="227"/>
      <c r="Q2617" s="227"/>
      <c r="R2617" s="227"/>
      <c r="S2617" s="227"/>
      <c r="T2617" s="228"/>
      <c r="AT2617" s="222" t="s">
        <v>188</v>
      </c>
      <c r="AU2617" s="222" t="s">
        <v>81</v>
      </c>
      <c r="AV2617" s="14" t="s">
        <v>194</v>
      </c>
      <c r="AW2617" s="14" t="s">
        <v>34</v>
      </c>
      <c r="AX2617" s="14" t="s">
        <v>72</v>
      </c>
      <c r="AY2617" s="222" t="s">
        <v>177</v>
      </c>
    </row>
    <row r="2618" spans="2:51" s="12" customFormat="1" ht="12">
      <c r="B2618" s="194"/>
      <c r="D2618" s="191" t="s">
        <v>188</v>
      </c>
      <c r="E2618" s="195" t="s">
        <v>3</v>
      </c>
      <c r="F2618" s="196" t="s">
        <v>1717</v>
      </c>
      <c r="H2618" s="197">
        <v>91.49</v>
      </c>
      <c r="I2618" s="198"/>
      <c r="L2618" s="194"/>
      <c r="M2618" s="199"/>
      <c r="N2618" s="200"/>
      <c r="O2618" s="200"/>
      <c r="P2618" s="200"/>
      <c r="Q2618" s="200"/>
      <c r="R2618" s="200"/>
      <c r="S2618" s="200"/>
      <c r="T2618" s="201"/>
      <c r="AT2618" s="195" t="s">
        <v>188</v>
      </c>
      <c r="AU2618" s="195" t="s">
        <v>81</v>
      </c>
      <c r="AV2618" s="12" t="s">
        <v>81</v>
      </c>
      <c r="AW2618" s="12" t="s">
        <v>34</v>
      </c>
      <c r="AX2618" s="12" t="s">
        <v>72</v>
      </c>
      <c r="AY2618" s="195" t="s">
        <v>177</v>
      </c>
    </row>
    <row r="2619" spans="2:51" s="14" customFormat="1" ht="12">
      <c r="B2619" s="221"/>
      <c r="D2619" s="191" t="s">
        <v>188</v>
      </c>
      <c r="E2619" s="222" t="s">
        <v>3</v>
      </c>
      <c r="F2619" s="223" t="s">
        <v>365</v>
      </c>
      <c r="H2619" s="224">
        <v>91.49</v>
      </c>
      <c r="I2619" s="225"/>
      <c r="L2619" s="221"/>
      <c r="M2619" s="226"/>
      <c r="N2619" s="227"/>
      <c r="O2619" s="227"/>
      <c r="P2619" s="227"/>
      <c r="Q2619" s="227"/>
      <c r="R2619" s="227"/>
      <c r="S2619" s="227"/>
      <c r="T2619" s="228"/>
      <c r="AT2619" s="222" t="s">
        <v>188</v>
      </c>
      <c r="AU2619" s="222" t="s">
        <v>81</v>
      </c>
      <c r="AV2619" s="14" t="s">
        <v>194</v>
      </c>
      <c r="AW2619" s="14" t="s">
        <v>34</v>
      </c>
      <c r="AX2619" s="14" t="s">
        <v>72</v>
      </c>
      <c r="AY2619" s="222" t="s">
        <v>177</v>
      </c>
    </row>
    <row r="2620" spans="2:51" s="12" customFormat="1" ht="12">
      <c r="B2620" s="194"/>
      <c r="D2620" s="191" t="s">
        <v>188</v>
      </c>
      <c r="E2620" s="195" t="s">
        <v>3</v>
      </c>
      <c r="F2620" s="196" t="s">
        <v>1718</v>
      </c>
      <c r="H2620" s="197">
        <v>98.84</v>
      </c>
      <c r="I2620" s="198"/>
      <c r="L2620" s="194"/>
      <c r="M2620" s="199"/>
      <c r="N2620" s="200"/>
      <c r="O2620" s="200"/>
      <c r="P2620" s="200"/>
      <c r="Q2620" s="200"/>
      <c r="R2620" s="200"/>
      <c r="S2620" s="200"/>
      <c r="T2620" s="201"/>
      <c r="AT2620" s="195" t="s">
        <v>188</v>
      </c>
      <c r="AU2620" s="195" t="s">
        <v>81</v>
      </c>
      <c r="AV2620" s="12" t="s">
        <v>81</v>
      </c>
      <c r="AW2620" s="12" t="s">
        <v>34</v>
      </c>
      <c r="AX2620" s="12" t="s">
        <v>72</v>
      </c>
      <c r="AY2620" s="195" t="s">
        <v>177</v>
      </c>
    </row>
    <row r="2621" spans="2:51" s="14" customFormat="1" ht="12">
      <c r="B2621" s="221"/>
      <c r="D2621" s="191" t="s">
        <v>188</v>
      </c>
      <c r="E2621" s="222" t="s">
        <v>3</v>
      </c>
      <c r="F2621" s="223" t="s">
        <v>366</v>
      </c>
      <c r="H2621" s="224">
        <v>98.84</v>
      </c>
      <c r="I2621" s="225"/>
      <c r="L2621" s="221"/>
      <c r="M2621" s="226"/>
      <c r="N2621" s="227"/>
      <c r="O2621" s="227"/>
      <c r="P2621" s="227"/>
      <c r="Q2621" s="227"/>
      <c r="R2621" s="227"/>
      <c r="S2621" s="227"/>
      <c r="T2621" s="228"/>
      <c r="AT2621" s="222" t="s">
        <v>188</v>
      </c>
      <c r="AU2621" s="222" t="s">
        <v>81</v>
      </c>
      <c r="AV2621" s="14" t="s">
        <v>194</v>
      </c>
      <c r="AW2621" s="14" t="s">
        <v>34</v>
      </c>
      <c r="AX2621" s="14" t="s">
        <v>72</v>
      </c>
      <c r="AY2621" s="222" t="s">
        <v>177</v>
      </c>
    </row>
    <row r="2622" spans="2:51" s="12" customFormat="1" ht="12">
      <c r="B2622" s="194"/>
      <c r="D2622" s="191" t="s">
        <v>188</v>
      </c>
      <c r="E2622" s="195" t="s">
        <v>3</v>
      </c>
      <c r="F2622" s="196" t="s">
        <v>1718</v>
      </c>
      <c r="H2622" s="197">
        <v>98.84</v>
      </c>
      <c r="I2622" s="198"/>
      <c r="L2622" s="194"/>
      <c r="M2622" s="199"/>
      <c r="N2622" s="200"/>
      <c r="O2622" s="200"/>
      <c r="P2622" s="200"/>
      <c r="Q2622" s="200"/>
      <c r="R2622" s="200"/>
      <c r="S2622" s="200"/>
      <c r="T2622" s="201"/>
      <c r="AT2622" s="195" t="s">
        <v>188</v>
      </c>
      <c r="AU2622" s="195" t="s">
        <v>81</v>
      </c>
      <c r="AV2622" s="12" t="s">
        <v>81</v>
      </c>
      <c r="AW2622" s="12" t="s">
        <v>34</v>
      </c>
      <c r="AX2622" s="12" t="s">
        <v>72</v>
      </c>
      <c r="AY2622" s="195" t="s">
        <v>177</v>
      </c>
    </row>
    <row r="2623" spans="2:51" s="14" customFormat="1" ht="12">
      <c r="B2623" s="221"/>
      <c r="D2623" s="191" t="s">
        <v>188</v>
      </c>
      <c r="E2623" s="222" t="s">
        <v>3</v>
      </c>
      <c r="F2623" s="223" t="s">
        <v>367</v>
      </c>
      <c r="H2623" s="224">
        <v>98.84</v>
      </c>
      <c r="I2623" s="225"/>
      <c r="L2623" s="221"/>
      <c r="M2623" s="226"/>
      <c r="N2623" s="227"/>
      <c r="O2623" s="227"/>
      <c r="P2623" s="227"/>
      <c r="Q2623" s="227"/>
      <c r="R2623" s="227"/>
      <c r="S2623" s="227"/>
      <c r="T2623" s="228"/>
      <c r="AT2623" s="222" t="s">
        <v>188</v>
      </c>
      <c r="AU2623" s="222" t="s">
        <v>81</v>
      </c>
      <c r="AV2623" s="14" t="s">
        <v>194</v>
      </c>
      <c r="AW2623" s="14" t="s">
        <v>34</v>
      </c>
      <c r="AX2623" s="14" t="s">
        <v>72</v>
      </c>
      <c r="AY2623" s="222" t="s">
        <v>177</v>
      </c>
    </row>
    <row r="2624" spans="2:51" s="12" customFormat="1" ht="12">
      <c r="B2624" s="194"/>
      <c r="D2624" s="191" t="s">
        <v>188</v>
      </c>
      <c r="E2624" s="195" t="s">
        <v>3</v>
      </c>
      <c r="F2624" s="196" t="s">
        <v>1719</v>
      </c>
      <c r="H2624" s="197">
        <v>74.05</v>
      </c>
      <c r="I2624" s="198"/>
      <c r="L2624" s="194"/>
      <c r="M2624" s="199"/>
      <c r="N2624" s="200"/>
      <c r="O2624" s="200"/>
      <c r="P2624" s="200"/>
      <c r="Q2624" s="200"/>
      <c r="R2624" s="200"/>
      <c r="S2624" s="200"/>
      <c r="T2624" s="201"/>
      <c r="AT2624" s="195" t="s">
        <v>188</v>
      </c>
      <c r="AU2624" s="195" t="s">
        <v>81</v>
      </c>
      <c r="AV2624" s="12" t="s">
        <v>81</v>
      </c>
      <c r="AW2624" s="12" t="s">
        <v>34</v>
      </c>
      <c r="AX2624" s="12" t="s">
        <v>72</v>
      </c>
      <c r="AY2624" s="195" t="s">
        <v>177</v>
      </c>
    </row>
    <row r="2625" spans="2:51" s="14" customFormat="1" ht="12">
      <c r="B2625" s="221"/>
      <c r="D2625" s="191" t="s">
        <v>188</v>
      </c>
      <c r="E2625" s="222" t="s">
        <v>3</v>
      </c>
      <c r="F2625" s="223" t="s">
        <v>356</v>
      </c>
      <c r="H2625" s="224">
        <v>74.05</v>
      </c>
      <c r="I2625" s="225"/>
      <c r="L2625" s="221"/>
      <c r="M2625" s="226"/>
      <c r="N2625" s="227"/>
      <c r="O2625" s="227"/>
      <c r="P2625" s="227"/>
      <c r="Q2625" s="227"/>
      <c r="R2625" s="227"/>
      <c r="S2625" s="227"/>
      <c r="T2625" s="228"/>
      <c r="AT2625" s="222" t="s">
        <v>188</v>
      </c>
      <c r="AU2625" s="222" t="s">
        <v>81</v>
      </c>
      <c r="AV2625" s="14" t="s">
        <v>194</v>
      </c>
      <c r="AW2625" s="14" t="s">
        <v>34</v>
      </c>
      <c r="AX2625" s="14" t="s">
        <v>72</v>
      </c>
      <c r="AY2625" s="222" t="s">
        <v>177</v>
      </c>
    </row>
    <row r="2626" spans="2:51" s="13" customFormat="1" ht="12">
      <c r="B2626" s="213"/>
      <c r="D2626" s="191" t="s">
        <v>188</v>
      </c>
      <c r="E2626" s="214" t="s">
        <v>3</v>
      </c>
      <c r="F2626" s="215" t="s">
        <v>359</v>
      </c>
      <c r="H2626" s="216">
        <v>383.45</v>
      </c>
      <c r="I2626" s="217"/>
      <c r="L2626" s="213"/>
      <c r="M2626" s="218"/>
      <c r="N2626" s="219"/>
      <c r="O2626" s="219"/>
      <c r="P2626" s="219"/>
      <c r="Q2626" s="219"/>
      <c r="R2626" s="219"/>
      <c r="S2626" s="219"/>
      <c r="T2626" s="220"/>
      <c r="AT2626" s="214" t="s">
        <v>188</v>
      </c>
      <c r="AU2626" s="214" t="s">
        <v>81</v>
      </c>
      <c r="AV2626" s="13" t="s">
        <v>184</v>
      </c>
      <c r="AW2626" s="13" t="s">
        <v>34</v>
      </c>
      <c r="AX2626" s="13" t="s">
        <v>79</v>
      </c>
      <c r="AY2626" s="214" t="s">
        <v>177</v>
      </c>
    </row>
    <row r="2627" spans="2:65" s="1" customFormat="1" ht="24" customHeight="1">
      <c r="B2627" s="177"/>
      <c r="C2627" s="203" t="s">
        <v>1720</v>
      </c>
      <c r="D2627" s="203" t="s">
        <v>237</v>
      </c>
      <c r="E2627" s="204" t="s">
        <v>1721</v>
      </c>
      <c r="F2627" s="205" t="s">
        <v>1722</v>
      </c>
      <c r="G2627" s="206" t="s">
        <v>261</v>
      </c>
      <c r="H2627" s="207">
        <v>391.119</v>
      </c>
      <c r="I2627" s="208"/>
      <c r="J2627" s="209">
        <f>ROUND(I2627*H2627,2)</f>
        <v>0</v>
      </c>
      <c r="K2627" s="205" t="s">
        <v>183</v>
      </c>
      <c r="L2627" s="210"/>
      <c r="M2627" s="211" t="s">
        <v>3</v>
      </c>
      <c r="N2627" s="212" t="s">
        <v>43</v>
      </c>
      <c r="O2627" s="70"/>
      <c r="P2627" s="187">
        <f>O2627*H2627</f>
        <v>0</v>
      </c>
      <c r="Q2627" s="187">
        <v>0.002</v>
      </c>
      <c r="R2627" s="187">
        <f>Q2627*H2627</f>
        <v>0.7822380000000001</v>
      </c>
      <c r="S2627" s="187">
        <v>0</v>
      </c>
      <c r="T2627" s="188">
        <f>S2627*H2627</f>
        <v>0</v>
      </c>
      <c r="AR2627" s="189" t="s">
        <v>368</v>
      </c>
      <c r="AT2627" s="189" t="s">
        <v>237</v>
      </c>
      <c r="AU2627" s="189" t="s">
        <v>81</v>
      </c>
      <c r="AY2627" s="18" t="s">
        <v>177</v>
      </c>
      <c r="BE2627" s="190">
        <f>IF(N2627="základní",J2627,0)</f>
        <v>0</v>
      </c>
      <c r="BF2627" s="190">
        <f>IF(N2627="snížená",J2627,0)</f>
        <v>0</v>
      </c>
      <c r="BG2627" s="190">
        <f>IF(N2627="zákl. přenesená",J2627,0)</f>
        <v>0</v>
      </c>
      <c r="BH2627" s="190">
        <f>IF(N2627="sníž. přenesená",J2627,0)</f>
        <v>0</v>
      </c>
      <c r="BI2627" s="190">
        <f>IF(N2627="nulová",J2627,0)</f>
        <v>0</v>
      </c>
      <c r="BJ2627" s="18" t="s">
        <v>79</v>
      </c>
      <c r="BK2627" s="190">
        <f>ROUND(I2627*H2627,2)</f>
        <v>0</v>
      </c>
      <c r="BL2627" s="18" t="s">
        <v>265</v>
      </c>
      <c r="BM2627" s="189" t="s">
        <v>1723</v>
      </c>
    </row>
    <row r="2628" spans="2:51" s="12" customFormat="1" ht="12">
      <c r="B2628" s="194"/>
      <c r="D2628" s="191" t="s">
        <v>188</v>
      </c>
      <c r="F2628" s="196" t="s">
        <v>1724</v>
      </c>
      <c r="H2628" s="197">
        <v>391.119</v>
      </c>
      <c r="I2628" s="198"/>
      <c r="L2628" s="194"/>
      <c r="M2628" s="199"/>
      <c r="N2628" s="200"/>
      <c r="O2628" s="200"/>
      <c r="P2628" s="200"/>
      <c r="Q2628" s="200"/>
      <c r="R2628" s="200"/>
      <c r="S2628" s="200"/>
      <c r="T2628" s="201"/>
      <c r="AT2628" s="195" t="s">
        <v>188</v>
      </c>
      <c r="AU2628" s="195" t="s">
        <v>81</v>
      </c>
      <c r="AV2628" s="12" t="s">
        <v>81</v>
      </c>
      <c r="AW2628" s="12" t="s">
        <v>4</v>
      </c>
      <c r="AX2628" s="12" t="s">
        <v>79</v>
      </c>
      <c r="AY2628" s="195" t="s">
        <v>177</v>
      </c>
    </row>
    <row r="2629" spans="2:65" s="1" customFormat="1" ht="48" customHeight="1">
      <c r="B2629" s="177"/>
      <c r="C2629" s="178" t="s">
        <v>1725</v>
      </c>
      <c r="D2629" s="178" t="s">
        <v>179</v>
      </c>
      <c r="E2629" s="179" t="s">
        <v>1726</v>
      </c>
      <c r="F2629" s="180" t="s">
        <v>1727</v>
      </c>
      <c r="G2629" s="181" t="s">
        <v>261</v>
      </c>
      <c r="H2629" s="182">
        <v>9.974</v>
      </c>
      <c r="I2629" s="183"/>
      <c r="J2629" s="184">
        <f>ROUND(I2629*H2629,2)</f>
        <v>0</v>
      </c>
      <c r="K2629" s="180" t="s">
        <v>183</v>
      </c>
      <c r="L2629" s="37"/>
      <c r="M2629" s="185" t="s">
        <v>3</v>
      </c>
      <c r="N2629" s="186" t="s">
        <v>43</v>
      </c>
      <c r="O2629" s="70"/>
      <c r="P2629" s="187">
        <f>O2629*H2629</f>
        <v>0</v>
      </c>
      <c r="Q2629" s="187">
        <v>0</v>
      </c>
      <c r="R2629" s="187">
        <f>Q2629*H2629</f>
        <v>0</v>
      </c>
      <c r="S2629" s="187">
        <v>0.0053</v>
      </c>
      <c r="T2629" s="188">
        <f>S2629*H2629</f>
        <v>0.0528622</v>
      </c>
      <c r="AR2629" s="189" t="s">
        <v>265</v>
      </c>
      <c r="AT2629" s="189" t="s">
        <v>179</v>
      </c>
      <c r="AU2629" s="189" t="s">
        <v>81</v>
      </c>
      <c r="AY2629" s="18" t="s">
        <v>177</v>
      </c>
      <c r="BE2629" s="190">
        <f>IF(N2629="základní",J2629,0)</f>
        <v>0</v>
      </c>
      <c r="BF2629" s="190">
        <f>IF(N2629="snížená",J2629,0)</f>
        <v>0</v>
      </c>
      <c r="BG2629" s="190">
        <f>IF(N2629="zákl. přenesená",J2629,0)</f>
        <v>0</v>
      </c>
      <c r="BH2629" s="190">
        <f>IF(N2629="sníž. přenesená",J2629,0)</f>
        <v>0</v>
      </c>
      <c r="BI2629" s="190">
        <f>IF(N2629="nulová",J2629,0)</f>
        <v>0</v>
      </c>
      <c r="BJ2629" s="18" t="s">
        <v>79</v>
      </c>
      <c r="BK2629" s="190">
        <f>ROUND(I2629*H2629,2)</f>
        <v>0</v>
      </c>
      <c r="BL2629" s="18" t="s">
        <v>265</v>
      </c>
      <c r="BM2629" s="189" t="s">
        <v>1728</v>
      </c>
    </row>
    <row r="2630" spans="2:47" s="1" customFormat="1" ht="12">
      <c r="B2630" s="37"/>
      <c r="D2630" s="191" t="s">
        <v>186</v>
      </c>
      <c r="F2630" s="192" t="s">
        <v>1729</v>
      </c>
      <c r="I2630" s="122"/>
      <c r="L2630" s="37"/>
      <c r="M2630" s="193"/>
      <c r="N2630" s="70"/>
      <c r="O2630" s="70"/>
      <c r="P2630" s="70"/>
      <c r="Q2630" s="70"/>
      <c r="R2630" s="70"/>
      <c r="S2630" s="70"/>
      <c r="T2630" s="71"/>
      <c r="AT2630" s="18" t="s">
        <v>186</v>
      </c>
      <c r="AU2630" s="18" t="s">
        <v>81</v>
      </c>
    </row>
    <row r="2631" spans="2:51" s="12" customFormat="1" ht="12">
      <c r="B2631" s="194"/>
      <c r="D2631" s="191" t="s">
        <v>188</v>
      </c>
      <c r="E2631" s="195" t="s">
        <v>3</v>
      </c>
      <c r="F2631" s="196" t="s">
        <v>1648</v>
      </c>
      <c r="H2631" s="197">
        <v>9.974</v>
      </c>
      <c r="I2631" s="198"/>
      <c r="L2631" s="194"/>
      <c r="M2631" s="199"/>
      <c r="N2631" s="200"/>
      <c r="O2631" s="200"/>
      <c r="P2631" s="200"/>
      <c r="Q2631" s="200"/>
      <c r="R2631" s="200"/>
      <c r="S2631" s="200"/>
      <c r="T2631" s="201"/>
      <c r="AT2631" s="195" t="s">
        <v>188</v>
      </c>
      <c r="AU2631" s="195" t="s">
        <v>81</v>
      </c>
      <c r="AV2631" s="12" t="s">
        <v>81</v>
      </c>
      <c r="AW2631" s="12" t="s">
        <v>34</v>
      </c>
      <c r="AX2631" s="12" t="s">
        <v>79</v>
      </c>
      <c r="AY2631" s="195" t="s">
        <v>177</v>
      </c>
    </row>
    <row r="2632" spans="2:65" s="1" customFormat="1" ht="36" customHeight="1">
      <c r="B2632" s="177"/>
      <c r="C2632" s="178" t="s">
        <v>1730</v>
      </c>
      <c r="D2632" s="178" t="s">
        <v>179</v>
      </c>
      <c r="E2632" s="179" t="s">
        <v>1731</v>
      </c>
      <c r="F2632" s="180" t="s">
        <v>1732</v>
      </c>
      <c r="G2632" s="181" t="s">
        <v>261</v>
      </c>
      <c r="H2632" s="182">
        <v>27.72</v>
      </c>
      <c r="I2632" s="183"/>
      <c r="J2632" s="184">
        <f>ROUND(I2632*H2632,2)</f>
        <v>0</v>
      </c>
      <c r="K2632" s="180" t="s">
        <v>183</v>
      </c>
      <c r="L2632" s="37"/>
      <c r="M2632" s="185" t="s">
        <v>3</v>
      </c>
      <c r="N2632" s="186" t="s">
        <v>43</v>
      </c>
      <c r="O2632" s="70"/>
      <c r="P2632" s="187">
        <f>O2632*H2632</f>
        <v>0</v>
      </c>
      <c r="Q2632" s="187">
        <v>0</v>
      </c>
      <c r="R2632" s="187">
        <f>Q2632*H2632</f>
        <v>0</v>
      </c>
      <c r="S2632" s="187">
        <v>0</v>
      </c>
      <c r="T2632" s="188">
        <f>S2632*H2632</f>
        <v>0</v>
      </c>
      <c r="AR2632" s="189" t="s">
        <v>265</v>
      </c>
      <c r="AT2632" s="189" t="s">
        <v>179</v>
      </c>
      <c r="AU2632" s="189" t="s">
        <v>81</v>
      </c>
      <c r="AY2632" s="18" t="s">
        <v>177</v>
      </c>
      <c r="BE2632" s="190">
        <f>IF(N2632="základní",J2632,0)</f>
        <v>0</v>
      </c>
      <c r="BF2632" s="190">
        <f>IF(N2632="snížená",J2632,0)</f>
        <v>0</v>
      </c>
      <c r="BG2632" s="190">
        <f>IF(N2632="zákl. přenesená",J2632,0)</f>
        <v>0</v>
      </c>
      <c r="BH2632" s="190">
        <f>IF(N2632="sníž. přenesená",J2632,0)</f>
        <v>0</v>
      </c>
      <c r="BI2632" s="190">
        <f>IF(N2632="nulová",J2632,0)</f>
        <v>0</v>
      </c>
      <c r="BJ2632" s="18" t="s">
        <v>79</v>
      </c>
      <c r="BK2632" s="190">
        <f>ROUND(I2632*H2632,2)</f>
        <v>0</v>
      </c>
      <c r="BL2632" s="18" t="s">
        <v>265</v>
      </c>
      <c r="BM2632" s="189" t="s">
        <v>1733</v>
      </c>
    </row>
    <row r="2633" spans="2:47" s="1" customFormat="1" ht="12">
      <c r="B2633" s="37"/>
      <c r="D2633" s="191" t="s">
        <v>186</v>
      </c>
      <c r="F2633" s="192" t="s">
        <v>1734</v>
      </c>
      <c r="I2633" s="122"/>
      <c r="L2633" s="37"/>
      <c r="M2633" s="193"/>
      <c r="N2633" s="70"/>
      <c r="O2633" s="70"/>
      <c r="P2633" s="70"/>
      <c r="Q2633" s="70"/>
      <c r="R2633" s="70"/>
      <c r="S2633" s="70"/>
      <c r="T2633" s="71"/>
      <c r="AT2633" s="18" t="s">
        <v>186</v>
      </c>
      <c r="AU2633" s="18" t="s">
        <v>81</v>
      </c>
    </row>
    <row r="2634" spans="2:51" s="12" customFormat="1" ht="12">
      <c r="B2634" s="194"/>
      <c r="D2634" s="191" t="s">
        <v>188</v>
      </c>
      <c r="E2634" s="195" t="s">
        <v>3</v>
      </c>
      <c r="F2634" s="196" t="s">
        <v>1654</v>
      </c>
      <c r="H2634" s="197">
        <v>27.72</v>
      </c>
      <c r="I2634" s="198"/>
      <c r="L2634" s="194"/>
      <c r="M2634" s="199"/>
      <c r="N2634" s="200"/>
      <c r="O2634" s="200"/>
      <c r="P2634" s="200"/>
      <c r="Q2634" s="200"/>
      <c r="R2634" s="200"/>
      <c r="S2634" s="200"/>
      <c r="T2634" s="201"/>
      <c r="AT2634" s="195" t="s">
        <v>188</v>
      </c>
      <c r="AU2634" s="195" t="s">
        <v>81</v>
      </c>
      <c r="AV2634" s="12" t="s">
        <v>81</v>
      </c>
      <c r="AW2634" s="12" t="s">
        <v>34</v>
      </c>
      <c r="AX2634" s="12" t="s">
        <v>79</v>
      </c>
      <c r="AY2634" s="195" t="s">
        <v>177</v>
      </c>
    </row>
    <row r="2635" spans="2:65" s="1" customFormat="1" ht="24" customHeight="1">
      <c r="B2635" s="177"/>
      <c r="C2635" s="203" t="s">
        <v>1735</v>
      </c>
      <c r="D2635" s="203" t="s">
        <v>237</v>
      </c>
      <c r="E2635" s="204" t="s">
        <v>1736</v>
      </c>
      <c r="F2635" s="205" t="s">
        <v>1737</v>
      </c>
      <c r="G2635" s="206" t="s">
        <v>261</v>
      </c>
      <c r="H2635" s="207">
        <v>28.274</v>
      </c>
      <c r="I2635" s="208"/>
      <c r="J2635" s="209">
        <f>ROUND(I2635*H2635,2)</f>
        <v>0</v>
      </c>
      <c r="K2635" s="205" t="s">
        <v>183</v>
      </c>
      <c r="L2635" s="210"/>
      <c r="M2635" s="211" t="s">
        <v>3</v>
      </c>
      <c r="N2635" s="212" t="s">
        <v>43</v>
      </c>
      <c r="O2635" s="70"/>
      <c r="P2635" s="187">
        <f>O2635*H2635</f>
        <v>0</v>
      </c>
      <c r="Q2635" s="187">
        <v>0.0025</v>
      </c>
      <c r="R2635" s="187">
        <f>Q2635*H2635</f>
        <v>0.070685</v>
      </c>
      <c r="S2635" s="187">
        <v>0</v>
      </c>
      <c r="T2635" s="188">
        <f>S2635*H2635</f>
        <v>0</v>
      </c>
      <c r="AR2635" s="189" t="s">
        <v>368</v>
      </c>
      <c r="AT2635" s="189" t="s">
        <v>237</v>
      </c>
      <c r="AU2635" s="189" t="s">
        <v>81</v>
      </c>
      <c r="AY2635" s="18" t="s">
        <v>177</v>
      </c>
      <c r="BE2635" s="190">
        <f>IF(N2635="základní",J2635,0)</f>
        <v>0</v>
      </c>
      <c r="BF2635" s="190">
        <f>IF(N2635="snížená",J2635,0)</f>
        <v>0</v>
      </c>
      <c r="BG2635" s="190">
        <f>IF(N2635="zákl. přenesená",J2635,0)</f>
        <v>0</v>
      </c>
      <c r="BH2635" s="190">
        <f>IF(N2635="sníž. přenesená",J2635,0)</f>
        <v>0</v>
      </c>
      <c r="BI2635" s="190">
        <f>IF(N2635="nulová",J2635,0)</f>
        <v>0</v>
      </c>
      <c r="BJ2635" s="18" t="s">
        <v>79</v>
      </c>
      <c r="BK2635" s="190">
        <f>ROUND(I2635*H2635,2)</f>
        <v>0</v>
      </c>
      <c r="BL2635" s="18" t="s">
        <v>265</v>
      </c>
      <c r="BM2635" s="189" t="s">
        <v>1738</v>
      </c>
    </row>
    <row r="2636" spans="2:51" s="12" customFormat="1" ht="12">
      <c r="B2636" s="194"/>
      <c r="D2636" s="191" t="s">
        <v>188</v>
      </c>
      <c r="F2636" s="196" t="s">
        <v>1739</v>
      </c>
      <c r="H2636" s="197">
        <v>28.274</v>
      </c>
      <c r="I2636" s="198"/>
      <c r="L2636" s="194"/>
      <c r="M2636" s="199"/>
      <c r="N2636" s="200"/>
      <c r="O2636" s="200"/>
      <c r="P2636" s="200"/>
      <c r="Q2636" s="200"/>
      <c r="R2636" s="200"/>
      <c r="S2636" s="200"/>
      <c r="T2636" s="201"/>
      <c r="AT2636" s="195" t="s">
        <v>188</v>
      </c>
      <c r="AU2636" s="195" t="s">
        <v>81</v>
      </c>
      <c r="AV2636" s="12" t="s">
        <v>81</v>
      </c>
      <c r="AW2636" s="12" t="s">
        <v>4</v>
      </c>
      <c r="AX2636" s="12" t="s">
        <v>79</v>
      </c>
      <c r="AY2636" s="195" t="s">
        <v>177</v>
      </c>
    </row>
    <row r="2637" spans="2:65" s="1" customFormat="1" ht="36" customHeight="1">
      <c r="B2637" s="177"/>
      <c r="C2637" s="178" t="s">
        <v>1740</v>
      </c>
      <c r="D2637" s="178" t="s">
        <v>179</v>
      </c>
      <c r="E2637" s="179" t="s">
        <v>1731</v>
      </c>
      <c r="F2637" s="180" t="s">
        <v>1732</v>
      </c>
      <c r="G2637" s="181" t="s">
        <v>261</v>
      </c>
      <c r="H2637" s="182">
        <v>27.72</v>
      </c>
      <c r="I2637" s="183"/>
      <c r="J2637" s="184">
        <f>ROUND(I2637*H2637,2)</f>
        <v>0</v>
      </c>
      <c r="K2637" s="180" t="s">
        <v>183</v>
      </c>
      <c r="L2637" s="37"/>
      <c r="M2637" s="185" t="s">
        <v>3</v>
      </c>
      <c r="N2637" s="186" t="s">
        <v>43</v>
      </c>
      <c r="O2637" s="70"/>
      <c r="P2637" s="187">
        <f>O2637*H2637</f>
        <v>0</v>
      </c>
      <c r="Q2637" s="187">
        <v>0</v>
      </c>
      <c r="R2637" s="187">
        <f>Q2637*H2637</f>
        <v>0</v>
      </c>
      <c r="S2637" s="187">
        <v>0</v>
      </c>
      <c r="T2637" s="188">
        <f>S2637*H2637</f>
        <v>0</v>
      </c>
      <c r="AR2637" s="189" t="s">
        <v>265</v>
      </c>
      <c r="AT2637" s="189" t="s">
        <v>179</v>
      </c>
      <c r="AU2637" s="189" t="s">
        <v>81</v>
      </c>
      <c r="AY2637" s="18" t="s">
        <v>177</v>
      </c>
      <c r="BE2637" s="190">
        <f>IF(N2637="základní",J2637,0)</f>
        <v>0</v>
      </c>
      <c r="BF2637" s="190">
        <f>IF(N2637="snížená",J2637,0)</f>
        <v>0</v>
      </c>
      <c r="BG2637" s="190">
        <f>IF(N2637="zákl. přenesená",J2637,0)</f>
        <v>0</v>
      </c>
      <c r="BH2637" s="190">
        <f>IF(N2637="sníž. přenesená",J2637,0)</f>
        <v>0</v>
      </c>
      <c r="BI2637" s="190">
        <f>IF(N2637="nulová",J2637,0)</f>
        <v>0</v>
      </c>
      <c r="BJ2637" s="18" t="s">
        <v>79</v>
      </c>
      <c r="BK2637" s="190">
        <f>ROUND(I2637*H2637,2)</f>
        <v>0</v>
      </c>
      <c r="BL2637" s="18" t="s">
        <v>265</v>
      </c>
      <c r="BM2637" s="189" t="s">
        <v>1741</v>
      </c>
    </row>
    <row r="2638" spans="2:47" s="1" customFormat="1" ht="12">
      <c r="B2638" s="37"/>
      <c r="D2638" s="191" t="s">
        <v>186</v>
      </c>
      <c r="F2638" s="192" t="s">
        <v>1734</v>
      </c>
      <c r="I2638" s="122"/>
      <c r="L2638" s="37"/>
      <c r="M2638" s="193"/>
      <c r="N2638" s="70"/>
      <c r="O2638" s="70"/>
      <c r="P2638" s="70"/>
      <c r="Q2638" s="70"/>
      <c r="R2638" s="70"/>
      <c r="S2638" s="70"/>
      <c r="T2638" s="71"/>
      <c r="AT2638" s="18" t="s">
        <v>186</v>
      </c>
      <c r="AU2638" s="18" t="s">
        <v>81</v>
      </c>
    </row>
    <row r="2639" spans="2:65" s="1" customFormat="1" ht="24" customHeight="1">
      <c r="B2639" s="177"/>
      <c r="C2639" s="203" t="s">
        <v>1742</v>
      </c>
      <c r="D2639" s="203" t="s">
        <v>237</v>
      </c>
      <c r="E2639" s="204" t="s">
        <v>1743</v>
      </c>
      <c r="F2639" s="205" t="s">
        <v>1744</v>
      </c>
      <c r="G2639" s="206" t="s">
        <v>261</v>
      </c>
      <c r="H2639" s="207">
        <v>28.274</v>
      </c>
      <c r="I2639" s="208"/>
      <c r="J2639" s="209">
        <f>ROUND(I2639*H2639,2)</f>
        <v>0</v>
      </c>
      <c r="K2639" s="205" t="s">
        <v>183</v>
      </c>
      <c r="L2639" s="210"/>
      <c r="M2639" s="211" t="s">
        <v>3</v>
      </c>
      <c r="N2639" s="212" t="s">
        <v>43</v>
      </c>
      <c r="O2639" s="70"/>
      <c r="P2639" s="187">
        <f>O2639*H2639</f>
        <v>0</v>
      </c>
      <c r="Q2639" s="187">
        <v>0.004</v>
      </c>
      <c r="R2639" s="187">
        <f>Q2639*H2639</f>
        <v>0.113096</v>
      </c>
      <c r="S2639" s="187">
        <v>0</v>
      </c>
      <c r="T2639" s="188">
        <f>S2639*H2639</f>
        <v>0</v>
      </c>
      <c r="AR2639" s="189" t="s">
        <v>368</v>
      </c>
      <c r="AT2639" s="189" t="s">
        <v>237</v>
      </c>
      <c r="AU2639" s="189" t="s">
        <v>81</v>
      </c>
      <c r="AY2639" s="18" t="s">
        <v>177</v>
      </c>
      <c r="BE2639" s="190">
        <f>IF(N2639="základní",J2639,0)</f>
        <v>0</v>
      </c>
      <c r="BF2639" s="190">
        <f>IF(N2639="snížená",J2639,0)</f>
        <v>0</v>
      </c>
      <c r="BG2639" s="190">
        <f>IF(N2639="zákl. přenesená",J2639,0)</f>
        <v>0</v>
      </c>
      <c r="BH2639" s="190">
        <f>IF(N2639="sníž. přenesená",J2639,0)</f>
        <v>0</v>
      </c>
      <c r="BI2639" s="190">
        <f>IF(N2639="nulová",J2639,0)</f>
        <v>0</v>
      </c>
      <c r="BJ2639" s="18" t="s">
        <v>79</v>
      </c>
      <c r="BK2639" s="190">
        <f>ROUND(I2639*H2639,2)</f>
        <v>0</v>
      </c>
      <c r="BL2639" s="18" t="s">
        <v>265</v>
      </c>
      <c r="BM2639" s="189" t="s">
        <v>1745</v>
      </c>
    </row>
    <row r="2640" spans="2:51" s="12" customFormat="1" ht="12">
      <c r="B2640" s="194"/>
      <c r="D2640" s="191" t="s">
        <v>188</v>
      </c>
      <c r="F2640" s="196" t="s">
        <v>1739</v>
      </c>
      <c r="H2640" s="197">
        <v>28.274</v>
      </c>
      <c r="I2640" s="198"/>
      <c r="L2640" s="194"/>
      <c r="M2640" s="199"/>
      <c r="N2640" s="200"/>
      <c r="O2640" s="200"/>
      <c r="P2640" s="200"/>
      <c r="Q2640" s="200"/>
      <c r="R2640" s="200"/>
      <c r="S2640" s="200"/>
      <c r="T2640" s="201"/>
      <c r="AT2640" s="195" t="s">
        <v>188</v>
      </c>
      <c r="AU2640" s="195" t="s">
        <v>81</v>
      </c>
      <c r="AV2640" s="12" t="s">
        <v>81</v>
      </c>
      <c r="AW2640" s="12" t="s">
        <v>4</v>
      </c>
      <c r="AX2640" s="12" t="s">
        <v>79</v>
      </c>
      <c r="AY2640" s="195" t="s">
        <v>177</v>
      </c>
    </row>
    <row r="2641" spans="2:65" s="1" customFormat="1" ht="48" customHeight="1">
      <c r="B2641" s="177"/>
      <c r="C2641" s="178" t="s">
        <v>1746</v>
      </c>
      <c r="D2641" s="178" t="s">
        <v>179</v>
      </c>
      <c r="E2641" s="179" t="s">
        <v>1747</v>
      </c>
      <c r="F2641" s="180" t="s">
        <v>1748</v>
      </c>
      <c r="G2641" s="181" t="s">
        <v>261</v>
      </c>
      <c r="H2641" s="182">
        <v>27.72</v>
      </c>
      <c r="I2641" s="183"/>
      <c r="J2641" s="184">
        <f>ROUND(I2641*H2641,2)</f>
        <v>0</v>
      </c>
      <c r="K2641" s="180" t="s">
        <v>183</v>
      </c>
      <c r="L2641" s="37"/>
      <c r="M2641" s="185" t="s">
        <v>3</v>
      </c>
      <c r="N2641" s="186" t="s">
        <v>43</v>
      </c>
      <c r="O2641" s="70"/>
      <c r="P2641" s="187">
        <f>O2641*H2641</f>
        <v>0</v>
      </c>
      <c r="Q2641" s="187">
        <v>9E-05</v>
      </c>
      <c r="R2641" s="187">
        <f>Q2641*H2641</f>
        <v>0.0024948</v>
      </c>
      <c r="S2641" s="187">
        <v>0</v>
      </c>
      <c r="T2641" s="188">
        <f>S2641*H2641</f>
        <v>0</v>
      </c>
      <c r="AR2641" s="189" t="s">
        <v>265</v>
      </c>
      <c r="AT2641" s="189" t="s">
        <v>179</v>
      </c>
      <c r="AU2641" s="189" t="s">
        <v>81</v>
      </c>
      <c r="AY2641" s="18" t="s">
        <v>177</v>
      </c>
      <c r="BE2641" s="190">
        <f>IF(N2641="základní",J2641,0)</f>
        <v>0</v>
      </c>
      <c r="BF2641" s="190">
        <f>IF(N2641="snížená",J2641,0)</f>
        <v>0</v>
      </c>
      <c r="BG2641" s="190">
        <f>IF(N2641="zákl. přenesená",J2641,0)</f>
        <v>0</v>
      </c>
      <c r="BH2641" s="190">
        <f>IF(N2641="sníž. přenesená",J2641,0)</f>
        <v>0</v>
      </c>
      <c r="BI2641" s="190">
        <f>IF(N2641="nulová",J2641,0)</f>
        <v>0</v>
      </c>
      <c r="BJ2641" s="18" t="s">
        <v>79</v>
      </c>
      <c r="BK2641" s="190">
        <f>ROUND(I2641*H2641,2)</f>
        <v>0</v>
      </c>
      <c r="BL2641" s="18" t="s">
        <v>265</v>
      </c>
      <c r="BM2641" s="189" t="s">
        <v>1749</v>
      </c>
    </row>
    <row r="2642" spans="2:47" s="1" customFormat="1" ht="12">
      <c r="B2642" s="37"/>
      <c r="D2642" s="191" t="s">
        <v>186</v>
      </c>
      <c r="F2642" s="192" t="s">
        <v>1734</v>
      </c>
      <c r="I2642" s="122"/>
      <c r="L2642" s="37"/>
      <c r="M2642" s="193"/>
      <c r="N2642" s="70"/>
      <c r="O2642" s="70"/>
      <c r="P2642" s="70"/>
      <c r="Q2642" s="70"/>
      <c r="R2642" s="70"/>
      <c r="S2642" s="70"/>
      <c r="T2642" s="71"/>
      <c r="AT2642" s="18" t="s">
        <v>186</v>
      </c>
      <c r="AU2642" s="18" t="s">
        <v>81</v>
      </c>
    </row>
    <row r="2643" spans="2:65" s="1" customFormat="1" ht="36" customHeight="1">
      <c r="B2643" s="177"/>
      <c r="C2643" s="178" t="s">
        <v>1750</v>
      </c>
      <c r="D2643" s="178" t="s">
        <v>179</v>
      </c>
      <c r="E2643" s="179" t="s">
        <v>1751</v>
      </c>
      <c r="F2643" s="180" t="s">
        <v>1752</v>
      </c>
      <c r="G2643" s="181" t="s">
        <v>261</v>
      </c>
      <c r="H2643" s="182">
        <v>133.622</v>
      </c>
      <c r="I2643" s="183"/>
      <c r="J2643" s="184">
        <f>ROUND(I2643*H2643,2)</f>
        <v>0</v>
      </c>
      <c r="K2643" s="180" t="s">
        <v>183</v>
      </c>
      <c r="L2643" s="37"/>
      <c r="M2643" s="185" t="s">
        <v>3</v>
      </c>
      <c r="N2643" s="186" t="s">
        <v>43</v>
      </c>
      <c r="O2643" s="70"/>
      <c r="P2643" s="187">
        <f>O2643*H2643</f>
        <v>0</v>
      </c>
      <c r="Q2643" s="187">
        <v>0</v>
      </c>
      <c r="R2643" s="187">
        <f>Q2643*H2643</f>
        <v>0</v>
      </c>
      <c r="S2643" s="187">
        <v>0</v>
      </c>
      <c r="T2643" s="188">
        <f>S2643*H2643</f>
        <v>0</v>
      </c>
      <c r="AR2643" s="189" t="s">
        <v>265</v>
      </c>
      <c r="AT2643" s="189" t="s">
        <v>179</v>
      </c>
      <c r="AU2643" s="189" t="s">
        <v>81</v>
      </c>
      <c r="AY2643" s="18" t="s">
        <v>177</v>
      </c>
      <c r="BE2643" s="190">
        <f>IF(N2643="základní",J2643,0)</f>
        <v>0</v>
      </c>
      <c r="BF2643" s="190">
        <f>IF(N2643="snížená",J2643,0)</f>
        <v>0</v>
      </c>
      <c r="BG2643" s="190">
        <f>IF(N2643="zákl. přenesená",J2643,0)</f>
        <v>0</v>
      </c>
      <c r="BH2643" s="190">
        <f>IF(N2643="sníž. přenesená",J2643,0)</f>
        <v>0</v>
      </c>
      <c r="BI2643" s="190">
        <f>IF(N2643="nulová",J2643,0)</f>
        <v>0</v>
      </c>
      <c r="BJ2643" s="18" t="s">
        <v>79</v>
      </c>
      <c r="BK2643" s="190">
        <f>ROUND(I2643*H2643,2)</f>
        <v>0</v>
      </c>
      <c r="BL2643" s="18" t="s">
        <v>265</v>
      </c>
      <c r="BM2643" s="189" t="s">
        <v>1753</v>
      </c>
    </row>
    <row r="2644" spans="2:47" s="1" customFormat="1" ht="12">
      <c r="B2644" s="37"/>
      <c r="D2644" s="191" t="s">
        <v>186</v>
      </c>
      <c r="F2644" s="192" t="s">
        <v>1754</v>
      </c>
      <c r="I2644" s="122"/>
      <c r="L2644" s="37"/>
      <c r="M2644" s="193"/>
      <c r="N2644" s="70"/>
      <c r="O2644" s="70"/>
      <c r="P2644" s="70"/>
      <c r="Q2644" s="70"/>
      <c r="R2644" s="70"/>
      <c r="S2644" s="70"/>
      <c r="T2644" s="71"/>
      <c r="AT2644" s="18" t="s">
        <v>186</v>
      </c>
      <c r="AU2644" s="18" t="s">
        <v>81</v>
      </c>
    </row>
    <row r="2645" spans="2:51" s="12" customFormat="1" ht="12">
      <c r="B2645" s="194"/>
      <c r="D2645" s="191" t="s">
        <v>188</v>
      </c>
      <c r="E2645" s="195" t="s">
        <v>3</v>
      </c>
      <c r="F2645" s="196" t="s">
        <v>1755</v>
      </c>
      <c r="H2645" s="197">
        <v>17.466</v>
      </c>
      <c r="I2645" s="198"/>
      <c r="L2645" s="194"/>
      <c r="M2645" s="199"/>
      <c r="N2645" s="200"/>
      <c r="O2645" s="200"/>
      <c r="P2645" s="200"/>
      <c r="Q2645" s="200"/>
      <c r="R2645" s="200"/>
      <c r="S2645" s="200"/>
      <c r="T2645" s="201"/>
      <c r="AT2645" s="195" t="s">
        <v>188</v>
      </c>
      <c r="AU2645" s="195" t="s">
        <v>81</v>
      </c>
      <c r="AV2645" s="12" t="s">
        <v>81</v>
      </c>
      <c r="AW2645" s="12" t="s">
        <v>34</v>
      </c>
      <c r="AX2645" s="12" t="s">
        <v>72</v>
      </c>
      <c r="AY2645" s="195" t="s">
        <v>177</v>
      </c>
    </row>
    <row r="2646" spans="2:51" s="12" customFormat="1" ht="12">
      <c r="B2646" s="194"/>
      <c r="D2646" s="191" t="s">
        <v>188</v>
      </c>
      <c r="E2646" s="195" t="s">
        <v>3</v>
      </c>
      <c r="F2646" s="196" t="s">
        <v>1756</v>
      </c>
      <c r="H2646" s="197">
        <v>94.214</v>
      </c>
      <c r="I2646" s="198"/>
      <c r="L2646" s="194"/>
      <c r="M2646" s="199"/>
      <c r="N2646" s="200"/>
      <c r="O2646" s="200"/>
      <c r="P2646" s="200"/>
      <c r="Q2646" s="200"/>
      <c r="R2646" s="200"/>
      <c r="S2646" s="200"/>
      <c r="T2646" s="201"/>
      <c r="AT2646" s="195" t="s">
        <v>188</v>
      </c>
      <c r="AU2646" s="195" t="s">
        <v>81</v>
      </c>
      <c r="AV2646" s="12" t="s">
        <v>81</v>
      </c>
      <c r="AW2646" s="12" t="s">
        <v>34</v>
      </c>
      <c r="AX2646" s="12" t="s">
        <v>72</v>
      </c>
      <c r="AY2646" s="195" t="s">
        <v>177</v>
      </c>
    </row>
    <row r="2647" spans="2:51" s="12" customFormat="1" ht="12">
      <c r="B2647" s="194"/>
      <c r="D2647" s="191" t="s">
        <v>188</v>
      </c>
      <c r="E2647" s="195" t="s">
        <v>3</v>
      </c>
      <c r="F2647" s="196" t="s">
        <v>1757</v>
      </c>
      <c r="H2647" s="197">
        <v>21.942</v>
      </c>
      <c r="I2647" s="198"/>
      <c r="L2647" s="194"/>
      <c r="M2647" s="199"/>
      <c r="N2647" s="200"/>
      <c r="O2647" s="200"/>
      <c r="P2647" s="200"/>
      <c r="Q2647" s="200"/>
      <c r="R2647" s="200"/>
      <c r="S2647" s="200"/>
      <c r="T2647" s="201"/>
      <c r="AT2647" s="195" t="s">
        <v>188</v>
      </c>
      <c r="AU2647" s="195" t="s">
        <v>81</v>
      </c>
      <c r="AV2647" s="12" t="s">
        <v>81</v>
      </c>
      <c r="AW2647" s="12" t="s">
        <v>34</v>
      </c>
      <c r="AX2647" s="12" t="s">
        <v>72</v>
      </c>
      <c r="AY2647" s="195" t="s">
        <v>177</v>
      </c>
    </row>
    <row r="2648" spans="2:51" s="13" customFormat="1" ht="12">
      <c r="B2648" s="213"/>
      <c r="D2648" s="191" t="s">
        <v>188</v>
      </c>
      <c r="E2648" s="214" t="s">
        <v>3</v>
      </c>
      <c r="F2648" s="215" t="s">
        <v>1758</v>
      </c>
      <c r="H2648" s="216">
        <v>133.622</v>
      </c>
      <c r="I2648" s="217"/>
      <c r="L2648" s="213"/>
      <c r="M2648" s="218"/>
      <c r="N2648" s="219"/>
      <c r="O2648" s="219"/>
      <c r="P2648" s="219"/>
      <c r="Q2648" s="219"/>
      <c r="R2648" s="219"/>
      <c r="S2648" s="219"/>
      <c r="T2648" s="220"/>
      <c r="AT2648" s="214" t="s">
        <v>188</v>
      </c>
      <c r="AU2648" s="214" t="s">
        <v>81</v>
      </c>
      <c r="AV2648" s="13" t="s">
        <v>184</v>
      </c>
      <c r="AW2648" s="13" t="s">
        <v>34</v>
      </c>
      <c r="AX2648" s="13" t="s">
        <v>79</v>
      </c>
      <c r="AY2648" s="214" t="s">
        <v>177</v>
      </c>
    </row>
    <row r="2649" spans="2:65" s="1" customFormat="1" ht="16.5" customHeight="1">
      <c r="B2649" s="177"/>
      <c r="C2649" s="203" t="s">
        <v>1759</v>
      </c>
      <c r="D2649" s="203" t="s">
        <v>237</v>
      </c>
      <c r="E2649" s="204" t="s">
        <v>1760</v>
      </c>
      <c r="F2649" s="205" t="s">
        <v>1761</v>
      </c>
      <c r="G2649" s="206" t="s">
        <v>261</v>
      </c>
      <c r="H2649" s="207">
        <v>136.294</v>
      </c>
      <c r="I2649" s="208"/>
      <c r="J2649" s="209">
        <f>ROUND(I2649*H2649,2)</f>
        <v>0</v>
      </c>
      <c r="K2649" s="205" t="s">
        <v>183</v>
      </c>
      <c r="L2649" s="210"/>
      <c r="M2649" s="211" t="s">
        <v>3</v>
      </c>
      <c r="N2649" s="212" t="s">
        <v>43</v>
      </c>
      <c r="O2649" s="70"/>
      <c r="P2649" s="187">
        <f>O2649*H2649</f>
        <v>0</v>
      </c>
      <c r="Q2649" s="187">
        <v>0.0036</v>
      </c>
      <c r="R2649" s="187">
        <f>Q2649*H2649</f>
        <v>0.49065840000000005</v>
      </c>
      <c r="S2649" s="187">
        <v>0</v>
      </c>
      <c r="T2649" s="188">
        <f>S2649*H2649</f>
        <v>0</v>
      </c>
      <c r="AR2649" s="189" t="s">
        <v>368</v>
      </c>
      <c r="AT2649" s="189" t="s">
        <v>237</v>
      </c>
      <c r="AU2649" s="189" t="s">
        <v>81</v>
      </c>
      <c r="AY2649" s="18" t="s">
        <v>177</v>
      </c>
      <c r="BE2649" s="190">
        <f>IF(N2649="základní",J2649,0)</f>
        <v>0</v>
      </c>
      <c r="BF2649" s="190">
        <f>IF(N2649="snížená",J2649,0)</f>
        <v>0</v>
      </c>
      <c r="BG2649" s="190">
        <f>IF(N2649="zákl. přenesená",J2649,0)</f>
        <v>0</v>
      </c>
      <c r="BH2649" s="190">
        <f>IF(N2649="sníž. přenesená",J2649,0)</f>
        <v>0</v>
      </c>
      <c r="BI2649" s="190">
        <f>IF(N2649="nulová",J2649,0)</f>
        <v>0</v>
      </c>
      <c r="BJ2649" s="18" t="s">
        <v>79</v>
      </c>
      <c r="BK2649" s="190">
        <f>ROUND(I2649*H2649,2)</f>
        <v>0</v>
      </c>
      <c r="BL2649" s="18" t="s">
        <v>265</v>
      </c>
      <c r="BM2649" s="189" t="s">
        <v>1762</v>
      </c>
    </row>
    <row r="2650" spans="2:51" s="12" customFormat="1" ht="12">
      <c r="B2650" s="194"/>
      <c r="D2650" s="191" t="s">
        <v>188</v>
      </c>
      <c r="F2650" s="196" t="s">
        <v>1763</v>
      </c>
      <c r="H2650" s="197">
        <v>136.294</v>
      </c>
      <c r="I2650" s="198"/>
      <c r="L2650" s="194"/>
      <c r="M2650" s="199"/>
      <c r="N2650" s="200"/>
      <c r="O2650" s="200"/>
      <c r="P2650" s="200"/>
      <c r="Q2650" s="200"/>
      <c r="R2650" s="200"/>
      <c r="S2650" s="200"/>
      <c r="T2650" s="201"/>
      <c r="AT2650" s="195" t="s">
        <v>188</v>
      </c>
      <c r="AU2650" s="195" t="s">
        <v>81</v>
      </c>
      <c r="AV2650" s="12" t="s">
        <v>81</v>
      </c>
      <c r="AW2650" s="12" t="s">
        <v>4</v>
      </c>
      <c r="AX2650" s="12" t="s">
        <v>79</v>
      </c>
      <c r="AY2650" s="195" t="s">
        <v>177</v>
      </c>
    </row>
    <row r="2651" spans="2:65" s="1" customFormat="1" ht="36" customHeight="1">
      <c r="B2651" s="177"/>
      <c r="C2651" s="178" t="s">
        <v>1764</v>
      </c>
      <c r="D2651" s="178" t="s">
        <v>179</v>
      </c>
      <c r="E2651" s="179" t="s">
        <v>1765</v>
      </c>
      <c r="F2651" s="180" t="s">
        <v>1766</v>
      </c>
      <c r="G2651" s="181" t="s">
        <v>261</v>
      </c>
      <c r="H2651" s="182">
        <v>267.244</v>
      </c>
      <c r="I2651" s="183"/>
      <c r="J2651" s="184">
        <f>ROUND(I2651*H2651,2)</f>
        <v>0</v>
      </c>
      <c r="K2651" s="180" t="s">
        <v>183</v>
      </c>
      <c r="L2651" s="37"/>
      <c r="M2651" s="185" t="s">
        <v>3</v>
      </c>
      <c r="N2651" s="186" t="s">
        <v>43</v>
      </c>
      <c r="O2651" s="70"/>
      <c r="P2651" s="187">
        <f>O2651*H2651</f>
        <v>0</v>
      </c>
      <c r="Q2651" s="187">
        <v>0</v>
      </c>
      <c r="R2651" s="187">
        <f>Q2651*H2651</f>
        <v>0</v>
      </c>
      <c r="S2651" s="187">
        <v>0</v>
      </c>
      <c r="T2651" s="188">
        <f>S2651*H2651</f>
        <v>0</v>
      </c>
      <c r="AR2651" s="189" t="s">
        <v>265</v>
      </c>
      <c r="AT2651" s="189" t="s">
        <v>179</v>
      </c>
      <c r="AU2651" s="189" t="s">
        <v>81</v>
      </c>
      <c r="AY2651" s="18" t="s">
        <v>177</v>
      </c>
      <c r="BE2651" s="190">
        <f>IF(N2651="základní",J2651,0)</f>
        <v>0</v>
      </c>
      <c r="BF2651" s="190">
        <f>IF(N2651="snížená",J2651,0)</f>
        <v>0</v>
      </c>
      <c r="BG2651" s="190">
        <f>IF(N2651="zákl. přenesená",J2651,0)</f>
        <v>0</v>
      </c>
      <c r="BH2651" s="190">
        <f>IF(N2651="sníž. přenesená",J2651,0)</f>
        <v>0</v>
      </c>
      <c r="BI2651" s="190">
        <f>IF(N2651="nulová",J2651,0)</f>
        <v>0</v>
      </c>
      <c r="BJ2651" s="18" t="s">
        <v>79</v>
      </c>
      <c r="BK2651" s="190">
        <f>ROUND(I2651*H2651,2)</f>
        <v>0</v>
      </c>
      <c r="BL2651" s="18" t="s">
        <v>265</v>
      </c>
      <c r="BM2651" s="189" t="s">
        <v>1767</v>
      </c>
    </row>
    <row r="2652" spans="2:47" s="1" customFormat="1" ht="12">
      <c r="B2652" s="37"/>
      <c r="D2652" s="191" t="s">
        <v>186</v>
      </c>
      <c r="F2652" s="192" t="s">
        <v>1754</v>
      </c>
      <c r="I2652" s="122"/>
      <c r="L2652" s="37"/>
      <c r="M2652" s="193"/>
      <c r="N2652" s="70"/>
      <c r="O2652" s="70"/>
      <c r="P2652" s="70"/>
      <c r="Q2652" s="70"/>
      <c r="R2652" s="70"/>
      <c r="S2652" s="70"/>
      <c r="T2652" s="71"/>
      <c r="AT2652" s="18" t="s">
        <v>186</v>
      </c>
      <c r="AU2652" s="18" t="s">
        <v>81</v>
      </c>
    </row>
    <row r="2653" spans="2:51" s="12" customFormat="1" ht="12">
      <c r="B2653" s="194"/>
      <c r="D2653" s="191" t="s">
        <v>188</v>
      </c>
      <c r="E2653" s="195" t="s">
        <v>3</v>
      </c>
      <c r="F2653" s="196" t="s">
        <v>1755</v>
      </c>
      <c r="H2653" s="197">
        <v>17.466</v>
      </c>
      <c r="I2653" s="198"/>
      <c r="L2653" s="194"/>
      <c r="M2653" s="199"/>
      <c r="N2653" s="200"/>
      <c r="O2653" s="200"/>
      <c r="P2653" s="200"/>
      <c r="Q2653" s="200"/>
      <c r="R2653" s="200"/>
      <c r="S2653" s="200"/>
      <c r="T2653" s="201"/>
      <c r="AT2653" s="195" t="s">
        <v>188</v>
      </c>
      <c r="AU2653" s="195" t="s">
        <v>81</v>
      </c>
      <c r="AV2653" s="12" t="s">
        <v>81</v>
      </c>
      <c r="AW2653" s="12" t="s">
        <v>34</v>
      </c>
      <c r="AX2653" s="12" t="s">
        <v>72</v>
      </c>
      <c r="AY2653" s="195" t="s">
        <v>177</v>
      </c>
    </row>
    <row r="2654" spans="2:51" s="12" customFormat="1" ht="12">
      <c r="B2654" s="194"/>
      <c r="D2654" s="191" t="s">
        <v>188</v>
      </c>
      <c r="E2654" s="195" t="s">
        <v>3</v>
      </c>
      <c r="F2654" s="196" t="s">
        <v>1756</v>
      </c>
      <c r="H2654" s="197">
        <v>94.214</v>
      </c>
      <c r="I2654" s="198"/>
      <c r="L2654" s="194"/>
      <c r="M2654" s="199"/>
      <c r="N2654" s="200"/>
      <c r="O2654" s="200"/>
      <c r="P2654" s="200"/>
      <c r="Q2654" s="200"/>
      <c r="R2654" s="200"/>
      <c r="S2654" s="200"/>
      <c r="T2654" s="201"/>
      <c r="AT2654" s="195" t="s">
        <v>188</v>
      </c>
      <c r="AU2654" s="195" t="s">
        <v>81</v>
      </c>
      <c r="AV2654" s="12" t="s">
        <v>81</v>
      </c>
      <c r="AW2654" s="12" t="s">
        <v>34</v>
      </c>
      <c r="AX2654" s="12" t="s">
        <v>72</v>
      </c>
      <c r="AY2654" s="195" t="s">
        <v>177</v>
      </c>
    </row>
    <row r="2655" spans="2:51" s="12" customFormat="1" ht="12">
      <c r="B2655" s="194"/>
      <c r="D2655" s="191" t="s">
        <v>188</v>
      </c>
      <c r="E2655" s="195" t="s">
        <v>3</v>
      </c>
      <c r="F2655" s="196" t="s">
        <v>1757</v>
      </c>
      <c r="H2655" s="197">
        <v>21.942</v>
      </c>
      <c r="I2655" s="198"/>
      <c r="L2655" s="194"/>
      <c r="M2655" s="199"/>
      <c r="N2655" s="200"/>
      <c r="O2655" s="200"/>
      <c r="P2655" s="200"/>
      <c r="Q2655" s="200"/>
      <c r="R2655" s="200"/>
      <c r="S2655" s="200"/>
      <c r="T2655" s="201"/>
      <c r="AT2655" s="195" t="s">
        <v>188</v>
      </c>
      <c r="AU2655" s="195" t="s">
        <v>81</v>
      </c>
      <c r="AV2655" s="12" t="s">
        <v>81</v>
      </c>
      <c r="AW2655" s="12" t="s">
        <v>34</v>
      </c>
      <c r="AX2655" s="12" t="s">
        <v>72</v>
      </c>
      <c r="AY2655" s="195" t="s">
        <v>177</v>
      </c>
    </row>
    <row r="2656" spans="2:51" s="13" customFormat="1" ht="12">
      <c r="B2656" s="213"/>
      <c r="D2656" s="191" t="s">
        <v>188</v>
      </c>
      <c r="E2656" s="214" t="s">
        <v>3</v>
      </c>
      <c r="F2656" s="215" t="s">
        <v>1758</v>
      </c>
      <c r="H2656" s="216">
        <v>133.622</v>
      </c>
      <c r="I2656" s="217"/>
      <c r="L2656" s="213"/>
      <c r="M2656" s="218"/>
      <c r="N2656" s="219"/>
      <c r="O2656" s="219"/>
      <c r="P2656" s="219"/>
      <c r="Q2656" s="219"/>
      <c r="R2656" s="219"/>
      <c r="S2656" s="219"/>
      <c r="T2656" s="220"/>
      <c r="AT2656" s="214" t="s">
        <v>188</v>
      </c>
      <c r="AU2656" s="214" t="s">
        <v>81</v>
      </c>
      <c r="AV2656" s="13" t="s">
        <v>184</v>
      </c>
      <c r="AW2656" s="13" t="s">
        <v>34</v>
      </c>
      <c r="AX2656" s="13" t="s">
        <v>72</v>
      </c>
      <c r="AY2656" s="214" t="s">
        <v>177</v>
      </c>
    </row>
    <row r="2657" spans="2:51" s="12" customFormat="1" ht="12">
      <c r="B2657" s="194"/>
      <c r="D2657" s="191" t="s">
        <v>188</v>
      </c>
      <c r="E2657" s="195" t="s">
        <v>3</v>
      </c>
      <c r="F2657" s="196" t="s">
        <v>1768</v>
      </c>
      <c r="H2657" s="197">
        <v>267.244</v>
      </c>
      <c r="I2657" s="198"/>
      <c r="L2657" s="194"/>
      <c r="M2657" s="199"/>
      <c r="N2657" s="200"/>
      <c r="O2657" s="200"/>
      <c r="P2657" s="200"/>
      <c r="Q2657" s="200"/>
      <c r="R2657" s="200"/>
      <c r="S2657" s="200"/>
      <c r="T2657" s="201"/>
      <c r="AT2657" s="195" t="s">
        <v>188</v>
      </c>
      <c r="AU2657" s="195" t="s">
        <v>81</v>
      </c>
      <c r="AV2657" s="12" t="s">
        <v>81</v>
      </c>
      <c r="AW2657" s="12" t="s">
        <v>34</v>
      </c>
      <c r="AX2657" s="12" t="s">
        <v>79</v>
      </c>
      <c r="AY2657" s="195" t="s">
        <v>177</v>
      </c>
    </row>
    <row r="2658" spans="2:65" s="1" customFormat="1" ht="16.5" customHeight="1">
      <c r="B2658" s="177"/>
      <c r="C2658" s="203" t="s">
        <v>1769</v>
      </c>
      <c r="D2658" s="203" t="s">
        <v>237</v>
      </c>
      <c r="E2658" s="204" t="s">
        <v>1770</v>
      </c>
      <c r="F2658" s="205" t="s">
        <v>1771</v>
      </c>
      <c r="G2658" s="206" t="s">
        <v>261</v>
      </c>
      <c r="H2658" s="207">
        <v>272.589</v>
      </c>
      <c r="I2658" s="208"/>
      <c r="J2658" s="209">
        <f>ROUND(I2658*H2658,2)</f>
        <v>0</v>
      </c>
      <c r="K2658" s="205" t="s">
        <v>183</v>
      </c>
      <c r="L2658" s="210"/>
      <c r="M2658" s="211" t="s">
        <v>3</v>
      </c>
      <c r="N2658" s="212" t="s">
        <v>43</v>
      </c>
      <c r="O2658" s="70"/>
      <c r="P2658" s="187">
        <f>O2658*H2658</f>
        <v>0</v>
      </c>
      <c r="Q2658" s="187">
        <v>0.0012</v>
      </c>
      <c r="R2658" s="187">
        <f>Q2658*H2658</f>
        <v>0.3271068</v>
      </c>
      <c r="S2658" s="187">
        <v>0</v>
      </c>
      <c r="T2658" s="188">
        <f>S2658*H2658</f>
        <v>0</v>
      </c>
      <c r="AR2658" s="189" t="s">
        <v>368</v>
      </c>
      <c r="AT2658" s="189" t="s">
        <v>237</v>
      </c>
      <c r="AU2658" s="189" t="s">
        <v>81</v>
      </c>
      <c r="AY2658" s="18" t="s">
        <v>177</v>
      </c>
      <c r="BE2658" s="190">
        <f>IF(N2658="základní",J2658,0)</f>
        <v>0</v>
      </c>
      <c r="BF2658" s="190">
        <f>IF(N2658="snížená",J2658,0)</f>
        <v>0</v>
      </c>
      <c r="BG2658" s="190">
        <f>IF(N2658="zákl. přenesená",J2658,0)</f>
        <v>0</v>
      </c>
      <c r="BH2658" s="190">
        <f>IF(N2658="sníž. přenesená",J2658,0)</f>
        <v>0</v>
      </c>
      <c r="BI2658" s="190">
        <f>IF(N2658="nulová",J2658,0)</f>
        <v>0</v>
      </c>
      <c r="BJ2658" s="18" t="s">
        <v>79</v>
      </c>
      <c r="BK2658" s="190">
        <f>ROUND(I2658*H2658,2)</f>
        <v>0</v>
      </c>
      <c r="BL2658" s="18" t="s">
        <v>265</v>
      </c>
      <c r="BM2658" s="189" t="s">
        <v>1772</v>
      </c>
    </row>
    <row r="2659" spans="2:51" s="12" customFormat="1" ht="12">
      <c r="B2659" s="194"/>
      <c r="D2659" s="191" t="s">
        <v>188</v>
      </c>
      <c r="F2659" s="196" t="s">
        <v>1773</v>
      </c>
      <c r="H2659" s="197">
        <v>272.589</v>
      </c>
      <c r="I2659" s="198"/>
      <c r="L2659" s="194"/>
      <c r="M2659" s="199"/>
      <c r="N2659" s="200"/>
      <c r="O2659" s="200"/>
      <c r="P2659" s="200"/>
      <c r="Q2659" s="200"/>
      <c r="R2659" s="200"/>
      <c r="S2659" s="200"/>
      <c r="T2659" s="201"/>
      <c r="AT2659" s="195" t="s">
        <v>188</v>
      </c>
      <c r="AU2659" s="195" t="s">
        <v>81</v>
      </c>
      <c r="AV2659" s="12" t="s">
        <v>81</v>
      </c>
      <c r="AW2659" s="12" t="s">
        <v>4</v>
      </c>
      <c r="AX2659" s="12" t="s">
        <v>79</v>
      </c>
      <c r="AY2659" s="195" t="s">
        <v>177</v>
      </c>
    </row>
    <row r="2660" spans="2:65" s="1" customFormat="1" ht="36" customHeight="1">
      <c r="B2660" s="177"/>
      <c r="C2660" s="178" t="s">
        <v>1774</v>
      </c>
      <c r="D2660" s="178" t="s">
        <v>179</v>
      </c>
      <c r="E2660" s="179" t="s">
        <v>1775</v>
      </c>
      <c r="F2660" s="180" t="s">
        <v>1776</v>
      </c>
      <c r="G2660" s="181" t="s">
        <v>494</v>
      </c>
      <c r="H2660" s="182">
        <v>534.488</v>
      </c>
      <c r="I2660" s="183"/>
      <c r="J2660" s="184">
        <f>ROUND(I2660*H2660,2)</f>
        <v>0</v>
      </c>
      <c r="K2660" s="180" t="s">
        <v>183</v>
      </c>
      <c r="L2660" s="37"/>
      <c r="M2660" s="185" t="s">
        <v>3</v>
      </c>
      <c r="N2660" s="186" t="s">
        <v>43</v>
      </c>
      <c r="O2660" s="70"/>
      <c r="P2660" s="187">
        <f>O2660*H2660</f>
        <v>0</v>
      </c>
      <c r="Q2660" s="187">
        <v>5E-05</v>
      </c>
      <c r="R2660" s="187">
        <f>Q2660*H2660</f>
        <v>0.026724400000000006</v>
      </c>
      <c r="S2660" s="187">
        <v>0</v>
      </c>
      <c r="T2660" s="188">
        <f>S2660*H2660</f>
        <v>0</v>
      </c>
      <c r="AR2660" s="189" t="s">
        <v>265</v>
      </c>
      <c r="AT2660" s="189" t="s">
        <v>179</v>
      </c>
      <c r="AU2660" s="189" t="s">
        <v>81</v>
      </c>
      <c r="AY2660" s="18" t="s">
        <v>177</v>
      </c>
      <c r="BE2660" s="190">
        <f>IF(N2660="základní",J2660,0)</f>
        <v>0</v>
      </c>
      <c r="BF2660" s="190">
        <f>IF(N2660="snížená",J2660,0)</f>
        <v>0</v>
      </c>
      <c r="BG2660" s="190">
        <f>IF(N2660="zákl. přenesená",J2660,0)</f>
        <v>0</v>
      </c>
      <c r="BH2660" s="190">
        <f>IF(N2660="sníž. přenesená",J2660,0)</f>
        <v>0</v>
      </c>
      <c r="BI2660" s="190">
        <f>IF(N2660="nulová",J2660,0)</f>
        <v>0</v>
      </c>
      <c r="BJ2660" s="18" t="s">
        <v>79</v>
      </c>
      <c r="BK2660" s="190">
        <f>ROUND(I2660*H2660,2)</f>
        <v>0</v>
      </c>
      <c r="BL2660" s="18" t="s">
        <v>265</v>
      </c>
      <c r="BM2660" s="189" t="s">
        <v>1777</v>
      </c>
    </row>
    <row r="2661" spans="2:51" s="12" customFormat="1" ht="12">
      <c r="B2661" s="194"/>
      <c r="D2661" s="191" t="s">
        <v>188</v>
      </c>
      <c r="E2661" s="195" t="s">
        <v>3</v>
      </c>
      <c r="F2661" s="196" t="s">
        <v>1778</v>
      </c>
      <c r="H2661" s="197">
        <v>534.488</v>
      </c>
      <c r="I2661" s="198"/>
      <c r="L2661" s="194"/>
      <c r="M2661" s="199"/>
      <c r="N2661" s="200"/>
      <c r="O2661" s="200"/>
      <c r="P2661" s="200"/>
      <c r="Q2661" s="200"/>
      <c r="R2661" s="200"/>
      <c r="S2661" s="200"/>
      <c r="T2661" s="201"/>
      <c r="AT2661" s="195" t="s">
        <v>188</v>
      </c>
      <c r="AU2661" s="195" t="s">
        <v>81</v>
      </c>
      <c r="AV2661" s="12" t="s">
        <v>81</v>
      </c>
      <c r="AW2661" s="12" t="s">
        <v>34</v>
      </c>
      <c r="AX2661" s="12" t="s">
        <v>79</v>
      </c>
      <c r="AY2661" s="195" t="s">
        <v>177</v>
      </c>
    </row>
    <row r="2662" spans="2:65" s="1" customFormat="1" ht="16.5" customHeight="1">
      <c r="B2662" s="177"/>
      <c r="C2662" s="203" t="s">
        <v>1779</v>
      </c>
      <c r="D2662" s="203" t="s">
        <v>237</v>
      </c>
      <c r="E2662" s="204" t="s">
        <v>1780</v>
      </c>
      <c r="F2662" s="205" t="s">
        <v>1781</v>
      </c>
      <c r="G2662" s="206" t="s">
        <v>182</v>
      </c>
      <c r="H2662" s="207">
        <v>1.283</v>
      </c>
      <c r="I2662" s="208"/>
      <c r="J2662" s="209">
        <f>ROUND(I2662*H2662,2)</f>
        <v>0</v>
      </c>
      <c r="K2662" s="205" t="s">
        <v>183</v>
      </c>
      <c r="L2662" s="210"/>
      <c r="M2662" s="211" t="s">
        <v>3</v>
      </c>
      <c r="N2662" s="212" t="s">
        <v>43</v>
      </c>
      <c r="O2662" s="70"/>
      <c r="P2662" s="187">
        <f>O2662*H2662</f>
        <v>0</v>
      </c>
      <c r="Q2662" s="187">
        <v>0.55</v>
      </c>
      <c r="R2662" s="187">
        <f>Q2662*H2662</f>
        <v>0.70565</v>
      </c>
      <c r="S2662" s="187">
        <v>0</v>
      </c>
      <c r="T2662" s="188">
        <f>S2662*H2662</f>
        <v>0</v>
      </c>
      <c r="AR2662" s="189" t="s">
        <v>368</v>
      </c>
      <c r="AT2662" s="189" t="s">
        <v>237</v>
      </c>
      <c r="AU2662" s="189" t="s">
        <v>81</v>
      </c>
      <c r="AY2662" s="18" t="s">
        <v>177</v>
      </c>
      <c r="BE2662" s="190">
        <f>IF(N2662="základní",J2662,0)</f>
        <v>0</v>
      </c>
      <c r="BF2662" s="190">
        <f>IF(N2662="snížená",J2662,0)</f>
        <v>0</v>
      </c>
      <c r="BG2662" s="190">
        <f>IF(N2662="zákl. přenesená",J2662,0)</f>
        <v>0</v>
      </c>
      <c r="BH2662" s="190">
        <f>IF(N2662="sníž. přenesená",J2662,0)</f>
        <v>0</v>
      </c>
      <c r="BI2662" s="190">
        <f>IF(N2662="nulová",J2662,0)</f>
        <v>0</v>
      </c>
      <c r="BJ2662" s="18" t="s">
        <v>79</v>
      </c>
      <c r="BK2662" s="190">
        <f>ROUND(I2662*H2662,2)</f>
        <v>0</v>
      </c>
      <c r="BL2662" s="18" t="s">
        <v>265</v>
      </c>
      <c r="BM2662" s="189" t="s">
        <v>1782</v>
      </c>
    </row>
    <row r="2663" spans="2:51" s="12" customFormat="1" ht="12">
      <c r="B2663" s="194"/>
      <c r="D2663" s="191" t="s">
        <v>188</v>
      </c>
      <c r="E2663" s="195" t="s">
        <v>3</v>
      </c>
      <c r="F2663" s="196" t="s">
        <v>1783</v>
      </c>
      <c r="H2663" s="197">
        <v>1.283</v>
      </c>
      <c r="I2663" s="198"/>
      <c r="L2663" s="194"/>
      <c r="M2663" s="199"/>
      <c r="N2663" s="200"/>
      <c r="O2663" s="200"/>
      <c r="P2663" s="200"/>
      <c r="Q2663" s="200"/>
      <c r="R2663" s="200"/>
      <c r="S2663" s="200"/>
      <c r="T2663" s="201"/>
      <c r="AT2663" s="195" t="s">
        <v>188</v>
      </c>
      <c r="AU2663" s="195" t="s">
        <v>81</v>
      </c>
      <c r="AV2663" s="12" t="s">
        <v>81</v>
      </c>
      <c r="AW2663" s="12" t="s">
        <v>34</v>
      </c>
      <c r="AX2663" s="12" t="s">
        <v>79</v>
      </c>
      <c r="AY2663" s="195" t="s">
        <v>177</v>
      </c>
    </row>
    <row r="2664" spans="2:65" s="1" customFormat="1" ht="48" customHeight="1">
      <c r="B2664" s="177"/>
      <c r="C2664" s="178" t="s">
        <v>1784</v>
      </c>
      <c r="D2664" s="178" t="s">
        <v>179</v>
      </c>
      <c r="E2664" s="179" t="s">
        <v>1785</v>
      </c>
      <c r="F2664" s="180" t="s">
        <v>1786</v>
      </c>
      <c r="G2664" s="181" t="s">
        <v>221</v>
      </c>
      <c r="H2664" s="182">
        <v>2.519</v>
      </c>
      <c r="I2664" s="183"/>
      <c r="J2664" s="184">
        <f>ROUND(I2664*H2664,2)</f>
        <v>0</v>
      </c>
      <c r="K2664" s="180" t="s">
        <v>183</v>
      </c>
      <c r="L2664" s="37"/>
      <c r="M2664" s="185" t="s">
        <v>3</v>
      </c>
      <c r="N2664" s="186" t="s">
        <v>43</v>
      </c>
      <c r="O2664" s="70"/>
      <c r="P2664" s="187">
        <f>O2664*H2664</f>
        <v>0</v>
      </c>
      <c r="Q2664" s="187">
        <v>0</v>
      </c>
      <c r="R2664" s="187">
        <f>Q2664*H2664</f>
        <v>0</v>
      </c>
      <c r="S2664" s="187">
        <v>0</v>
      </c>
      <c r="T2664" s="188">
        <f>S2664*H2664</f>
        <v>0</v>
      </c>
      <c r="AR2664" s="189" t="s">
        <v>265</v>
      </c>
      <c r="AT2664" s="189" t="s">
        <v>179</v>
      </c>
      <c r="AU2664" s="189" t="s">
        <v>81</v>
      </c>
      <c r="AY2664" s="18" t="s">
        <v>177</v>
      </c>
      <c r="BE2664" s="190">
        <f>IF(N2664="základní",J2664,0)</f>
        <v>0</v>
      </c>
      <c r="BF2664" s="190">
        <f>IF(N2664="snížená",J2664,0)</f>
        <v>0</v>
      </c>
      <c r="BG2664" s="190">
        <f>IF(N2664="zákl. přenesená",J2664,0)</f>
        <v>0</v>
      </c>
      <c r="BH2664" s="190">
        <f>IF(N2664="sníž. přenesená",J2664,0)</f>
        <v>0</v>
      </c>
      <c r="BI2664" s="190">
        <f>IF(N2664="nulová",J2664,0)</f>
        <v>0</v>
      </c>
      <c r="BJ2664" s="18" t="s">
        <v>79</v>
      </c>
      <c r="BK2664" s="190">
        <f>ROUND(I2664*H2664,2)</f>
        <v>0</v>
      </c>
      <c r="BL2664" s="18" t="s">
        <v>265</v>
      </c>
      <c r="BM2664" s="189" t="s">
        <v>1787</v>
      </c>
    </row>
    <row r="2665" spans="2:47" s="1" customFormat="1" ht="12">
      <c r="B2665" s="37"/>
      <c r="D2665" s="191" t="s">
        <v>186</v>
      </c>
      <c r="F2665" s="192" t="s">
        <v>1788</v>
      </c>
      <c r="I2665" s="122"/>
      <c r="L2665" s="37"/>
      <c r="M2665" s="193"/>
      <c r="N2665" s="70"/>
      <c r="O2665" s="70"/>
      <c r="P2665" s="70"/>
      <c r="Q2665" s="70"/>
      <c r="R2665" s="70"/>
      <c r="S2665" s="70"/>
      <c r="T2665" s="71"/>
      <c r="AT2665" s="18" t="s">
        <v>186</v>
      </c>
      <c r="AU2665" s="18" t="s">
        <v>81</v>
      </c>
    </row>
    <row r="2666" spans="2:63" s="11" customFormat="1" ht="22.8" customHeight="1">
      <c r="B2666" s="164"/>
      <c r="D2666" s="165" t="s">
        <v>71</v>
      </c>
      <c r="E2666" s="175" t="s">
        <v>1789</v>
      </c>
      <c r="F2666" s="175" t="s">
        <v>1790</v>
      </c>
      <c r="I2666" s="167"/>
      <c r="J2666" s="176">
        <f>BK2666</f>
        <v>0</v>
      </c>
      <c r="L2666" s="164"/>
      <c r="M2666" s="169"/>
      <c r="N2666" s="170"/>
      <c r="O2666" s="170"/>
      <c r="P2666" s="171">
        <f>P2667</f>
        <v>0</v>
      </c>
      <c r="Q2666" s="170"/>
      <c r="R2666" s="171">
        <f>R2667</f>
        <v>0</v>
      </c>
      <c r="S2666" s="170"/>
      <c r="T2666" s="172">
        <f>T2667</f>
        <v>0</v>
      </c>
      <c r="AR2666" s="165" t="s">
        <v>81</v>
      </c>
      <c r="AT2666" s="173" t="s">
        <v>71</v>
      </c>
      <c r="AU2666" s="173" t="s">
        <v>79</v>
      </c>
      <c r="AY2666" s="165" t="s">
        <v>177</v>
      </c>
      <c r="BK2666" s="174">
        <f>BK2667</f>
        <v>0</v>
      </c>
    </row>
    <row r="2667" spans="2:65" s="1" customFormat="1" ht="24" customHeight="1">
      <c r="B2667" s="177"/>
      <c r="C2667" s="178" t="s">
        <v>1791</v>
      </c>
      <c r="D2667" s="178" t="s">
        <v>179</v>
      </c>
      <c r="E2667" s="179" t="s">
        <v>1792</v>
      </c>
      <c r="F2667" s="180" t="s">
        <v>1793</v>
      </c>
      <c r="G2667" s="181" t="s">
        <v>261</v>
      </c>
      <c r="H2667" s="182">
        <v>10</v>
      </c>
      <c r="I2667" s="183"/>
      <c r="J2667" s="184">
        <f>ROUND(I2667*H2667,2)</f>
        <v>0</v>
      </c>
      <c r="K2667" s="180" t="s">
        <v>3</v>
      </c>
      <c r="L2667" s="37"/>
      <c r="M2667" s="185" t="s">
        <v>3</v>
      </c>
      <c r="N2667" s="186" t="s">
        <v>43</v>
      </c>
      <c r="O2667" s="70"/>
      <c r="P2667" s="187">
        <f>O2667*H2667</f>
        <v>0</v>
      </c>
      <c r="Q2667" s="187">
        <v>0</v>
      </c>
      <c r="R2667" s="187">
        <f>Q2667*H2667</f>
        <v>0</v>
      </c>
      <c r="S2667" s="187">
        <v>0</v>
      </c>
      <c r="T2667" s="188">
        <f>S2667*H2667</f>
        <v>0</v>
      </c>
      <c r="AR2667" s="189" t="s">
        <v>265</v>
      </c>
      <c r="AT2667" s="189" t="s">
        <v>179</v>
      </c>
      <c r="AU2667" s="189" t="s">
        <v>81</v>
      </c>
      <c r="AY2667" s="18" t="s">
        <v>177</v>
      </c>
      <c r="BE2667" s="190">
        <f>IF(N2667="základní",J2667,0)</f>
        <v>0</v>
      </c>
      <c r="BF2667" s="190">
        <f>IF(N2667="snížená",J2667,0)</f>
        <v>0</v>
      </c>
      <c r="BG2667" s="190">
        <f>IF(N2667="zákl. přenesená",J2667,0)</f>
        <v>0</v>
      </c>
      <c r="BH2667" s="190">
        <f>IF(N2667="sníž. přenesená",J2667,0)</f>
        <v>0</v>
      </c>
      <c r="BI2667" s="190">
        <f>IF(N2667="nulová",J2667,0)</f>
        <v>0</v>
      </c>
      <c r="BJ2667" s="18" t="s">
        <v>79</v>
      </c>
      <c r="BK2667" s="190">
        <f>ROUND(I2667*H2667,2)</f>
        <v>0</v>
      </c>
      <c r="BL2667" s="18" t="s">
        <v>265</v>
      </c>
      <c r="BM2667" s="189" t="s">
        <v>1794</v>
      </c>
    </row>
    <row r="2668" spans="2:63" s="11" customFormat="1" ht="22.8" customHeight="1">
      <c r="B2668" s="164"/>
      <c r="D2668" s="165" t="s">
        <v>71</v>
      </c>
      <c r="E2668" s="175" t="s">
        <v>1795</v>
      </c>
      <c r="F2668" s="175" t="s">
        <v>1796</v>
      </c>
      <c r="I2668" s="167"/>
      <c r="J2668" s="176">
        <f>BK2668</f>
        <v>0</v>
      </c>
      <c r="L2668" s="164"/>
      <c r="M2668" s="169"/>
      <c r="N2668" s="170"/>
      <c r="O2668" s="170"/>
      <c r="P2668" s="171">
        <f>SUM(P2669:P2670)</f>
        <v>0</v>
      </c>
      <c r="Q2668" s="170"/>
      <c r="R2668" s="171">
        <f>SUM(R2669:R2670)</f>
        <v>0</v>
      </c>
      <c r="S2668" s="170"/>
      <c r="T2668" s="172">
        <f>SUM(T2669:T2670)</f>
        <v>0</v>
      </c>
      <c r="AR2668" s="165" t="s">
        <v>81</v>
      </c>
      <c r="AT2668" s="173" t="s">
        <v>71</v>
      </c>
      <c r="AU2668" s="173" t="s">
        <v>79</v>
      </c>
      <c r="AY2668" s="165" t="s">
        <v>177</v>
      </c>
      <c r="BK2668" s="174">
        <f>SUM(BK2669:BK2670)</f>
        <v>0</v>
      </c>
    </row>
    <row r="2669" spans="2:65" s="1" customFormat="1" ht="24" customHeight="1">
      <c r="B2669" s="177"/>
      <c r="C2669" s="178" t="s">
        <v>1797</v>
      </c>
      <c r="D2669" s="178" t="s">
        <v>179</v>
      </c>
      <c r="E2669" s="179" t="s">
        <v>1798</v>
      </c>
      <c r="F2669" s="180" t="s">
        <v>1799</v>
      </c>
      <c r="G2669" s="181" t="s">
        <v>245</v>
      </c>
      <c r="H2669" s="182">
        <v>10</v>
      </c>
      <c r="I2669" s="183"/>
      <c r="J2669" s="184">
        <f>ROUND(I2669*H2669,2)</f>
        <v>0</v>
      </c>
      <c r="K2669" s="180" t="s">
        <v>3</v>
      </c>
      <c r="L2669" s="37"/>
      <c r="M2669" s="185" t="s">
        <v>3</v>
      </c>
      <c r="N2669" s="186" t="s">
        <v>43</v>
      </c>
      <c r="O2669" s="70"/>
      <c r="P2669" s="187">
        <f>O2669*H2669</f>
        <v>0</v>
      </c>
      <c r="Q2669" s="187">
        <v>0</v>
      </c>
      <c r="R2669" s="187">
        <f>Q2669*H2669</f>
        <v>0</v>
      </c>
      <c r="S2669" s="187">
        <v>0</v>
      </c>
      <c r="T2669" s="188">
        <f>S2669*H2669</f>
        <v>0</v>
      </c>
      <c r="AR2669" s="189" t="s">
        <v>265</v>
      </c>
      <c r="AT2669" s="189" t="s">
        <v>179</v>
      </c>
      <c r="AU2669" s="189" t="s">
        <v>81</v>
      </c>
      <c r="AY2669" s="18" t="s">
        <v>177</v>
      </c>
      <c r="BE2669" s="190">
        <f>IF(N2669="základní",J2669,0)</f>
        <v>0</v>
      </c>
      <c r="BF2669" s="190">
        <f>IF(N2669="snížená",J2669,0)</f>
        <v>0</v>
      </c>
      <c r="BG2669" s="190">
        <f>IF(N2669="zákl. přenesená",J2669,0)</f>
        <v>0</v>
      </c>
      <c r="BH2669" s="190">
        <f>IF(N2669="sníž. přenesená",J2669,0)</f>
        <v>0</v>
      </c>
      <c r="BI2669" s="190">
        <f>IF(N2669="nulová",J2669,0)</f>
        <v>0</v>
      </c>
      <c r="BJ2669" s="18" t="s">
        <v>79</v>
      </c>
      <c r="BK2669" s="190">
        <f>ROUND(I2669*H2669,2)</f>
        <v>0</v>
      </c>
      <c r="BL2669" s="18" t="s">
        <v>265</v>
      </c>
      <c r="BM2669" s="189" t="s">
        <v>1800</v>
      </c>
    </row>
    <row r="2670" spans="2:65" s="1" customFormat="1" ht="16.5" customHeight="1">
      <c r="B2670" s="177"/>
      <c r="C2670" s="178" t="s">
        <v>1801</v>
      </c>
      <c r="D2670" s="178" t="s">
        <v>179</v>
      </c>
      <c r="E2670" s="179" t="s">
        <v>1802</v>
      </c>
      <c r="F2670" s="180" t="s">
        <v>1803</v>
      </c>
      <c r="G2670" s="181" t="s">
        <v>494</v>
      </c>
      <c r="H2670" s="182">
        <v>125</v>
      </c>
      <c r="I2670" s="183"/>
      <c r="J2670" s="184">
        <f>ROUND(I2670*H2670,2)</f>
        <v>0</v>
      </c>
      <c r="K2670" s="180" t="s">
        <v>3</v>
      </c>
      <c r="L2670" s="37"/>
      <c r="M2670" s="185" t="s">
        <v>3</v>
      </c>
      <c r="N2670" s="186" t="s">
        <v>43</v>
      </c>
      <c r="O2670" s="70"/>
      <c r="P2670" s="187">
        <f>O2670*H2670</f>
        <v>0</v>
      </c>
      <c r="Q2670" s="187">
        <v>0</v>
      </c>
      <c r="R2670" s="187">
        <f>Q2670*H2670</f>
        <v>0</v>
      </c>
      <c r="S2670" s="187">
        <v>0</v>
      </c>
      <c r="T2670" s="188">
        <f>S2670*H2670</f>
        <v>0</v>
      </c>
      <c r="AR2670" s="189" t="s">
        <v>265</v>
      </c>
      <c r="AT2670" s="189" t="s">
        <v>179</v>
      </c>
      <c r="AU2670" s="189" t="s">
        <v>81</v>
      </c>
      <c r="AY2670" s="18" t="s">
        <v>177</v>
      </c>
      <c r="BE2670" s="190">
        <f>IF(N2670="základní",J2670,0)</f>
        <v>0</v>
      </c>
      <c r="BF2670" s="190">
        <f>IF(N2670="snížená",J2670,0)</f>
        <v>0</v>
      </c>
      <c r="BG2670" s="190">
        <f>IF(N2670="zákl. přenesená",J2670,0)</f>
        <v>0</v>
      </c>
      <c r="BH2670" s="190">
        <f>IF(N2670="sníž. přenesená",J2670,0)</f>
        <v>0</v>
      </c>
      <c r="BI2670" s="190">
        <f>IF(N2670="nulová",J2670,0)</f>
        <v>0</v>
      </c>
      <c r="BJ2670" s="18" t="s">
        <v>79</v>
      </c>
      <c r="BK2670" s="190">
        <f>ROUND(I2670*H2670,2)</f>
        <v>0</v>
      </c>
      <c r="BL2670" s="18" t="s">
        <v>265</v>
      </c>
      <c r="BM2670" s="189" t="s">
        <v>1804</v>
      </c>
    </row>
    <row r="2671" spans="2:63" s="11" customFormat="1" ht="22.8" customHeight="1">
      <c r="B2671" s="164"/>
      <c r="D2671" s="165" t="s">
        <v>71</v>
      </c>
      <c r="E2671" s="175" t="s">
        <v>1805</v>
      </c>
      <c r="F2671" s="175" t="s">
        <v>1806</v>
      </c>
      <c r="I2671" s="167"/>
      <c r="J2671" s="176">
        <f>BK2671</f>
        <v>0</v>
      </c>
      <c r="L2671" s="164"/>
      <c r="M2671" s="169"/>
      <c r="N2671" s="170"/>
      <c r="O2671" s="170"/>
      <c r="P2671" s="171">
        <f>SUM(P2672:P2769)</f>
        <v>0</v>
      </c>
      <c r="Q2671" s="170"/>
      <c r="R2671" s="171">
        <f>SUM(R2672:R2769)</f>
        <v>6.899637760000001</v>
      </c>
      <c r="S2671" s="170"/>
      <c r="T2671" s="172">
        <f>SUM(T2672:T2769)</f>
        <v>5.0799959999999995</v>
      </c>
      <c r="AR2671" s="165" t="s">
        <v>81</v>
      </c>
      <c r="AT2671" s="173" t="s">
        <v>71</v>
      </c>
      <c r="AU2671" s="173" t="s">
        <v>79</v>
      </c>
      <c r="AY2671" s="165" t="s">
        <v>177</v>
      </c>
      <c r="BK2671" s="174">
        <f>SUM(BK2672:BK2769)</f>
        <v>0</v>
      </c>
    </row>
    <row r="2672" spans="2:65" s="1" customFormat="1" ht="36" customHeight="1">
      <c r="B2672" s="177"/>
      <c r="C2672" s="178" t="s">
        <v>1807</v>
      </c>
      <c r="D2672" s="178" t="s">
        <v>179</v>
      </c>
      <c r="E2672" s="179" t="s">
        <v>1808</v>
      </c>
      <c r="F2672" s="180" t="s">
        <v>1809</v>
      </c>
      <c r="G2672" s="181" t="s">
        <v>494</v>
      </c>
      <c r="H2672" s="182">
        <v>21.2</v>
      </c>
      <c r="I2672" s="183"/>
      <c r="J2672" s="184">
        <f>ROUND(I2672*H2672,2)</f>
        <v>0</v>
      </c>
      <c r="K2672" s="180" t="s">
        <v>183</v>
      </c>
      <c r="L2672" s="37"/>
      <c r="M2672" s="185" t="s">
        <v>3</v>
      </c>
      <c r="N2672" s="186" t="s">
        <v>43</v>
      </c>
      <c r="O2672" s="70"/>
      <c r="P2672" s="187">
        <f>O2672*H2672</f>
        <v>0</v>
      </c>
      <c r="Q2672" s="187">
        <v>0</v>
      </c>
      <c r="R2672" s="187">
        <f>Q2672*H2672</f>
        <v>0</v>
      </c>
      <c r="S2672" s="187">
        <v>0.01232</v>
      </c>
      <c r="T2672" s="188">
        <f>S2672*H2672</f>
        <v>0.26118399999999997</v>
      </c>
      <c r="AR2672" s="189" t="s">
        <v>265</v>
      </c>
      <c r="AT2672" s="189" t="s">
        <v>179</v>
      </c>
      <c r="AU2672" s="189" t="s">
        <v>81</v>
      </c>
      <c r="AY2672" s="18" t="s">
        <v>177</v>
      </c>
      <c r="BE2672" s="190">
        <f>IF(N2672="základní",J2672,0)</f>
        <v>0</v>
      </c>
      <c r="BF2672" s="190">
        <f>IF(N2672="snížená",J2672,0)</f>
        <v>0</v>
      </c>
      <c r="BG2672" s="190">
        <f>IF(N2672="zákl. přenesená",J2672,0)</f>
        <v>0</v>
      </c>
      <c r="BH2672" s="190">
        <f>IF(N2672="sníž. přenesená",J2672,0)</f>
        <v>0</v>
      </c>
      <c r="BI2672" s="190">
        <f>IF(N2672="nulová",J2672,0)</f>
        <v>0</v>
      </c>
      <c r="BJ2672" s="18" t="s">
        <v>79</v>
      </c>
      <c r="BK2672" s="190">
        <f>ROUND(I2672*H2672,2)</f>
        <v>0</v>
      </c>
      <c r="BL2672" s="18" t="s">
        <v>265</v>
      </c>
      <c r="BM2672" s="189" t="s">
        <v>1810</v>
      </c>
    </row>
    <row r="2673" spans="2:47" s="1" customFormat="1" ht="12">
      <c r="B2673" s="37"/>
      <c r="D2673" s="191" t="s">
        <v>186</v>
      </c>
      <c r="F2673" s="192" t="s">
        <v>1811</v>
      </c>
      <c r="I2673" s="122"/>
      <c r="L2673" s="37"/>
      <c r="M2673" s="193"/>
      <c r="N2673" s="70"/>
      <c r="O2673" s="70"/>
      <c r="P2673" s="70"/>
      <c r="Q2673" s="70"/>
      <c r="R2673" s="70"/>
      <c r="S2673" s="70"/>
      <c r="T2673" s="71"/>
      <c r="AT2673" s="18" t="s">
        <v>186</v>
      </c>
      <c r="AU2673" s="18" t="s">
        <v>81</v>
      </c>
    </row>
    <row r="2674" spans="2:51" s="12" customFormat="1" ht="12">
      <c r="B2674" s="194"/>
      <c r="D2674" s="191" t="s">
        <v>188</v>
      </c>
      <c r="E2674" s="195" t="s">
        <v>3</v>
      </c>
      <c r="F2674" s="196" t="s">
        <v>1812</v>
      </c>
      <c r="H2674" s="197">
        <v>21.2</v>
      </c>
      <c r="I2674" s="198"/>
      <c r="L2674" s="194"/>
      <c r="M2674" s="199"/>
      <c r="N2674" s="200"/>
      <c r="O2674" s="200"/>
      <c r="P2674" s="200"/>
      <c r="Q2674" s="200"/>
      <c r="R2674" s="200"/>
      <c r="S2674" s="200"/>
      <c r="T2674" s="201"/>
      <c r="AT2674" s="195" t="s">
        <v>188</v>
      </c>
      <c r="AU2674" s="195" t="s">
        <v>81</v>
      </c>
      <c r="AV2674" s="12" t="s">
        <v>81</v>
      </c>
      <c r="AW2674" s="12" t="s">
        <v>34</v>
      </c>
      <c r="AX2674" s="12" t="s">
        <v>72</v>
      </c>
      <c r="AY2674" s="195" t="s">
        <v>177</v>
      </c>
    </row>
    <row r="2675" spans="2:51" s="13" customFormat="1" ht="12">
      <c r="B2675" s="213"/>
      <c r="D2675" s="191" t="s">
        <v>188</v>
      </c>
      <c r="E2675" s="214" t="s">
        <v>3</v>
      </c>
      <c r="F2675" s="215" t="s">
        <v>1813</v>
      </c>
      <c r="H2675" s="216">
        <v>21.2</v>
      </c>
      <c r="I2675" s="217"/>
      <c r="L2675" s="213"/>
      <c r="M2675" s="218"/>
      <c r="N2675" s="219"/>
      <c r="O2675" s="219"/>
      <c r="P2675" s="219"/>
      <c r="Q2675" s="219"/>
      <c r="R2675" s="219"/>
      <c r="S2675" s="219"/>
      <c r="T2675" s="220"/>
      <c r="AT2675" s="214" t="s">
        <v>188</v>
      </c>
      <c r="AU2675" s="214" t="s">
        <v>81</v>
      </c>
      <c r="AV2675" s="13" t="s">
        <v>184</v>
      </c>
      <c r="AW2675" s="13" t="s">
        <v>34</v>
      </c>
      <c r="AX2675" s="13" t="s">
        <v>79</v>
      </c>
      <c r="AY2675" s="214" t="s">
        <v>177</v>
      </c>
    </row>
    <row r="2676" spans="2:65" s="1" customFormat="1" ht="36" customHeight="1">
      <c r="B2676" s="177"/>
      <c r="C2676" s="178" t="s">
        <v>1814</v>
      </c>
      <c r="D2676" s="178" t="s">
        <v>179</v>
      </c>
      <c r="E2676" s="179" t="s">
        <v>1815</v>
      </c>
      <c r="F2676" s="180" t="s">
        <v>1816</v>
      </c>
      <c r="G2676" s="181" t="s">
        <v>494</v>
      </c>
      <c r="H2676" s="182">
        <v>33.2</v>
      </c>
      <c r="I2676" s="183"/>
      <c r="J2676" s="184">
        <f>ROUND(I2676*H2676,2)</f>
        <v>0</v>
      </c>
      <c r="K2676" s="180" t="s">
        <v>183</v>
      </c>
      <c r="L2676" s="37"/>
      <c r="M2676" s="185" t="s">
        <v>3</v>
      </c>
      <c r="N2676" s="186" t="s">
        <v>43</v>
      </c>
      <c r="O2676" s="70"/>
      <c r="P2676" s="187">
        <f>O2676*H2676</f>
        <v>0</v>
      </c>
      <c r="Q2676" s="187">
        <v>0</v>
      </c>
      <c r="R2676" s="187">
        <f>Q2676*H2676</f>
        <v>0</v>
      </c>
      <c r="S2676" s="187">
        <v>0.01232</v>
      </c>
      <c r="T2676" s="188">
        <f>S2676*H2676</f>
        <v>0.409024</v>
      </c>
      <c r="AR2676" s="189" t="s">
        <v>265</v>
      </c>
      <c r="AT2676" s="189" t="s">
        <v>179</v>
      </c>
      <c r="AU2676" s="189" t="s">
        <v>81</v>
      </c>
      <c r="AY2676" s="18" t="s">
        <v>177</v>
      </c>
      <c r="BE2676" s="190">
        <f>IF(N2676="základní",J2676,0)</f>
        <v>0</v>
      </c>
      <c r="BF2676" s="190">
        <f>IF(N2676="snížená",J2676,0)</f>
        <v>0</v>
      </c>
      <c r="BG2676" s="190">
        <f>IF(N2676="zákl. přenesená",J2676,0)</f>
        <v>0</v>
      </c>
      <c r="BH2676" s="190">
        <f>IF(N2676="sníž. přenesená",J2676,0)</f>
        <v>0</v>
      </c>
      <c r="BI2676" s="190">
        <f>IF(N2676="nulová",J2676,0)</f>
        <v>0</v>
      </c>
      <c r="BJ2676" s="18" t="s">
        <v>79</v>
      </c>
      <c r="BK2676" s="190">
        <f>ROUND(I2676*H2676,2)</f>
        <v>0</v>
      </c>
      <c r="BL2676" s="18" t="s">
        <v>265</v>
      </c>
      <c r="BM2676" s="189" t="s">
        <v>1817</v>
      </c>
    </row>
    <row r="2677" spans="2:47" s="1" customFormat="1" ht="12">
      <c r="B2677" s="37"/>
      <c r="D2677" s="191" t="s">
        <v>186</v>
      </c>
      <c r="F2677" s="192" t="s">
        <v>1811</v>
      </c>
      <c r="I2677" s="122"/>
      <c r="L2677" s="37"/>
      <c r="M2677" s="193"/>
      <c r="N2677" s="70"/>
      <c r="O2677" s="70"/>
      <c r="P2677" s="70"/>
      <c r="Q2677" s="70"/>
      <c r="R2677" s="70"/>
      <c r="S2677" s="70"/>
      <c r="T2677" s="71"/>
      <c r="AT2677" s="18" t="s">
        <v>186</v>
      </c>
      <c r="AU2677" s="18" t="s">
        <v>81</v>
      </c>
    </row>
    <row r="2678" spans="2:51" s="12" customFormat="1" ht="12">
      <c r="B2678" s="194"/>
      <c r="D2678" s="191" t="s">
        <v>188</v>
      </c>
      <c r="E2678" s="195" t="s">
        <v>3</v>
      </c>
      <c r="F2678" s="196" t="s">
        <v>1818</v>
      </c>
      <c r="H2678" s="197">
        <v>21.6</v>
      </c>
      <c r="I2678" s="198"/>
      <c r="L2678" s="194"/>
      <c r="M2678" s="199"/>
      <c r="N2678" s="200"/>
      <c r="O2678" s="200"/>
      <c r="P2678" s="200"/>
      <c r="Q2678" s="200"/>
      <c r="R2678" s="200"/>
      <c r="S2678" s="200"/>
      <c r="T2678" s="201"/>
      <c r="AT2678" s="195" t="s">
        <v>188</v>
      </c>
      <c r="AU2678" s="195" t="s">
        <v>81</v>
      </c>
      <c r="AV2678" s="12" t="s">
        <v>81</v>
      </c>
      <c r="AW2678" s="12" t="s">
        <v>34</v>
      </c>
      <c r="AX2678" s="12" t="s">
        <v>72</v>
      </c>
      <c r="AY2678" s="195" t="s">
        <v>177</v>
      </c>
    </row>
    <row r="2679" spans="2:51" s="12" customFormat="1" ht="12">
      <c r="B2679" s="194"/>
      <c r="D2679" s="191" t="s">
        <v>188</v>
      </c>
      <c r="E2679" s="195" t="s">
        <v>3</v>
      </c>
      <c r="F2679" s="196" t="s">
        <v>1819</v>
      </c>
      <c r="H2679" s="197">
        <v>7.8</v>
      </c>
      <c r="I2679" s="198"/>
      <c r="L2679" s="194"/>
      <c r="M2679" s="199"/>
      <c r="N2679" s="200"/>
      <c r="O2679" s="200"/>
      <c r="P2679" s="200"/>
      <c r="Q2679" s="200"/>
      <c r="R2679" s="200"/>
      <c r="S2679" s="200"/>
      <c r="T2679" s="201"/>
      <c r="AT2679" s="195" t="s">
        <v>188</v>
      </c>
      <c r="AU2679" s="195" t="s">
        <v>81</v>
      </c>
      <c r="AV2679" s="12" t="s">
        <v>81</v>
      </c>
      <c r="AW2679" s="12" t="s">
        <v>34</v>
      </c>
      <c r="AX2679" s="12" t="s">
        <v>72</v>
      </c>
      <c r="AY2679" s="195" t="s">
        <v>177</v>
      </c>
    </row>
    <row r="2680" spans="2:51" s="12" customFormat="1" ht="12">
      <c r="B2680" s="194"/>
      <c r="D2680" s="191" t="s">
        <v>188</v>
      </c>
      <c r="E2680" s="195" t="s">
        <v>3</v>
      </c>
      <c r="F2680" s="196" t="s">
        <v>1820</v>
      </c>
      <c r="H2680" s="197">
        <v>3.8</v>
      </c>
      <c r="I2680" s="198"/>
      <c r="L2680" s="194"/>
      <c r="M2680" s="199"/>
      <c r="N2680" s="200"/>
      <c r="O2680" s="200"/>
      <c r="P2680" s="200"/>
      <c r="Q2680" s="200"/>
      <c r="R2680" s="200"/>
      <c r="S2680" s="200"/>
      <c r="T2680" s="201"/>
      <c r="AT2680" s="195" t="s">
        <v>188</v>
      </c>
      <c r="AU2680" s="195" t="s">
        <v>81</v>
      </c>
      <c r="AV2680" s="12" t="s">
        <v>81</v>
      </c>
      <c r="AW2680" s="12" t="s">
        <v>34</v>
      </c>
      <c r="AX2680" s="12" t="s">
        <v>72</v>
      </c>
      <c r="AY2680" s="195" t="s">
        <v>177</v>
      </c>
    </row>
    <row r="2681" spans="2:51" s="13" customFormat="1" ht="12">
      <c r="B2681" s="213"/>
      <c r="D2681" s="191" t="s">
        <v>188</v>
      </c>
      <c r="E2681" s="214" t="s">
        <v>3</v>
      </c>
      <c r="F2681" s="215" t="s">
        <v>1813</v>
      </c>
      <c r="H2681" s="216">
        <v>33.2</v>
      </c>
      <c r="I2681" s="217"/>
      <c r="L2681" s="213"/>
      <c r="M2681" s="218"/>
      <c r="N2681" s="219"/>
      <c r="O2681" s="219"/>
      <c r="P2681" s="219"/>
      <c r="Q2681" s="219"/>
      <c r="R2681" s="219"/>
      <c r="S2681" s="219"/>
      <c r="T2681" s="220"/>
      <c r="AT2681" s="214" t="s">
        <v>188</v>
      </c>
      <c r="AU2681" s="214" t="s">
        <v>81</v>
      </c>
      <c r="AV2681" s="13" t="s">
        <v>184</v>
      </c>
      <c r="AW2681" s="13" t="s">
        <v>34</v>
      </c>
      <c r="AX2681" s="13" t="s">
        <v>79</v>
      </c>
      <c r="AY2681" s="214" t="s">
        <v>177</v>
      </c>
    </row>
    <row r="2682" spans="2:65" s="1" customFormat="1" ht="36" customHeight="1">
      <c r="B2682" s="177"/>
      <c r="C2682" s="178" t="s">
        <v>1821</v>
      </c>
      <c r="D2682" s="178" t="s">
        <v>179</v>
      </c>
      <c r="E2682" s="179" t="s">
        <v>1822</v>
      </c>
      <c r="F2682" s="180" t="s">
        <v>1823</v>
      </c>
      <c r="G2682" s="181" t="s">
        <v>494</v>
      </c>
      <c r="H2682" s="182">
        <v>131.4</v>
      </c>
      <c r="I2682" s="183"/>
      <c r="J2682" s="184">
        <f>ROUND(I2682*H2682,2)</f>
        <v>0</v>
      </c>
      <c r="K2682" s="180" t="s">
        <v>183</v>
      </c>
      <c r="L2682" s="37"/>
      <c r="M2682" s="185" t="s">
        <v>3</v>
      </c>
      <c r="N2682" s="186" t="s">
        <v>43</v>
      </c>
      <c r="O2682" s="70"/>
      <c r="P2682" s="187">
        <f>O2682*H2682</f>
        <v>0</v>
      </c>
      <c r="Q2682" s="187">
        <v>0</v>
      </c>
      <c r="R2682" s="187">
        <f>Q2682*H2682</f>
        <v>0</v>
      </c>
      <c r="S2682" s="187">
        <v>0.01232</v>
      </c>
      <c r="T2682" s="188">
        <f>S2682*H2682</f>
        <v>1.618848</v>
      </c>
      <c r="AR2682" s="189" t="s">
        <v>265</v>
      </c>
      <c r="AT2682" s="189" t="s">
        <v>179</v>
      </c>
      <c r="AU2682" s="189" t="s">
        <v>81</v>
      </c>
      <c r="AY2682" s="18" t="s">
        <v>177</v>
      </c>
      <c r="BE2682" s="190">
        <f>IF(N2682="základní",J2682,0)</f>
        <v>0</v>
      </c>
      <c r="BF2682" s="190">
        <f>IF(N2682="snížená",J2682,0)</f>
        <v>0</v>
      </c>
      <c r="BG2682" s="190">
        <f>IF(N2682="zákl. přenesená",J2682,0)</f>
        <v>0</v>
      </c>
      <c r="BH2682" s="190">
        <f>IF(N2682="sníž. přenesená",J2682,0)</f>
        <v>0</v>
      </c>
      <c r="BI2682" s="190">
        <f>IF(N2682="nulová",J2682,0)</f>
        <v>0</v>
      </c>
      <c r="BJ2682" s="18" t="s">
        <v>79</v>
      </c>
      <c r="BK2682" s="190">
        <f>ROUND(I2682*H2682,2)</f>
        <v>0</v>
      </c>
      <c r="BL2682" s="18" t="s">
        <v>265</v>
      </c>
      <c r="BM2682" s="189" t="s">
        <v>1824</v>
      </c>
    </row>
    <row r="2683" spans="2:47" s="1" customFormat="1" ht="12">
      <c r="B2683" s="37"/>
      <c r="D2683" s="191" t="s">
        <v>186</v>
      </c>
      <c r="F2683" s="192" t="s">
        <v>1811</v>
      </c>
      <c r="I2683" s="122"/>
      <c r="L2683" s="37"/>
      <c r="M2683" s="193"/>
      <c r="N2683" s="70"/>
      <c r="O2683" s="70"/>
      <c r="P2683" s="70"/>
      <c r="Q2683" s="70"/>
      <c r="R2683" s="70"/>
      <c r="S2683" s="70"/>
      <c r="T2683" s="71"/>
      <c r="AT2683" s="18" t="s">
        <v>186</v>
      </c>
      <c r="AU2683" s="18" t="s">
        <v>81</v>
      </c>
    </row>
    <row r="2684" spans="2:51" s="12" customFormat="1" ht="12">
      <c r="B2684" s="194"/>
      <c r="D2684" s="191" t="s">
        <v>188</v>
      </c>
      <c r="E2684" s="195" t="s">
        <v>3</v>
      </c>
      <c r="F2684" s="196" t="s">
        <v>1825</v>
      </c>
      <c r="H2684" s="197">
        <v>95</v>
      </c>
      <c r="I2684" s="198"/>
      <c r="L2684" s="194"/>
      <c r="M2684" s="199"/>
      <c r="N2684" s="200"/>
      <c r="O2684" s="200"/>
      <c r="P2684" s="200"/>
      <c r="Q2684" s="200"/>
      <c r="R2684" s="200"/>
      <c r="S2684" s="200"/>
      <c r="T2684" s="201"/>
      <c r="AT2684" s="195" t="s">
        <v>188</v>
      </c>
      <c r="AU2684" s="195" t="s">
        <v>81</v>
      </c>
      <c r="AV2684" s="12" t="s">
        <v>81</v>
      </c>
      <c r="AW2684" s="12" t="s">
        <v>34</v>
      </c>
      <c r="AX2684" s="12" t="s">
        <v>72</v>
      </c>
      <c r="AY2684" s="195" t="s">
        <v>177</v>
      </c>
    </row>
    <row r="2685" spans="2:51" s="12" customFormat="1" ht="12">
      <c r="B2685" s="194"/>
      <c r="D2685" s="191" t="s">
        <v>188</v>
      </c>
      <c r="E2685" s="195" t="s">
        <v>3</v>
      </c>
      <c r="F2685" s="196" t="s">
        <v>1826</v>
      </c>
      <c r="H2685" s="197">
        <v>12.4</v>
      </c>
      <c r="I2685" s="198"/>
      <c r="L2685" s="194"/>
      <c r="M2685" s="199"/>
      <c r="N2685" s="200"/>
      <c r="O2685" s="200"/>
      <c r="P2685" s="200"/>
      <c r="Q2685" s="200"/>
      <c r="R2685" s="200"/>
      <c r="S2685" s="200"/>
      <c r="T2685" s="201"/>
      <c r="AT2685" s="195" t="s">
        <v>188</v>
      </c>
      <c r="AU2685" s="195" t="s">
        <v>81</v>
      </c>
      <c r="AV2685" s="12" t="s">
        <v>81</v>
      </c>
      <c r="AW2685" s="12" t="s">
        <v>34</v>
      </c>
      <c r="AX2685" s="12" t="s">
        <v>72</v>
      </c>
      <c r="AY2685" s="195" t="s">
        <v>177</v>
      </c>
    </row>
    <row r="2686" spans="2:51" s="12" customFormat="1" ht="12">
      <c r="B2686" s="194"/>
      <c r="D2686" s="191" t="s">
        <v>188</v>
      </c>
      <c r="E2686" s="195" t="s">
        <v>3</v>
      </c>
      <c r="F2686" s="196" t="s">
        <v>1827</v>
      </c>
      <c r="H2686" s="197">
        <v>24</v>
      </c>
      <c r="I2686" s="198"/>
      <c r="L2686" s="194"/>
      <c r="M2686" s="199"/>
      <c r="N2686" s="200"/>
      <c r="O2686" s="200"/>
      <c r="P2686" s="200"/>
      <c r="Q2686" s="200"/>
      <c r="R2686" s="200"/>
      <c r="S2686" s="200"/>
      <c r="T2686" s="201"/>
      <c r="AT2686" s="195" t="s">
        <v>188</v>
      </c>
      <c r="AU2686" s="195" t="s">
        <v>81</v>
      </c>
      <c r="AV2686" s="12" t="s">
        <v>81</v>
      </c>
      <c r="AW2686" s="12" t="s">
        <v>34</v>
      </c>
      <c r="AX2686" s="12" t="s">
        <v>72</v>
      </c>
      <c r="AY2686" s="195" t="s">
        <v>177</v>
      </c>
    </row>
    <row r="2687" spans="2:51" s="13" customFormat="1" ht="12">
      <c r="B2687" s="213"/>
      <c r="D2687" s="191" t="s">
        <v>188</v>
      </c>
      <c r="E2687" s="214" t="s">
        <v>3</v>
      </c>
      <c r="F2687" s="215" t="s">
        <v>1813</v>
      </c>
      <c r="H2687" s="216">
        <v>131.4</v>
      </c>
      <c r="I2687" s="217"/>
      <c r="L2687" s="213"/>
      <c r="M2687" s="218"/>
      <c r="N2687" s="219"/>
      <c r="O2687" s="219"/>
      <c r="P2687" s="219"/>
      <c r="Q2687" s="219"/>
      <c r="R2687" s="219"/>
      <c r="S2687" s="219"/>
      <c r="T2687" s="220"/>
      <c r="AT2687" s="214" t="s">
        <v>188</v>
      </c>
      <c r="AU2687" s="214" t="s">
        <v>81</v>
      </c>
      <c r="AV2687" s="13" t="s">
        <v>184</v>
      </c>
      <c r="AW2687" s="13" t="s">
        <v>34</v>
      </c>
      <c r="AX2687" s="13" t="s">
        <v>79</v>
      </c>
      <c r="AY2687" s="214" t="s">
        <v>177</v>
      </c>
    </row>
    <row r="2688" spans="2:65" s="1" customFormat="1" ht="36" customHeight="1">
      <c r="B2688" s="177"/>
      <c r="C2688" s="178" t="s">
        <v>1828</v>
      </c>
      <c r="D2688" s="178" t="s">
        <v>179</v>
      </c>
      <c r="E2688" s="179" t="s">
        <v>1829</v>
      </c>
      <c r="F2688" s="180" t="s">
        <v>1830</v>
      </c>
      <c r="G2688" s="181" t="s">
        <v>494</v>
      </c>
      <c r="H2688" s="182">
        <v>16</v>
      </c>
      <c r="I2688" s="183"/>
      <c r="J2688" s="184">
        <f>ROUND(I2688*H2688,2)</f>
        <v>0</v>
      </c>
      <c r="K2688" s="180" t="s">
        <v>183</v>
      </c>
      <c r="L2688" s="37"/>
      <c r="M2688" s="185" t="s">
        <v>3</v>
      </c>
      <c r="N2688" s="186" t="s">
        <v>43</v>
      </c>
      <c r="O2688" s="70"/>
      <c r="P2688" s="187">
        <f>O2688*H2688</f>
        <v>0</v>
      </c>
      <c r="Q2688" s="187">
        <v>0</v>
      </c>
      <c r="R2688" s="187">
        <f>Q2688*H2688</f>
        <v>0</v>
      </c>
      <c r="S2688" s="187">
        <v>0.01584</v>
      </c>
      <c r="T2688" s="188">
        <f>S2688*H2688</f>
        <v>0.25344</v>
      </c>
      <c r="AR2688" s="189" t="s">
        <v>265</v>
      </c>
      <c r="AT2688" s="189" t="s">
        <v>179</v>
      </c>
      <c r="AU2688" s="189" t="s">
        <v>81</v>
      </c>
      <c r="AY2688" s="18" t="s">
        <v>177</v>
      </c>
      <c r="BE2688" s="190">
        <f>IF(N2688="základní",J2688,0)</f>
        <v>0</v>
      </c>
      <c r="BF2688" s="190">
        <f>IF(N2688="snížená",J2688,0)</f>
        <v>0</v>
      </c>
      <c r="BG2688" s="190">
        <f>IF(N2688="zákl. přenesená",J2688,0)</f>
        <v>0</v>
      </c>
      <c r="BH2688" s="190">
        <f>IF(N2688="sníž. přenesená",J2688,0)</f>
        <v>0</v>
      </c>
      <c r="BI2688" s="190">
        <f>IF(N2688="nulová",J2688,0)</f>
        <v>0</v>
      </c>
      <c r="BJ2688" s="18" t="s">
        <v>79</v>
      </c>
      <c r="BK2688" s="190">
        <f>ROUND(I2688*H2688,2)</f>
        <v>0</v>
      </c>
      <c r="BL2688" s="18" t="s">
        <v>265</v>
      </c>
      <c r="BM2688" s="189" t="s">
        <v>1831</v>
      </c>
    </row>
    <row r="2689" spans="2:47" s="1" customFormat="1" ht="12">
      <c r="B2689" s="37"/>
      <c r="D2689" s="191" t="s">
        <v>186</v>
      </c>
      <c r="F2689" s="192" t="s">
        <v>1811</v>
      </c>
      <c r="I2689" s="122"/>
      <c r="L2689" s="37"/>
      <c r="M2689" s="193"/>
      <c r="N2689" s="70"/>
      <c r="O2689" s="70"/>
      <c r="P2689" s="70"/>
      <c r="Q2689" s="70"/>
      <c r="R2689" s="70"/>
      <c r="S2689" s="70"/>
      <c r="T2689" s="71"/>
      <c r="AT2689" s="18" t="s">
        <v>186</v>
      </c>
      <c r="AU2689" s="18" t="s">
        <v>81</v>
      </c>
    </row>
    <row r="2690" spans="2:51" s="12" customFormat="1" ht="12">
      <c r="B2690" s="194"/>
      <c r="D2690" s="191" t="s">
        <v>188</v>
      </c>
      <c r="E2690" s="195" t="s">
        <v>3</v>
      </c>
      <c r="F2690" s="196" t="s">
        <v>1832</v>
      </c>
      <c r="H2690" s="197">
        <v>16</v>
      </c>
      <c r="I2690" s="198"/>
      <c r="L2690" s="194"/>
      <c r="M2690" s="199"/>
      <c r="N2690" s="200"/>
      <c r="O2690" s="200"/>
      <c r="P2690" s="200"/>
      <c r="Q2690" s="200"/>
      <c r="R2690" s="200"/>
      <c r="S2690" s="200"/>
      <c r="T2690" s="201"/>
      <c r="AT2690" s="195" t="s">
        <v>188</v>
      </c>
      <c r="AU2690" s="195" t="s">
        <v>81</v>
      </c>
      <c r="AV2690" s="12" t="s">
        <v>81</v>
      </c>
      <c r="AW2690" s="12" t="s">
        <v>34</v>
      </c>
      <c r="AX2690" s="12" t="s">
        <v>72</v>
      </c>
      <c r="AY2690" s="195" t="s">
        <v>177</v>
      </c>
    </row>
    <row r="2691" spans="2:51" s="13" customFormat="1" ht="12">
      <c r="B2691" s="213"/>
      <c r="D2691" s="191" t="s">
        <v>188</v>
      </c>
      <c r="E2691" s="214" t="s">
        <v>3</v>
      </c>
      <c r="F2691" s="215" t="s">
        <v>1813</v>
      </c>
      <c r="H2691" s="216">
        <v>16</v>
      </c>
      <c r="I2691" s="217"/>
      <c r="L2691" s="213"/>
      <c r="M2691" s="218"/>
      <c r="N2691" s="219"/>
      <c r="O2691" s="219"/>
      <c r="P2691" s="219"/>
      <c r="Q2691" s="219"/>
      <c r="R2691" s="219"/>
      <c r="S2691" s="219"/>
      <c r="T2691" s="220"/>
      <c r="AT2691" s="214" t="s">
        <v>188</v>
      </c>
      <c r="AU2691" s="214" t="s">
        <v>81</v>
      </c>
      <c r="AV2691" s="13" t="s">
        <v>184</v>
      </c>
      <c r="AW2691" s="13" t="s">
        <v>34</v>
      </c>
      <c r="AX2691" s="13" t="s">
        <v>79</v>
      </c>
      <c r="AY2691" s="214" t="s">
        <v>177</v>
      </c>
    </row>
    <row r="2692" spans="2:65" s="1" customFormat="1" ht="36" customHeight="1">
      <c r="B2692" s="177"/>
      <c r="C2692" s="178" t="s">
        <v>1833</v>
      </c>
      <c r="D2692" s="178" t="s">
        <v>179</v>
      </c>
      <c r="E2692" s="179" t="s">
        <v>1834</v>
      </c>
      <c r="F2692" s="180" t="s">
        <v>1835</v>
      </c>
      <c r="G2692" s="181" t="s">
        <v>494</v>
      </c>
      <c r="H2692" s="182">
        <v>18.5</v>
      </c>
      <c r="I2692" s="183"/>
      <c r="J2692" s="184">
        <f>ROUND(I2692*H2692,2)</f>
        <v>0</v>
      </c>
      <c r="K2692" s="180" t="s">
        <v>183</v>
      </c>
      <c r="L2692" s="37"/>
      <c r="M2692" s="185" t="s">
        <v>3</v>
      </c>
      <c r="N2692" s="186" t="s">
        <v>43</v>
      </c>
      <c r="O2692" s="70"/>
      <c r="P2692" s="187">
        <f>O2692*H2692</f>
        <v>0</v>
      </c>
      <c r="Q2692" s="187">
        <v>0.00732</v>
      </c>
      <c r="R2692" s="187">
        <f>Q2692*H2692</f>
        <v>0.13542</v>
      </c>
      <c r="S2692" s="187">
        <v>0</v>
      </c>
      <c r="T2692" s="188">
        <f>S2692*H2692</f>
        <v>0</v>
      </c>
      <c r="AR2692" s="189" t="s">
        <v>265</v>
      </c>
      <c r="AT2692" s="189" t="s">
        <v>179</v>
      </c>
      <c r="AU2692" s="189" t="s">
        <v>81</v>
      </c>
      <c r="AY2692" s="18" t="s">
        <v>177</v>
      </c>
      <c r="BE2692" s="190">
        <f>IF(N2692="základní",J2692,0)</f>
        <v>0</v>
      </c>
      <c r="BF2692" s="190">
        <f>IF(N2692="snížená",J2692,0)</f>
        <v>0</v>
      </c>
      <c r="BG2692" s="190">
        <f>IF(N2692="zákl. přenesená",J2692,0)</f>
        <v>0</v>
      </c>
      <c r="BH2692" s="190">
        <f>IF(N2692="sníž. přenesená",J2692,0)</f>
        <v>0</v>
      </c>
      <c r="BI2692" s="190">
        <f>IF(N2692="nulová",J2692,0)</f>
        <v>0</v>
      </c>
      <c r="BJ2692" s="18" t="s">
        <v>79</v>
      </c>
      <c r="BK2692" s="190">
        <f>ROUND(I2692*H2692,2)</f>
        <v>0</v>
      </c>
      <c r="BL2692" s="18" t="s">
        <v>265</v>
      </c>
      <c r="BM2692" s="189" t="s">
        <v>1836</v>
      </c>
    </row>
    <row r="2693" spans="2:47" s="1" customFormat="1" ht="12">
      <c r="B2693" s="37"/>
      <c r="D2693" s="191" t="s">
        <v>186</v>
      </c>
      <c r="F2693" s="192" t="s">
        <v>1811</v>
      </c>
      <c r="I2693" s="122"/>
      <c r="L2693" s="37"/>
      <c r="M2693" s="193"/>
      <c r="N2693" s="70"/>
      <c r="O2693" s="70"/>
      <c r="P2693" s="70"/>
      <c r="Q2693" s="70"/>
      <c r="R2693" s="70"/>
      <c r="S2693" s="70"/>
      <c r="T2693" s="71"/>
      <c r="AT2693" s="18" t="s">
        <v>186</v>
      </c>
      <c r="AU2693" s="18" t="s">
        <v>81</v>
      </c>
    </row>
    <row r="2694" spans="2:51" s="12" customFormat="1" ht="12">
      <c r="B2694" s="194"/>
      <c r="D2694" s="191" t="s">
        <v>188</v>
      </c>
      <c r="E2694" s="195" t="s">
        <v>3</v>
      </c>
      <c r="F2694" s="196" t="s">
        <v>1837</v>
      </c>
      <c r="H2694" s="197">
        <v>18.5</v>
      </c>
      <c r="I2694" s="198"/>
      <c r="L2694" s="194"/>
      <c r="M2694" s="199"/>
      <c r="N2694" s="200"/>
      <c r="O2694" s="200"/>
      <c r="P2694" s="200"/>
      <c r="Q2694" s="200"/>
      <c r="R2694" s="200"/>
      <c r="S2694" s="200"/>
      <c r="T2694" s="201"/>
      <c r="AT2694" s="195" t="s">
        <v>188</v>
      </c>
      <c r="AU2694" s="195" t="s">
        <v>81</v>
      </c>
      <c r="AV2694" s="12" t="s">
        <v>81</v>
      </c>
      <c r="AW2694" s="12" t="s">
        <v>34</v>
      </c>
      <c r="AX2694" s="12" t="s">
        <v>79</v>
      </c>
      <c r="AY2694" s="195" t="s">
        <v>177</v>
      </c>
    </row>
    <row r="2695" spans="2:65" s="1" customFormat="1" ht="36" customHeight="1">
      <c r="B2695" s="177"/>
      <c r="C2695" s="178" t="s">
        <v>1838</v>
      </c>
      <c r="D2695" s="178" t="s">
        <v>179</v>
      </c>
      <c r="E2695" s="179" t="s">
        <v>1839</v>
      </c>
      <c r="F2695" s="180" t="s">
        <v>1840</v>
      </c>
      <c r="G2695" s="181" t="s">
        <v>494</v>
      </c>
      <c r="H2695" s="182">
        <v>195.9</v>
      </c>
      <c r="I2695" s="183"/>
      <c r="J2695" s="184">
        <f>ROUND(I2695*H2695,2)</f>
        <v>0</v>
      </c>
      <c r="K2695" s="180" t="s">
        <v>183</v>
      </c>
      <c r="L2695" s="37"/>
      <c r="M2695" s="185" t="s">
        <v>3</v>
      </c>
      <c r="N2695" s="186" t="s">
        <v>43</v>
      </c>
      <c r="O2695" s="70"/>
      <c r="P2695" s="187">
        <f>O2695*H2695</f>
        <v>0</v>
      </c>
      <c r="Q2695" s="187">
        <v>0.01363</v>
      </c>
      <c r="R2695" s="187">
        <f>Q2695*H2695</f>
        <v>2.670117</v>
      </c>
      <c r="S2695" s="187">
        <v>0</v>
      </c>
      <c r="T2695" s="188">
        <f>S2695*H2695</f>
        <v>0</v>
      </c>
      <c r="AR2695" s="189" t="s">
        <v>265</v>
      </c>
      <c r="AT2695" s="189" t="s">
        <v>179</v>
      </c>
      <c r="AU2695" s="189" t="s">
        <v>81</v>
      </c>
      <c r="AY2695" s="18" t="s">
        <v>177</v>
      </c>
      <c r="BE2695" s="190">
        <f>IF(N2695="základní",J2695,0)</f>
        <v>0</v>
      </c>
      <c r="BF2695" s="190">
        <f>IF(N2695="snížená",J2695,0)</f>
        <v>0</v>
      </c>
      <c r="BG2695" s="190">
        <f>IF(N2695="zákl. přenesená",J2695,0)</f>
        <v>0</v>
      </c>
      <c r="BH2695" s="190">
        <f>IF(N2695="sníž. přenesená",J2695,0)</f>
        <v>0</v>
      </c>
      <c r="BI2695" s="190">
        <f>IF(N2695="nulová",J2695,0)</f>
        <v>0</v>
      </c>
      <c r="BJ2695" s="18" t="s">
        <v>79</v>
      </c>
      <c r="BK2695" s="190">
        <f>ROUND(I2695*H2695,2)</f>
        <v>0</v>
      </c>
      <c r="BL2695" s="18" t="s">
        <v>265</v>
      </c>
      <c r="BM2695" s="189" t="s">
        <v>1841</v>
      </c>
    </row>
    <row r="2696" spans="2:47" s="1" customFormat="1" ht="12">
      <c r="B2696" s="37"/>
      <c r="D2696" s="191" t="s">
        <v>186</v>
      </c>
      <c r="F2696" s="192" t="s">
        <v>1811</v>
      </c>
      <c r="I2696" s="122"/>
      <c r="L2696" s="37"/>
      <c r="M2696" s="193"/>
      <c r="N2696" s="70"/>
      <c r="O2696" s="70"/>
      <c r="P2696" s="70"/>
      <c r="Q2696" s="70"/>
      <c r="R2696" s="70"/>
      <c r="S2696" s="70"/>
      <c r="T2696" s="71"/>
      <c r="AT2696" s="18" t="s">
        <v>186</v>
      </c>
      <c r="AU2696" s="18" t="s">
        <v>81</v>
      </c>
    </row>
    <row r="2697" spans="2:51" s="12" customFormat="1" ht="12">
      <c r="B2697" s="194"/>
      <c r="D2697" s="191" t="s">
        <v>188</v>
      </c>
      <c r="E2697" s="195" t="s">
        <v>3</v>
      </c>
      <c r="F2697" s="196" t="s">
        <v>1842</v>
      </c>
      <c r="H2697" s="197">
        <v>156.5</v>
      </c>
      <c r="I2697" s="198"/>
      <c r="L2697" s="194"/>
      <c r="M2697" s="199"/>
      <c r="N2697" s="200"/>
      <c r="O2697" s="200"/>
      <c r="P2697" s="200"/>
      <c r="Q2697" s="200"/>
      <c r="R2697" s="200"/>
      <c r="S2697" s="200"/>
      <c r="T2697" s="201"/>
      <c r="AT2697" s="195" t="s">
        <v>188</v>
      </c>
      <c r="AU2697" s="195" t="s">
        <v>81</v>
      </c>
      <c r="AV2697" s="12" t="s">
        <v>81</v>
      </c>
      <c r="AW2697" s="12" t="s">
        <v>34</v>
      </c>
      <c r="AX2697" s="12" t="s">
        <v>72</v>
      </c>
      <c r="AY2697" s="195" t="s">
        <v>177</v>
      </c>
    </row>
    <row r="2698" spans="2:51" s="12" customFormat="1" ht="12">
      <c r="B2698" s="194"/>
      <c r="D2698" s="191" t="s">
        <v>188</v>
      </c>
      <c r="E2698" s="195" t="s">
        <v>3</v>
      </c>
      <c r="F2698" s="196" t="s">
        <v>1843</v>
      </c>
      <c r="H2698" s="197">
        <v>20.9</v>
      </c>
      <c r="I2698" s="198"/>
      <c r="L2698" s="194"/>
      <c r="M2698" s="199"/>
      <c r="N2698" s="200"/>
      <c r="O2698" s="200"/>
      <c r="P2698" s="200"/>
      <c r="Q2698" s="200"/>
      <c r="R2698" s="200"/>
      <c r="S2698" s="200"/>
      <c r="T2698" s="201"/>
      <c r="AT2698" s="195" t="s">
        <v>188</v>
      </c>
      <c r="AU2698" s="195" t="s">
        <v>81</v>
      </c>
      <c r="AV2698" s="12" t="s">
        <v>81</v>
      </c>
      <c r="AW2698" s="12" t="s">
        <v>34</v>
      </c>
      <c r="AX2698" s="12" t="s">
        <v>72</v>
      </c>
      <c r="AY2698" s="195" t="s">
        <v>177</v>
      </c>
    </row>
    <row r="2699" spans="2:51" s="12" customFormat="1" ht="12">
      <c r="B2699" s="194"/>
      <c r="D2699" s="191" t="s">
        <v>188</v>
      </c>
      <c r="E2699" s="195" t="s">
        <v>3</v>
      </c>
      <c r="F2699" s="196" t="s">
        <v>1844</v>
      </c>
      <c r="H2699" s="197">
        <v>18.5</v>
      </c>
      <c r="I2699" s="198"/>
      <c r="L2699" s="194"/>
      <c r="M2699" s="199"/>
      <c r="N2699" s="200"/>
      <c r="O2699" s="200"/>
      <c r="P2699" s="200"/>
      <c r="Q2699" s="200"/>
      <c r="R2699" s="200"/>
      <c r="S2699" s="200"/>
      <c r="T2699" s="201"/>
      <c r="AT2699" s="195" t="s">
        <v>188</v>
      </c>
      <c r="AU2699" s="195" t="s">
        <v>81</v>
      </c>
      <c r="AV2699" s="12" t="s">
        <v>81</v>
      </c>
      <c r="AW2699" s="12" t="s">
        <v>34</v>
      </c>
      <c r="AX2699" s="12" t="s">
        <v>72</v>
      </c>
      <c r="AY2699" s="195" t="s">
        <v>177</v>
      </c>
    </row>
    <row r="2700" spans="2:51" s="13" customFormat="1" ht="12">
      <c r="B2700" s="213"/>
      <c r="D2700" s="191" t="s">
        <v>188</v>
      </c>
      <c r="E2700" s="214" t="s">
        <v>3</v>
      </c>
      <c r="F2700" s="215" t="s">
        <v>1845</v>
      </c>
      <c r="H2700" s="216">
        <v>195.9</v>
      </c>
      <c r="I2700" s="217"/>
      <c r="L2700" s="213"/>
      <c r="M2700" s="218"/>
      <c r="N2700" s="219"/>
      <c r="O2700" s="219"/>
      <c r="P2700" s="219"/>
      <c r="Q2700" s="219"/>
      <c r="R2700" s="219"/>
      <c r="S2700" s="219"/>
      <c r="T2700" s="220"/>
      <c r="AT2700" s="214" t="s">
        <v>188</v>
      </c>
      <c r="AU2700" s="214" t="s">
        <v>81</v>
      </c>
      <c r="AV2700" s="13" t="s">
        <v>184</v>
      </c>
      <c r="AW2700" s="13" t="s">
        <v>34</v>
      </c>
      <c r="AX2700" s="13" t="s">
        <v>79</v>
      </c>
      <c r="AY2700" s="214" t="s">
        <v>177</v>
      </c>
    </row>
    <row r="2701" spans="2:65" s="1" customFormat="1" ht="36" customHeight="1">
      <c r="B2701" s="177"/>
      <c r="C2701" s="178" t="s">
        <v>1846</v>
      </c>
      <c r="D2701" s="178" t="s">
        <v>179</v>
      </c>
      <c r="E2701" s="179" t="s">
        <v>1847</v>
      </c>
      <c r="F2701" s="180" t="s">
        <v>1848</v>
      </c>
      <c r="G2701" s="181" t="s">
        <v>494</v>
      </c>
      <c r="H2701" s="182">
        <v>6.1</v>
      </c>
      <c r="I2701" s="183"/>
      <c r="J2701" s="184">
        <f>ROUND(I2701*H2701,2)</f>
        <v>0</v>
      </c>
      <c r="K2701" s="180" t="s">
        <v>183</v>
      </c>
      <c r="L2701" s="37"/>
      <c r="M2701" s="185" t="s">
        <v>3</v>
      </c>
      <c r="N2701" s="186" t="s">
        <v>43</v>
      </c>
      <c r="O2701" s="70"/>
      <c r="P2701" s="187">
        <f>O2701*H2701</f>
        <v>0</v>
      </c>
      <c r="Q2701" s="187">
        <v>0.01752</v>
      </c>
      <c r="R2701" s="187">
        <f>Q2701*H2701</f>
        <v>0.106872</v>
      </c>
      <c r="S2701" s="187">
        <v>0</v>
      </c>
      <c r="T2701" s="188">
        <f>S2701*H2701</f>
        <v>0</v>
      </c>
      <c r="AR2701" s="189" t="s">
        <v>265</v>
      </c>
      <c r="AT2701" s="189" t="s">
        <v>179</v>
      </c>
      <c r="AU2701" s="189" t="s">
        <v>81</v>
      </c>
      <c r="AY2701" s="18" t="s">
        <v>177</v>
      </c>
      <c r="BE2701" s="190">
        <f>IF(N2701="základní",J2701,0)</f>
        <v>0</v>
      </c>
      <c r="BF2701" s="190">
        <f>IF(N2701="snížená",J2701,0)</f>
        <v>0</v>
      </c>
      <c r="BG2701" s="190">
        <f>IF(N2701="zákl. přenesená",J2701,0)</f>
        <v>0</v>
      </c>
      <c r="BH2701" s="190">
        <f>IF(N2701="sníž. přenesená",J2701,0)</f>
        <v>0</v>
      </c>
      <c r="BI2701" s="190">
        <f>IF(N2701="nulová",J2701,0)</f>
        <v>0</v>
      </c>
      <c r="BJ2701" s="18" t="s">
        <v>79</v>
      </c>
      <c r="BK2701" s="190">
        <f>ROUND(I2701*H2701,2)</f>
        <v>0</v>
      </c>
      <c r="BL2701" s="18" t="s">
        <v>265</v>
      </c>
      <c r="BM2701" s="189" t="s">
        <v>1849</v>
      </c>
    </row>
    <row r="2702" spans="2:47" s="1" customFormat="1" ht="12">
      <c r="B2702" s="37"/>
      <c r="D2702" s="191" t="s">
        <v>186</v>
      </c>
      <c r="F2702" s="192" t="s">
        <v>1811</v>
      </c>
      <c r="I2702" s="122"/>
      <c r="L2702" s="37"/>
      <c r="M2702" s="193"/>
      <c r="N2702" s="70"/>
      <c r="O2702" s="70"/>
      <c r="P2702" s="70"/>
      <c r="Q2702" s="70"/>
      <c r="R2702" s="70"/>
      <c r="S2702" s="70"/>
      <c r="T2702" s="71"/>
      <c r="AT2702" s="18" t="s">
        <v>186</v>
      </c>
      <c r="AU2702" s="18" t="s">
        <v>81</v>
      </c>
    </row>
    <row r="2703" spans="2:51" s="12" customFormat="1" ht="12">
      <c r="B2703" s="194"/>
      <c r="D2703" s="191" t="s">
        <v>188</v>
      </c>
      <c r="E2703" s="195" t="s">
        <v>3</v>
      </c>
      <c r="F2703" s="196" t="s">
        <v>1850</v>
      </c>
      <c r="H2703" s="197">
        <v>2</v>
      </c>
      <c r="I2703" s="198"/>
      <c r="L2703" s="194"/>
      <c r="M2703" s="199"/>
      <c r="N2703" s="200"/>
      <c r="O2703" s="200"/>
      <c r="P2703" s="200"/>
      <c r="Q2703" s="200"/>
      <c r="R2703" s="200"/>
      <c r="S2703" s="200"/>
      <c r="T2703" s="201"/>
      <c r="AT2703" s="195" t="s">
        <v>188</v>
      </c>
      <c r="AU2703" s="195" t="s">
        <v>81</v>
      </c>
      <c r="AV2703" s="12" t="s">
        <v>81</v>
      </c>
      <c r="AW2703" s="12" t="s">
        <v>34</v>
      </c>
      <c r="AX2703" s="12" t="s">
        <v>72</v>
      </c>
      <c r="AY2703" s="195" t="s">
        <v>177</v>
      </c>
    </row>
    <row r="2704" spans="2:51" s="12" customFormat="1" ht="12">
      <c r="B2704" s="194"/>
      <c r="D2704" s="191" t="s">
        <v>188</v>
      </c>
      <c r="E2704" s="195" t="s">
        <v>3</v>
      </c>
      <c r="F2704" s="196" t="s">
        <v>1851</v>
      </c>
      <c r="H2704" s="197">
        <v>4.1</v>
      </c>
      <c r="I2704" s="198"/>
      <c r="L2704" s="194"/>
      <c r="M2704" s="199"/>
      <c r="N2704" s="200"/>
      <c r="O2704" s="200"/>
      <c r="P2704" s="200"/>
      <c r="Q2704" s="200"/>
      <c r="R2704" s="200"/>
      <c r="S2704" s="200"/>
      <c r="T2704" s="201"/>
      <c r="AT2704" s="195" t="s">
        <v>188</v>
      </c>
      <c r="AU2704" s="195" t="s">
        <v>81</v>
      </c>
      <c r="AV2704" s="12" t="s">
        <v>81</v>
      </c>
      <c r="AW2704" s="12" t="s">
        <v>34</v>
      </c>
      <c r="AX2704" s="12" t="s">
        <v>72</v>
      </c>
      <c r="AY2704" s="195" t="s">
        <v>177</v>
      </c>
    </row>
    <row r="2705" spans="2:51" s="13" customFormat="1" ht="12">
      <c r="B2705" s="213"/>
      <c r="D2705" s="191" t="s">
        <v>188</v>
      </c>
      <c r="E2705" s="214" t="s">
        <v>3</v>
      </c>
      <c r="F2705" s="215" t="s">
        <v>1845</v>
      </c>
      <c r="H2705" s="216">
        <v>6.1</v>
      </c>
      <c r="I2705" s="217"/>
      <c r="L2705" s="213"/>
      <c r="M2705" s="218"/>
      <c r="N2705" s="219"/>
      <c r="O2705" s="219"/>
      <c r="P2705" s="219"/>
      <c r="Q2705" s="219"/>
      <c r="R2705" s="219"/>
      <c r="S2705" s="219"/>
      <c r="T2705" s="220"/>
      <c r="AT2705" s="214" t="s">
        <v>188</v>
      </c>
      <c r="AU2705" s="214" t="s">
        <v>81</v>
      </c>
      <c r="AV2705" s="13" t="s">
        <v>184</v>
      </c>
      <c r="AW2705" s="13" t="s">
        <v>34</v>
      </c>
      <c r="AX2705" s="13" t="s">
        <v>79</v>
      </c>
      <c r="AY2705" s="214" t="s">
        <v>177</v>
      </c>
    </row>
    <row r="2706" spans="2:65" s="1" customFormat="1" ht="48" customHeight="1">
      <c r="B2706" s="177"/>
      <c r="C2706" s="178" t="s">
        <v>1852</v>
      </c>
      <c r="D2706" s="178" t="s">
        <v>179</v>
      </c>
      <c r="E2706" s="179" t="s">
        <v>1853</v>
      </c>
      <c r="F2706" s="180" t="s">
        <v>1854</v>
      </c>
      <c r="G2706" s="181" t="s">
        <v>261</v>
      </c>
      <c r="H2706" s="182">
        <v>133.622</v>
      </c>
      <c r="I2706" s="183"/>
      <c r="J2706" s="184">
        <f>ROUND(I2706*H2706,2)</f>
        <v>0</v>
      </c>
      <c r="K2706" s="180" t="s">
        <v>183</v>
      </c>
      <c r="L2706" s="37"/>
      <c r="M2706" s="185" t="s">
        <v>3</v>
      </c>
      <c r="N2706" s="186" t="s">
        <v>43</v>
      </c>
      <c r="O2706" s="70"/>
      <c r="P2706" s="187">
        <f>O2706*H2706</f>
        <v>0</v>
      </c>
      <c r="Q2706" s="187">
        <v>0.01423</v>
      </c>
      <c r="R2706" s="187">
        <f>Q2706*H2706</f>
        <v>1.9014410600000002</v>
      </c>
      <c r="S2706" s="187">
        <v>0</v>
      </c>
      <c r="T2706" s="188">
        <f>S2706*H2706</f>
        <v>0</v>
      </c>
      <c r="AR2706" s="189" t="s">
        <v>265</v>
      </c>
      <c r="AT2706" s="189" t="s">
        <v>179</v>
      </c>
      <c r="AU2706" s="189" t="s">
        <v>81</v>
      </c>
      <c r="AY2706" s="18" t="s">
        <v>177</v>
      </c>
      <c r="BE2706" s="190">
        <f>IF(N2706="základní",J2706,0)</f>
        <v>0</v>
      </c>
      <c r="BF2706" s="190">
        <f>IF(N2706="snížená",J2706,0)</f>
        <v>0</v>
      </c>
      <c r="BG2706" s="190">
        <f>IF(N2706="zákl. přenesená",J2706,0)</f>
        <v>0</v>
      </c>
      <c r="BH2706" s="190">
        <f>IF(N2706="sníž. přenesená",J2706,0)</f>
        <v>0</v>
      </c>
      <c r="BI2706" s="190">
        <f>IF(N2706="nulová",J2706,0)</f>
        <v>0</v>
      </c>
      <c r="BJ2706" s="18" t="s">
        <v>79</v>
      </c>
      <c r="BK2706" s="190">
        <f>ROUND(I2706*H2706,2)</f>
        <v>0</v>
      </c>
      <c r="BL2706" s="18" t="s">
        <v>265</v>
      </c>
      <c r="BM2706" s="189" t="s">
        <v>1855</v>
      </c>
    </row>
    <row r="2707" spans="2:47" s="1" customFormat="1" ht="12">
      <c r="B2707" s="37"/>
      <c r="D2707" s="191" t="s">
        <v>186</v>
      </c>
      <c r="F2707" s="192" t="s">
        <v>1856</v>
      </c>
      <c r="I2707" s="122"/>
      <c r="L2707" s="37"/>
      <c r="M2707" s="193"/>
      <c r="N2707" s="70"/>
      <c r="O2707" s="70"/>
      <c r="P2707" s="70"/>
      <c r="Q2707" s="70"/>
      <c r="R2707" s="70"/>
      <c r="S2707" s="70"/>
      <c r="T2707" s="71"/>
      <c r="AT2707" s="18" t="s">
        <v>186</v>
      </c>
      <c r="AU2707" s="18" t="s">
        <v>81</v>
      </c>
    </row>
    <row r="2708" spans="2:51" s="12" customFormat="1" ht="12">
      <c r="B2708" s="194"/>
      <c r="D2708" s="191" t="s">
        <v>188</v>
      </c>
      <c r="E2708" s="195" t="s">
        <v>3</v>
      </c>
      <c r="F2708" s="196" t="s">
        <v>1755</v>
      </c>
      <c r="H2708" s="197">
        <v>17.466</v>
      </c>
      <c r="I2708" s="198"/>
      <c r="L2708" s="194"/>
      <c r="M2708" s="199"/>
      <c r="N2708" s="200"/>
      <c r="O2708" s="200"/>
      <c r="P2708" s="200"/>
      <c r="Q2708" s="200"/>
      <c r="R2708" s="200"/>
      <c r="S2708" s="200"/>
      <c r="T2708" s="201"/>
      <c r="AT2708" s="195" t="s">
        <v>188</v>
      </c>
      <c r="AU2708" s="195" t="s">
        <v>81</v>
      </c>
      <c r="AV2708" s="12" t="s">
        <v>81</v>
      </c>
      <c r="AW2708" s="12" t="s">
        <v>34</v>
      </c>
      <c r="AX2708" s="12" t="s">
        <v>72</v>
      </c>
      <c r="AY2708" s="195" t="s">
        <v>177</v>
      </c>
    </row>
    <row r="2709" spans="2:51" s="12" customFormat="1" ht="12">
      <c r="B2709" s="194"/>
      <c r="D2709" s="191" t="s">
        <v>188</v>
      </c>
      <c r="E2709" s="195" t="s">
        <v>3</v>
      </c>
      <c r="F2709" s="196" t="s">
        <v>1756</v>
      </c>
      <c r="H2709" s="197">
        <v>94.214</v>
      </c>
      <c r="I2709" s="198"/>
      <c r="L2709" s="194"/>
      <c r="M2709" s="199"/>
      <c r="N2709" s="200"/>
      <c r="O2709" s="200"/>
      <c r="P2709" s="200"/>
      <c r="Q2709" s="200"/>
      <c r="R2709" s="200"/>
      <c r="S2709" s="200"/>
      <c r="T2709" s="201"/>
      <c r="AT2709" s="195" t="s">
        <v>188</v>
      </c>
      <c r="AU2709" s="195" t="s">
        <v>81</v>
      </c>
      <c r="AV2709" s="12" t="s">
        <v>81</v>
      </c>
      <c r="AW2709" s="12" t="s">
        <v>34</v>
      </c>
      <c r="AX2709" s="12" t="s">
        <v>72</v>
      </c>
      <c r="AY2709" s="195" t="s">
        <v>177</v>
      </c>
    </row>
    <row r="2710" spans="2:51" s="12" customFormat="1" ht="12">
      <c r="B2710" s="194"/>
      <c r="D2710" s="191" t="s">
        <v>188</v>
      </c>
      <c r="E2710" s="195" t="s">
        <v>3</v>
      </c>
      <c r="F2710" s="196" t="s">
        <v>1757</v>
      </c>
      <c r="H2710" s="197">
        <v>21.942</v>
      </c>
      <c r="I2710" s="198"/>
      <c r="L2710" s="194"/>
      <c r="M2710" s="199"/>
      <c r="N2710" s="200"/>
      <c r="O2710" s="200"/>
      <c r="P2710" s="200"/>
      <c r="Q2710" s="200"/>
      <c r="R2710" s="200"/>
      <c r="S2710" s="200"/>
      <c r="T2710" s="201"/>
      <c r="AT2710" s="195" t="s">
        <v>188</v>
      </c>
      <c r="AU2710" s="195" t="s">
        <v>81</v>
      </c>
      <c r="AV2710" s="12" t="s">
        <v>81</v>
      </c>
      <c r="AW2710" s="12" t="s">
        <v>34</v>
      </c>
      <c r="AX2710" s="12" t="s">
        <v>72</v>
      </c>
      <c r="AY2710" s="195" t="s">
        <v>177</v>
      </c>
    </row>
    <row r="2711" spans="2:51" s="13" customFormat="1" ht="12">
      <c r="B2711" s="213"/>
      <c r="D2711" s="191" t="s">
        <v>188</v>
      </c>
      <c r="E2711" s="214" t="s">
        <v>3</v>
      </c>
      <c r="F2711" s="215" t="s">
        <v>1758</v>
      </c>
      <c r="H2711" s="216">
        <v>133.622</v>
      </c>
      <c r="I2711" s="217"/>
      <c r="L2711" s="213"/>
      <c r="M2711" s="218"/>
      <c r="N2711" s="219"/>
      <c r="O2711" s="219"/>
      <c r="P2711" s="219"/>
      <c r="Q2711" s="219"/>
      <c r="R2711" s="219"/>
      <c r="S2711" s="219"/>
      <c r="T2711" s="220"/>
      <c r="AT2711" s="214" t="s">
        <v>188</v>
      </c>
      <c r="AU2711" s="214" t="s">
        <v>81</v>
      </c>
      <c r="AV2711" s="13" t="s">
        <v>184</v>
      </c>
      <c r="AW2711" s="13" t="s">
        <v>34</v>
      </c>
      <c r="AX2711" s="13" t="s">
        <v>79</v>
      </c>
      <c r="AY2711" s="214" t="s">
        <v>177</v>
      </c>
    </row>
    <row r="2712" spans="2:65" s="1" customFormat="1" ht="48" customHeight="1">
      <c r="B2712" s="177"/>
      <c r="C2712" s="178" t="s">
        <v>1857</v>
      </c>
      <c r="D2712" s="178" t="s">
        <v>179</v>
      </c>
      <c r="E2712" s="179" t="s">
        <v>1858</v>
      </c>
      <c r="F2712" s="180" t="s">
        <v>1859</v>
      </c>
      <c r="G2712" s="181" t="s">
        <v>261</v>
      </c>
      <c r="H2712" s="182">
        <v>37.96</v>
      </c>
      <c r="I2712" s="183"/>
      <c r="J2712" s="184">
        <f>ROUND(I2712*H2712,2)</f>
        <v>0</v>
      </c>
      <c r="K2712" s="180" t="s">
        <v>183</v>
      </c>
      <c r="L2712" s="37"/>
      <c r="M2712" s="185" t="s">
        <v>3</v>
      </c>
      <c r="N2712" s="186" t="s">
        <v>43</v>
      </c>
      <c r="O2712" s="70"/>
      <c r="P2712" s="187">
        <f>O2712*H2712</f>
        <v>0</v>
      </c>
      <c r="Q2712" s="187">
        <v>0</v>
      </c>
      <c r="R2712" s="187">
        <f>Q2712*H2712</f>
        <v>0</v>
      </c>
      <c r="S2712" s="187">
        <v>0</v>
      </c>
      <c r="T2712" s="188">
        <f>S2712*H2712</f>
        <v>0</v>
      </c>
      <c r="AR2712" s="189" t="s">
        <v>265</v>
      </c>
      <c r="AT2712" s="189" t="s">
        <v>179</v>
      </c>
      <c r="AU2712" s="189" t="s">
        <v>81</v>
      </c>
      <c r="AY2712" s="18" t="s">
        <v>177</v>
      </c>
      <c r="BE2712" s="190">
        <f>IF(N2712="základní",J2712,0)</f>
        <v>0</v>
      </c>
      <c r="BF2712" s="190">
        <f>IF(N2712="snížená",J2712,0)</f>
        <v>0</v>
      </c>
      <c r="BG2712" s="190">
        <f>IF(N2712="zákl. přenesená",J2712,0)</f>
        <v>0</v>
      </c>
      <c r="BH2712" s="190">
        <f>IF(N2712="sníž. přenesená",J2712,0)</f>
        <v>0</v>
      </c>
      <c r="BI2712" s="190">
        <f>IF(N2712="nulová",J2712,0)</f>
        <v>0</v>
      </c>
      <c r="BJ2712" s="18" t="s">
        <v>79</v>
      </c>
      <c r="BK2712" s="190">
        <f>ROUND(I2712*H2712,2)</f>
        <v>0</v>
      </c>
      <c r="BL2712" s="18" t="s">
        <v>265</v>
      </c>
      <c r="BM2712" s="189" t="s">
        <v>1860</v>
      </c>
    </row>
    <row r="2713" spans="2:47" s="1" customFormat="1" ht="12">
      <c r="B2713" s="37"/>
      <c r="D2713" s="191" t="s">
        <v>186</v>
      </c>
      <c r="F2713" s="192" t="s">
        <v>1856</v>
      </c>
      <c r="I2713" s="122"/>
      <c r="L2713" s="37"/>
      <c r="M2713" s="193"/>
      <c r="N2713" s="70"/>
      <c r="O2713" s="70"/>
      <c r="P2713" s="70"/>
      <c r="Q2713" s="70"/>
      <c r="R2713" s="70"/>
      <c r="S2713" s="70"/>
      <c r="T2713" s="71"/>
      <c r="AT2713" s="18" t="s">
        <v>186</v>
      </c>
      <c r="AU2713" s="18" t="s">
        <v>81</v>
      </c>
    </row>
    <row r="2714" spans="2:51" s="12" customFormat="1" ht="12">
      <c r="B2714" s="194"/>
      <c r="D2714" s="191" t="s">
        <v>188</v>
      </c>
      <c r="E2714" s="195" t="s">
        <v>3</v>
      </c>
      <c r="F2714" s="196" t="s">
        <v>913</v>
      </c>
      <c r="H2714" s="197">
        <v>37.96</v>
      </c>
      <c r="I2714" s="198"/>
      <c r="L2714" s="194"/>
      <c r="M2714" s="199"/>
      <c r="N2714" s="200"/>
      <c r="O2714" s="200"/>
      <c r="P2714" s="200"/>
      <c r="Q2714" s="200"/>
      <c r="R2714" s="200"/>
      <c r="S2714" s="200"/>
      <c r="T2714" s="201"/>
      <c r="AT2714" s="195" t="s">
        <v>188</v>
      </c>
      <c r="AU2714" s="195" t="s">
        <v>81</v>
      </c>
      <c r="AV2714" s="12" t="s">
        <v>81</v>
      </c>
      <c r="AW2714" s="12" t="s">
        <v>34</v>
      </c>
      <c r="AX2714" s="12" t="s">
        <v>79</v>
      </c>
      <c r="AY2714" s="195" t="s">
        <v>177</v>
      </c>
    </row>
    <row r="2715" spans="2:65" s="1" customFormat="1" ht="16.5" customHeight="1">
      <c r="B2715" s="177"/>
      <c r="C2715" s="203" t="s">
        <v>1861</v>
      </c>
      <c r="D2715" s="203" t="s">
        <v>237</v>
      </c>
      <c r="E2715" s="204" t="s">
        <v>1862</v>
      </c>
      <c r="F2715" s="205" t="s">
        <v>1863</v>
      </c>
      <c r="G2715" s="206" t="s">
        <v>261</v>
      </c>
      <c r="H2715" s="207">
        <v>41.756</v>
      </c>
      <c r="I2715" s="208"/>
      <c r="J2715" s="209">
        <f>ROUND(I2715*H2715,2)</f>
        <v>0</v>
      </c>
      <c r="K2715" s="205" t="s">
        <v>183</v>
      </c>
      <c r="L2715" s="210"/>
      <c r="M2715" s="211" t="s">
        <v>3</v>
      </c>
      <c r="N2715" s="212" t="s">
        <v>43</v>
      </c>
      <c r="O2715" s="70"/>
      <c r="P2715" s="187">
        <f>O2715*H2715</f>
        <v>0</v>
      </c>
      <c r="Q2715" s="187">
        <v>0.0227</v>
      </c>
      <c r="R2715" s="187">
        <f>Q2715*H2715</f>
        <v>0.9478612000000001</v>
      </c>
      <c r="S2715" s="187">
        <v>0</v>
      </c>
      <c r="T2715" s="188">
        <f>S2715*H2715</f>
        <v>0</v>
      </c>
      <c r="AR2715" s="189" t="s">
        <v>368</v>
      </c>
      <c r="AT2715" s="189" t="s">
        <v>237</v>
      </c>
      <c r="AU2715" s="189" t="s">
        <v>81</v>
      </c>
      <c r="AY2715" s="18" t="s">
        <v>177</v>
      </c>
      <c r="BE2715" s="190">
        <f>IF(N2715="základní",J2715,0)</f>
        <v>0</v>
      </c>
      <c r="BF2715" s="190">
        <f>IF(N2715="snížená",J2715,0)</f>
        <v>0</v>
      </c>
      <c r="BG2715" s="190">
        <f>IF(N2715="zákl. přenesená",J2715,0)</f>
        <v>0</v>
      </c>
      <c r="BH2715" s="190">
        <f>IF(N2715="sníž. přenesená",J2715,0)</f>
        <v>0</v>
      </c>
      <c r="BI2715" s="190">
        <f>IF(N2715="nulová",J2715,0)</f>
        <v>0</v>
      </c>
      <c r="BJ2715" s="18" t="s">
        <v>79</v>
      </c>
      <c r="BK2715" s="190">
        <f>ROUND(I2715*H2715,2)</f>
        <v>0</v>
      </c>
      <c r="BL2715" s="18" t="s">
        <v>265</v>
      </c>
      <c r="BM2715" s="189" t="s">
        <v>1864</v>
      </c>
    </row>
    <row r="2716" spans="2:51" s="12" customFormat="1" ht="12">
      <c r="B2716" s="194"/>
      <c r="D2716" s="191" t="s">
        <v>188</v>
      </c>
      <c r="F2716" s="196" t="s">
        <v>1865</v>
      </c>
      <c r="H2716" s="197">
        <v>41.756</v>
      </c>
      <c r="I2716" s="198"/>
      <c r="L2716" s="194"/>
      <c r="M2716" s="199"/>
      <c r="N2716" s="200"/>
      <c r="O2716" s="200"/>
      <c r="P2716" s="200"/>
      <c r="Q2716" s="200"/>
      <c r="R2716" s="200"/>
      <c r="S2716" s="200"/>
      <c r="T2716" s="201"/>
      <c r="AT2716" s="195" t="s">
        <v>188</v>
      </c>
      <c r="AU2716" s="195" t="s">
        <v>81</v>
      </c>
      <c r="AV2716" s="12" t="s">
        <v>81</v>
      </c>
      <c r="AW2716" s="12" t="s">
        <v>4</v>
      </c>
      <c r="AX2716" s="12" t="s">
        <v>79</v>
      </c>
      <c r="AY2716" s="195" t="s">
        <v>177</v>
      </c>
    </row>
    <row r="2717" spans="2:65" s="1" customFormat="1" ht="36" customHeight="1">
      <c r="B2717" s="177"/>
      <c r="C2717" s="178" t="s">
        <v>1866</v>
      </c>
      <c r="D2717" s="178" t="s">
        <v>179</v>
      </c>
      <c r="E2717" s="179" t="s">
        <v>1867</v>
      </c>
      <c r="F2717" s="180" t="s">
        <v>1868</v>
      </c>
      <c r="G2717" s="181" t="s">
        <v>261</v>
      </c>
      <c r="H2717" s="182">
        <v>253.75</v>
      </c>
      <c r="I2717" s="183"/>
      <c r="J2717" s="184">
        <f>ROUND(I2717*H2717,2)</f>
        <v>0</v>
      </c>
      <c r="K2717" s="180" t="s">
        <v>183</v>
      </c>
      <c r="L2717" s="37"/>
      <c r="M2717" s="185" t="s">
        <v>3</v>
      </c>
      <c r="N2717" s="186" t="s">
        <v>43</v>
      </c>
      <c r="O2717" s="70"/>
      <c r="P2717" s="187">
        <f>O2717*H2717</f>
        <v>0</v>
      </c>
      <c r="Q2717" s="187">
        <v>0</v>
      </c>
      <c r="R2717" s="187">
        <f>Q2717*H2717</f>
        <v>0</v>
      </c>
      <c r="S2717" s="187">
        <v>0.007</v>
      </c>
      <c r="T2717" s="188">
        <f>S2717*H2717</f>
        <v>1.77625</v>
      </c>
      <c r="AR2717" s="189" t="s">
        <v>265</v>
      </c>
      <c r="AT2717" s="189" t="s">
        <v>179</v>
      </c>
      <c r="AU2717" s="189" t="s">
        <v>81</v>
      </c>
      <c r="AY2717" s="18" t="s">
        <v>177</v>
      </c>
      <c r="BE2717" s="190">
        <f>IF(N2717="základní",J2717,0)</f>
        <v>0</v>
      </c>
      <c r="BF2717" s="190">
        <f>IF(N2717="snížená",J2717,0)</f>
        <v>0</v>
      </c>
      <c r="BG2717" s="190">
        <f>IF(N2717="zákl. přenesená",J2717,0)</f>
        <v>0</v>
      </c>
      <c r="BH2717" s="190">
        <f>IF(N2717="sníž. přenesená",J2717,0)</f>
        <v>0</v>
      </c>
      <c r="BI2717" s="190">
        <f>IF(N2717="nulová",J2717,0)</f>
        <v>0</v>
      </c>
      <c r="BJ2717" s="18" t="s">
        <v>79</v>
      </c>
      <c r="BK2717" s="190">
        <f>ROUND(I2717*H2717,2)</f>
        <v>0</v>
      </c>
      <c r="BL2717" s="18" t="s">
        <v>265</v>
      </c>
      <c r="BM2717" s="189" t="s">
        <v>1869</v>
      </c>
    </row>
    <row r="2718" spans="2:47" s="1" customFormat="1" ht="12">
      <c r="B2718" s="37"/>
      <c r="D2718" s="191" t="s">
        <v>186</v>
      </c>
      <c r="F2718" s="192" t="s">
        <v>1870</v>
      </c>
      <c r="I2718" s="122"/>
      <c r="L2718" s="37"/>
      <c r="M2718" s="193"/>
      <c r="N2718" s="70"/>
      <c r="O2718" s="70"/>
      <c r="P2718" s="70"/>
      <c r="Q2718" s="70"/>
      <c r="R2718" s="70"/>
      <c r="S2718" s="70"/>
      <c r="T2718" s="71"/>
      <c r="AT2718" s="18" t="s">
        <v>186</v>
      </c>
      <c r="AU2718" s="18" t="s">
        <v>81</v>
      </c>
    </row>
    <row r="2719" spans="2:51" s="12" customFormat="1" ht="12">
      <c r="B2719" s="194"/>
      <c r="D2719" s="191" t="s">
        <v>188</v>
      </c>
      <c r="E2719" s="195" t="s">
        <v>3</v>
      </c>
      <c r="F2719" s="196" t="s">
        <v>1871</v>
      </c>
      <c r="H2719" s="197">
        <v>129.15</v>
      </c>
      <c r="I2719" s="198"/>
      <c r="L2719" s="194"/>
      <c r="M2719" s="199"/>
      <c r="N2719" s="200"/>
      <c r="O2719" s="200"/>
      <c r="P2719" s="200"/>
      <c r="Q2719" s="200"/>
      <c r="R2719" s="200"/>
      <c r="S2719" s="200"/>
      <c r="T2719" s="201"/>
      <c r="AT2719" s="195" t="s">
        <v>188</v>
      </c>
      <c r="AU2719" s="195" t="s">
        <v>81</v>
      </c>
      <c r="AV2719" s="12" t="s">
        <v>81</v>
      </c>
      <c r="AW2719" s="12" t="s">
        <v>34</v>
      </c>
      <c r="AX2719" s="12" t="s">
        <v>72</v>
      </c>
      <c r="AY2719" s="195" t="s">
        <v>177</v>
      </c>
    </row>
    <row r="2720" spans="2:51" s="12" customFormat="1" ht="12">
      <c r="B2720" s="194"/>
      <c r="D2720" s="191" t="s">
        <v>188</v>
      </c>
      <c r="E2720" s="195" t="s">
        <v>3</v>
      </c>
      <c r="F2720" s="196" t="s">
        <v>1872</v>
      </c>
      <c r="H2720" s="197">
        <v>41</v>
      </c>
      <c r="I2720" s="198"/>
      <c r="L2720" s="194"/>
      <c r="M2720" s="199"/>
      <c r="N2720" s="200"/>
      <c r="O2720" s="200"/>
      <c r="P2720" s="200"/>
      <c r="Q2720" s="200"/>
      <c r="R2720" s="200"/>
      <c r="S2720" s="200"/>
      <c r="T2720" s="201"/>
      <c r="AT2720" s="195" t="s">
        <v>188</v>
      </c>
      <c r="AU2720" s="195" t="s">
        <v>81</v>
      </c>
      <c r="AV2720" s="12" t="s">
        <v>81</v>
      </c>
      <c r="AW2720" s="12" t="s">
        <v>34</v>
      </c>
      <c r="AX2720" s="12" t="s">
        <v>72</v>
      </c>
      <c r="AY2720" s="195" t="s">
        <v>177</v>
      </c>
    </row>
    <row r="2721" spans="2:51" s="12" customFormat="1" ht="12">
      <c r="B2721" s="194"/>
      <c r="D2721" s="191" t="s">
        <v>188</v>
      </c>
      <c r="E2721" s="195" t="s">
        <v>3</v>
      </c>
      <c r="F2721" s="196" t="s">
        <v>1873</v>
      </c>
      <c r="H2721" s="197">
        <v>83.6</v>
      </c>
      <c r="I2721" s="198"/>
      <c r="L2721" s="194"/>
      <c r="M2721" s="199"/>
      <c r="N2721" s="200"/>
      <c r="O2721" s="200"/>
      <c r="P2721" s="200"/>
      <c r="Q2721" s="200"/>
      <c r="R2721" s="200"/>
      <c r="S2721" s="200"/>
      <c r="T2721" s="201"/>
      <c r="AT2721" s="195" t="s">
        <v>188</v>
      </c>
      <c r="AU2721" s="195" t="s">
        <v>81</v>
      </c>
      <c r="AV2721" s="12" t="s">
        <v>81</v>
      </c>
      <c r="AW2721" s="12" t="s">
        <v>34</v>
      </c>
      <c r="AX2721" s="12" t="s">
        <v>72</v>
      </c>
      <c r="AY2721" s="195" t="s">
        <v>177</v>
      </c>
    </row>
    <row r="2722" spans="2:51" s="13" customFormat="1" ht="12">
      <c r="B2722" s="213"/>
      <c r="D2722" s="191" t="s">
        <v>188</v>
      </c>
      <c r="E2722" s="214" t="s">
        <v>3</v>
      </c>
      <c r="F2722" s="215" t="s">
        <v>1874</v>
      </c>
      <c r="H2722" s="216">
        <v>253.75</v>
      </c>
      <c r="I2722" s="217"/>
      <c r="L2722" s="213"/>
      <c r="M2722" s="218"/>
      <c r="N2722" s="219"/>
      <c r="O2722" s="219"/>
      <c r="P2722" s="219"/>
      <c r="Q2722" s="219"/>
      <c r="R2722" s="219"/>
      <c r="S2722" s="219"/>
      <c r="T2722" s="220"/>
      <c r="AT2722" s="214" t="s">
        <v>188</v>
      </c>
      <c r="AU2722" s="214" t="s">
        <v>81</v>
      </c>
      <c r="AV2722" s="13" t="s">
        <v>184</v>
      </c>
      <c r="AW2722" s="13" t="s">
        <v>34</v>
      </c>
      <c r="AX2722" s="13" t="s">
        <v>79</v>
      </c>
      <c r="AY2722" s="214" t="s">
        <v>177</v>
      </c>
    </row>
    <row r="2723" spans="2:65" s="1" customFormat="1" ht="24" customHeight="1">
      <c r="B2723" s="177"/>
      <c r="C2723" s="178" t="s">
        <v>1875</v>
      </c>
      <c r="D2723" s="178" t="s">
        <v>179</v>
      </c>
      <c r="E2723" s="179" t="s">
        <v>1876</v>
      </c>
      <c r="F2723" s="180" t="s">
        <v>1877</v>
      </c>
      <c r="G2723" s="181" t="s">
        <v>261</v>
      </c>
      <c r="H2723" s="182">
        <v>189.301</v>
      </c>
      <c r="I2723" s="183"/>
      <c r="J2723" s="184">
        <f>ROUND(I2723*H2723,2)</f>
        <v>0</v>
      </c>
      <c r="K2723" s="180" t="s">
        <v>183</v>
      </c>
      <c r="L2723" s="37"/>
      <c r="M2723" s="185" t="s">
        <v>3</v>
      </c>
      <c r="N2723" s="186" t="s">
        <v>43</v>
      </c>
      <c r="O2723" s="70"/>
      <c r="P2723" s="187">
        <f>O2723*H2723</f>
        <v>0</v>
      </c>
      <c r="Q2723" s="187">
        <v>0</v>
      </c>
      <c r="R2723" s="187">
        <f>Q2723*H2723</f>
        <v>0</v>
      </c>
      <c r="S2723" s="187">
        <v>0</v>
      </c>
      <c r="T2723" s="188">
        <f>S2723*H2723</f>
        <v>0</v>
      </c>
      <c r="AR2723" s="189" t="s">
        <v>265</v>
      </c>
      <c r="AT2723" s="189" t="s">
        <v>179</v>
      </c>
      <c r="AU2723" s="189" t="s">
        <v>81</v>
      </c>
      <c r="AY2723" s="18" t="s">
        <v>177</v>
      </c>
      <c r="BE2723" s="190">
        <f>IF(N2723="základní",J2723,0)</f>
        <v>0</v>
      </c>
      <c r="BF2723" s="190">
        <f>IF(N2723="snížená",J2723,0)</f>
        <v>0</v>
      </c>
      <c r="BG2723" s="190">
        <f>IF(N2723="zákl. přenesená",J2723,0)</f>
        <v>0</v>
      </c>
      <c r="BH2723" s="190">
        <f>IF(N2723="sníž. přenesená",J2723,0)</f>
        <v>0</v>
      </c>
      <c r="BI2723" s="190">
        <f>IF(N2723="nulová",J2723,0)</f>
        <v>0</v>
      </c>
      <c r="BJ2723" s="18" t="s">
        <v>79</v>
      </c>
      <c r="BK2723" s="190">
        <f>ROUND(I2723*H2723,2)</f>
        <v>0</v>
      </c>
      <c r="BL2723" s="18" t="s">
        <v>265</v>
      </c>
      <c r="BM2723" s="189" t="s">
        <v>1878</v>
      </c>
    </row>
    <row r="2724" spans="2:47" s="1" customFormat="1" ht="12">
      <c r="B2724" s="37"/>
      <c r="D2724" s="191" t="s">
        <v>186</v>
      </c>
      <c r="F2724" s="192" t="s">
        <v>1856</v>
      </c>
      <c r="I2724" s="122"/>
      <c r="L2724" s="37"/>
      <c r="M2724" s="193"/>
      <c r="N2724" s="70"/>
      <c r="O2724" s="70"/>
      <c r="P2724" s="70"/>
      <c r="Q2724" s="70"/>
      <c r="R2724" s="70"/>
      <c r="S2724" s="70"/>
      <c r="T2724" s="71"/>
      <c r="AT2724" s="18" t="s">
        <v>186</v>
      </c>
      <c r="AU2724" s="18" t="s">
        <v>81</v>
      </c>
    </row>
    <row r="2725" spans="2:51" s="12" customFormat="1" ht="12">
      <c r="B2725" s="194"/>
      <c r="D2725" s="191" t="s">
        <v>188</v>
      </c>
      <c r="E2725" s="195" t="s">
        <v>3</v>
      </c>
      <c r="F2725" s="196" t="s">
        <v>1871</v>
      </c>
      <c r="H2725" s="197">
        <v>129.15</v>
      </c>
      <c r="I2725" s="198"/>
      <c r="L2725" s="194"/>
      <c r="M2725" s="199"/>
      <c r="N2725" s="200"/>
      <c r="O2725" s="200"/>
      <c r="P2725" s="200"/>
      <c r="Q2725" s="200"/>
      <c r="R2725" s="200"/>
      <c r="S2725" s="200"/>
      <c r="T2725" s="201"/>
      <c r="AT2725" s="195" t="s">
        <v>188</v>
      </c>
      <c r="AU2725" s="195" t="s">
        <v>81</v>
      </c>
      <c r="AV2725" s="12" t="s">
        <v>81</v>
      </c>
      <c r="AW2725" s="12" t="s">
        <v>34</v>
      </c>
      <c r="AX2725" s="12" t="s">
        <v>72</v>
      </c>
      <c r="AY2725" s="195" t="s">
        <v>177</v>
      </c>
    </row>
    <row r="2726" spans="2:51" s="12" customFormat="1" ht="12">
      <c r="B2726" s="194"/>
      <c r="D2726" s="191" t="s">
        <v>188</v>
      </c>
      <c r="E2726" s="195" t="s">
        <v>3</v>
      </c>
      <c r="F2726" s="196" t="s">
        <v>1872</v>
      </c>
      <c r="H2726" s="197">
        <v>41</v>
      </c>
      <c r="I2726" s="198"/>
      <c r="L2726" s="194"/>
      <c r="M2726" s="199"/>
      <c r="N2726" s="200"/>
      <c r="O2726" s="200"/>
      <c r="P2726" s="200"/>
      <c r="Q2726" s="200"/>
      <c r="R2726" s="200"/>
      <c r="S2726" s="200"/>
      <c r="T2726" s="201"/>
      <c r="AT2726" s="195" t="s">
        <v>188</v>
      </c>
      <c r="AU2726" s="195" t="s">
        <v>81</v>
      </c>
      <c r="AV2726" s="12" t="s">
        <v>81</v>
      </c>
      <c r="AW2726" s="12" t="s">
        <v>34</v>
      </c>
      <c r="AX2726" s="12" t="s">
        <v>72</v>
      </c>
      <c r="AY2726" s="195" t="s">
        <v>177</v>
      </c>
    </row>
    <row r="2727" spans="2:51" s="12" customFormat="1" ht="12">
      <c r="B2727" s="194"/>
      <c r="D2727" s="191" t="s">
        <v>188</v>
      </c>
      <c r="E2727" s="195" t="s">
        <v>3</v>
      </c>
      <c r="F2727" s="196" t="s">
        <v>1873</v>
      </c>
      <c r="H2727" s="197">
        <v>83.6</v>
      </c>
      <c r="I2727" s="198"/>
      <c r="L2727" s="194"/>
      <c r="M2727" s="199"/>
      <c r="N2727" s="200"/>
      <c r="O2727" s="200"/>
      <c r="P2727" s="200"/>
      <c r="Q2727" s="200"/>
      <c r="R2727" s="200"/>
      <c r="S2727" s="200"/>
      <c r="T2727" s="201"/>
      <c r="AT2727" s="195" t="s">
        <v>188</v>
      </c>
      <c r="AU2727" s="195" t="s">
        <v>81</v>
      </c>
      <c r="AV2727" s="12" t="s">
        <v>81</v>
      </c>
      <c r="AW2727" s="12" t="s">
        <v>34</v>
      </c>
      <c r="AX2727" s="12" t="s">
        <v>72</v>
      </c>
      <c r="AY2727" s="195" t="s">
        <v>177</v>
      </c>
    </row>
    <row r="2728" spans="2:51" s="12" customFormat="1" ht="12">
      <c r="B2728" s="194"/>
      <c r="D2728" s="191" t="s">
        <v>188</v>
      </c>
      <c r="E2728" s="195" t="s">
        <v>3</v>
      </c>
      <c r="F2728" s="196" t="s">
        <v>1879</v>
      </c>
      <c r="H2728" s="197">
        <v>-125.567</v>
      </c>
      <c r="I2728" s="198"/>
      <c r="L2728" s="194"/>
      <c r="M2728" s="199"/>
      <c r="N2728" s="200"/>
      <c r="O2728" s="200"/>
      <c r="P2728" s="200"/>
      <c r="Q2728" s="200"/>
      <c r="R2728" s="200"/>
      <c r="S2728" s="200"/>
      <c r="T2728" s="201"/>
      <c r="AT2728" s="195" t="s">
        <v>188</v>
      </c>
      <c r="AU2728" s="195" t="s">
        <v>81</v>
      </c>
      <c r="AV2728" s="12" t="s">
        <v>81</v>
      </c>
      <c r="AW2728" s="12" t="s">
        <v>34</v>
      </c>
      <c r="AX2728" s="12" t="s">
        <v>72</v>
      </c>
      <c r="AY2728" s="195" t="s">
        <v>177</v>
      </c>
    </row>
    <row r="2729" spans="2:51" s="12" customFormat="1" ht="12">
      <c r="B2729" s="194"/>
      <c r="D2729" s="191" t="s">
        <v>188</v>
      </c>
      <c r="E2729" s="195" t="s">
        <v>3</v>
      </c>
      <c r="F2729" s="196" t="s">
        <v>1880</v>
      </c>
      <c r="H2729" s="197">
        <v>-30.704</v>
      </c>
      <c r="I2729" s="198"/>
      <c r="L2729" s="194"/>
      <c r="M2729" s="199"/>
      <c r="N2729" s="200"/>
      <c r="O2729" s="200"/>
      <c r="P2729" s="200"/>
      <c r="Q2729" s="200"/>
      <c r="R2729" s="200"/>
      <c r="S2729" s="200"/>
      <c r="T2729" s="201"/>
      <c r="AT2729" s="195" t="s">
        <v>188</v>
      </c>
      <c r="AU2729" s="195" t="s">
        <v>81</v>
      </c>
      <c r="AV2729" s="12" t="s">
        <v>81</v>
      </c>
      <c r="AW2729" s="12" t="s">
        <v>34</v>
      </c>
      <c r="AX2729" s="12" t="s">
        <v>72</v>
      </c>
      <c r="AY2729" s="195" t="s">
        <v>177</v>
      </c>
    </row>
    <row r="2730" spans="2:51" s="12" customFormat="1" ht="12">
      <c r="B2730" s="194"/>
      <c r="D2730" s="191" t="s">
        <v>188</v>
      </c>
      <c r="E2730" s="195" t="s">
        <v>3</v>
      </c>
      <c r="F2730" s="196" t="s">
        <v>1881</v>
      </c>
      <c r="H2730" s="197">
        <v>-41.8</v>
      </c>
      <c r="I2730" s="198"/>
      <c r="L2730" s="194"/>
      <c r="M2730" s="199"/>
      <c r="N2730" s="200"/>
      <c r="O2730" s="200"/>
      <c r="P2730" s="200"/>
      <c r="Q2730" s="200"/>
      <c r="R2730" s="200"/>
      <c r="S2730" s="200"/>
      <c r="T2730" s="201"/>
      <c r="AT2730" s="195" t="s">
        <v>188</v>
      </c>
      <c r="AU2730" s="195" t="s">
        <v>81</v>
      </c>
      <c r="AV2730" s="12" t="s">
        <v>81</v>
      </c>
      <c r="AW2730" s="12" t="s">
        <v>34</v>
      </c>
      <c r="AX2730" s="12" t="s">
        <v>72</v>
      </c>
      <c r="AY2730" s="195" t="s">
        <v>177</v>
      </c>
    </row>
    <row r="2731" spans="2:51" s="14" customFormat="1" ht="12">
      <c r="B2731" s="221"/>
      <c r="D2731" s="191" t="s">
        <v>188</v>
      </c>
      <c r="E2731" s="222" t="s">
        <v>3</v>
      </c>
      <c r="F2731" s="223" t="s">
        <v>831</v>
      </c>
      <c r="H2731" s="224">
        <v>55.67899999999999</v>
      </c>
      <c r="I2731" s="225"/>
      <c r="L2731" s="221"/>
      <c r="M2731" s="226"/>
      <c r="N2731" s="227"/>
      <c r="O2731" s="227"/>
      <c r="P2731" s="227"/>
      <c r="Q2731" s="227"/>
      <c r="R2731" s="227"/>
      <c r="S2731" s="227"/>
      <c r="T2731" s="228"/>
      <c r="AT2731" s="222" t="s">
        <v>188</v>
      </c>
      <c r="AU2731" s="222" t="s">
        <v>81</v>
      </c>
      <c r="AV2731" s="14" t="s">
        <v>194</v>
      </c>
      <c r="AW2731" s="14" t="s">
        <v>34</v>
      </c>
      <c r="AX2731" s="14" t="s">
        <v>72</v>
      </c>
      <c r="AY2731" s="222" t="s">
        <v>177</v>
      </c>
    </row>
    <row r="2732" spans="2:51" s="12" customFormat="1" ht="12">
      <c r="B2732" s="194"/>
      <c r="D2732" s="191" t="s">
        <v>188</v>
      </c>
      <c r="E2732" s="195" t="s">
        <v>3</v>
      </c>
      <c r="F2732" s="196" t="s">
        <v>1755</v>
      </c>
      <c r="H2732" s="197">
        <v>17.466</v>
      </c>
      <c r="I2732" s="198"/>
      <c r="L2732" s="194"/>
      <c r="M2732" s="199"/>
      <c r="N2732" s="200"/>
      <c r="O2732" s="200"/>
      <c r="P2732" s="200"/>
      <c r="Q2732" s="200"/>
      <c r="R2732" s="200"/>
      <c r="S2732" s="200"/>
      <c r="T2732" s="201"/>
      <c r="AT2732" s="195" t="s">
        <v>188</v>
      </c>
      <c r="AU2732" s="195" t="s">
        <v>81</v>
      </c>
      <c r="AV2732" s="12" t="s">
        <v>81</v>
      </c>
      <c r="AW2732" s="12" t="s">
        <v>34</v>
      </c>
      <c r="AX2732" s="12" t="s">
        <v>72</v>
      </c>
      <c r="AY2732" s="195" t="s">
        <v>177</v>
      </c>
    </row>
    <row r="2733" spans="2:51" s="12" customFormat="1" ht="12">
      <c r="B2733" s="194"/>
      <c r="D2733" s="191" t="s">
        <v>188</v>
      </c>
      <c r="E2733" s="195" t="s">
        <v>3</v>
      </c>
      <c r="F2733" s="196" t="s">
        <v>1756</v>
      </c>
      <c r="H2733" s="197">
        <v>94.214</v>
      </c>
      <c r="I2733" s="198"/>
      <c r="L2733" s="194"/>
      <c r="M2733" s="199"/>
      <c r="N2733" s="200"/>
      <c r="O2733" s="200"/>
      <c r="P2733" s="200"/>
      <c r="Q2733" s="200"/>
      <c r="R2733" s="200"/>
      <c r="S2733" s="200"/>
      <c r="T2733" s="201"/>
      <c r="AT2733" s="195" t="s">
        <v>188</v>
      </c>
      <c r="AU2733" s="195" t="s">
        <v>81</v>
      </c>
      <c r="AV2733" s="12" t="s">
        <v>81</v>
      </c>
      <c r="AW2733" s="12" t="s">
        <v>34</v>
      </c>
      <c r="AX2733" s="12" t="s">
        <v>72</v>
      </c>
      <c r="AY2733" s="195" t="s">
        <v>177</v>
      </c>
    </row>
    <row r="2734" spans="2:51" s="12" customFormat="1" ht="12">
      <c r="B2734" s="194"/>
      <c r="D2734" s="191" t="s">
        <v>188</v>
      </c>
      <c r="E2734" s="195" t="s">
        <v>3</v>
      </c>
      <c r="F2734" s="196" t="s">
        <v>1757</v>
      </c>
      <c r="H2734" s="197">
        <v>21.942</v>
      </c>
      <c r="I2734" s="198"/>
      <c r="L2734" s="194"/>
      <c r="M2734" s="199"/>
      <c r="N2734" s="200"/>
      <c r="O2734" s="200"/>
      <c r="P2734" s="200"/>
      <c r="Q2734" s="200"/>
      <c r="R2734" s="200"/>
      <c r="S2734" s="200"/>
      <c r="T2734" s="201"/>
      <c r="AT2734" s="195" t="s">
        <v>188</v>
      </c>
      <c r="AU2734" s="195" t="s">
        <v>81</v>
      </c>
      <c r="AV2734" s="12" t="s">
        <v>81</v>
      </c>
      <c r="AW2734" s="12" t="s">
        <v>34</v>
      </c>
      <c r="AX2734" s="12" t="s">
        <v>72</v>
      </c>
      <c r="AY2734" s="195" t="s">
        <v>177</v>
      </c>
    </row>
    <row r="2735" spans="2:51" s="14" customFormat="1" ht="12">
      <c r="B2735" s="221"/>
      <c r="D2735" s="191" t="s">
        <v>188</v>
      </c>
      <c r="E2735" s="222" t="s">
        <v>3</v>
      </c>
      <c r="F2735" s="223" t="s">
        <v>831</v>
      </c>
      <c r="H2735" s="224">
        <v>133.622</v>
      </c>
      <c r="I2735" s="225"/>
      <c r="L2735" s="221"/>
      <c r="M2735" s="226"/>
      <c r="N2735" s="227"/>
      <c r="O2735" s="227"/>
      <c r="P2735" s="227"/>
      <c r="Q2735" s="227"/>
      <c r="R2735" s="227"/>
      <c r="S2735" s="227"/>
      <c r="T2735" s="228"/>
      <c r="AT2735" s="222" t="s">
        <v>188</v>
      </c>
      <c r="AU2735" s="222" t="s">
        <v>81</v>
      </c>
      <c r="AV2735" s="14" t="s">
        <v>194</v>
      </c>
      <c r="AW2735" s="14" t="s">
        <v>34</v>
      </c>
      <c r="AX2735" s="14" t="s">
        <v>72</v>
      </c>
      <c r="AY2735" s="222" t="s">
        <v>177</v>
      </c>
    </row>
    <row r="2736" spans="2:51" s="13" customFormat="1" ht="12">
      <c r="B2736" s="213"/>
      <c r="D2736" s="191" t="s">
        <v>188</v>
      </c>
      <c r="E2736" s="214" t="s">
        <v>3</v>
      </c>
      <c r="F2736" s="215" t="s">
        <v>1758</v>
      </c>
      <c r="H2736" s="216">
        <v>189.301</v>
      </c>
      <c r="I2736" s="217"/>
      <c r="L2736" s="213"/>
      <c r="M2736" s="218"/>
      <c r="N2736" s="219"/>
      <c r="O2736" s="219"/>
      <c r="P2736" s="219"/>
      <c r="Q2736" s="219"/>
      <c r="R2736" s="219"/>
      <c r="S2736" s="219"/>
      <c r="T2736" s="220"/>
      <c r="AT2736" s="214" t="s">
        <v>188</v>
      </c>
      <c r="AU2736" s="214" t="s">
        <v>81</v>
      </c>
      <c r="AV2736" s="13" t="s">
        <v>184</v>
      </c>
      <c r="AW2736" s="13" t="s">
        <v>34</v>
      </c>
      <c r="AX2736" s="13" t="s">
        <v>79</v>
      </c>
      <c r="AY2736" s="214" t="s">
        <v>177</v>
      </c>
    </row>
    <row r="2737" spans="2:65" s="1" customFormat="1" ht="16.5" customHeight="1">
      <c r="B2737" s="177"/>
      <c r="C2737" s="203" t="s">
        <v>1882</v>
      </c>
      <c r="D2737" s="203" t="s">
        <v>237</v>
      </c>
      <c r="E2737" s="204" t="s">
        <v>1780</v>
      </c>
      <c r="F2737" s="205" t="s">
        <v>1781</v>
      </c>
      <c r="G2737" s="206" t="s">
        <v>182</v>
      </c>
      <c r="H2737" s="207">
        <v>0.568</v>
      </c>
      <c r="I2737" s="208"/>
      <c r="J2737" s="209">
        <f>ROUND(I2737*H2737,2)</f>
        <v>0</v>
      </c>
      <c r="K2737" s="205" t="s">
        <v>183</v>
      </c>
      <c r="L2737" s="210"/>
      <c r="M2737" s="211" t="s">
        <v>3</v>
      </c>
      <c r="N2737" s="212" t="s">
        <v>43</v>
      </c>
      <c r="O2737" s="70"/>
      <c r="P2737" s="187">
        <f>O2737*H2737</f>
        <v>0</v>
      </c>
      <c r="Q2737" s="187">
        <v>0.55</v>
      </c>
      <c r="R2737" s="187">
        <f>Q2737*H2737</f>
        <v>0.3124</v>
      </c>
      <c r="S2737" s="187">
        <v>0</v>
      </c>
      <c r="T2737" s="188">
        <f>S2737*H2737</f>
        <v>0</v>
      </c>
      <c r="AR2737" s="189" t="s">
        <v>368</v>
      </c>
      <c r="AT2737" s="189" t="s">
        <v>237</v>
      </c>
      <c r="AU2737" s="189" t="s">
        <v>81</v>
      </c>
      <c r="AY2737" s="18" t="s">
        <v>177</v>
      </c>
      <c r="BE2737" s="190">
        <f>IF(N2737="základní",J2737,0)</f>
        <v>0</v>
      </c>
      <c r="BF2737" s="190">
        <f>IF(N2737="snížená",J2737,0)</f>
        <v>0</v>
      </c>
      <c r="BG2737" s="190">
        <f>IF(N2737="zákl. přenesená",J2737,0)</f>
        <v>0</v>
      </c>
      <c r="BH2737" s="190">
        <f>IF(N2737="sníž. přenesená",J2737,0)</f>
        <v>0</v>
      </c>
      <c r="BI2737" s="190">
        <f>IF(N2737="nulová",J2737,0)</f>
        <v>0</v>
      </c>
      <c r="BJ2737" s="18" t="s">
        <v>79</v>
      </c>
      <c r="BK2737" s="190">
        <f>ROUND(I2737*H2737,2)</f>
        <v>0</v>
      </c>
      <c r="BL2737" s="18" t="s">
        <v>265</v>
      </c>
      <c r="BM2737" s="189" t="s">
        <v>1883</v>
      </c>
    </row>
    <row r="2738" spans="2:51" s="12" customFormat="1" ht="12">
      <c r="B2738" s="194"/>
      <c r="D2738" s="191" t="s">
        <v>188</v>
      </c>
      <c r="E2738" s="195" t="s">
        <v>3</v>
      </c>
      <c r="F2738" s="196" t="s">
        <v>1884</v>
      </c>
      <c r="H2738" s="197">
        <v>0.568</v>
      </c>
      <c r="I2738" s="198"/>
      <c r="L2738" s="194"/>
      <c r="M2738" s="199"/>
      <c r="N2738" s="200"/>
      <c r="O2738" s="200"/>
      <c r="P2738" s="200"/>
      <c r="Q2738" s="200"/>
      <c r="R2738" s="200"/>
      <c r="S2738" s="200"/>
      <c r="T2738" s="201"/>
      <c r="AT2738" s="195" t="s">
        <v>188</v>
      </c>
      <c r="AU2738" s="195" t="s">
        <v>81</v>
      </c>
      <c r="AV2738" s="12" t="s">
        <v>81</v>
      </c>
      <c r="AW2738" s="12" t="s">
        <v>34</v>
      </c>
      <c r="AX2738" s="12" t="s">
        <v>79</v>
      </c>
      <c r="AY2738" s="195" t="s">
        <v>177</v>
      </c>
    </row>
    <row r="2739" spans="2:65" s="1" customFormat="1" ht="48" customHeight="1">
      <c r="B2739" s="177"/>
      <c r="C2739" s="178" t="s">
        <v>1885</v>
      </c>
      <c r="D2739" s="178" t="s">
        <v>179</v>
      </c>
      <c r="E2739" s="179" t="s">
        <v>1886</v>
      </c>
      <c r="F2739" s="180" t="s">
        <v>1887</v>
      </c>
      <c r="G2739" s="181" t="s">
        <v>261</v>
      </c>
      <c r="H2739" s="182">
        <v>253.75</v>
      </c>
      <c r="I2739" s="183"/>
      <c r="J2739" s="184">
        <f>ROUND(I2739*H2739,2)</f>
        <v>0</v>
      </c>
      <c r="K2739" s="180" t="s">
        <v>183</v>
      </c>
      <c r="L2739" s="37"/>
      <c r="M2739" s="185" t="s">
        <v>3</v>
      </c>
      <c r="N2739" s="186" t="s">
        <v>43</v>
      </c>
      <c r="O2739" s="70"/>
      <c r="P2739" s="187">
        <f>O2739*H2739</f>
        <v>0</v>
      </c>
      <c r="Q2739" s="187">
        <v>0</v>
      </c>
      <c r="R2739" s="187">
        <f>Q2739*H2739</f>
        <v>0</v>
      </c>
      <c r="S2739" s="187">
        <v>0.003</v>
      </c>
      <c r="T2739" s="188">
        <f>S2739*H2739</f>
        <v>0.76125</v>
      </c>
      <c r="AR2739" s="189" t="s">
        <v>265</v>
      </c>
      <c r="AT2739" s="189" t="s">
        <v>179</v>
      </c>
      <c r="AU2739" s="189" t="s">
        <v>81</v>
      </c>
      <c r="AY2739" s="18" t="s">
        <v>177</v>
      </c>
      <c r="BE2739" s="190">
        <f>IF(N2739="základní",J2739,0)</f>
        <v>0</v>
      </c>
      <c r="BF2739" s="190">
        <f>IF(N2739="snížená",J2739,0)</f>
        <v>0</v>
      </c>
      <c r="BG2739" s="190">
        <f>IF(N2739="zákl. přenesená",J2739,0)</f>
        <v>0</v>
      </c>
      <c r="BH2739" s="190">
        <f>IF(N2739="sníž. přenesená",J2739,0)</f>
        <v>0</v>
      </c>
      <c r="BI2739" s="190">
        <f>IF(N2739="nulová",J2739,0)</f>
        <v>0</v>
      </c>
      <c r="BJ2739" s="18" t="s">
        <v>79</v>
      </c>
      <c r="BK2739" s="190">
        <f>ROUND(I2739*H2739,2)</f>
        <v>0</v>
      </c>
      <c r="BL2739" s="18" t="s">
        <v>265</v>
      </c>
      <c r="BM2739" s="189" t="s">
        <v>1888</v>
      </c>
    </row>
    <row r="2740" spans="2:51" s="12" customFormat="1" ht="12">
      <c r="B2740" s="194"/>
      <c r="D2740" s="191" t="s">
        <v>188</v>
      </c>
      <c r="E2740" s="195" t="s">
        <v>3</v>
      </c>
      <c r="F2740" s="196" t="s">
        <v>1871</v>
      </c>
      <c r="H2740" s="197">
        <v>129.15</v>
      </c>
      <c r="I2740" s="198"/>
      <c r="L2740" s="194"/>
      <c r="M2740" s="199"/>
      <c r="N2740" s="200"/>
      <c r="O2740" s="200"/>
      <c r="P2740" s="200"/>
      <c r="Q2740" s="200"/>
      <c r="R2740" s="200"/>
      <c r="S2740" s="200"/>
      <c r="T2740" s="201"/>
      <c r="AT2740" s="195" t="s">
        <v>188</v>
      </c>
      <c r="AU2740" s="195" t="s">
        <v>81</v>
      </c>
      <c r="AV2740" s="12" t="s">
        <v>81</v>
      </c>
      <c r="AW2740" s="12" t="s">
        <v>34</v>
      </c>
      <c r="AX2740" s="12" t="s">
        <v>72</v>
      </c>
      <c r="AY2740" s="195" t="s">
        <v>177</v>
      </c>
    </row>
    <row r="2741" spans="2:51" s="12" customFormat="1" ht="12">
      <c r="B2741" s="194"/>
      <c r="D2741" s="191" t="s">
        <v>188</v>
      </c>
      <c r="E2741" s="195" t="s">
        <v>3</v>
      </c>
      <c r="F2741" s="196" t="s">
        <v>1872</v>
      </c>
      <c r="H2741" s="197">
        <v>41</v>
      </c>
      <c r="I2741" s="198"/>
      <c r="L2741" s="194"/>
      <c r="M2741" s="199"/>
      <c r="N2741" s="200"/>
      <c r="O2741" s="200"/>
      <c r="P2741" s="200"/>
      <c r="Q2741" s="200"/>
      <c r="R2741" s="200"/>
      <c r="S2741" s="200"/>
      <c r="T2741" s="201"/>
      <c r="AT2741" s="195" t="s">
        <v>188</v>
      </c>
      <c r="AU2741" s="195" t="s">
        <v>81</v>
      </c>
      <c r="AV2741" s="12" t="s">
        <v>81</v>
      </c>
      <c r="AW2741" s="12" t="s">
        <v>34</v>
      </c>
      <c r="AX2741" s="12" t="s">
        <v>72</v>
      </c>
      <c r="AY2741" s="195" t="s">
        <v>177</v>
      </c>
    </row>
    <row r="2742" spans="2:51" s="12" customFormat="1" ht="12">
      <c r="B2742" s="194"/>
      <c r="D2742" s="191" t="s">
        <v>188</v>
      </c>
      <c r="E2742" s="195" t="s">
        <v>3</v>
      </c>
      <c r="F2742" s="196" t="s">
        <v>1873</v>
      </c>
      <c r="H2742" s="197">
        <v>83.6</v>
      </c>
      <c r="I2742" s="198"/>
      <c r="L2742" s="194"/>
      <c r="M2742" s="199"/>
      <c r="N2742" s="200"/>
      <c r="O2742" s="200"/>
      <c r="P2742" s="200"/>
      <c r="Q2742" s="200"/>
      <c r="R2742" s="200"/>
      <c r="S2742" s="200"/>
      <c r="T2742" s="201"/>
      <c r="AT2742" s="195" t="s">
        <v>188</v>
      </c>
      <c r="AU2742" s="195" t="s">
        <v>81</v>
      </c>
      <c r="AV2742" s="12" t="s">
        <v>81</v>
      </c>
      <c r="AW2742" s="12" t="s">
        <v>34</v>
      </c>
      <c r="AX2742" s="12" t="s">
        <v>72</v>
      </c>
      <c r="AY2742" s="195" t="s">
        <v>177</v>
      </c>
    </row>
    <row r="2743" spans="2:51" s="13" customFormat="1" ht="12">
      <c r="B2743" s="213"/>
      <c r="D2743" s="191" t="s">
        <v>188</v>
      </c>
      <c r="E2743" s="214" t="s">
        <v>3</v>
      </c>
      <c r="F2743" s="215" t="s">
        <v>1874</v>
      </c>
      <c r="H2743" s="216">
        <v>253.75</v>
      </c>
      <c r="I2743" s="217"/>
      <c r="L2743" s="213"/>
      <c r="M2743" s="218"/>
      <c r="N2743" s="219"/>
      <c r="O2743" s="219"/>
      <c r="P2743" s="219"/>
      <c r="Q2743" s="219"/>
      <c r="R2743" s="219"/>
      <c r="S2743" s="219"/>
      <c r="T2743" s="220"/>
      <c r="AT2743" s="214" t="s">
        <v>188</v>
      </c>
      <c r="AU2743" s="214" t="s">
        <v>81</v>
      </c>
      <c r="AV2743" s="13" t="s">
        <v>184</v>
      </c>
      <c r="AW2743" s="13" t="s">
        <v>34</v>
      </c>
      <c r="AX2743" s="13" t="s">
        <v>79</v>
      </c>
      <c r="AY2743" s="214" t="s">
        <v>177</v>
      </c>
    </row>
    <row r="2744" spans="2:65" s="1" customFormat="1" ht="36" customHeight="1">
      <c r="B2744" s="177"/>
      <c r="C2744" s="178" t="s">
        <v>1889</v>
      </c>
      <c r="D2744" s="178" t="s">
        <v>179</v>
      </c>
      <c r="E2744" s="179" t="s">
        <v>1890</v>
      </c>
      <c r="F2744" s="180" t="s">
        <v>1891</v>
      </c>
      <c r="G2744" s="181" t="s">
        <v>261</v>
      </c>
      <c r="H2744" s="182">
        <v>55.679</v>
      </c>
      <c r="I2744" s="183"/>
      <c r="J2744" s="184">
        <f>ROUND(I2744*H2744,2)</f>
        <v>0</v>
      </c>
      <c r="K2744" s="180" t="s">
        <v>183</v>
      </c>
      <c r="L2744" s="37"/>
      <c r="M2744" s="185" t="s">
        <v>3</v>
      </c>
      <c r="N2744" s="186" t="s">
        <v>43</v>
      </c>
      <c r="O2744" s="70"/>
      <c r="P2744" s="187">
        <f>O2744*H2744</f>
        <v>0</v>
      </c>
      <c r="Q2744" s="187">
        <v>1E-05</v>
      </c>
      <c r="R2744" s="187">
        <f>Q2744*H2744</f>
        <v>0.00055679</v>
      </c>
      <c r="S2744" s="187">
        <v>0</v>
      </c>
      <c r="T2744" s="188">
        <f>S2744*H2744</f>
        <v>0</v>
      </c>
      <c r="AR2744" s="189" t="s">
        <v>265</v>
      </c>
      <c r="AT2744" s="189" t="s">
        <v>179</v>
      </c>
      <c r="AU2744" s="189" t="s">
        <v>81</v>
      </c>
      <c r="AY2744" s="18" t="s">
        <v>177</v>
      </c>
      <c r="BE2744" s="190">
        <f>IF(N2744="základní",J2744,0)</f>
        <v>0</v>
      </c>
      <c r="BF2744" s="190">
        <f>IF(N2744="snížená",J2744,0)</f>
        <v>0</v>
      </c>
      <c r="BG2744" s="190">
        <f>IF(N2744="zákl. přenesená",J2744,0)</f>
        <v>0</v>
      </c>
      <c r="BH2744" s="190">
        <f>IF(N2744="sníž. přenesená",J2744,0)</f>
        <v>0</v>
      </c>
      <c r="BI2744" s="190">
        <f>IF(N2744="nulová",J2744,0)</f>
        <v>0</v>
      </c>
      <c r="BJ2744" s="18" t="s">
        <v>79</v>
      </c>
      <c r="BK2744" s="190">
        <f>ROUND(I2744*H2744,2)</f>
        <v>0</v>
      </c>
      <c r="BL2744" s="18" t="s">
        <v>265</v>
      </c>
      <c r="BM2744" s="189" t="s">
        <v>1892</v>
      </c>
    </row>
    <row r="2745" spans="2:47" s="1" customFormat="1" ht="12">
      <c r="B2745" s="37"/>
      <c r="D2745" s="191" t="s">
        <v>186</v>
      </c>
      <c r="F2745" s="192" t="s">
        <v>1870</v>
      </c>
      <c r="I2745" s="122"/>
      <c r="L2745" s="37"/>
      <c r="M2745" s="193"/>
      <c r="N2745" s="70"/>
      <c r="O2745" s="70"/>
      <c r="P2745" s="70"/>
      <c r="Q2745" s="70"/>
      <c r="R2745" s="70"/>
      <c r="S2745" s="70"/>
      <c r="T2745" s="71"/>
      <c r="AT2745" s="18" t="s">
        <v>186</v>
      </c>
      <c r="AU2745" s="18" t="s">
        <v>81</v>
      </c>
    </row>
    <row r="2746" spans="2:51" s="12" customFormat="1" ht="12">
      <c r="B2746" s="194"/>
      <c r="D2746" s="191" t="s">
        <v>188</v>
      </c>
      <c r="E2746" s="195" t="s">
        <v>3</v>
      </c>
      <c r="F2746" s="196" t="s">
        <v>1871</v>
      </c>
      <c r="H2746" s="197">
        <v>129.15</v>
      </c>
      <c r="I2746" s="198"/>
      <c r="L2746" s="194"/>
      <c r="M2746" s="199"/>
      <c r="N2746" s="200"/>
      <c r="O2746" s="200"/>
      <c r="P2746" s="200"/>
      <c r="Q2746" s="200"/>
      <c r="R2746" s="200"/>
      <c r="S2746" s="200"/>
      <c r="T2746" s="201"/>
      <c r="AT2746" s="195" t="s">
        <v>188</v>
      </c>
      <c r="AU2746" s="195" t="s">
        <v>81</v>
      </c>
      <c r="AV2746" s="12" t="s">
        <v>81</v>
      </c>
      <c r="AW2746" s="12" t="s">
        <v>34</v>
      </c>
      <c r="AX2746" s="12" t="s">
        <v>72</v>
      </c>
      <c r="AY2746" s="195" t="s">
        <v>177</v>
      </c>
    </row>
    <row r="2747" spans="2:51" s="12" customFormat="1" ht="12">
      <c r="B2747" s="194"/>
      <c r="D2747" s="191" t="s">
        <v>188</v>
      </c>
      <c r="E2747" s="195" t="s">
        <v>3</v>
      </c>
      <c r="F2747" s="196" t="s">
        <v>1872</v>
      </c>
      <c r="H2747" s="197">
        <v>41</v>
      </c>
      <c r="I2747" s="198"/>
      <c r="L2747" s="194"/>
      <c r="M2747" s="199"/>
      <c r="N2747" s="200"/>
      <c r="O2747" s="200"/>
      <c r="P2747" s="200"/>
      <c r="Q2747" s="200"/>
      <c r="R2747" s="200"/>
      <c r="S2747" s="200"/>
      <c r="T2747" s="201"/>
      <c r="AT2747" s="195" t="s">
        <v>188</v>
      </c>
      <c r="AU2747" s="195" t="s">
        <v>81</v>
      </c>
      <c r="AV2747" s="12" t="s">
        <v>81</v>
      </c>
      <c r="AW2747" s="12" t="s">
        <v>34</v>
      </c>
      <c r="AX2747" s="12" t="s">
        <v>72</v>
      </c>
      <c r="AY2747" s="195" t="s">
        <v>177</v>
      </c>
    </row>
    <row r="2748" spans="2:51" s="12" customFormat="1" ht="12">
      <c r="B2748" s="194"/>
      <c r="D2748" s="191" t="s">
        <v>188</v>
      </c>
      <c r="E2748" s="195" t="s">
        <v>3</v>
      </c>
      <c r="F2748" s="196" t="s">
        <v>1873</v>
      </c>
      <c r="H2748" s="197">
        <v>83.6</v>
      </c>
      <c r="I2748" s="198"/>
      <c r="L2748" s="194"/>
      <c r="M2748" s="199"/>
      <c r="N2748" s="200"/>
      <c r="O2748" s="200"/>
      <c r="P2748" s="200"/>
      <c r="Q2748" s="200"/>
      <c r="R2748" s="200"/>
      <c r="S2748" s="200"/>
      <c r="T2748" s="201"/>
      <c r="AT2748" s="195" t="s">
        <v>188</v>
      </c>
      <c r="AU2748" s="195" t="s">
        <v>81</v>
      </c>
      <c r="AV2748" s="12" t="s">
        <v>81</v>
      </c>
      <c r="AW2748" s="12" t="s">
        <v>34</v>
      </c>
      <c r="AX2748" s="12" t="s">
        <v>72</v>
      </c>
      <c r="AY2748" s="195" t="s">
        <v>177</v>
      </c>
    </row>
    <row r="2749" spans="2:51" s="12" customFormat="1" ht="12">
      <c r="B2749" s="194"/>
      <c r="D2749" s="191" t="s">
        <v>188</v>
      </c>
      <c r="E2749" s="195" t="s">
        <v>3</v>
      </c>
      <c r="F2749" s="196" t="s">
        <v>1879</v>
      </c>
      <c r="H2749" s="197">
        <v>-125.567</v>
      </c>
      <c r="I2749" s="198"/>
      <c r="L2749" s="194"/>
      <c r="M2749" s="199"/>
      <c r="N2749" s="200"/>
      <c r="O2749" s="200"/>
      <c r="P2749" s="200"/>
      <c r="Q2749" s="200"/>
      <c r="R2749" s="200"/>
      <c r="S2749" s="200"/>
      <c r="T2749" s="201"/>
      <c r="AT2749" s="195" t="s">
        <v>188</v>
      </c>
      <c r="AU2749" s="195" t="s">
        <v>81</v>
      </c>
      <c r="AV2749" s="12" t="s">
        <v>81</v>
      </c>
      <c r="AW2749" s="12" t="s">
        <v>34</v>
      </c>
      <c r="AX2749" s="12" t="s">
        <v>72</v>
      </c>
      <c r="AY2749" s="195" t="s">
        <v>177</v>
      </c>
    </row>
    <row r="2750" spans="2:51" s="12" customFormat="1" ht="12">
      <c r="B2750" s="194"/>
      <c r="D2750" s="191" t="s">
        <v>188</v>
      </c>
      <c r="E2750" s="195" t="s">
        <v>3</v>
      </c>
      <c r="F2750" s="196" t="s">
        <v>1880</v>
      </c>
      <c r="H2750" s="197">
        <v>-30.704</v>
      </c>
      <c r="I2750" s="198"/>
      <c r="L2750" s="194"/>
      <c r="M2750" s="199"/>
      <c r="N2750" s="200"/>
      <c r="O2750" s="200"/>
      <c r="P2750" s="200"/>
      <c r="Q2750" s="200"/>
      <c r="R2750" s="200"/>
      <c r="S2750" s="200"/>
      <c r="T2750" s="201"/>
      <c r="AT2750" s="195" t="s">
        <v>188</v>
      </c>
      <c r="AU2750" s="195" t="s">
        <v>81</v>
      </c>
      <c r="AV2750" s="12" t="s">
        <v>81</v>
      </c>
      <c r="AW2750" s="12" t="s">
        <v>34</v>
      </c>
      <c r="AX2750" s="12" t="s">
        <v>72</v>
      </c>
      <c r="AY2750" s="195" t="s">
        <v>177</v>
      </c>
    </row>
    <row r="2751" spans="2:51" s="12" customFormat="1" ht="12">
      <c r="B2751" s="194"/>
      <c r="D2751" s="191" t="s">
        <v>188</v>
      </c>
      <c r="E2751" s="195" t="s">
        <v>3</v>
      </c>
      <c r="F2751" s="196" t="s">
        <v>1881</v>
      </c>
      <c r="H2751" s="197">
        <v>-41.8</v>
      </c>
      <c r="I2751" s="198"/>
      <c r="L2751" s="194"/>
      <c r="M2751" s="199"/>
      <c r="N2751" s="200"/>
      <c r="O2751" s="200"/>
      <c r="P2751" s="200"/>
      <c r="Q2751" s="200"/>
      <c r="R2751" s="200"/>
      <c r="S2751" s="200"/>
      <c r="T2751" s="201"/>
      <c r="AT2751" s="195" t="s">
        <v>188</v>
      </c>
      <c r="AU2751" s="195" t="s">
        <v>81</v>
      </c>
      <c r="AV2751" s="12" t="s">
        <v>81</v>
      </c>
      <c r="AW2751" s="12" t="s">
        <v>34</v>
      </c>
      <c r="AX2751" s="12" t="s">
        <v>72</v>
      </c>
      <c r="AY2751" s="195" t="s">
        <v>177</v>
      </c>
    </row>
    <row r="2752" spans="2:51" s="13" customFormat="1" ht="12">
      <c r="B2752" s="213"/>
      <c r="D2752" s="191" t="s">
        <v>188</v>
      </c>
      <c r="E2752" s="214" t="s">
        <v>3</v>
      </c>
      <c r="F2752" s="215" t="s">
        <v>1758</v>
      </c>
      <c r="H2752" s="216">
        <v>55.67899999999999</v>
      </c>
      <c r="I2752" s="217"/>
      <c r="L2752" s="213"/>
      <c r="M2752" s="218"/>
      <c r="N2752" s="219"/>
      <c r="O2752" s="219"/>
      <c r="P2752" s="219"/>
      <c r="Q2752" s="219"/>
      <c r="R2752" s="219"/>
      <c r="S2752" s="219"/>
      <c r="T2752" s="220"/>
      <c r="AT2752" s="214" t="s">
        <v>188</v>
      </c>
      <c r="AU2752" s="214" t="s">
        <v>81</v>
      </c>
      <c r="AV2752" s="13" t="s">
        <v>184</v>
      </c>
      <c r="AW2752" s="13" t="s">
        <v>34</v>
      </c>
      <c r="AX2752" s="13" t="s">
        <v>79</v>
      </c>
      <c r="AY2752" s="214" t="s">
        <v>177</v>
      </c>
    </row>
    <row r="2753" spans="2:65" s="1" customFormat="1" ht="16.5" customHeight="1">
      <c r="B2753" s="177"/>
      <c r="C2753" s="203" t="s">
        <v>1893</v>
      </c>
      <c r="D2753" s="203" t="s">
        <v>237</v>
      </c>
      <c r="E2753" s="204" t="s">
        <v>1780</v>
      </c>
      <c r="F2753" s="205" t="s">
        <v>1781</v>
      </c>
      <c r="G2753" s="206" t="s">
        <v>182</v>
      </c>
      <c r="H2753" s="207">
        <v>1.114</v>
      </c>
      <c r="I2753" s="208"/>
      <c r="J2753" s="209">
        <f>ROUND(I2753*H2753,2)</f>
        <v>0</v>
      </c>
      <c r="K2753" s="205" t="s">
        <v>183</v>
      </c>
      <c r="L2753" s="210"/>
      <c r="M2753" s="211" t="s">
        <v>3</v>
      </c>
      <c r="N2753" s="212" t="s">
        <v>43</v>
      </c>
      <c r="O2753" s="70"/>
      <c r="P2753" s="187">
        <f>O2753*H2753</f>
        <v>0</v>
      </c>
      <c r="Q2753" s="187">
        <v>0.55</v>
      </c>
      <c r="R2753" s="187">
        <f>Q2753*H2753</f>
        <v>0.6127000000000001</v>
      </c>
      <c r="S2753" s="187">
        <v>0</v>
      </c>
      <c r="T2753" s="188">
        <f>S2753*H2753</f>
        <v>0</v>
      </c>
      <c r="AR2753" s="189" t="s">
        <v>368</v>
      </c>
      <c r="AT2753" s="189" t="s">
        <v>237</v>
      </c>
      <c r="AU2753" s="189" t="s">
        <v>81</v>
      </c>
      <c r="AY2753" s="18" t="s">
        <v>177</v>
      </c>
      <c r="BE2753" s="190">
        <f>IF(N2753="základní",J2753,0)</f>
        <v>0</v>
      </c>
      <c r="BF2753" s="190">
        <f>IF(N2753="snížená",J2753,0)</f>
        <v>0</v>
      </c>
      <c r="BG2753" s="190">
        <f>IF(N2753="zákl. přenesená",J2753,0)</f>
        <v>0</v>
      </c>
      <c r="BH2753" s="190">
        <f>IF(N2753="sníž. přenesená",J2753,0)</f>
        <v>0</v>
      </c>
      <c r="BI2753" s="190">
        <f>IF(N2753="nulová",J2753,0)</f>
        <v>0</v>
      </c>
      <c r="BJ2753" s="18" t="s">
        <v>79</v>
      </c>
      <c r="BK2753" s="190">
        <f>ROUND(I2753*H2753,2)</f>
        <v>0</v>
      </c>
      <c r="BL2753" s="18" t="s">
        <v>265</v>
      </c>
      <c r="BM2753" s="189" t="s">
        <v>1894</v>
      </c>
    </row>
    <row r="2754" spans="2:51" s="12" customFormat="1" ht="12">
      <c r="B2754" s="194"/>
      <c r="D2754" s="191" t="s">
        <v>188</v>
      </c>
      <c r="E2754" s="195" t="s">
        <v>3</v>
      </c>
      <c r="F2754" s="196" t="s">
        <v>1895</v>
      </c>
      <c r="H2754" s="197">
        <v>1.114</v>
      </c>
      <c r="I2754" s="198"/>
      <c r="L2754" s="194"/>
      <c r="M2754" s="199"/>
      <c r="N2754" s="200"/>
      <c r="O2754" s="200"/>
      <c r="P2754" s="200"/>
      <c r="Q2754" s="200"/>
      <c r="R2754" s="200"/>
      <c r="S2754" s="200"/>
      <c r="T2754" s="201"/>
      <c r="AT2754" s="195" t="s">
        <v>188</v>
      </c>
      <c r="AU2754" s="195" t="s">
        <v>81</v>
      </c>
      <c r="AV2754" s="12" t="s">
        <v>81</v>
      </c>
      <c r="AW2754" s="12" t="s">
        <v>34</v>
      </c>
      <c r="AX2754" s="12" t="s">
        <v>79</v>
      </c>
      <c r="AY2754" s="195" t="s">
        <v>177</v>
      </c>
    </row>
    <row r="2755" spans="2:65" s="1" customFormat="1" ht="36" customHeight="1">
      <c r="B2755" s="177"/>
      <c r="C2755" s="178" t="s">
        <v>1896</v>
      </c>
      <c r="D2755" s="178" t="s">
        <v>179</v>
      </c>
      <c r="E2755" s="179" t="s">
        <v>1897</v>
      </c>
      <c r="F2755" s="180" t="s">
        <v>1898</v>
      </c>
      <c r="G2755" s="181" t="s">
        <v>182</v>
      </c>
      <c r="H2755" s="182">
        <v>9.083</v>
      </c>
      <c r="I2755" s="183"/>
      <c r="J2755" s="184">
        <f>ROUND(I2755*H2755,2)</f>
        <v>0</v>
      </c>
      <c r="K2755" s="180" t="s">
        <v>183</v>
      </c>
      <c r="L2755" s="37"/>
      <c r="M2755" s="185" t="s">
        <v>3</v>
      </c>
      <c r="N2755" s="186" t="s">
        <v>43</v>
      </c>
      <c r="O2755" s="70"/>
      <c r="P2755" s="187">
        <f>O2755*H2755</f>
        <v>0</v>
      </c>
      <c r="Q2755" s="187">
        <v>0.02337</v>
      </c>
      <c r="R2755" s="187">
        <f>Q2755*H2755</f>
        <v>0.21226971</v>
      </c>
      <c r="S2755" s="187">
        <v>0</v>
      </c>
      <c r="T2755" s="188">
        <f>S2755*H2755</f>
        <v>0</v>
      </c>
      <c r="AR2755" s="189" t="s">
        <v>265</v>
      </c>
      <c r="AT2755" s="189" t="s">
        <v>179</v>
      </c>
      <c r="AU2755" s="189" t="s">
        <v>81</v>
      </c>
      <c r="AY2755" s="18" t="s">
        <v>177</v>
      </c>
      <c r="BE2755" s="190">
        <f>IF(N2755="základní",J2755,0)</f>
        <v>0</v>
      </c>
      <c r="BF2755" s="190">
        <f>IF(N2755="snížená",J2755,0)</f>
        <v>0</v>
      </c>
      <c r="BG2755" s="190">
        <f>IF(N2755="zákl. přenesená",J2755,0)</f>
        <v>0</v>
      </c>
      <c r="BH2755" s="190">
        <f>IF(N2755="sníž. přenesená",J2755,0)</f>
        <v>0</v>
      </c>
      <c r="BI2755" s="190">
        <f>IF(N2755="nulová",J2755,0)</f>
        <v>0</v>
      </c>
      <c r="BJ2755" s="18" t="s">
        <v>79</v>
      </c>
      <c r="BK2755" s="190">
        <f>ROUND(I2755*H2755,2)</f>
        <v>0</v>
      </c>
      <c r="BL2755" s="18" t="s">
        <v>265</v>
      </c>
      <c r="BM2755" s="189" t="s">
        <v>1899</v>
      </c>
    </row>
    <row r="2756" spans="2:47" s="1" customFormat="1" ht="12">
      <c r="B2756" s="37"/>
      <c r="D2756" s="191" t="s">
        <v>186</v>
      </c>
      <c r="F2756" s="192" t="s">
        <v>1900</v>
      </c>
      <c r="I2756" s="122"/>
      <c r="L2756" s="37"/>
      <c r="M2756" s="193"/>
      <c r="N2756" s="70"/>
      <c r="O2756" s="70"/>
      <c r="P2756" s="70"/>
      <c r="Q2756" s="70"/>
      <c r="R2756" s="70"/>
      <c r="S2756" s="70"/>
      <c r="T2756" s="71"/>
      <c r="AT2756" s="18" t="s">
        <v>186</v>
      </c>
      <c r="AU2756" s="18" t="s">
        <v>81</v>
      </c>
    </row>
    <row r="2757" spans="2:51" s="12" customFormat="1" ht="12">
      <c r="B2757" s="194"/>
      <c r="D2757" s="191" t="s">
        <v>188</v>
      </c>
      <c r="E2757" s="195" t="s">
        <v>3</v>
      </c>
      <c r="F2757" s="196" t="s">
        <v>1901</v>
      </c>
      <c r="H2757" s="197">
        <v>0.185</v>
      </c>
      <c r="I2757" s="198"/>
      <c r="L2757" s="194"/>
      <c r="M2757" s="199"/>
      <c r="N2757" s="200"/>
      <c r="O2757" s="200"/>
      <c r="P2757" s="200"/>
      <c r="Q2757" s="200"/>
      <c r="R2757" s="200"/>
      <c r="S2757" s="200"/>
      <c r="T2757" s="201"/>
      <c r="AT2757" s="195" t="s">
        <v>188</v>
      </c>
      <c r="AU2757" s="195" t="s">
        <v>81</v>
      </c>
      <c r="AV2757" s="12" t="s">
        <v>81</v>
      </c>
      <c r="AW2757" s="12" t="s">
        <v>34</v>
      </c>
      <c r="AX2757" s="12" t="s">
        <v>72</v>
      </c>
      <c r="AY2757" s="195" t="s">
        <v>177</v>
      </c>
    </row>
    <row r="2758" spans="2:51" s="12" customFormat="1" ht="12">
      <c r="B2758" s="194"/>
      <c r="D2758" s="191" t="s">
        <v>188</v>
      </c>
      <c r="E2758" s="195" t="s">
        <v>3</v>
      </c>
      <c r="F2758" s="196" t="s">
        <v>1902</v>
      </c>
      <c r="H2758" s="197">
        <v>0.045</v>
      </c>
      <c r="I2758" s="198"/>
      <c r="L2758" s="194"/>
      <c r="M2758" s="199"/>
      <c r="N2758" s="200"/>
      <c r="O2758" s="200"/>
      <c r="P2758" s="200"/>
      <c r="Q2758" s="200"/>
      <c r="R2758" s="200"/>
      <c r="S2758" s="200"/>
      <c r="T2758" s="201"/>
      <c r="AT2758" s="195" t="s">
        <v>188</v>
      </c>
      <c r="AU2758" s="195" t="s">
        <v>81</v>
      </c>
      <c r="AV2758" s="12" t="s">
        <v>81</v>
      </c>
      <c r="AW2758" s="12" t="s">
        <v>34</v>
      </c>
      <c r="AX2758" s="12" t="s">
        <v>72</v>
      </c>
      <c r="AY2758" s="195" t="s">
        <v>177</v>
      </c>
    </row>
    <row r="2759" spans="2:51" s="12" customFormat="1" ht="12">
      <c r="B2759" s="194"/>
      <c r="D2759" s="191" t="s">
        <v>188</v>
      </c>
      <c r="E2759" s="195" t="s">
        <v>3</v>
      </c>
      <c r="F2759" s="196" t="s">
        <v>1903</v>
      </c>
      <c r="H2759" s="197">
        <v>0.118</v>
      </c>
      <c r="I2759" s="198"/>
      <c r="L2759" s="194"/>
      <c r="M2759" s="199"/>
      <c r="N2759" s="200"/>
      <c r="O2759" s="200"/>
      <c r="P2759" s="200"/>
      <c r="Q2759" s="200"/>
      <c r="R2759" s="200"/>
      <c r="S2759" s="200"/>
      <c r="T2759" s="201"/>
      <c r="AT2759" s="195" t="s">
        <v>188</v>
      </c>
      <c r="AU2759" s="195" t="s">
        <v>81</v>
      </c>
      <c r="AV2759" s="12" t="s">
        <v>81</v>
      </c>
      <c r="AW2759" s="12" t="s">
        <v>34</v>
      </c>
      <c r="AX2759" s="12" t="s">
        <v>72</v>
      </c>
      <c r="AY2759" s="195" t="s">
        <v>177</v>
      </c>
    </row>
    <row r="2760" spans="2:51" s="12" customFormat="1" ht="12">
      <c r="B2760" s="194"/>
      <c r="D2760" s="191" t="s">
        <v>188</v>
      </c>
      <c r="E2760" s="195" t="s">
        <v>3</v>
      </c>
      <c r="F2760" s="196" t="s">
        <v>1904</v>
      </c>
      <c r="H2760" s="197">
        <v>2.817</v>
      </c>
      <c r="I2760" s="198"/>
      <c r="L2760" s="194"/>
      <c r="M2760" s="199"/>
      <c r="N2760" s="200"/>
      <c r="O2760" s="200"/>
      <c r="P2760" s="200"/>
      <c r="Q2760" s="200"/>
      <c r="R2760" s="200"/>
      <c r="S2760" s="200"/>
      <c r="T2760" s="201"/>
      <c r="AT2760" s="195" t="s">
        <v>188</v>
      </c>
      <c r="AU2760" s="195" t="s">
        <v>81</v>
      </c>
      <c r="AV2760" s="12" t="s">
        <v>81</v>
      </c>
      <c r="AW2760" s="12" t="s">
        <v>34</v>
      </c>
      <c r="AX2760" s="12" t="s">
        <v>72</v>
      </c>
      <c r="AY2760" s="195" t="s">
        <v>177</v>
      </c>
    </row>
    <row r="2761" spans="2:51" s="12" customFormat="1" ht="12">
      <c r="B2761" s="194"/>
      <c r="D2761" s="191" t="s">
        <v>188</v>
      </c>
      <c r="E2761" s="195" t="s">
        <v>3</v>
      </c>
      <c r="F2761" s="196" t="s">
        <v>1905</v>
      </c>
      <c r="H2761" s="197">
        <v>0.334</v>
      </c>
      <c r="I2761" s="198"/>
      <c r="L2761" s="194"/>
      <c r="M2761" s="199"/>
      <c r="N2761" s="200"/>
      <c r="O2761" s="200"/>
      <c r="P2761" s="200"/>
      <c r="Q2761" s="200"/>
      <c r="R2761" s="200"/>
      <c r="S2761" s="200"/>
      <c r="T2761" s="201"/>
      <c r="AT2761" s="195" t="s">
        <v>188</v>
      </c>
      <c r="AU2761" s="195" t="s">
        <v>81</v>
      </c>
      <c r="AV2761" s="12" t="s">
        <v>81</v>
      </c>
      <c r="AW2761" s="12" t="s">
        <v>34</v>
      </c>
      <c r="AX2761" s="12" t="s">
        <v>72</v>
      </c>
      <c r="AY2761" s="195" t="s">
        <v>177</v>
      </c>
    </row>
    <row r="2762" spans="2:51" s="12" customFormat="1" ht="12">
      <c r="B2762" s="194"/>
      <c r="D2762" s="191" t="s">
        <v>188</v>
      </c>
      <c r="E2762" s="195" t="s">
        <v>3</v>
      </c>
      <c r="F2762" s="196" t="s">
        <v>1906</v>
      </c>
      <c r="H2762" s="197">
        <v>0.355</v>
      </c>
      <c r="I2762" s="198"/>
      <c r="L2762" s="194"/>
      <c r="M2762" s="199"/>
      <c r="N2762" s="200"/>
      <c r="O2762" s="200"/>
      <c r="P2762" s="200"/>
      <c r="Q2762" s="200"/>
      <c r="R2762" s="200"/>
      <c r="S2762" s="200"/>
      <c r="T2762" s="201"/>
      <c r="AT2762" s="195" t="s">
        <v>188</v>
      </c>
      <c r="AU2762" s="195" t="s">
        <v>81</v>
      </c>
      <c r="AV2762" s="12" t="s">
        <v>81</v>
      </c>
      <c r="AW2762" s="12" t="s">
        <v>34</v>
      </c>
      <c r="AX2762" s="12" t="s">
        <v>72</v>
      </c>
      <c r="AY2762" s="195" t="s">
        <v>177</v>
      </c>
    </row>
    <row r="2763" spans="2:51" s="12" customFormat="1" ht="12">
      <c r="B2763" s="194"/>
      <c r="D2763" s="191" t="s">
        <v>188</v>
      </c>
      <c r="E2763" s="195" t="s">
        <v>3</v>
      </c>
      <c r="F2763" s="196" t="s">
        <v>1907</v>
      </c>
      <c r="H2763" s="197">
        <v>5.229</v>
      </c>
      <c r="I2763" s="198"/>
      <c r="L2763" s="194"/>
      <c r="M2763" s="199"/>
      <c r="N2763" s="200"/>
      <c r="O2763" s="200"/>
      <c r="P2763" s="200"/>
      <c r="Q2763" s="200"/>
      <c r="R2763" s="200"/>
      <c r="S2763" s="200"/>
      <c r="T2763" s="201"/>
      <c r="AT2763" s="195" t="s">
        <v>188</v>
      </c>
      <c r="AU2763" s="195" t="s">
        <v>81</v>
      </c>
      <c r="AV2763" s="12" t="s">
        <v>81</v>
      </c>
      <c r="AW2763" s="12" t="s">
        <v>34</v>
      </c>
      <c r="AX2763" s="12" t="s">
        <v>72</v>
      </c>
      <c r="AY2763" s="195" t="s">
        <v>177</v>
      </c>
    </row>
    <row r="2764" spans="2:51" s="13" customFormat="1" ht="12">
      <c r="B2764" s="213"/>
      <c r="D2764" s="191" t="s">
        <v>188</v>
      </c>
      <c r="E2764" s="214" t="s">
        <v>3</v>
      </c>
      <c r="F2764" s="215" t="s">
        <v>359</v>
      </c>
      <c r="H2764" s="216">
        <v>9.083</v>
      </c>
      <c r="I2764" s="217"/>
      <c r="L2764" s="213"/>
      <c r="M2764" s="218"/>
      <c r="N2764" s="219"/>
      <c r="O2764" s="219"/>
      <c r="P2764" s="219"/>
      <c r="Q2764" s="219"/>
      <c r="R2764" s="219"/>
      <c r="S2764" s="219"/>
      <c r="T2764" s="220"/>
      <c r="AT2764" s="214" t="s">
        <v>188</v>
      </c>
      <c r="AU2764" s="214" t="s">
        <v>81</v>
      </c>
      <c r="AV2764" s="13" t="s">
        <v>184</v>
      </c>
      <c r="AW2764" s="13" t="s">
        <v>34</v>
      </c>
      <c r="AX2764" s="13" t="s">
        <v>79</v>
      </c>
      <c r="AY2764" s="214" t="s">
        <v>177</v>
      </c>
    </row>
    <row r="2765" spans="2:65" s="1" customFormat="1" ht="24" customHeight="1">
      <c r="B2765" s="177"/>
      <c r="C2765" s="178" t="s">
        <v>1908</v>
      </c>
      <c r="D2765" s="178" t="s">
        <v>179</v>
      </c>
      <c r="E2765" s="179" t="s">
        <v>1909</v>
      </c>
      <c r="F2765" s="180" t="s">
        <v>1910</v>
      </c>
      <c r="G2765" s="181" t="s">
        <v>261</v>
      </c>
      <c r="H2765" s="182">
        <v>6.6</v>
      </c>
      <c r="I2765" s="183"/>
      <c r="J2765" s="184">
        <f>ROUND(I2765*H2765,2)</f>
        <v>0</v>
      </c>
      <c r="K2765" s="180" t="s">
        <v>3</v>
      </c>
      <c r="L2765" s="37"/>
      <c r="M2765" s="185" t="s">
        <v>3</v>
      </c>
      <c r="N2765" s="186" t="s">
        <v>43</v>
      </c>
      <c r="O2765" s="70"/>
      <c r="P2765" s="187">
        <f>O2765*H2765</f>
        <v>0</v>
      </c>
      <c r="Q2765" s="187">
        <v>0</v>
      </c>
      <c r="R2765" s="187">
        <f>Q2765*H2765</f>
        <v>0</v>
      </c>
      <c r="S2765" s="187">
        <v>0</v>
      </c>
      <c r="T2765" s="188">
        <f>S2765*H2765</f>
        <v>0</v>
      </c>
      <c r="AR2765" s="189" t="s">
        <v>265</v>
      </c>
      <c r="AT2765" s="189" t="s">
        <v>179</v>
      </c>
      <c r="AU2765" s="189" t="s">
        <v>81</v>
      </c>
      <c r="AY2765" s="18" t="s">
        <v>177</v>
      </c>
      <c r="BE2765" s="190">
        <f>IF(N2765="základní",J2765,0)</f>
        <v>0</v>
      </c>
      <c r="BF2765" s="190">
        <f>IF(N2765="snížená",J2765,0)</f>
        <v>0</v>
      </c>
      <c r="BG2765" s="190">
        <f>IF(N2765="zákl. přenesená",J2765,0)</f>
        <v>0</v>
      </c>
      <c r="BH2765" s="190">
        <f>IF(N2765="sníž. přenesená",J2765,0)</f>
        <v>0</v>
      </c>
      <c r="BI2765" s="190">
        <f>IF(N2765="nulová",J2765,0)</f>
        <v>0</v>
      </c>
      <c r="BJ2765" s="18" t="s">
        <v>79</v>
      </c>
      <c r="BK2765" s="190">
        <f>ROUND(I2765*H2765,2)</f>
        <v>0</v>
      </c>
      <c r="BL2765" s="18" t="s">
        <v>265</v>
      </c>
      <c r="BM2765" s="189" t="s">
        <v>1911</v>
      </c>
    </row>
    <row r="2766" spans="2:51" s="12" customFormat="1" ht="12">
      <c r="B2766" s="194"/>
      <c r="D2766" s="191" t="s">
        <v>188</v>
      </c>
      <c r="E2766" s="195" t="s">
        <v>3</v>
      </c>
      <c r="F2766" s="196" t="s">
        <v>930</v>
      </c>
      <c r="H2766" s="197">
        <v>6.6</v>
      </c>
      <c r="I2766" s="198"/>
      <c r="L2766" s="194"/>
      <c r="M2766" s="199"/>
      <c r="N2766" s="200"/>
      <c r="O2766" s="200"/>
      <c r="P2766" s="200"/>
      <c r="Q2766" s="200"/>
      <c r="R2766" s="200"/>
      <c r="S2766" s="200"/>
      <c r="T2766" s="201"/>
      <c r="AT2766" s="195" t="s">
        <v>188</v>
      </c>
      <c r="AU2766" s="195" t="s">
        <v>81</v>
      </c>
      <c r="AV2766" s="12" t="s">
        <v>81</v>
      </c>
      <c r="AW2766" s="12" t="s">
        <v>34</v>
      </c>
      <c r="AX2766" s="12" t="s">
        <v>72</v>
      </c>
      <c r="AY2766" s="195" t="s">
        <v>177</v>
      </c>
    </row>
    <row r="2767" spans="2:51" s="13" customFormat="1" ht="12">
      <c r="B2767" s="213"/>
      <c r="D2767" s="191" t="s">
        <v>188</v>
      </c>
      <c r="E2767" s="214" t="s">
        <v>3</v>
      </c>
      <c r="F2767" s="215" t="s">
        <v>271</v>
      </c>
      <c r="H2767" s="216">
        <v>6.6</v>
      </c>
      <c r="I2767" s="217"/>
      <c r="L2767" s="213"/>
      <c r="M2767" s="218"/>
      <c r="N2767" s="219"/>
      <c r="O2767" s="219"/>
      <c r="P2767" s="219"/>
      <c r="Q2767" s="219"/>
      <c r="R2767" s="219"/>
      <c r="S2767" s="219"/>
      <c r="T2767" s="220"/>
      <c r="AT2767" s="214" t="s">
        <v>188</v>
      </c>
      <c r="AU2767" s="214" t="s">
        <v>81</v>
      </c>
      <c r="AV2767" s="13" t="s">
        <v>184</v>
      </c>
      <c r="AW2767" s="13" t="s">
        <v>34</v>
      </c>
      <c r="AX2767" s="13" t="s">
        <v>79</v>
      </c>
      <c r="AY2767" s="214" t="s">
        <v>177</v>
      </c>
    </row>
    <row r="2768" spans="2:65" s="1" customFormat="1" ht="48" customHeight="1">
      <c r="B2768" s="177"/>
      <c r="C2768" s="178" t="s">
        <v>1912</v>
      </c>
      <c r="D2768" s="178" t="s">
        <v>179</v>
      </c>
      <c r="E2768" s="179" t="s">
        <v>1913</v>
      </c>
      <c r="F2768" s="180" t="s">
        <v>1914</v>
      </c>
      <c r="G2768" s="181" t="s">
        <v>221</v>
      </c>
      <c r="H2768" s="182">
        <v>6.9</v>
      </c>
      <c r="I2768" s="183"/>
      <c r="J2768" s="184">
        <f>ROUND(I2768*H2768,2)</f>
        <v>0</v>
      </c>
      <c r="K2768" s="180" t="s">
        <v>183</v>
      </c>
      <c r="L2768" s="37"/>
      <c r="M2768" s="185" t="s">
        <v>3</v>
      </c>
      <c r="N2768" s="186" t="s">
        <v>43</v>
      </c>
      <c r="O2768" s="70"/>
      <c r="P2768" s="187">
        <f>O2768*H2768</f>
        <v>0</v>
      </c>
      <c r="Q2768" s="187">
        <v>0</v>
      </c>
      <c r="R2768" s="187">
        <f>Q2768*H2768</f>
        <v>0</v>
      </c>
      <c r="S2768" s="187">
        <v>0</v>
      </c>
      <c r="T2768" s="188">
        <f>S2768*H2768</f>
        <v>0</v>
      </c>
      <c r="AR2768" s="189" t="s">
        <v>265</v>
      </c>
      <c r="AT2768" s="189" t="s">
        <v>179</v>
      </c>
      <c r="AU2768" s="189" t="s">
        <v>81</v>
      </c>
      <c r="AY2768" s="18" t="s">
        <v>177</v>
      </c>
      <c r="BE2768" s="190">
        <f>IF(N2768="základní",J2768,0)</f>
        <v>0</v>
      </c>
      <c r="BF2768" s="190">
        <f>IF(N2768="snížená",J2768,0)</f>
        <v>0</v>
      </c>
      <c r="BG2768" s="190">
        <f>IF(N2768="zákl. přenesená",J2768,0)</f>
        <v>0</v>
      </c>
      <c r="BH2768" s="190">
        <f>IF(N2768="sníž. přenesená",J2768,0)</f>
        <v>0</v>
      </c>
      <c r="BI2768" s="190">
        <f>IF(N2768="nulová",J2768,0)</f>
        <v>0</v>
      </c>
      <c r="BJ2768" s="18" t="s">
        <v>79</v>
      </c>
      <c r="BK2768" s="190">
        <f>ROUND(I2768*H2768,2)</f>
        <v>0</v>
      </c>
      <c r="BL2768" s="18" t="s">
        <v>265</v>
      </c>
      <c r="BM2768" s="189" t="s">
        <v>1915</v>
      </c>
    </row>
    <row r="2769" spans="2:47" s="1" customFormat="1" ht="12">
      <c r="B2769" s="37"/>
      <c r="D2769" s="191" t="s">
        <v>186</v>
      </c>
      <c r="F2769" s="192" t="s">
        <v>1708</v>
      </c>
      <c r="I2769" s="122"/>
      <c r="L2769" s="37"/>
      <c r="M2769" s="193"/>
      <c r="N2769" s="70"/>
      <c r="O2769" s="70"/>
      <c r="P2769" s="70"/>
      <c r="Q2769" s="70"/>
      <c r="R2769" s="70"/>
      <c r="S2769" s="70"/>
      <c r="T2769" s="71"/>
      <c r="AT2769" s="18" t="s">
        <v>186</v>
      </c>
      <c r="AU2769" s="18" t="s">
        <v>81</v>
      </c>
    </row>
    <row r="2770" spans="2:63" s="11" customFormat="1" ht="22.8" customHeight="1">
      <c r="B2770" s="164"/>
      <c r="D2770" s="165" t="s">
        <v>71</v>
      </c>
      <c r="E2770" s="175" t="s">
        <v>1916</v>
      </c>
      <c r="F2770" s="175" t="s">
        <v>1917</v>
      </c>
      <c r="I2770" s="167"/>
      <c r="J2770" s="176">
        <f>BK2770</f>
        <v>0</v>
      </c>
      <c r="L2770" s="164"/>
      <c r="M2770" s="169"/>
      <c r="N2770" s="170"/>
      <c r="O2770" s="170"/>
      <c r="P2770" s="171">
        <f>SUM(P2771:P2912)</f>
        <v>0</v>
      </c>
      <c r="Q2770" s="170"/>
      <c r="R2770" s="171">
        <f>SUM(R2771:R2912)</f>
        <v>8.071492730000001</v>
      </c>
      <c r="S2770" s="170"/>
      <c r="T2770" s="172">
        <f>SUM(T2771:T2912)</f>
        <v>14.6477747</v>
      </c>
      <c r="AR2770" s="165" t="s">
        <v>81</v>
      </c>
      <c r="AT2770" s="173" t="s">
        <v>71</v>
      </c>
      <c r="AU2770" s="173" t="s">
        <v>79</v>
      </c>
      <c r="AY2770" s="165" t="s">
        <v>177</v>
      </c>
      <c r="BK2770" s="174">
        <f>SUM(BK2771:BK2912)</f>
        <v>0</v>
      </c>
    </row>
    <row r="2771" spans="2:65" s="1" customFormat="1" ht="60" customHeight="1">
      <c r="B2771" s="177"/>
      <c r="C2771" s="178" t="s">
        <v>1918</v>
      </c>
      <c r="D2771" s="178" t="s">
        <v>179</v>
      </c>
      <c r="E2771" s="179" t="s">
        <v>1919</v>
      </c>
      <c r="F2771" s="180" t="s">
        <v>1920</v>
      </c>
      <c r="G2771" s="181" t="s">
        <v>261</v>
      </c>
      <c r="H2771" s="182">
        <v>10.14</v>
      </c>
      <c r="I2771" s="183"/>
      <c r="J2771" s="184">
        <f>ROUND(I2771*H2771,2)</f>
        <v>0</v>
      </c>
      <c r="K2771" s="180" t="s">
        <v>183</v>
      </c>
      <c r="L2771" s="37"/>
      <c r="M2771" s="185" t="s">
        <v>3</v>
      </c>
      <c r="N2771" s="186" t="s">
        <v>43</v>
      </c>
      <c r="O2771" s="70"/>
      <c r="P2771" s="187">
        <f>O2771*H2771</f>
        <v>0</v>
      </c>
      <c r="Q2771" s="187">
        <v>0.0462</v>
      </c>
      <c r="R2771" s="187">
        <f>Q2771*H2771</f>
        <v>0.468468</v>
      </c>
      <c r="S2771" s="187">
        <v>0</v>
      </c>
      <c r="T2771" s="188">
        <f>S2771*H2771</f>
        <v>0</v>
      </c>
      <c r="AR2771" s="189" t="s">
        <v>265</v>
      </c>
      <c r="AT2771" s="189" t="s">
        <v>179</v>
      </c>
      <c r="AU2771" s="189" t="s">
        <v>81</v>
      </c>
      <c r="AY2771" s="18" t="s">
        <v>177</v>
      </c>
      <c r="BE2771" s="190">
        <f>IF(N2771="základní",J2771,0)</f>
        <v>0</v>
      </c>
      <c r="BF2771" s="190">
        <f>IF(N2771="snížená",J2771,0)</f>
        <v>0</v>
      </c>
      <c r="BG2771" s="190">
        <f>IF(N2771="zákl. přenesená",J2771,0)</f>
        <v>0</v>
      </c>
      <c r="BH2771" s="190">
        <f>IF(N2771="sníž. přenesená",J2771,0)</f>
        <v>0</v>
      </c>
      <c r="BI2771" s="190">
        <f>IF(N2771="nulová",J2771,0)</f>
        <v>0</v>
      </c>
      <c r="BJ2771" s="18" t="s">
        <v>79</v>
      </c>
      <c r="BK2771" s="190">
        <f>ROUND(I2771*H2771,2)</f>
        <v>0</v>
      </c>
      <c r="BL2771" s="18" t="s">
        <v>265</v>
      </c>
      <c r="BM2771" s="189" t="s">
        <v>1921</v>
      </c>
    </row>
    <row r="2772" spans="2:47" s="1" customFormat="1" ht="12">
      <c r="B2772" s="37"/>
      <c r="D2772" s="191" t="s">
        <v>186</v>
      </c>
      <c r="F2772" s="192" t="s">
        <v>1922</v>
      </c>
      <c r="I2772" s="122"/>
      <c r="L2772" s="37"/>
      <c r="M2772" s="193"/>
      <c r="N2772" s="70"/>
      <c r="O2772" s="70"/>
      <c r="P2772" s="70"/>
      <c r="Q2772" s="70"/>
      <c r="R2772" s="70"/>
      <c r="S2772" s="70"/>
      <c r="T2772" s="71"/>
      <c r="AT2772" s="18" t="s">
        <v>186</v>
      </c>
      <c r="AU2772" s="18" t="s">
        <v>81</v>
      </c>
    </row>
    <row r="2773" spans="2:51" s="12" customFormat="1" ht="12">
      <c r="B2773" s="194"/>
      <c r="D2773" s="191" t="s">
        <v>188</v>
      </c>
      <c r="E2773" s="195" t="s">
        <v>3</v>
      </c>
      <c r="F2773" s="196" t="s">
        <v>1923</v>
      </c>
      <c r="H2773" s="197">
        <v>1.982</v>
      </c>
      <c r="I2773" s="198"/>
      <c r="L2773" s="194"/>
      <c r="M2773" s="199"/>
      <c r="N2773" s="200"/>
      <c r="O2773" s="200"/>
      <c r="P2773" s="200"/>
      <c r="Q2773" s="200"/>
      <c r="R2773" s="200"/>
      <c r="S2773" s="200"/>
      <c r="T2773" s="201"/>
      <c r="AT2773" s="195" t="s">
        <v>188</v>
      </c>
      <c r="AU2773" s="195" t="s">
        <v>81</v>
      </c>
      <c r="AV2773" s="12" t="s">
        <v>81</v>
      </c>
      <c r="AW2773" s="12" t="s">
        <v>34</v>
      </c>
      <c r="AX2773" s="12" t="s">
        <v>72</v>
      </c>
      <c r="AY2773" s="195" t="s">
        <v>177</v>
      </c>
    </row>
    <row r="2774" spans="2:51" s="14" customFormat="1" ht="12">
      <c r="B2774" s="221"/>
      <c r="D2774" s="191" t="s">
        <v>188</v>
      </c>
      <c r="E2774" s="222" t="s">
        <v>3</v>
      </c>
      <c r="F2774" s="223" t="s">
        <v>365</v>
      </c>
      <c r="H2774" s="224">
        <v>1.982</v>
      </c>
      <c r="I2774" s="225"/>
      <c r="L2774" s="221"/>
      <c r="M2774" s="226"/>
      <c r="N2774" s="227"/>
      <c r="O2774" s="227"/>
      <c r="P2774" s="227"/>
      <c r="Q2774" s="227"/>
      <c r="R2774" s="227"/>
      <c r="S2774" s="227"/>
      <c r="T2774" s="228"/>
      <c r="AT2774" s="222" t="s">
        <v>188</v>
      </c>
      <c r="AU2774" s="222" t="s">
        <v>81</v>
      </c>
      <c r="AV2774" s="14" t="s">
        <v>194</v>
      </c>
      <c r="AW2774" s="14" t="s">
        <v>34</v>
      </c>
      <c r="AX2774" s="14" t="s">
        <v>72</v>
      </c>
      <c r="AY2774" s="222" t="s">
        <v>177</v>
      </c>
    </row>
    <row r="2775" spans="2:51" s="12" customFormat="1" ht="12">
      <c r="B2775" s="194"/>
      <c r="D2775" s="191" t="s">
        <v>188</v>
      </c>
      <c r="E2775" s="195" t="s">
        <v>3</v>
      </c>
      <c r="F2775" s="196" t="s">
        <v>1924</v>
      </c>
      <c r="H2775" s="197">
        <v>2.16</v>
      </c>
      <c r="I2775" s="198"/>
      <c r="L2775" s="194"/>
      <c r="M2775" s="199"/>
      <c r="N2775" s="200"/>
      <c r="O2775" s="200"/>
      <c r="P2775" s="200"/>
      <c r="Q2775" s="200"/>
      <c r="R2775" s="200"/>
      <c r="S2775" s="200"/>
      <c r="T2775" s="201"/>
      <c r="AT2775" s="195" t="s">
        <v>188</v>
      </c>
      <c r="AU2775" s="195" t="s">
        <v>81</v>
      </c>
      <c r="AV2775" s="12" t="s">
        <v>81</v>
      </c>
      <c r="AW2775" s="12" t="s">
        <v>34</v>
      </c>
      <c r="AX2775" s="12" t="s">
        <v>72</v>
      </c>
      <c r="AY2775" s="195" t="s">
        <v>177</v>
      </c>
    </row>
    <row r="2776" spans="2:51" s="14" customFormat="1" ht="12">
      <c r="B2776" s="221"/>
      <c r="D2776" s="191" t="s">
        <v>188</v>
      </c>
      <c r="E2776" s="222" t="s">
        <v>3</v>
      </c>
      <c r="F2776" s="223" t="s">
        <v>366</v>
      </c>
      <c r="H2776" s="224">
        <v>2.16</v>
      </c>
      <c r="I2776" s="225"/>
      <c r="L2776" s="221"/>
      <c r="M2776" s="226"/>
      <c r="N2776" s="227"/>
      <c r="O2776" s="227"/>
      <c r="P2776" s="227"/>
      <c r="Q2776" s="227"/>
      <c r="R2776" s="227"/>
      <c r="S2776" s="227"/>
      <c r="T2776" s="228"/>
      <c r="AT2776" s="222" t="s">
        <v>188</v>
      </c>
      <c r="AU2776" s="222" t="s">
        <v>81</v>
      </c>
      <c r="AV2776" s="14" t="s">
        <v>194</v>
      </c>
      <c r="AW2776" s="14" t="s">
        <v>34</v>
      </c>
      <c r="AX2776" s="14" t="s">
        <v>72</v>
      </c>
      <c r="AY2776" s="222" t="s">
        <v>177</v>
      </c>
    </row>
    <row r="2777" spans="2:51" s="12" customFormat="1" ht="12">
      <c r="B2777" s="194"/>
      <c r="D2777" s="191" t="s">
        <v>188</v>
      </c>
      <c r="E2777" s="195" t="s">
        <v>3</v>
      </c>
      <c r="F2777" s="196" t="s">
        <v>1924</v>
      </c>
      <c r="H2777" s="197">
        <v>2.16</v>
      </c>
      <c r="I2777" s="198"/>
      <c r="L2777" s="194"/>
      <c r="M2777" s="199"/>
      <c r="N2777" s="200"/>
      <c r="O2777" s="200"/>
      <c r="P2777" s="200"/>
      <c r="Q2777" s="200"/>
      <c r="R2777" s="200"/>
      <c r="S2777" s="200"/>
      <c r="T2777" s="201"/>
      <c r="AT2777" s="195" t="s">
        <v>188</v>
      </c>
      <c r="AU2777" s="195" t="s">
        <v>81</v>
      </c>
      <c r="AV2777" s="12" t="s">
        <v>81</v>
      </c>
      <c r="AW2777" s="12" t="s">
        <v>34</v>
      </c>
      <c r="AX2777" s="12" t="s">
        <v>72</v>
      </c>
      <c r="AY2777" s="195" t="s">
        <v>177</v>
      </c>
    </row>
    <row r="2778" spans="2:51" s="14" customFormat="1" ht="12">
      <c r="B2778" s="221"/>
      <c r="D2778" s="191" t="s">
        <v>188</v>
      </c>
      <c r="E2778" s="222" t="s">
        <v>3</v>
      </c>
      <c r="F2778" s="223" t="s">
        <v>367</v>
      </c>
      <c r="H2778" s="224">
        <v>2.16</v>
      </c>
      <c r="I2778" s="225"/>
      <c r="L2778" s="221"/>
      <c r="M2778" s="226"/>
      <c r="N2778" s="227"/>
      <c r="O2778" s="227"/>
      <c r="P2778" s="227"/>
      <c r="Q2778" s="227"/>
      <c r="R2778" s="227"/>
      <c r="S2778" s="227"/>
      <c r="T2778" s="228"/>
      <c r="AT2778" s="222" t="s">
        <v>188</v>
      </c>
      <c r="AU2778" s="222" t="s">
        <v>81</v>
      </c>
      <c r="AV2778" s="14" t="s">
        <v>194</v>
      </c>
      <c r="AW2778" s="14" t="s">
        <v>34</v>
      </c>
      <c r="AX2778" s="14" t="s">
        <v>72</v>
      </c>
      <c r="AY2778" s="222" t="s">
        <v>177</v>
      </c>
    </row>
    <row r="2779" spans="2:51" s="12" customFormat="1" ht="12">
      <c r="B2779" s="194"/>
      <c r="D2779" s="191" t="s">
        <v>188</v>
      </c>
      <c r="E2779" s="195" t="s">
        <v>3</v>
      </c>
      <c r="F2779" s="196" t="s">
        <v>1925</v>
      </c>
      <c r="H2779" s="197">
        <v>3.838</v>
      </c>
      <c r="I2779" s="198"/>
      <c r="L2779" s="194"/>
      <c r="M2779" s="199"/>
      <c r="N2779" s="200"/>
      <c r="O2779" s="200"/>
      <c r="P2779" s="200"/>
      <c r="Q2779" s="200"/>
      <c r="R2779" s="200"/>
      <c r="S2779" s="200"/>
      <c r="T2779" s="201"/>
      <c r="AT2779" s="195" t="s">
        <v>188</v>
      </c>
      <c r="AU2779" s="195" t="s">
        <v>81</v>
      </c>
      <c r="AV2779" s="12" t="s">
        <v>81</v>
      </c>
      <c r="AW2779" s="12" t="s">
        <v>34</v>
      </c>
      <c r="AX2779" s="12" t="s">
        <v>72</v>
      </c>
      <c r="AY2779" s="195" t="s">
        <v>177</v>
      </c>
    </row>
    <row r="2780" spans="2:51" s="14" customFormat="1" ht="12">
      <c r="B2780" s="221"/>
      <c r="D2780" s="191" t="s">
        <v>188</v>
      </c>
      <c r="E2780" s="222" t="s">
        <v>3</v>
      </c>
      <c r="F2780" s="223" t="s">
        <v>356</v>
      </c>
      <c r="H2780" s="224">
        <v>3.838</v>
      </c>
      <c r="I2780" s="225"/>
      <c r="L2780" s="221"/>
      <c r="M2780" s="226"/>
      <c r="N2780" s="227"/>
      <c r="O2780" s="227"/>
      <c r="P2780" s="227"/>
      <c r="Q2780" s="227"/>
      <c r="R2780" s="227"/>
      <c r="S2780" s="227"/>
      <c r="T2780" s="228"/>
      <c r="AT2780" s="222" t="s">
        <v>188</v>
      </c>
      <c r="AU2780" s="222" t="s">
        <v>81</v>
      </c>
      <c r="AV2780" s="14" t="s">
        <v>194</v>
      </c>
      <c r="AW2780" s="14" t="s">
        <v>34</v>
      </c>
      <c r="AX2780" s="14" t="s">
        <v>72</v>
      </c>
      <c r="AY2780" s="222" t="s">
        <v>177</v>
      </c>
    </row>
    <row r="2781" spans="2:51" s="13" customFormat="1" ht="12">
      <c r="B2781" s="213"/>
      <c r="D2781" s="191" t="s">
        <v>188</v>
      </c>
      <c r="E2781" s="214" t="s">
        <v>3</v>
      </c>
      <c r="F2781" s="215" t="s">
        <v>359</v>
      </c>
      <c r="H2781" s="216">
        <v>10.14</v>
      </c>
      <c r="I2781" s="217"/>
      <c r="L2781" s="213"/>
      <c r="M2781" s="218"/>
      <c r="N2781" s="219"/>
      <c r="O2781" s="219"/>
      <c r="P2781" s="219"/>
      <c r="Q2781" s="219"/>
      <c r="R2781" s="219"/>
      <c r="S2781" s="219"/>
      <c r="T2781" s="220"/>
      <c r="AT2781" s="214" t="s">
        <v>188</v>
      </c>
      <c r="AU2781" s="214" t="s">
        <v>81</v>
      </c>
      <c r="AV2781" s="13" t="s">
        <v>184</v>
      </c>
      <c r="AW2781" s="13" t="s">
        <v>34</v>
      </c>
      <c r="AX2781" s="13" t="s">
        <v>79</v>
      </c>
      <c r="AY2781" s="214" t="s">
        <v>177</v>
      </c>
    </row>
    <row r="2782" spans="2:65" s="1" customFormat="1" ht="60" customHeight="1">
      <c r="B2782" s="177"/>
      <c r="C2782" s="178" t="s">
        <v>1926</v>
      </c>
      <c r="D2782" s="178" t="s">
        <v>179</v>
      </c>
      <c r="E2782" s="179" t="s">
        <v>1927</v>
      </c>
      <c r="F2782" s="180" t="s">
        <v>1928</v>
      </c>
      <c r="G2782" s="181" t="s">
        <v>261</v>
      </c>
      <c r="H2782" s="182">
        <v>15.184</v>
      </c>
      <c r="I2782" s="183"/>
      <c r="J2782" s="184">
        <f>ROUND(I2782*H2782,2)</f>
        <v>0</v>
      </c>
      <c r="K2782" s="180" t="s">
        <v>183</v>
      </c>
      <c r="L2782" s="37"/>
      <c r="M2782" s="185" t="s">
        <v>3</v>
      </c>
      <c r="N2782" s="186" t="s">
        <v>43</v>
      </c>
      <c r="O2782" s="70"/>
      <c r="P2782" s="187">
        <f>O2782*H2782</f>
        <v>0</v>
      </c>
      <c r="Q2782" s="187">
        <v>0.0525</v>
      </c>
      <c r="R2782" s="187">
        <f>Q2782*H2782</f>
        <v>0.79716</v>
      </c>
      <c r="S2782" s="187">
        <v>0</v>
      </c>
      <c r="T2782" s="188">
        <f>S2782*H2782</f>
        <v>0</v>
      </c>
      <c r="AR2782" s="189" t="s">
        <v>265</v>
      </c>
      <c r="AT2782" s="189" t="s">
        <v>179</v>
      </c>
      <c r="AU2782" s="189" t="s">
        <v>81</v>
      </c>
      <c r="AY2782" s="18" t="s">
        <v>177</v>
      </c>
      <c r="BE2782" s="190">
        <f>IF(N2782="základní",J2782,0)</f>
        <v>0</v>
      </c>
      <c r="BF2782" s="190">
        <f>IF(N2782="snížená",J2782,0)</f>
        <v>0</v>
      </c>
      <c r="BG2782" s="190">
        <f>IF(N2782="zákl. přenesená",J2782,0)</f>
        <v>0</v>
      </c>
      <c r="BH2782" s="190">
        <f>IF(N2782="sníž. přenesená",J2782,0)</f>
        <v>0</v>
      </c>
      <c r="BI2782" s="190">
        <f>IF(N2782="nulová",J2782,0)</f>
        <v>0</v>
      </c>
      <c r="BJ2782" s="18" t="s">
        <v>79</v>
      </c>
      <c r="BK2782" s="190">
        <f>ROUND(I2782*H2782,2)</f>
        <v>0</v>
      </c>
      <c r="BL2782" s="18" t="s">
        <v>265</v>
      </c>
      <c r="BM2782" s="189" t="s">
        <v>1929</v>
      </c>
    </row>
    <row r="2783" spans="2:47" s="1" customFormat="1" ht="12">
      <c r="B2783" s="37"/>
      <c r="D2783" s="191" t="s">
        <v>186</v>
      </c>
      <c r="F2783" s="192" t="s">
        <v>1922</v>
      </c>
      <c r="I2783" s="122"/>
      <c r="L2783" s="37"/>
      <c r="M2783" s="193"/>
      <c r="N2783" s="70"/>
      <c r="O2783" s="70"/>
      <c r="P2783" s="70"/>
      <c r="Q2783" s="70"/>
      <c r="R2783" s="70"/>
      <c r="S2783" s="70"/>
      <c r="T2783" s="71"/>
      <c r="AT2783" s="18" t="s">
        <v>186</v>
      </c>
      <c r="AU2783" s="18" t="s">
        <v>81</v>
      </c>
    </row>
    <row r="2784" spans="2:51" s="12" customFormat="1" ht="12">
      <c r="B2784" s="194"/>
      <c r="D2784" s="191" t="s">
        <v>188</v>
      </c>
      <c r="E2784" s="195" t="s">
        <v>3</v>
      </c>
      <c r="F2784" s="196" t="s">
        <v>1930</v>
      </c>
      <c r="H2784" s="197">
        <v>3.12</v>
      </c>
      <c r="I2784" s="198"/>
      <c r="L2784" s="194"/>
      <c r="M2784" s="199"/>
      <c r="N2784" s="200"/>
      <c r="O2784" s="200"/>
      <c r="P2784" s="200"/>
      <c r="Q2784" s="200"/>
      <c r="R2784" s="200"/>
      <c r="S2784" s="200"/>
      <c r="T2784" s="201"/>
      <c r="AT2784" s="195" t="s">
        <v>188</v>
      </c>
      <c r="AU2784" s="195" t="s">
        <v>81</v>
      </c>
      <c r="AV2784" s="12" t="s">
        <v>81</v>
      </c>
      <c r="AW2784" s="12" t="s">
        <v>34</v>
      </c>
      <c r="AX2784" s="12" t="s">
        <v>72</v>
      </c>
      <c r="AY2784" s="195" t="s">
        <v>177</v>
      </c>
    </row>
    <row r="2785" spans="2:51" s="14" customFormat="1" ht="12">
      <c r="B2785" s="221"/>
      <c r="D2785" s="191" t="s">
        <v>188</v>
      </c>
      <c r="E2785" s="222" t="s">
        <v>3</v>
      </c>
      <c r="F2785" s="223" t="s">
        <v>374</v>
      </c>
      <c r="H2785" s="224">
        <v>3.12</v>
      </c>
      <c r="I2785" s="225"/>
      <c r="L2785" s="221"/>
      <c r="M2785" s="226"/>
      <c r="N2785" s="227"/>
      <c r="O2785" s="227"/>
      <c r="P2785" s="227"/>
      <c r="Q2785" s="227"/>
      <c r="R2785" s="227"/>
      <c r="S2785" s="227"/>
      <c r="T2785" s="228"/>
      <c r="AT2785" s="222" t="s">
        <v>188</v>
      </c>
      <c r="AU2785" s="222" t="s">
        <v>81</v>
      </c>
      <c r="AV2785" s="14" t="s">
        <v>194</v>
      </c>
      <c r="AW2785" s="14" t="s">
        <v>34</v>
      </c>
      <c r="AX2785" s="14" t="s">
        <v>72</v>
      </c>
      <c r="AY2785" s="222" t="s">
        <v>177</v>
      </c>
    </row>
    <row r="2786" spans="2:51" s="12" customFormat="1" ht="12">
      <c r="B2786" s="194"/>
      <c r="D2786" s="191" t="s">
        <v>188</v>
      </c>
      <c r="E2786" s="195" t="s">
        <v>3</v>
      </c>
      <c r="F2786" s="196" t="s">
        <v>1931</v>
      </c>
      <c r="H2786" s="197">
        <v>1.636</v>
      </c>
      <c r="I2786" s="198"/>
      <c r="L2786" s="194"/>
      <c r="M2786" s="199"/>
      <c r="N2786" s="200"/>
      <c r="O2786" s="200"/>
      <c r="P2786" s="200"/>
      <c r="Q2786" s="200"/>
      <c r="R2786" s="200"/>
      <c r="S2786" s="200"/>
      <c r="T2786" s="201"/>
      <c r="AT2786" s="195" t="s">
        <v>188</v>
      </c>
      <c r="AU2786" s="195" t="s">
        <v>81</v>
      </c>
      <c r="AV2786" s="12" t="s">
        <v>81</v>
      </c>
      <c r="AW2786" s="12" t="s">
        <v>34</v>
      </c>
      <c r="AX2786" s="12" t="s">
        <v>72</v>
      </c>
      <c r="AY2786" s="195" t="s">
        <v>177</v>
      </c>
    </row>
    <row r="2787" spans="2:51" s="14" customFormat="1" ht="12">
      <c r="B2787" s="221"/>
      <c r="D2787" s="191" t="s">
        <v>188</v>
      </c>
      <c r="E2787" s="222" t="s">
        <v>3</v>
      </c>
      <c r="F2787" s="223" t="s">
        <v>365</v>
      </c>
      <c r="H2787" s="224">
        <v>1.636</v>
      </c>
      <c r="I2787" s="225"/>
      <c r="L2787" s="221"/>
      <c r="M2787" s="226"/>
      <c r="N2787" s="227"/>
      <c r="O2787" s="227"/>
      <c r="P2787" s="227"/>
      <c r="Q2787" s="227"/>
      <c r="R2787" s="227"/>
      <c r="S2787" s="227"/>
      <c r="T2787" s="228"/>
      <c r="AT2787" s="222" t="s">
        <v>188</v>
      </c>
      <c r="AU2787" s="222" t="s">
        <v>81</v>
      </c>
      <c r="AV2787" s="14" t="s">
        <v>194</v>
      </c>
      <c r="AW2787" s="14" t="s">
        <v>34</v>
      </c>
      <c r="AX2787" s="14" t="s">
        <v>72</v>
      </c>
      <c r="AY2787" s="222" t="s">
        <v>177</v>
      </c>
    </row>
    <row r="2788" spans="2:51" s="12" customFormat="1" ht="12">
      <c r="B2788" s="194"/>
      <c r="D2788" s="191" t="s">
        <v>188</v>
      </c>
      <c r="E2788" s="195" t="s">
        <v>3</v>
      </c>
      <c r="F2788" s="196" t="s">
        <v>1932</v>
      </c>
      <c r="H2788" s="197">
        <v>1.733</v>
      </c>
      <c r="I2788" s="198"/>
      <c r="L2788" s="194"/>
      <c r="M2788" s="199"/>
      <c r="N2788" s="200"/>
      <c r="O2788" s="200"/>
      <c r="P2788" s="200"/>
      <c r="Q2788" s="200"/>
      <c r="R2788" s="200"/>
      <c r="S2788" s="200"/>
      <c r="T2788" s="201"/>
      <c r="AT2788" s="195" t="s">
        <v>188</v>
      </c>
      <c r="AU2788" s="195" t="s">
        <v>81</v>
      </c>
      <c r="AV2788" s="12" t="s">
        <v>81</v>
      </c>
      <c r="AW2788" s="12" t="s">
        <v>34</v>
      </c>
      <c r="AX2788" s="12" t="s">
        <v>72</v>
      </c>
      <c r="AY2788" s="195" t="s">
        <v>177</v>
      </c>
    </row>
    <row r="2789" spans="2:51" s="14" customFormat="1" ht="12">
      <c r="B2789" s="221"/>
      <c r="D2789" s="191" t="s">
        <v>188</v>
      </c>
      <c r="E2789" s="222" t="s">
        <v>3</v>
      </c>
      <c r="F2789" s="223" t="s">
        <v>366</v>
      </c>
      <c r="H2789" s="224">
        <v>1.733</v>
      </c>
      <c r="I2789" s="225"/>
      <c r="L2789" s="221"/>
      <c r="M2789" s="226"/>
      <c r="N2789" s="227"/>
      <c r="O2789" s="227"/>
      <c r="P2789" s="227"/>
      <c r="Q2789" s="227"/>
      <c r="R2789" s="227"/>
      <c r="S2789" s="227"/>
      <c r="T2789" s="228"/>
      <c r="AT2789" s="222" t="s">
        <v>188</v>
      </c>
      <c r="AU2789" s="222" t="s">
        <v>81</v>
      </c>
      <c r="AV2789" s="14" t="s">
        <v>194</v>
      </c>
      <c r="AW2789" s="14" t="s">
        <v>34</v>
      </c>
      <c r="AX2789" s="14" t="s">
        <v>72</v>
      </c>
      <c r="AY2789" s="222" t="s">
        <v>177</v>
      </c>
    </row>
    <row r="2790" spans="2:51" s="12" customFormat="1" ht="12">
      <c r="B2790" s="194"/>
      <c r="D2790" s="191" t="s">
        <v>188</v>
      </c>
      <c r="E2790" s="195" t="s">
        <v>3</v>
      </c>
      <c r="F2790" s="196" t="s">
        <v>1932</v>
      </c>
      <c r="H2790" s="197">
        <v>1.733</v>
      </c>
      <c r="I2790" s="198"/>
      <c r="L2790" s="194"/>
      <c r="M2790" s="199"/>
      <c r="N2790" s="200"/>
      <c r="O2790" s="200"/>
      <c r="P2790" s="200"/>
      <c r="Q2790" s="200"/>
      <c r="R2790" s="200"/>
      <c r="S2790" s="200"/>
      <c r="T2790" s="201"/>
      <c r="AT2790" s="195" t="s">
        <v>188</v>
      </c>
      <c r="AU2790" s="195" t="s">
        <v>81</v>
      </c>
      <c r="AV2790" s="12" t="s">
        <v>81</v>
      </c>
      <c r="AW2790" s="12" t="s">
        <v>34</v>
      </c>
      <c r="AX2790" s="12" t="s">
        <v>72</v>
      </c>
      <c r="AY2790" s="195" t="s">
        <v>177</v>
      </c>
    </row>
    <row r="2791" spans="2:51" s="14" customFormat="1" ht="12">
      <c r="B2791" s="221"/>
      <c r="D2791" s="191" t="s">
        <v>188</v>
      </c>
      <c r="E2791" s="222" t="s">
        <v>3</v>
      </c>
      <c r="F2791" s="223" t="s">
        <v>367</v>
      </c>
      <c r="H2791" s="224">
        <v>1.733</v>
      </c>
      <c r="I2791" s="225"/>
      <c r="L2791" s="221"/>
      <c r="M2791" s="226"/>
      <c r="N2791" s="227"/>
      <c r="O2791" s="227"/>
      <c r="P2791" s="227"/>
      <c r="Q2791" s="227"/>
      <c r="R2791" s="227"/>
      <c r="S2791" s="227"/>
      <c r="T2791" s="228"/>
      <c r="AT2791" s="222" t="s">
        <v>188</v>
      </c>
      <c r="AU2791" s="222" t="s">
        <v>81</v>
      </c>
      <c r="AV2791" s="14" t="s">
        <v>194</v>
      </c>
      <c r="AW2791" s="14" t="s">
        <v>34</v>
      </c>
      <c r="AX2791" s="14" t="s">
        <v>72</v>
      </c>
      <c r="AY2791" s="222" t="s">
        <v>177</v>
      </c>
    </row>
    <row r="2792" spans="2:51" s="12" customFormat="1" ht="12">
      <c r="B2792" s="194"/>
      <c r="D2792" s="191" t="s">
        <v>188</v>
      </c>
      <c r="E2792" s="195" t="s">
        <v>3</v>
      </c>
      <c r="F2792" s="196" t="s">
        <v>1933</v>
      </c>
      <c r="H2792" s="197">
        <v>2.24</v>
      </c>
      <c r="I2792" s="198"/>
      <c r="L2792" s="194"/>
      <c r="M2792" s="199"/>
      <c r="N2792" s="200"/>
      <c r="O2792" s="200"/>
      <c r="P2792" s="200"/>
      <c r="Q2792" s="200"/>
      <c r="R2792" s="200"/>
      <c r="S2792" s="200"/>
      <c r="T2792" s="201"/>
      <c r="AT2792" s="195" t="s">
        <v>188</v>
      </c>
      <c r="AU2792" s="195" t="s">
        <v>81</v>
      </c>
      <c r="AV2792" s="12" t="s">
        <v>81</v>
      </c>
      <c r="AW2792" s="12" t="s">
        <v>34</v>
      </c>
      <c r="AX2792" s="12" t="s">
        <v>72</v>
      </c>
      <c r="AY2792" s="195" t="s">
        <v>177</v>
      </c>
    </row>
    <row r="2793" spans="2:51" s="12" customFormat="1" ht="12">
      <c r="B2793" s="194"/>
      <c r="D2793" s="191" t="s">
        <v>188</v>
      </c>
      <c r="E2793" s="195" t="s">
        <v>3</v>
      </c>
      <c r="F2793" s="196" t="s">
        <v>1934</v>
      </c>
      <c r="H2793" s="197">
        <v>3.08</v>
      </c>
      <c r="I2793" s="198"/>
      <c r="L2793" s="194"/>
      <c r="M2793" s="199"/>
      <c r="N2793" s="200"/>
      <c r="O2793" s="200"/>
      <c r="P2793" s="200"/>
      <c r="Q2793" s="200"/>
      <c r="R2793" s="200"/>
      <c r="S2793" s="200"/>
      <c r="T2793" s="201"/>
      <c r="AT2793" s="195" t="s">
        <v>188</v>
      </c>
      <c r="AU2793" s="195" t="s">
        <v>81</v>
      </c>
      <c r="AV2793" s="12" t="s">
        <v>81</v>
      </c>
      <c r="AW2793" s="12" t="s">
        <v>34</v>
      </c>
      <c r="AX2793" s="12" t="s">
        <v>72</v>
      </c>
      <c r="AY2793" s="195" t="s">
        <v>177</v>
      </c>
    </row>
    <row r="2794" spans="2:51" s="12" customFormat="1" ht="12">
      <c r="B2794" s="194"/>
      <c r="D2794" s="191" t="s">
        <v>188</v>
      </c>
      <c r="E2794" s="195" t="s">
        <v>3</v>
      </c>
      <c r="F2794" s="196" t="s">
        <v>1935</v>
      </c>
      <c r="H2794" s="197">
        <v>1.642</v>
      </c>
      <c r="I2794" s="198"/>
      <c r="L2794" s="194"/>
      <c r="M2794" s="199"/>
      <c r="N2794" s="200"/>
      <c r="O2794" s="200"/>
      <c r="P2794" s="200"/>
      <c r="Q2794" s="200"/>
      <c r="R2794" s="200"/>
      <c r="S2794" s="200"/>
      <c r="T2794" s="201"/>
      <c r="AT2794" s="195" t="s">
        <v>188</v>
      </c>
      <c r="AU2794" s="195" t="s">
        <v>81</v>
      </c>
      <c r="AV2794" s="12" t="s">
        <v>81</v>
      </c>
      <c r="AW2794" s="12" t="s">
        <v>34</v>
      </c>
      <c r="AX2794" s="12" t="s">
        <v>72</v>
      </c>
      <c r="AY2794" s="195" t="s">
        <v>177</v>
      </c>
    </row>
    <row r="2795" spans="2:51" s="14" customFormat="1" ht="12">
      <c r="B2795" s="221"/>
      <c r="D2795" s="191" t="s">
        <v>188</v>
      </c>
      <c r="E2795" s="222" t="s">
        <v>3</v>
      </c>
      <c r="F2795" s="223" t="s">
        <v>356</v>
      </c>
      <c r="H2795" s="224">
        <v>6.962</v>
      </c>
      <c r="I2795" s="225"/>
      <c r="L2795" s="221"/>
      <c r="M2795" s="226"/>
      <c r="N2795" s="227"/>
      <c r="O2795" s="227"/>
      <c r="P2795" s="227"/>
      <c r="Q2795" s="227"/>
      <c r="R2795" s="227"/>
      <c r="S2795" s="227"/>
      <c r="T2795" s="228"/>
      <c r="AT2795" s="222" t="s">
        <v>188</v>
      </c>
      <c r="AU2795" s="222" t="s">
        <v>81</v>
      </c>
      <c r="AV2795" s="14" t="s">
        <v>194</v>
      </c>
      <c r="AW2795" s="14" t="s">
        <v>34</v>
      </c>
      <c r="AX2795" s="14" t="s">
        <v>72</v>
      </c>
      <c r="AY2795" s="222" t="s">
        <v>177</v>
      </c>
    </row>
    <row r="2796" spans="2:51" s="13" customFormat="1" ht="12">
      <c r="B2796" s="213"/>
      <c r="D2796" s="191" t="s">
        <v>188</v>
      </c>
      <c r="E2796" s="214" t="s">
        <v>3</v>
      </c>
      <c r="F2796" s="215" t="s">
        <v>359</v>
      </c>
      <c r="H2796" s="216">
        <v>15.184000000000001</v>
      </c>
      <c r="I2796" s="217"/>
      <c r="L2796" s="213"/>
      <c r="M2796" s="218"/>
      <c r="N2796" s="219"/>
      <c r="O2796" s="219"/>
      <c r="P2796" s="219"/>
      <c r="Q2796" s="219"/>
      <c r="R2796" s="219"/>
      <c r="S2796" s="219"/>
      <c r="T2796" s="220"/>
      <c r="AT2796" s="214" t="s">
        <v>188</v>
      </c>
      <c r="AU2796" s="214" t="s">
        <v>81</v>
      </c>
      <c r="AV2796" s="13" t="s">
        <v>184</v>
      </c>
      <c r="AW2796" s="13" t="s">
        <v>34</v>
      </c>
      <c r="AX2796" s="13" t="s">
        <v>79</v>
      </c>
      <c r="AY2796" s="214" t="s">
        <v>177</v>
      </c>
    </row>
    <row r="2797" spans="2:65" s="1" customFormat="1" ht="36" customHeight="1">
      <c r="B2797" s="177"/>
      <c r="C2797" s="178" t="s">
        <v>1936</v>
      </c>
      <c r="D2797" s="178" t="s">
        <v>179</v>
      </c>
      <c r="E2797" s="179" t="s">
        <v>1937</v>
      </c>
      <c r="F2797" s="180" t="s">
        <v>1938</v>
      </c>
      <c r="G2797" s="181" t="s">
        <v>261</v>
      </c>
      <c r="H2797" s="182">
        <v>59.648</v>
      </c>
      <c r="I2797" s="183"/>
      <c r="J2797" s="184">
        <f>ROUND(I2797*H2797,2)</f>
        <v>0</v>
      </c>
      <c r="K2797" s="180" t="s">
        <v>183</v>
      </c>
      <c r="L2797" s="37"/>
      <c r="M2797" s="185" t="s">
        <v>3</v>
      </c>
      <c r="N2797" s="186" t="s">
        <v>43</v>
      </c>
      <c r="O2797" s="70"/>
      <c r="P2797" s="187">
        <f>O2797*H2797</f>
        <v>0</v>
      </c>
      <c r="Q2797" s="187">
        <v>0.0002</v>
      </c>
      <c r="R2797" s="187">
        <f>Q2797*H2797</f>
        <v>0.011929600000000002</v>
      </c>
      <c r="S2797" s="187">
        <v>0</v>
      </c>
      <c r="T2797" s="188">
        <f>S2797*H2797</f>
        <v>0</v>
      </c>
      <c r="AR2797" s="189" t="s">
        <v>265</v>
      </c>
      <c r="AT2797" s="189" t="s">
        <v>179</v>
      </c>
      <c r="AU2797" s="189" t="s">
        <v>81</v>
      </c>
      <c r="AY2797" s="18" t="s">
        <v>177</v>
      </c>
      <c r="BE2797" s="190">
        <f>IF(N2797="základní",J2797,0)</f>
        <v>0</v>
      </c>
      <c r="BF2797" s="190">
        <f>IF(N2797="snížená",J2797,0)</f>
        <v>0</v>
      </c>
      <c r="BG2797" s="190">
        <f>IF(N2797="zákl. přenesená",J2797,0)</f>
        <v>0</v>
      </c>
      <c r="BH2797" s="190">
        <f>IF(N2797="sníž. přenesená",J2797,0)</f>
        <v>0</v>
      </c>
      <c r="BI2797" s="190">
        <f>IF(N2797="nulová",J2797,0)</f>
        <v>0</v>
      </c>
      <c r="BJ2797" s="18" t="s">
        <v>79</v>
      </c>
      <c r="BK2797" s="190">
        <f>ROUND(I2797*H2797,2)</f>
        <v>0</v>
      </c>
      <c r="BL2797" s="18" t="s">
        <v>265</v>
      </c>
      <c r="BM2797" s="189" t="s">
        <v>1939</v>
      </c>
    </row>
    <row r="2798" spans="2:47" s="1" customFormat="1" ht="12">
      <c r="B2798" s="37"/>
      <c r="D2798" s="191" t="s">
        <v>186</v>
      </c>
      <c r="F2798" s="192" t="s">
        <v>1922</v>
      </c>
      <c r="I2798" s="122"/>
      <c r="L2798" s="37"/>
      <c r="M2798" s="193"/>
      <c r="N2798" s="70"/>
      <c r="O2798" s="70"/>
      <c r="P2798" s="70"/>
      <c r="Q2798" s="70"/>
      <c r="R2798" s="70"/>
      <c r="S2798" s="70"/>
      <c r="T2798" s="71"/>
      <c r="AT2798" s="18" t="s">
        <v>186</v>
      </c>
      <c r="AU2798" s="18" t="s">
        <v>81</v>
      </c>
    </row>
    <row r="2799" spans="2:51" s="12" customFormat="1" ht="12">
      <c r="B2799" s="194"/>
      <c r="D2799" s="191" t="s">
        <v>188</v>
      </c>
      <c r="E2799" s="195" t="s">
        <v>3</v>
      </c>
      <c r="F2799" s="196" t="s">
        <v>1940</v>
      </c>
      <c r="H2799" s="197">
        <v>59.648</v>
      </c>
      <c r="I2799" s="198"/>
      <c r="L2799" s="194"/>
      <c r="M2799" s="199"/>
      <c r="N2799" s="200"/>
      <c r="O2799" s="200"/>
      <c r="P2799" s="200"/>
      <c r="Q2799" s="200"/>
      <c r="R2799" s="200"/>
      <c r="S2799" s="200"/>
      <c r="T2799" s="201"/>
      <c r="AT2799" s="195" t="s">
        <v>188</v>
      </c>
      <c r="AU2799" s="195" t="s">
        <v>81</v>
      </c>
      <c r="AV2799" s="12" t="s">
        <v>81</v>
      </c>
      <c r="AW2799" s="12" t="s">
        <v>34</v>
      </c>
      <c r="AX2799" s="12" t="s">
        <v>79</v>
      </c>
      <c r="AY2799" s="195" t="s">
        <v>177</v>
      </c>
    </row>
    <row r="2800" spans="2:65" s="1" customFormat="1" ht="24" customHeight="1">
      <c r="B2800" s="177"/>
      <c r="C2800" s="178" t="s">
        <v>1941</v>
      </c>
      <c r="D2800" s="178" t="s">
        <v>179</v>
      </c>
      <c r="E2800" s="179" t="s">
        <v>1942</v>
      </c>
      <c r="F2800" s="180" t="s">
        <v>1943</v>
      </c>
      <c r="G2800" s="181" t="s">
        <v>261</v>
      </c>
      <c r="H2800" s="182">
        <v>25.324</v>
      </c>
      <c r="I2800" s="183"/>
      <c r="J2800" s="184">
        <f>ROUND(I2800*H2800,2)</f>
        <v>0</v>
      </c>
      <c r="K2800" s="180" t="s">
        <v>183</v>
      </c>
      <c r="L2800" s="37"/>
      <c r="M2800" s="185" t="s">
        <v>3</v>
      </c>
      <c r="N2800" s="186" t="s">
        <v>43</v>
      </c>
      <c r="O2800" s="70"/>
      <c r="P2800" s="187">
        <f>O2800*H2800</f>
        <v>0</v>
      </c>
      <c r="Q2800" s="187">
        <v>0</v>
      </c>
      <c r="R2800" s="187">
        <f>Q2800*H2800</f>
        <v>0</v>
      </c>
      <c r="S2800" s="187">
        <v>0</v>
      </c>
      <c r="T2800" s="188">
        <f>S2800*H2800</f>
        <v>0</v>
      </c>
      <c r="AR2800" s="189" t="s">
        <v>265</v>
      </c>
      <c r="AT2800" s="189" t="s">
        <v>179</v>
      </c>
      <c r="AU2800" s="189" t="s">
        <v>81</v>
      </c>
      <c r="AY2800" s="18" t="s">
        <v>177</v>
      </c>
      <c r="BE2800" s="190">
        <f>IF(N2800="základní",J2800,0)</f>
        <v>0</v>
      </c>
      <c r="BF2800" s="190">
        <f>IF(N2800="snížená",J2800,0)</f>
        <v>0</v>
      </c>
      <c r="BG2800" s="190">
        <f>IF(N2800="zákl. přenesená",J2800,0)</f>
        <v>0</v>
      </c>
      <c r="BH2800" s="190">
        <f>IF(N2800="sníž. přenesená",J2800,0)</f>
        <v>0</v>
      </c>
      <c r="BI2800" s="190">
        <f>IF(N2800="nulová",J2800,0)</f>
        <v>0</v>
      </c>
      <c r="BJ2800" s="18" t="s">
        <v>79</v>
      </c>
      <c r="BK2800" s="190">
        <f>ROUND(I2800*H2800,2)</f>
        <v>0</v>
      </c>
      <c r="BL2800" s="18" t="s">
        <v>265</v>
      </c>
      <c r="BM2800" s="189" t="s">
        <v>1944</v>
      </c>
    </row>
    <row r="2801" spans="2:47" s="1" customFormat="1" ht="12">
      <c r="B2801" s="37"/>
      <c r="D2801" s="191" t="s">
        <v>186</v>
      </c>
      <c r="F2801" s="192" t="s">
        <v>1922</v>
      </c>
      <c r="I2801" s="122"/>
      <c r="L2801" s="37"/>
      <c r="M2801" s="193"/>
      <c r="N2801" s="70"/>
      <c r="O2801" s="70"/>
      <c r="P2801" s="70"/>
      <c r="Q2801" s="70"/>
      <c r="R2801" s="70"/>
      <c r="S2801" s="70"/>
      <c r="T2801" s="71"/>
      <c r="AT2801" s="18" t="s">
        <v>186</v>
      </c>
      <c r="AU2801" s="18" t="s">
        <v>81</v>
      </c>
    </row>
    <row r="2802" spans="2:51" s="12" customFormat="1" ht="12">
      <c r="B2802" s="194"/>
      <c r="D2802" s="191" t="s">
        <v>188</v>
      </c>
      <c r="E2802" s="195" t="s">
        <v>3</v>
      </c>
      <c r="F2802" s="196" t="s">
        <v>1945</v>
      </c>
      <c r="H2802" s="197">
        <v>25.324</v>
      </c>
      <c r="I2802" s="198"/>
      <c r="L2802" s="194"/>
      <c r="M2802" s="199"/>
      <c r="N2802" s="200"/>
      <c r="O2802" s="200"/>
      <c r="P2802" s="200"/>
      <c r="Q2802" s="200"/>
      <c r="R2802" s="200"/>
      <c r="S2802" s="200"/>
      <c r="T2802" s="201"/>
      <c r="AT2802" s="195" t="s">
        <v>188</v>
      </c>
      <c r="AU2802" s="195" t="s">
        <v>81</v>
      </c>
      <c r="AV2802" s="12" t="s">
        <v>81</v>
      </c>
      <c r="AW2802" s="12" t="s">
        <v>34</v>
      </c>
      <c r="AX2802" s="12" t="s">
        <v>79</v>
      </c>
      <c r="AY2802" s="195" t="s">
        <v>177</v>
      </c>
    </row>
    <row r="2803" spans="2:65" s="1" customFormat="1" ht="48" customHeight="1">
      <c r="B2803" s="177"/>
      <c r="C2803" s="178" t="s">
        <v>1946</v>
      </c>
      <c r="D2803" s="178" t="s">
        <v>179</v>
      </c>
      <c r="E2803" s="179" t="s">
        <v>1947</v>
      </c>
      <c r="F2803" s="180" t="s">
        <v>1948</v>
      </c>
      <c r="G2803" s="181" t="s">
        <v>261</v>
      </c>
      <c r="H2803" s="182">
        <v>358.61</v>
      </c>
      <c r="I2803" s="183"/>
      <c r="J2803" s="184">
        <f>ROUND(I2803*H2803,2)</f>
        <v>0</v>
      </c>
      <c r="K2803" s="180" t="s">
        <v>183</v>
      </c>
      <c r="L2803" s="37"/>
      <c r="M2803" s="185" t="s">
        <v>3</v>
      </c>
      <c r="N2803" s="186" t="s">
        <v>43</v>
      </c>
      <c r="O2803" s="70"/>
      <c r="P2803" s="187">
        <f>O2803*H2803</f>
        <v>0</v>
      </c>
      <c r="Q2803" s="187">
        <v>0.01694</v>
      </c>
      <c r="R2803" s="187">
        <f>Q2803*H2803</f>
        <v>6.0748534</v>
      </c>
      <c r="S2803" s="187">
        <v>0</v>
      </c>
      <c r="T2803" s="188">
        <f>S2803*H2803</f>
        <v>0</v>
      </c>
      <c r="AR2803" s="189" t="s">
        <v>265</v>
      </c>
      <c r="AT2803" s="189" t="s">
        <v>179</v>
      </c>
      <c r="AU2803" s="189" t="s">
        <v>81</v>
      </c>
      <c r="AY2803" s="18" t="s">
        <v>177</v>
      </c>
      <c r="BE2803" s="190">
        <f>IF(N2803="základní",J2803,0)</f>
        <v>0</v>
      </c>
      <c r="BF2803" s="190">
        <f>IF(N2803="snížená",J2803,0)</f>
        <v>0</v>
      </c>
      <c r="BG2803" s="190">
        <f>IF(N2803="zákl. přenesená",J2803,0)</f>
        <v>0</v>
      </c>
      <c r="BH2803" s="190">
        <f>IF(N2803="sníž. přenesená",J2803,0)</f>
        <v>0</v>
      </c>
      <c r="BI2803" s="190">
        <f>IF(N2803="nulová",J2803,0)</f>
        <v>0</v>
      </c>
      <c r="BJ2803" s="18" t="s">
        <v>79</v>
      </c>
      <c r="BK2803" s="190">
        <f>ROUND(I2803*H2803,2)</f>
        <v>0</v>
      </c>
      <c r="BL2803" s="18" t="s">
        <v>265</v>
      </c>
      <c r="BM2803" s="189" t="s">
        <v>1949</v>
      </c>
    </row>
    <row r="2804" spans="2:47" s="1" customFormat="1" ht="12">
      <c r="B2804" s="37"/>
      <c r="D2804" s="191" t="s">
        <v>186</v>
      </c>
      <c r="F2804" s="192" t="s">
        <v>1950</v>
      </c>
      <c r="I2804" s="122"/>
      <c r="L2804" s="37"/>
      <c r="M2804" s="193"/>
      <c r="N2804" s="70"/>
      <c r="O2804" s="70"/>
      <c r="P2804" s="70"/>
      <c r="Q2804" s="70"/>
      <c r="R2804" s="70"/>
      <c r="S2804" s="70"/>
      <c r="T2804" s="71"/>
      <c r="AT2804" s="18" t="s">
        <v>186</v>
      </c>
      <c r="AU2804" s="18" t="s">
        <v>81</v>
      </c>
    </row>
    <row r="2805" spans="2:51" s="12" customFormat="1" ht="12">
      <c r="B2805" s="194"/>
      <c r="D2805" s="191" t="s">
        <v>188</v>
      </c>
      <c r="E2805" s="195" t="s">
        <v>3</v>
      </c>
      <c r="F2805" s="196" t="s">
        <v>1951</v>
      </c>
      <c r="H2805" s="197">
        <v>358.61</v>
      </c>
      <c r="I2805" s="198"/>
      <c r="L2805" s="194"/>
      <c r="M2805" s="199"/>
      <c r="N2805" s="200"/>
      <c r="O2805" s="200"/>
      <c r="P2805" s="200"/>
      <c r="Q2805" s="200"/>
      <c r="R2805" s="200"/>
      <c r="S2805" s="200"/>
      <c r="T2805" s="201"/>
      <c r="AT2805" s="195" t="s">
        <v>188</v>
      </c>
      <c r="AU2805" s="195" t="s">
        <v>81</v>
      </c>
      <c r="AV2805" s="12" t="s">
        <v>81</v>
      </c>
      <c r="AW2805" s="12" t="s">
        <v>34</v>
      </c>
      <c r="AX2805" s="12" t="s">
        <v>79</v>
      </c>
      <c r="AY2805" s="195" t="s">
        <v>177</v>
      </c>
    </row>
    <row r="2806" spans="2:65" s="1" customFormat="1" ht="48" customHeight="1">
      <c r="B2806" s="177"/>
      <c r="C2806" s="178" t="s">
        <v>1952</v>
      </c>
      <c r="D2806" s="178" t="s">
        <v>179</v>
      </c>
      <c r="E2806" s="179" t="s">
        <v>1953</v>
      </c>
      <c r="F2806" s="180" t="s">
        <v>1954</v>
      </c>
      <c r="G2806" s="181" t="s">
        <v>261</v>
      </c>
      <c r="H2806" s="182">
        <v>34.76</v>
      </c>
      <c r="I2806" s="183"/>
      <c r="J2806" s="184">
        <f>ROUND(I2806*H2806,2)</f>
        <v>0</v>
      </c>
      <c r="K2806" s="180" t="s">
        <v>183</v>
      </c>
      <c r="L2806" s="37"/>
      <c r="M2806" s="185" t="s">
        <v>3</v>
      </c>
      <c r="N2806" s="186" t="s">
        <v>43</v>
      </c>
      <c r="O2806" s="70"/>
      <c r="P2806" s="187">
        <f>O2806*H2806</f>
        <v>0</v>
      </c>
      <c r="Q2806" s="187">
        <v>0.01379</v>
      </c>
      <c r="R2806" s="187">
        <f>Q2806*H2806</f>
        <v>0.4793404</v>
      </c>
      <c r="S2806" s="187">
        <v>0</v>
      </c>
      <c r="T2806" s="188">
        <f>S2806*H2806</f>
        <v>0</v>
      </c>
      <c r="AR2806" s="189" t="s">
        <v>265</v>
      </c>
      <c r="AT2806" s="189" t="s">
        <v>179</v>
      </c>
      <c r="AU2806" s="189" t="s">
        <v>81</v>
      </c>
      <c r="AY2806" s="18" t="s">
        <v>177</v>
      </c>
      <c r="BE2806" s="190">
        <f>IF(N2806="základní",J2806,0)</f>
        <v>0</v>
      </c>
      <c r="BF2806" s="190">
        <f>IF(N2806="snížená",J2806,0)</f>
        <v>0</v>
      </c>
      <c r="BG2806" s="190">
        <f>IF(N2806="zákl. přenesená",J2806,0)</f>
        <v>0</v>
      </c>
      <c r="BH2806" s="190">
        <f>IF(N2806="sníž. přenesená",J2806,0)</f>
        <v>0</v>
      </c>
      <c r="BI2806" s="190">
        <f>IF(N2806="nulová",J2806,0)</f>
        <v>0</v>
      </c>
      <c r="BJ2806" s="18" t="s">
        <v>79</v>
      </c>
      <c r="BK2806" s="190">
        <f>ROUND(I2806*H2806,2)</f>
        <v>0</v>
      </c>
      <c r="BL2806" s="18" t="s">
        <v>265</v>
      </c>
      <c r="BM2806" s="189" t="s">
        <v>1955</v>
      </c>
    </row>
    <row r="2807" spans="2:47" s="1" customFormat="1" ht="12">
      <c r="B2807" s="37"/>
      <c r="D2807" s="191" t="s">
        <v>186</v>
      </c>
      <c r="F2807" s="192" t="s">
        <v>1950</v>
      </c>
      <c r="I2807" s="122"/>
      <c r="L2807" s="37"/>
      <c r="M2807" s="193"/>
      <c r="N2807" s="70"/>
      <c r="O2807" s="70"/>
      <c r="P2807" s="70"/>
      <c r="Q2807" s="70"/>
      <c r="R2807" s="70"/>
      <c r="S2807" s="70"/>
      <c r="T2807" s="71"/>
      <c r="AT2807" s="18" t="s">
        <v>186</v>
      </c>
      <c r="AU2807" s="18" t="s">
        <v>81</v>
      </c>
    </row>
    <row r="2808" spans="2:51" s="12" customFormat="1" ht="12">
      <c r="B2808" s="194"/>
      <c r="D2808" s="191" t="s">
        <v>188</v>
      </c>
      <c r="E2808" s="195" t="s">
        <v>3</v>
      </c>
      <c r="F2808" s="196" t="s">
        <v>1956</v>
      </c>
      <c r="H2808" s="197">
        <v>34.76</v>
      </c>
      <c r="I2808" s="198"/>
      <c r="L2808" s="194"/>
      <c r="M2808" s="199"/>
      <c r="N2808" s="200"/>
      <c r="O2808" s="200"/>
      <c r="P2808" s="200"/>
      <c r="Q2808" s="200"/>
      <c r="R2808" s="200"/>
      <c r="S2808" s="200"/>
      <c r="T2808" s="201"/>
      <c r="AT2808" s="195" t="s">
        <v>188</v>
      </c>
      <c r="AU2808" s="195" t="s">
        <v>81</v>
      </c>
      <c r="AV2808" s="12" t="s">
        <v>81</v>
      </c>
      <c r="AW2808" s="12" t="s">
        <v>34</v>
      </c>
      <c r="AX2808" s="12" t="s">
        <v>79</v>
      </c>
      <c r="AY2808" s="195" t="s">
        <v>177</v>
      </c>
    </row>
    <row r="2809" spans="2:65" s="1" customFormat="1" ht="36" customHeight="1">
      <c r="B2809" s="177"/>
      <c r="C2809" s="178" t="s">
        <v>1957</v>
      </c>
      <c r="D2809" s="178" t="s">
        <v>179</v>
      </c>
      <c r="E2809" s="179" t="s">
        <v>1958</v>
      </c>
      <c r="F2809" s="180" t="s">
        <v>1959</v>
      </c>
      <c r="G2809" s="181" t="s">
        <v>261</v>
      </c>
      <c r="H2809" s="182">
        <v>399.97</v>
      </c>
      <c r="I2809" s="183"/>
      <c r="J2809" s="184">
        <f>ROUND(I2809*H2809,2)</f>
        <v>0</v>
      </c>
      <c r="K2809" s="180" t="s">
        <v>183</v>
      </c>
      <c r="L2809" s="37"/>
      <c r="M2809" s="185" t="s">
        <v>3</v>
      </c>
      <c r="N2809" s="186" t="s">
        <v>43</v>
      </c>
      <c r="O2809" s="70"/>
      <c r="P2809" s="187">
        <f>O2809*H2809</f>
        <v>0</v>
      </c>
      <c r="Q2809" s="187">
        <v>0.0001</v>
      </c>
      <c r="R2809" s="187">
        <f>Q2809*H2809</f>
        <v>0.039997000000000005</v>
      </c>
      <c r="S2809" s="187">
        <v>0</v>
      </c>
      <c r="T2809" s="188">
        <f>S2809*H2809</f>
        <v>0</v>
      </c>
      <c r="AR2809" s="189" t="s">
        <v>265</v>
      </c>
      <c r="AT2809" s="189" t="s">
        <v>179</v>
      </c>
      <c r="AU2809" s="189" t="s">
        <v>81</v>
      </c>
      <c r="AY2809" s="18" t="s">
        <v>177</v>
      </c>
      <c r="BE2809" s="190">
        <f>IF(N2809="základní",J2809,0)</f>
        <v>0</v>
      </c>
      <c r="BF2809" s="190">
        <f>IF(N2809="snížená",J2809,0)</f>
        <v>0</v>
      </c>
      <c r="BG2809" s="190">
        <f>IF(N2809="zákl. přenesená",J2809,0)</f>
        <v>0</v>
      </c>
      <c r="BH2809" s="190">
        <f>IF(N2809="sníž. přenesená",J2809,0)</f>
        <v>0</v>
      </c>
      <c r="BI2809" s="190">
        <f>IF(N2809="nulová",J2809,0)</f>
        <v>0</v>
      </c>
      <c r="BJ2809" s="18" t="s">
        <v>79</v>
      </c>
      <c r="BK2809" s="190">
        <f>ROUND(I2809*H2809,2)</f>
        <v>0</v>
      </c>
      <c r="BL2809" s="18" t="s">
        <v>265</v>
      </c>
      <c r="BM2809" s="189" t="s">
        <v>1960</v>
      </c>
    </row>
    <row r="2810" spans="2:47" s="1" customFormat="1" ht="12">
      <c r="B2810" s="37"/>
      <c r="D2810" s="191" t="s">
        <v>186</v>
      </c>
      <c r="F2810" s="192" t="s">
        <v>1950</v>
      </c>
      <c r="I2810" s="122"/>
      <c r="L2810" s="37"/>
      <c r="M2810" s="193"/>
      <c r="N2810" s="70"/>
      <c r="O2810" s="70"/>
      <c r="P2810" s="70"/>
      <c r="Q2810" s="70"/>
      <c r="R2810" s="70"/>
      <c r="S2810" s="70"/>
      <c r="T2810" s="71"/>
      <c r="AT2810" s="18" t="s">
        <v>186</v>
      </c>
      <c r="AU2810" s="18" t="s">
        <v>81</v>
      </c>
    </row>
    <row r="2811" spans="2:51" s="12" customFormat="1" ht="12">
      <c r="B2811" s="194"/>
      <c r="D2811" s="191" t="s">
        <v>188</v>
      </c>
      <c r="E2811" s="195" t="s">
        <v>3</v>
      </c>
      <c r="F2811" s="196" t="s">
        <v>1961</v>
      </c>
      <c r="H2811" s="197">
        <v>393.37</v>
      </c>
      <c r="I2811" s="198"/>
      <c r="L2811" s="194"/>
      <c r="M2811" s="199"/>
      <c r="N2811" s="200"/>
      <c r="O2811" s="200"/>
      <c r="P2811" s="200"/>
      <c r="Q2811" s="200"/>
      <c r="R2811" s="200"/>
      <c r="S2811" s="200"/>
      <c r="T2811" s="201"/>
      <c r="AT2811" s="195" t="s">
        <v>188</v>
      </c>
      <c r="AU2811" s="195" t="s">
        <v>81</v>
      </c>
      <c r="AV2811" s="12" t="s">
        <v>81</v>
      </c>
      <c r="AW2811" s="12" t="s">
        <v>34</v>
      </c>
      <c r="AX2811" s="12" t="s">
        <v>72</v>
      </c>
      <c r="AY2811" s="195" t="s">
        <v>177</v>
      </c>
    </row>
    <row r="2812" spans="2:51" s="12" customFormat="1" ht="12">
      <c r="B2812" s="194"/>
      <c r="D2812" s="191" t="s">
        <v>188</v>
      </c>
      <c r="E2812" s="195" t="s">
        <v>3</v>
      </c>
      <c r="F2812" s="196" t="s">
        <v>1962</v>
      </c>
      <c r="H2812" s="197">
        <v>6.6</v>
      </c>
      <c r="I2812" s="198"/>
      <c r="L2812" s="194"/>
      <c r="M2812" s="199"/>
      <c r="N2812" s="200"/>
      <c r="O2812" s="200"/>
      <c r="P2812" s="200"/>
      <c r="Q2812" s="200"/>
      <c r="R2812" s="200"/>
      <c r="S2812" s="200"/>
      <c r="T2812" s="201"/>
      <c r="AT2812" s="195" t="s">
        <v>188</v>
      </c>
      <c r="AU2812" s="195" t="s">
        <v>81</v>
      </c>
      <c r="AV2812" s="12" t="s">
        <v>81</v>
      </c>
      <c r="AW2812" s="12" t="s">
        <v>34</v>
      </c>
      <c r="AX2812" s="12" t="s">
        <v>72</v>
      </c>
      <c r="AY2812" s="195" t="s">
        <v>177</v>
      </c>
    </row>
    <row r="2813" spans="2:51" s="13" customFormat="1" ht="12">
      <c r="B2813" s="213"/>
      <c r="D2813" s="191" t="s">
        <v>188</v>
      </c>
      <c r="E2813" s="214" t="s">
        <v>3</v>
      </c>
      <c r="F2813" s="215" t="s">
        <v>359</v>
      </c>
      <c r="H2813" s="216">
        <v>399.97</v>
      </c>
      <c r="I2813" s="217"/>
      <c r="L2813" s="213"/>
      <c r="M2813" s="218"/>
      <c r="N2813" s="219"/>
      <c r="O2813" s="219"/>
      <c r="P2813" s="219"/>
      <c r="Q2813" s="219"/>
      <c r="R2813" s="219"/>
      <c r="S2813" s="219"/>
      <c r="T2813" s="220"/>
      <c r="AT2813" s="214" t="s">
        <v>188</v>
      </c>
      <c r="AU2813" s="214" t="s">
        <v>81</v>
      </c>
      <c r="AV2813" s="13" t="s">
        <v>184</v>
      </c>
      <c r="AW2813" s="13" t="s">
        <v>34</v>
      </c>
      <c r="AX2813" s="13" t="s">
        <v>79</v>
      </c>
      <c r="AY2813" s="214" t="s">
        <v>177</v>
      </c>
    </row>
    <row r="2814" spans="2:65" s="1" customFormat="1" ht="36" customHeight="1">
      <c r="B2814" s="177"/>
      <c r="C2814" s="178" t="s">
        <v>1963</v>
      </c>
      <c r="D2814" s="178" t="s">
        <v>179</v>
      </c>
      <c r="E2814" s="179" t="s">
        <v>1964</v>
      </c>
      <c r="F2814" s="180" t="s">
        <v>1965</v>
      </c>
      <c r="G2814" s="181" t="s">
        <v>261</v>
      </c>
      <c r="H2814" s="182">
        <v>393.37</v>
      </c>
      <c r="I2814" s="183"/>
      <c r="J2814" s="184">
        <f>ROUND(I2814*H2814,2)</f>
        <v>0</v>
      </c>
      <c r="K2814" s="180" t="s">
        <v>183</v>
      </c>
      <c r="L2814" s="37"/>
      <c r="M2814" s="185" t="s">
        <v>3</v>
      </c>
      <c r="N2814" s="186" t="s">
        <v>43</v>
      </c>
      <c r="O2814" s="70"/>
      <c r="P2814" s="187">
        <f>O2814*H2814</f>
        <v>0</v>
      </c>
      <c r="Q2814" s="187">
        <v>0</v>
      </c>
      <c r="R2814" s="187">
        <f>Q2814*H2814</f>
        <v>0</v>
      </c>
      <c r="S2814" s="187">
        <v>0</v>
      </c>
      <c r="T2814" s="188">
        <f>S2814*H2814</f>
        <v>0</v>
      </c>
      <c r="AR2814" s="189" t="s">
        <v>265</v>
      </c>
      <c r="AT2814" s="189" t="s">
        <v>179</v>
      </c>
      <c r="AU2814" s="189" t="s">
        <v>81</v>
      </c>
      <c r="AY2814" s="18" t="s">
        <v>177</v>
      </c>
      <c r="BE2814" s="190">
        <f>IF(N2814="základní",J2814,0)</f>
        <v>0</v>
      </c>
      <c r="BF2814" s="190">
        <f>IF(N2814="snížená",J2814,0)</f>
        <v>0</v>
      </c>
      <c r="BG2814" s="190">
        <f>IF(N2814="zákl. přenesená",J2814,0)</f>
        <v>0</v>
      </c>
      <c r="BH2814" s="190">
        <f>IF(N2814="sníž. přenesená",J2814,0)</f>
        <v>0</v>
      </c>
      <c r="BI2814" s="190">
        <f>IF(N2814="nulová",J2814,0)</f>
        <v>0</v>
      </c>
      <c r="BJ2814" s="18" t="s">
        <v>79</v>
      </c>
      <c r="BK2814" s="190">
        <f>ROUND(I2814*H2814,2)</f>
        <v>0</v>
      </c>
      <c r="BL2814" s="18" t="s">
        <v>265</v>
      </c>
      <c r="BM2814" s="189" t="s">
        <v>1966</v>
      </c>
    </row>
    <row r="2815" spans="2:47" s="1" customFormat="1" ht="12">
      <c r="B2815" s="37"/>
      <c r="D2815" s="191" t="s">
        <v>186</v>
      </c>
      <c r="F2815" s="192" t="s">
        <v>1950</v>
      </c>
      <c r="I2815" s="122"/>
      <c r="L2815" s="37"/>
      <c r="M2815" s="193"/>
      <c r="N2815" s="70"/>
      <c r="O2815" s="70"/>
      <c r="P2815" s="70"/>
      <c r="Q2815" s="70"/>
      <c r="R2815" s="70"/>
      <c r="S2815" s="70"/>
      <c r="T2815" s="71"/>
      <c r="AT2815" s="18" t="s">
        <v>186</v>
      </c>
      <c r="AU2815" s="18" t="s">
        <v>81</v>
      </c>
    </row>
    <row r="2816" spans="2:51" s="12" customFormat="1" ht="12">
      <c r="B2816" s="194"/>
      <c r="D2816" s="191" t="s">
        <v>188</v>
      </c>
      <c r="E2816" s="195" t="s">
        <v>3</v>
      </c>
      <c r="F2816" s="196" t="s">
        <v>1961</v>
      </c>
      <c r="H2816" s="197">
        <v>393.37</v>
      </c>
      <c r="I2816" s="198"/>
      <c r="L2816" s="194"/>
      <c r="M2816" s="199"/>
      <c r="N2816" s="200"/>
      <c r="O2816" s="200"/>
      <c r="P2816" s="200"/>
      <c r="Q2816" s="200"/>
      <c r="R2816" s="200"/>
      <c r="S2816" s="200"/>
      <c r="T2816" s="201"/>
      <c r="AT2816" s="195" t="s">
        <v>188</v>
      </c>
      <c r="AU2816" s="195" t="s">
        <v>81</v>
      </c>
      <c r="AV2816" s="12" t="s">
        <v>81</v>
      </c>
      <c r="AW2816" s="12" t="s">
        <v>34</v>
      </c>
      <c r="AX2816" s="12" t="s">
        <v>79</v>
      </c>
      <c r="AY2816" s="195" t="s">
        <v>177</v>
      </c>
    </row>
    <row r="2817" spans="2:65" s="1" customFormat="1" ht="24" customHeight="1">
      <c r="B2817" s="177"/>
      <c r="C2817" s="203" t="s">
        <v>1967</v>
      </c>
      <c r="D2817" s="203" t="s">
        <v>237</v>
      </c>
      <c r="E2817" s="204" t="s">
        <v>1968</v>
      </c>
      <c r="F2817" s="205" t="s">
        <v>1969</v>
      </c>
      <c r="G2817" s="206" t="s">
        <v>261</v>
      </c>
      <c r="H2817" s="207">
        <v>432.707</v>
      </c>
      <c r="I2817" s="208"/>
      <c r="J2817" s="209">
        <f>ROUND(I2817*H2817,2)</f>
        <v>0</v>
      </c>
      <c r="K2817" s="205" t="s">
        <v>183</v>
      </c>
      <c r="L2817" s="210"/>
      <c r="M2817" s="211" t="s">
        <v>3</v>
      </c>
      <c r="N2817" s="212" t="s">
        <v>43</v>
      </c>
      <c r="O2817" s="70"/>
      <c r="P2817" s="187">
        <f>O2817*H2817</f>
        <v>0</v>
      </c>
      <c r="Q2817" s="187">
        <v>0.00017</v>
      </c>
      <c r="R2817" s="187">
        <f>Q2817*H2817</f>
        <v>0.07356019</v>
      </c>
      <c r="S2817" s="187">
        <v>0</v>
      </c>
      <c r="T2817" s="188">
        <f>S2817*H2817</f>
        <v>0</v>
      </c>
      <c r="AR2817" s="189" t="s">
        <v>368</v>
      </c>
      <c r="AT2817" s="189" t="s">
        <v>237</v>
      </c>
      <c r="AU2817" s="189" t="s">
        <v>81</v>
      </c>
      <c r="AY2817" s="18" t="s">
        <v>177</v>
      </c>
      <c r="BE2817" s="190">
        <f>IF(N2817="základní",J2817,0)</f>
        <v>0</v>
      </c>
      <c r="BF2817" s="190">
        <f>IF(N2817="snížená",J2817,0)</f>
        <v>0</v>
      </c>
      <c r="BG2817" s="190">
        <f>IF(N2817="zákl. přenesená",J2817,0)</f>
        <v>0</v>
      </c>
      <c r="BH2817" s="190">
        <f>IF(N2817="sníž. přenesená",J2817,0)</f>
        <v>0</v>
      </c>
      <c r="BI2817" s="190">
        <f>IF(N2817="nulová",J2817,0)</f>
        <v>0</v>
      </c>
      <c r="BJ2817" s="18" t="s">
        <v>79</v>
      </c>
      <c r="BK2817" s="190">
        <f>ROUND(I2817*H2817,2)</f>
        <v>0</v>
      </c>
      <c r="BL2817" s="18" t="s">
        <v>265</v>
      </c>
      <c r="BM2817" s="189" t="s">
        <v>1970</v>
      </c>
    </row>
    <row r="2818" spans="2:51" s="12" customFormat="1" ht="12">
      <c r="B2818" s="194"/>
      <c r="D2818" s="191" t="s">
        <v>188</v>
      </c>
      <c r="F2818" s="196" t="s">
        <v>1971</v>
      </c>
      <c r="H2818" s="197">
        <v>432.707</v>
      </c>
      <c r="I2818" s="198"/>
      <c r="L2818" s="194"/>
      <c r="M2818" s="199"/>
      <c r="N2818" s="200"/>
      <c r="O2818" s="200"/>
      <c r="P2818" s="200"/>
      <c r="Q2818" s="200"/>
      <c r="R2818" s="200"/>
      <c r="S2818" s="200"/>
      <c r="T2818" s="201"/>
      <c r="AT2818" s="195" t="s">
        <v>188</v>
      </c>
      <c r="AU2818" s="195" t="s">
        <v>81</v>
      </c>
      <c r="AV2818" s="12" t="s">
        <v>81</v>
      </c>
      <c r="AW2818" s="12" t="s">
        <v>4</v>
      </c>
      <c r="AX2818" s="12" t="s">
        <v>79</v>
      </c>
      <c r="AY2818" s="195" t="s">
        <v>177</v>
      </c>
    </row>
    <row r="2819" spans="2:65" s="1" customFormat="1" ht="16.5" customHeight="1">
      <c r="B2819" s="177"/>
      <c r="C2819" s="203" t="s">
        <v>1972</v>
      </c>
      <c r="D2819" s="203" t="s">
        <v>237</v>
      </c>
      <c r="E2819" s="204" t="s">
        <v>1973</v>
      </c>
      <c r="F2819" s="205" t="s">
        <v>1974</v>
      </c>
      <c r="G2819" s="206" t="s">
        <v>494</v>
      </c>
      <c r="H2819" s="207">
        <v>432.707</v>
      </c>
      <c r="I2819" s="208"/>
      <c r="J2819" s="209">
        <f>ROUND(I2819*H2819,2)</f>
        <v>0</v>
      </c>
      <c r="K2819" s="205" t="s">
        <v>183</v>
      </c>
      <c r="L2819" s="210"/>
      <c r="M2819" s="211" t="s">
        <v>3</v>
      </c>
      <c r="N2819" s="212" t="s">
        <v>43</v>
      </c>
      <c r="O2819" s="70"/>
      <c r="P2819" s="187">
        <f>O2819*H2819</f>
        <v>0</v>
      </c>
      <c r="Q2819" s="187">
        <v>2E-05</v>
      </c>
      <c r="R2819" s="187">
        <f>Q2819*H2819</f>
        <v>0.008654140000000001</v>
      </c>
      <c r="S2819" s="187">
        <v>0</v>
      </c>
      <c r="T2819" s="188">
        <f>S2819*H2819</f>
        <v>0</v>
      </c>
      <c r="AR2819" s="189" t="s">
        <v>368</v>
      </c>
      <c r="AT2819" s="189" t="s">
        <v>237</v>
      </c>
      <c r="AU2819" s="189" t="s">
        <v>81</v>
      </c>
      <c r="AY2819" s="18" t="s">
        <v>177</v>
      </c>
      <c r="BE2819" s="190">
        <f>IF(N2819="základní",J2819,0)</f>
        <v>0</v>
      </c>
      <c r="BF2819" s="190">
        <f>IF(N2819="snížená",J2819,0)</f>
        <v>0</v>
      </c>
      <c r="BG2819" s="190">
        <f>IF(N2819="zákl. přenesená",J2819,0)</f>
        <v>0</v>
      </c>
      <c r="BH2819" s="190">
        <f>IF(N2819="sníž. přenesená",J2819,0)</f>
        <v>0</v>
      </c>
      <c r="BI2819" s="190">
        <f>IF(N2819="nulová",J2819,0)</f>
        <v>0</v>
      </c>
      <c r="BJ2819" s="18" t="s">
        <v>79</v>
      </c>
      <c r="BK2819" s="190">
        <f>ROUND(I2819*H2819,2)</f>
        <v>0</v>
      </c>
      <c r="BL2819" s="18" t="s">
        <v>265</v>
      </c>
      <c r="BM2819" s="189" t="s">
        <v>1975</v>
      </c>
    </row>
    <row r="2820" spans="2:51" s="12" customFormat="1" ht="12">
      <c r="B2820" s="194"/>
      <c r="D2820" s="191" t="s">
        <v>188</v>
      </c>
      <c r="F2820" s="196" t="s">
        <v>1971</v>
      </c>
      <c r="H2820" s="197">
        <v>432.707</v>
      </c>
      <c r="I2820" s="198"/>
      <c r="L2820" s="194"/>
      <c r="M2820" s="199"/>
      <c r="N2820" s="200"/>
      <c r="O2820" s="200"/>
      <c r="P2820" s="200"/>
      <c r="Q2820" s="200"/>
      <c r="R2820" s="200"/>
      <c r="S2820" s="200"/>
      <c r="T2820" s="201"/>
      <c r="AT2820" s="195" t="s">
        <v>188</v>
      </c>
      <c r="AU2820" s="195" t="s">
        <v>81</v>
      </c>
      <c r="AV2820" s="12" t="s">
        <v>81</v>
      </c>
      <c r="AW2820" s="12" t="s">
        <v>4</v>
      </c>
      <c r="AX2820" s="12" t="s">
        <v>79</v>
      </c>
      <c r="AY2820" s="195" t="s">
        <v>177</v>
      </c>
    </row>
    <row r="2821" spans="2:65" s="1" customFormat="1" ht="24" customHeight="1">
      <c r="B2821" s="177"/>
      <c r="C2821" s="203" t="s">
        <v>1976</v>
      </c>
      <c r="D2821" s="203" t="s">
        <v>237</v>
      </c>
      <c r="E2821" s="204" t="s">
        <v>1977</v>
      </c>
      <c r="F2821" s="205" t="s">
        <v>1978</v>
      </c>
      <c r="G2821" s="206" t="s">
        <v>494</v>
      </c>
      <c r="H2821" s="207">
        <v>440</v>
      </c>
      <c r="I2821" s="208"/>
      <c r="J2821" s="209">
        <f>ROUND(I2821*H2821,2)</f>
        <v>0</v>
      </c>
      <c r="K2821" s="205" t="s">
        <v>183</v>
      </c>
      <c r="L2821" s="210"/>
      <c r="M2821" s="211" t="s">
        <v>3</v>
      </c>
      <c r="N2821" s="212" t="s">
        <v>43</v>
      </c>
      <c r="O2821" s="70"/>
      <c r="P2821" s="187">
        <f>O2821*H2821</f>
        <v>0</v>
      </c>
      <c r="Q2821" s="187">
        <v>1E-05</v>
      </c>
      <c r="R2821" s="187">
        <f>Q2821*H2821</f>
        <v>0.0044</v>
      </c>
      <c r="S2821" s="187">
        <v>0</v>
      </c>
      <c r="T2821" s="188">
        <f>S2821*H2821</f>
        <v>0</v>
      </c>
      <c r="AR2821" s="189" t="s">
        <v>368</v>
      </c>
      <c r="AT2821" s="189" t="s">
        <v>237</v>
      </c>
      <c r="AU2821" s="189" t="s">
        <v>81</v>
      </c>
      <c r="AY2821" s="18" t="s">
        <v>177</v>
      </c>
      <c r="BE2821" s="190">
        <f>IF(N2821="základní",J2821,0)</f>
        <v>0</v>
      </c>
      <c r="BF2821" s="190">
        <f>IF(N2821="snížená",J2821,0)</f>
        <v>0</v>
      </c>
      <c r="BG2821" s="190">
        <f>IF(N2821="zákl. přenesená",J2821,0)</f>
        <v>0</v>
      </c>
      <c r="BH2821" s="190">
        <f>IF(N2821="sníž. přenesená",J2821,0)</f>
        <v>0</v>
      </c>
      <c r="BI2821" s="190">
        <f>IF(N2821="nulová",J2821,0)</f>
        <v>0</v>
      </c>
      <c r="BJ2821" s="18" t="s">
        <v>79</v>
      </c>
      <c r="BK2821" s="190">
        <f>ROUND(I2821*H2821,2)</f>
        <v>0</v>
      </c>
      <c r="BL2821" s="18" t="s">
        <v>265</v>
      </c>
      <c r="BM2821" s="189" t="s">
        <v>1979</v>
      </c>
    </row>
    <row r="2822" spans="2:51" s="12" customFormat="1" ht="12">
      <c r="B2822" s="194"/>
      <c r="D2822" s="191" t="s">
        <v>188</v>
      </c>
      <c r="F2822" s="196" t="s">
        <v>1980</v>
      </c>
      <c r="H2822" s="197">
        <v>440</v>
      </c>
      <c r="I2822" s="198"/>
      <c r="L2822" s="194"/>
      <c r="M2822" s="199"/>
      <c r="N2822" s="200"/>
      <c r="O2822" s="200"/>
      <c r="P2822" s="200"/>
      <c r="Q2822" s="200"/>
      <c r="R2822" s="200"/>
      <c r="S2822" s="200"/>
      <c r="T2822" s="201"/>
      <c r="AT2822" s="195" t="s">
        <v>188</v>
      </c>
      <c r="AU2822" s="195" t="s">
        <v>81</v>
      </c>
      <c r="AV2822" s="12" t="s">
        <v>81</v>
      </c>
      <c r="AW2822" s="12" t="s">
        <v>4</v>
      </c>
      <c r="AX2822" s="12" t="s">
        <v>79</v>
      </c>
      <c r="AY2822" s="195" t="s">
        <v>177</v>
      </c>
    </row>
    <row r="2823" spans="2:65" s="1" customFormat="1" ht="24" customHeight="1">
      <c r="B2823" s="177"/>
      <c r="C2823" s="178" t="s">
        <v>1981</v>
      </c>
      <c r="D2823" s="178" t="s">
        <v>179</v>
      </c>
      <c r="E2823" s="179" t="s">
        <v>1982</v>
      </c>
      <c r="F2823" s="180" t="s">
        <v>1983</v>
      </c>
      <c r="G2823" s="181" t="s">
        <v>261</v>
      </c>
      <c r="H2823" s="182">
        <v>1.52</v>
      </c>
      <c r="I2823" s="183"/>
      <c r="J2823" s="184">
        <f>ROUND(I2823*H2823,2)</f>
        <v>0</v>
      </c>
      <c r="K2823" s="180" t="s">
        <v>183</v>
      </c>
      <c r="L2823" s="37"/>
      <c r="M2823" s="185" t="s">
        <v>3</v>
      </c>
      <c r="N2823" s="186" t="s">
        <v>43</v>
      </c>
      <c r="O2823" s="70"/>
      <c r="P2823" s="187">
        <f>O2823*H2823</f>
        <v>0</v>
      </c>
      <c r="Q2823" s="187">
        <v>0</v>
      </c>
      <c r="R2823" s="187">
        <f>Q2823*H2823</f>
        <v>0</v>
      </c>
      <c r="S2823" s="187">
        <v>0</v>
      </c>
      <c r="T2823" s="188">
        <f>S2823*H2823</f>
        <v>0</v>
      </c>
      <c r="AR2823" s="189" t="s">
        <v>265</v>
      </c>
      <c r="AT2823" s="189" t="s">
        <v>179</v>
      </c>
      <c r="AU2823" s="189" t="s">
        <v>81</v>
      </c>
      <c r="AY2823" s="18" t="s">
        <v>177</v>
      </c>
      <c r="BE2823" s="190">
        <f>IF(N2823="základní",J2823,0)</f>
        <v>0</v>
      </c>
      <c r="BF2823" s="190">
        <f>IF(N2823="snížená",J2823,0)</f>
        <v>0</v>
      </c>
      <c r="BG2823" s="190">
        <f>IF(N2823="zákl. přenesená",J2823,0)</f>
        <v>0</v>
      </c>
      <c r="BH2823" s="190">
        <f>IF(N2823="sníž. přenesená",J2823,0)</f>
        <v>0</v>
      </c>
      <c r="BI2823" s="190">
        <f>IF(N2823="nulová",J2823,0)</f>
        <v>0</v>
      </c>
      <c r="BJ2823" s="18" t="s">
        <v>79</v>
      </c>
      <c r="BK2823" s="190">
        <f>ROUND(I2823*H2823,2)</f>
        <v>0</v>
      </c>
      <c r="BL2823" s="18" t="s">
        <v>265</v>
      </c>
      <c r="BM2823" s="189" t="s">
        <v>1984</v>
      </c>
    </row>
    <row r="2824" spans="2:47" s="1" customFormat="1" ht="12">
      <c r="B2824" s="37"/>
      <c r="D2824" s="191" t="s">
        <v>186</v>
      </c>
      <c r="F2824" s="192" t="s">
        <v>1950</v>
      </c>
      <c r="I2824" s="122"/>
      <c r="L2824" s="37"/>
      <c r="M2824" s="193"/>
      <c r="N2824" s="70"/>
      <c r="O2824" s="70"/>
      <c r="P2824" s="70"/>
      <c r="Q2824" s="70"/>
      <c r="R2824" s="70"/>
      <c r="S2824" s="70"/>
      <c r="T2824" s="71"/>
      <c r="AT2824" s="18" t="s">
        <v>186</v>
      </c>
      <c r="AU2824" s="18" t="s">
        <v>81</v>
      </c>
    </row>
    <row r="2825" spans="2:51" s="12" customFormat="1" ht="12">
      <c r="B2825" s="194"/>
      <c r="D2825" s="191" t="s">
        <v>188</v>
      </c>
      <c r="E2825" s="195" t="s">
        <v>3</v>
      </c>
      <c r="F2825" s="196" t="s">
        <v>1985</v>
      </c>
      <c r="H2825" s="197">
        <v>1.52</v>
      </c>
      <c r="I2825" s="198"/>
      <c r="L2825" s="194"/>
      <c r="M2825" s="199"/>
      <c r="N2825" s="200"/>
      <c r="O2825" s="200"/>
      <c r="P2825" s="200"/>
      <c r="Q2825" s="200"/>
      <c r="R2825" s="200"/>
      <c r="S2825" s="200"/>
      <c r="T2825" s="201"/>
      <c r="AT2825" s="195" t="s">
        <v>188</v>
      </c>
      <c r="AU2825" s="195" t="s">
        <v>81</v>
      </c>
      <c r="AV2825" s="12" t="s">
        <v>81</v>
      </c>
      <c r="AW2825" s="12" t="s">
        <v>34</v>
      </c>
      <c r="AX2825" s="12" t="s">
        <v>79</v>
      </c>
      <c r="AY2825" s="195" t="s">
        <v>177</v>
      </c>
    </row>
    <row r="2826" spans="2:65" s="1" customFormat="1" ht="48" customHeight="1">
      <c r="B2826" s="177"/>
      <c r="C2826" s="178" t="s">
        <v>1986</v>
      </c>
      <c r="D2826" s="178" t="s">
        <v>179</v>
      </c>
      <c r="E2826" s="179" t="s">
        <v>1987</v>
      </c>
      <c r="F2826" s="180" t="s">
        <v>1988</v>
      </c>
      <c r="G2826" s="181" t="s">
        <v>261</v>
      </c>
      <c r="H2826" s="182">
        <v>393.37</v>
      </c>
      <c r="I2826" s="183"/>
      <c r="J2826" s="184">
        <f>ROUND(I2826*H2826,2)</f>
        <v>0</v>
      </c>
      <c r="K2826" s="180" t="s">
        <v>183</v>
      </c>
      <c r="L2826" s="37"/>
      <c r="M2826" s="185" t="s">
        <v>3</v>
      </c>
      <c r="N2826" s="186" t="s">
        <v>43</v>
      </c>
      <c r="O2826" s="70"/>
      <c r="P2826" s="187">
        <f>O2826*H2826</f>
        <v>0</v>
      </c>
      <c r="Q2826" s="187">
        <v>0</v>
      </c>
      <c r="R2826" s="187">
        <f>Q2826*H2826</f>
        <v>0</v>
      </c>
      <c r="S2826" s="187">
        <v>0.01721</v>
      </c>
      <c r="T2826" s="188">
        <f>S2826*H2826</f>
        <v>6.7698977</v>
      </c>
      <c r="AR2826" s="189" t="s">
        <v>265</v>
      </c>
      <c r="AT2826" s="189" t="s">
        <v>179</v>
      </c>
      <c r="AU2826" s="189" t="s">
        <v>81</v>
      </c>
      <c r="AY2826" s="18" t="s">
        <v>177</v>
      </c>
      <c r="BE2826" s="190">
        <f>IF(N2826="základní",J2826,0)</f>
        <v>0</v>
      </c>
      <c r="BF2826" s="190">
        <f>IF(N2826="snížená",J2826,0)</f>
        <v>0</v>
      </c>
      <c r="BG2826" s="190">
        <f>IF(N2826="zákl. přenesená",J2826,0)</f>
        <v>0</v>
      </c>
      <c r="BH2826" s="190">
        <f>IF(N2826="sníž. přenesená",J2826,0)</f>
        <v>0</v>
      </c>
      <c r="BI2826" s="190">
        <f>IF(N2826="nulová",J2826,0)</f>
        <v>0</v>
      </c>
      <c r="BJ2826" s="18" t="s">
        <v>79</v>
      </c>
      <c r="BK2826" s="190">
        <f>ROUND(I2826*H2826,2)</f>
        <v>0</v>
      </c>
      <c r="BL2826" s="18" t="s">
        <v>265</v>
      </c>
      <c r="BM2826" s="189" t="s">
        <v>1989</v>
      </c>
    </row>
    <row r="2827" spans="2:47" s="1" customFormat="1" ht="12">
      <c r="B2827" s="37"/>
      <c r="D2827" s="191" t="s">
        <v>186</v>
      </c>
      <c r="F2827" s="192" t="s">
        <v>1990</v>
      </c>
      <c r="I2827" s="122"/>
      <c r="L2827" s="37"/>
      <c r="M2827" s="193"/>
      <c r="N2827" s="70"/>
      <c r="O2827" s="70"/>
      <c r="P2827" s="70"/>
      <c r="Q2827" s="70"/>
      <c r="R2827" s="70"/>
      <c r="S2827" s="70"/>
      <c r="T2827" s="71"/>
      <c r="AT2827" s="18" t="s">
        <v>186</v>
      </c>
      <c r="AU2827" s="18" t="s">
        <v>81</v>
      </c>
    </row>
    <row r="2828" spans="2:51" s="12" customFormat="1" ht="12">
      <c r="B2828" s="194"/>
      <c r="D2828" s="191" t="s">
        <v>188</v>
      </c>
      <c r="E2828" s="195" t="s">
        <v>3</v>
      </c>
      <c r="F2828" s="196" t="s">
        <v>1961</v>
      </c>
      <c r="H2828" s="197">
        <v>393.37</v>
      </c>
      <c r="I2828" s="198"/>
      <c r="L2828" s="194"/>
      <c r="M2828" s="199"/>
      <c r="N2828" s="200"/>
      <c r="O2828" s="200"/>
      <c r="P2828" s="200"/>
      <c r="Q2828" s="200"/>
      <c r="R2828" s="200"/>
      <c r="S2828" s="200"/>
      <c r="T2828" s="201"/>
      <c r="AT2828" s="195" t="s">
        <v>188</v>
      </c>
      <c r="AU2828" s="195" t="s">
        <v>81</v>
      </c>
      <c r="AV2828" s="12" t="s">
        <v>81</v>
      </c>
      <c r="AW2828" s="12" t="s">
        <v>34</v>
      </c>
      <c r="AX2828" s="12" t="s">
        <v>79</v>
      </c>
      <c r="AY2828" s="195" t="s">
        <v>177</v>
      </c>
    </row>
    <row r="2829" spans="2:65" s="1" customFormat="1" ht="48" customHeight="1">
      <c r="B2829" s="177"/>
      <c r="C2829" s="178" t="s">
        <v>1991</v>
      </c>
      <c r="D2829" s="178" t="s">
        <v>179</v>
      </c>
      <c r="E2829" s="179" t="s">
        <v>1992</v>
      </c>
      <c r="F2829" s="180" t="s">
        <v>1993</v>
      </c>
      <c r="G2829" s="181" t="s">
        <v>261</v>
      </c>
      <c r="H2829" s="182">
        <v>9</v>
      </c>
      <c r="I2829" s="183"/>
      <c r="J2829" s="184">
        <f>ROUND(I2829*H2829,2)</f>
        <v>0</v>
      </c>
      <c r="K2829" s="180" t="s">
        <v>183</v>
      </c>
      <c r="L2829" s="37"/>
      <c r="M2829" s="185" t="s">
        <v>3</v>
      </c>
      <c r="N2829" s="186" t="s">
        <v>43</v>
      </c>
      <c r="O2829" s="70"/>
      <c r="P2829" s="187">
        <f>O2829*H2829</f>
        <v>0</v>
      </c>
      <c r="Q2829" s="187">
        <v>0.01257</v>
      </c>
      <c r="R2829" s="187">
        <f>Q2829*H2829</f>
        <v>0.11313</v>
      </c>
      <c r="S2829" s="187">
        <v>0</v>
      </c>
      <c r="T2829" s="188">
        <f>S2829*H2829</f>
        <v>0</v>
      </c>
      <c r="AR2829" s="189" t="s">
        <v>265</v>
      </c>
      <c r="AT2829" s="189" t="s">
        <v>179</v>
      </c>
      <c r="AU2829" s="189" t="s">
        <v>81</v>
      </c>
      <c r="AY2829" s="18" t="s">
        <v>177</v>
      </c>
      <c r="BE2829" s="190">
        <f>IF(N2829="základní",J2829,0)</f>
        <v>0</v>
      </c>
      <c r="BF2829" s="190">
        <f>IF(N2829="snížená",J2829,0)</f>
        <v>0</v>
      </c>
      <c r="BG2829" s="190">
        <f>IF(N2829="zákl. přenesená",J2829,0)</f>
        <v>0</v>
      </c>
      <c r="BH2829" s="190">
        <f>IF(N2829="sníž. přenesená",J2829,0)</f>
        <v>0</v>
      </c>
      <c r="BI2829" s="190">
        <f>IF(N2829="nulová",J2829,0)</f>
        <v>0</v>
      </c>
      <c r="BJ2829" s="18" t="s">
        <v>79</v>
      </c>
      <c r="BK2829" s="190">
        <f>ROUND(I2829*H2829,2)</f>
        <v>0</v>
      </c>
      <c r="BL2829" s="18" t="s">
        <v>265</v>
      </c>
      <c r="BM2829" s="189" t="s">
        <v>1994</v>
      </c>
    </row>
    <row r="2830" spans="2:47" s="1" customFormat="1" ht="12">
      <c r="B2830" s="37"/>
      <c r="D2830" s="191" t="s">
        <v>186</v>
      </c>
      <c r="F2830" s="192" t="s">
        <v>1995</v>
      </c>
      <c r="I2830" s="122"/>
      <c r="L2830" s="37"/>
      <c r="M2830" s="193"/>
      <c r="N2830" s="70"/>
      <c r="O2830" s="70"/>
      <c r="P2830" s="70"/>
      <c r="Q2830" s="70"/>
      <c r="R2830" s="70"/>
      <c r="S2830" s="70"/>
      <c r="T2830" s="71"/>
      <c r="AT2830" s="18" t="s">
        <v>186</v>
      </c>
      <c r="AU2830" s="18" t="s">
        <v>81</v>
      </c>
    </row>
    <row r="2831" spans="2:51" s="12" customFormat="1" ht="12">
      <c r="B2831" s="194"/>
      <c r="D2831" s="191" t="s">
        <v>188</v>
      </c>
      <c r="E2831" s="195" t="s">
        <v>3</v>
      </c>
      <c r="F2831" s="196" t="s">
        <v>1996</v>
      </c>
      <c r="H2831" s="197">
        <v>3</v>
      </c>
      <c r="I2831" s="198"/>
      <c r="L2831" s="194"/>
      <c r="M2831" s="199"/>
      <c r="N2831" s="200"/>
      <c r="O2831" s="200"/>
      <c r="P2831" s="200"/>
      <c r="Q2831" s="200"/>
      <c r="R2831" s="200"/>
      <c r="S2831" s="200"/>
      <c r="T2831" s="201"/>
      <c r="AT2831" s="195" t="s">
        <v>188</v>
      </c>
      <c r="AU2831" s="195" t="s">
        <v>81</v>
      </c>
      <c r="AV2831" s="12" t="s">
        <v>81</v>
      </c>
      <c r="AW2831" s="12" t="s">
        <v>34</v>
      </c>
      <c r="AX2831" s="12" t="s">
        <v>72</v>
      </c>
      <c r="AY2831" s="195" t="s">
        <v>177</v>
      </c>
    </row>
    <row r="2832" spans="2:51" s="12" customFormat="1" ht="12">
      <c r="B2832" s="194"/>
      <c r="D2832" s="191" t="s">
        <v>188</v>
      </c>
      <c r="E2832" s="195" t="s">
        <v>3</v>
      </c>
      <c r="F2832" s="196" t="s">
        <v>1997</v>
      </c>
      <c r="H2832" s="197">
        <v>3</v>
      </c>
      <c r="I2832" s="198"/>
      <c r="L2832" s="194"/>
      <c r="M2832" s="199"/>
      <c r="N2832" s="200"/>
      <c r="O2832" s="200"/>
      <c r="P2832" s="200"/>
      <c r="Q2832" s="200"/>
      <c r="R2832" s="200"/>
      <c r="S2832" s="200"/>
      <c r="T2832" s="201"/>
      <c r="AT2832" s="195" t="s">
        <v>188</v>
      </c>
      <c r="AU2832" s="195" t="s">
        <v>81</v>
      </c>
      <c r="AV2832" s="12" t="s">
        <v>81</v>
      </c>
      <c r="AW2832" s="12" t="s">
        <v>34</v>
      </c>
      <c r="AX2832" s="12" t="s">
        <v>72</v>
      </c>
      <c r="AY2832" s="195" t="s">
        <v>177</v>
      </c>
    </row>
    <row r="2833" spans="2:51" s="12" customFormat="1" ht="12">
      <c r="B2833" s="194"/>
      <c r="D2833" s="191" t="s">
        <v>188</v>
      </c>
      <c r="E2833" s="195" t="s">
        <v>3</v>
      </c>
      <c r="F2833" s="196" t="s">
        <v>1998</v>
      </c>
      <c r="H2833" s="197">
        <v>3</v>
      </c>
      <c r="I2833" s="198"/>
      <c r="L2833" s="194"/>
      <c r="M2833" s="199"/>
      <c r="N2833" s="200"/>
      <c r="O2833" s="200"/>
      <c r="P2833" s="200"/>
      <c r="Q2833" s="200"/>
      <c r="R2833" s="200"/>
      <c r="S2833" s="200"/>
      <c r="T2833" s="201"/>
      <c r="AT2833" s="195" t="s">
        <v>188</v>
      </c>
      <c r="AU2833" s="195" t="s">
        <v>81</v>
      </c>
      <c r="AV2833" s="12" t="s">
        <v>81</v>
      </c>
      <c r="AW2833" s="12" t="s">
        <v>34</v>
      </c>
      <c r="AX2833" s="12" t="s">
        <v>72</v>
      </c>
      <c r="AY2833" s="195" t="s">
        <v>177</v>
      </c>
    </row>
    <row r="2834" spans="2:51" s="13" customFormat="1" ht="12">
      <c r="B2834" s="213"/>
      <c r="D2834" s="191" t="s">
        <v>188</v>
      </c>
      <c r="E2834" s="214" t="s">
        <v>3</v>
      </c>
      <c r="F2834" s="215" t="s">
        <v>359</v>
      </c>
      <c r="H2834" s="216">
        <v>9</v>
      </c>
      <c r="I2834" s="217"/>
      <c r="L2834" s="213"/>
      <c r="M2834" s="218"/>
      <c r="N2834" s="219"/>
      <c r="O2834" s="219"/>
      <c r="P2834" s="219"/>
      <c r="Q2834" s="219"/>
      <c r="R2834" s="219"/>
      <c r="S2834" s="219"/>
      <c r="T2834" s="220"/>
      <c r="AT2834" s="214" t="s">
        <v>188</v>
      </c>
      <c r="AU2834" s="214" t="s">
        <v>81</v>
      </c>
      <c r="AV2834" s="13" t="s">
        <v>184</v>
      </c>
      <c r="AW2834" s="13" t="s">
        <v>34</v>
      </c>
      <c r="AX2834" s="13" t="s">
        <v>79</v>
      </c>
      <c r="AY2834" s="214" t="s">
        <v>177</v>
      </c>
    </row>
    <row r="2835" spans="2:65" s="1" customFormat="1" ht="24" customHeight="1">
      <c r="B2835" s="177"/>
      <c r="C2835" s="178" t="s">
        <v>1999</v>
      </c>
      <c r="D2835" s="178" t="s">
        <v>179</v>
      </c>
      <c r="E2835" s="179" t="s">
        <v>2000</v>
      </c>
      <c r="F2835" s="180" t="s">
        <v>2001</v>
      </c>
      <c r="G2835" s="181" t="s">
        <v>261</v>
      </c>
      <c r="H2835" s="182">
        <v>3751.37</v>
      </c>
      <c r="I2835" s="183"/>
      <c r="J2835" s="184">
        <f>ROUND(I2835*H2835,2)</f>
        <v>0</v>
      </c>
      <c r="K2835" s="180" t="s">
        <v>183</v>
      </c>
      <c r="L2835" s="37"/>
      <c r="M2835" s="185" t="s">
        <v>3</v>
      </c>
      <c r="N2835" s="186" t="s">
        <v>43</v>
      </c>
      <c r="O2835" s="70"/>
      <c r="P2835" s="187">
        <f>O2835*H2835</f>
        <v>0</v>
      </c>
      <c r="Q2835" s="187">
        <v>0</v>
      </c>
      <c r="R2835" s="187">
        <f>Q2835*H2835</f>
        <v>0</v>
      </c>
      <c r="S2835" s="187">
        <v>0.0021</v>
      </c>
      <c r="T2835" s="188">
        <f>S2835*H2835</f>
        <v>7.877876999999999</v>
      </c>
      <c r="AR2835" s="189" t="s">
        <v>265</v>
      </c>
      <c r="AT2835" s="189" t="s">
        <v>179</v>
      </c>
      <c r="AU2835" s="189" t="s">
        <v>81</v>
      </c>
      <c r="AY2835" s="18" t="s">
        <v>177</v>
      </c>
      <c r="BE2835" s="190">
        <f>IF(N2835="základní",J2835,0)</f>
        <v>0</v>
      </c>
      <c r="BF2835" s="190">
        <f>IF(N2835="snížená",J2835,0)</f>
        <v>0</v>
      </c>
      <c r="BG2835" s="190">
        <f>IF(N2835="zákl. přenesená",J2835,0)</f>
        <v>0</v>
      </c>
      <c r="BH2835" s="190">
        <f>IF(N2835="sníž. přenesená",J2835,0)</f>
        <v>0</v>
      </c>
      <c r="BI2835" s="190">
        <f>IF(N2835="nulová",J2835,0)</f>
        <v>0</v>
      </c>
      <c r="BJ2835" s="18" t="s">
        <v>79</v>
      </c>
      <c r="BK2835" s="190">
        <f>ROUND(I2835*H2835,2)</f>
        <v>0</v>
      </c>
      <c r="BL2835" s="18" t="s">
        <v>265</v>
      </c>
      <c r="BM2835" s="189" t="s">
        <v>2002</v>
      </c>
    </row>
    <row r="2836" spans="2:47" s="1" customFormat="1" ht="12">
      <c r="B2836" s="37"/>
      <c r="D2836" s="191" t="s">
        <v>186</v>
      </c>
      <c r="F2836" s="192" t="s">
        <v>2003</v>
      </c>
      <c r="I2836" s="122"/>
      <c r="L2836" s="37"/>
      <c r="M2836" s="193"/>
      <c r="N2836" s="70"/>
      <c r="O2836" s="70"/>
      <c r="P2836" s="70"/>
      <c r="Q2836" s="70"/>
      <c r="R2836" s="70"/>
      <c r="S2836" s="70"/>
      <c r="T2836" s="71"/>
      <c r="AT2836" s="18" t="s">
        <v>186</v>
      </c>
      <c r="AU2836" s="18" t="s">
        <v>81</v>
      </c>
    </row>
    <row r="2837" spans="2:51" s="12" customFormat="1" ht="12">
      <c r="B2837" s="194"/>
      <c r="D2837" s="191" t="s">
        <v>188</v>
      </c>
      <c r="E2837" s="195" t="s">
        <v>3</v>
      </c>
      <c r="F2837" s="196" t="s">
        <v>2004</v>
      </c>
      <c r="H2837" s="197">
        <v>305.53</v>
      </c>
      <c r="I2837" s="198"/>
      <c r="L2837" s="194"/>
      <c r="M2837" s="199"/>
      <c r="N2837" s="200"/>
      <c r="O2837" s="200"/>
      <c r="P2837" s="200"/>
      <c r="Q2837" s="200"/>
      <c r="R2837" s="200"/>
      <c r="S2837" s="200"/>
      <c r="T2837" s="201"/>
      <c r="AT2837" s="195" t="s">
        <v>188</v>
      </c>
      <c r="AU2837" s="195" t="s">
        <v>81</v>
      </c>
      <c r="AV2837" s="12" t="s">
        <v>81</v>
      </c>
      <c r="AW2837" s="12" t="s">
        <v>34</v>
      </c>
      <c r="AX2837" s="12" t="s">
        <v>72</v>
      </c>
      <c r="AY2837" s="195" t="s">
        <v>177</v>
      </c>
    </row>
    <row r="2838" spans="2:51" s="12" customFormat="1" ht="12">
      <c r="B2838" s="194"/>
      <c r="D2838" s="191" t="s">
        <v>188</v>
      </c>
      <c r="E2838" s="195" t="s">
        <v>3</v>
      </c>
      <c r="F2838" s="196" t="s">
        <v>1068</v>
      </c>
      <c r="H2838" s="197">
        <v>392.55</v>
      </c>
      <c r="I2838" s="198"/>
      <c r="L2838" s="194"/>
      <c r="M2838" s="199"/>
      <c r="N2838" s="200"/>
      <c r="O2838" s="200"/>
      <c r="P2838" s="200"/>
      <c r="Q2838" s="200"/>
      <c r="R2838" s="200"/>
      <c r="S2838" s="200"/>
      <c r="T2838" s="201"/>
      <c r="AT2838" s="195" t="s">
        <v>188</v>
      </c>
      <c r="AU2838" s="195" t="s">
        <v>81</v>
      </c>
      <c r="AV2838" s="12" t="s">
        <v>81</v>
      </c>
      <c r="AW2838" s="12" t="s">
        <v>34</v>
      </c>
      <c r="AX2838" s="12" t="s">
        <v>72</v>
      </c>
      <c r="AY2838" s="195" t="s">
        <v>177</v>
      </c>
    </row>
    <row r="2839" spans="2:51" s="12" customFormat="1" ht="12">
      <c r="B2839" s="194"/>
      <c r="D2839" s="191" t="s">
        <v>188</v>
      </c>
      <c r="E2839" s="195" t="s">
        <v>3</v>
      </c>
      <c r="F2839" s="196" t="s">
        <v>2005</v>
      </c>
      <c r="H2839" s="197">
        <v>79.81</v>
      </c>
      <c r="I2839" s="198"/>
      <c r="L2839" s="194"/>
      <c r="M2839" s="199"/>
      <c r="N2839" s="200"/>
      <c r="O2839" s="200"/>
      <c r="P2839" s="200"/>
      <c r="Q2839" s="200"/>
      <c r="R2839" s="200"/>
      <c r="S2839" s="200"/>
      <c r="T2839" s="201"/>
      <c r="AT2839" s="195" t="s">
        <v>188</v>
      </c>
      <c r="AU2839" s="195" t="s">
        <v>81</v>
      </c>
      <c r="AV2839" s="12" t="s">
        <v>81</v>
      </c>
      <c r="AW2839" s="12" t="s">
        <v>34</v>
      </c>
      <c r="AX2839" s="12" t="s">
        <v>72</v>
      </c>
      <c r="AY2839" s="195" t="s">
        <v>177</v>
      </c>
    </row>
    <row r="2840" spans="2:51" s="14" customFormat="1" ht="12">
      <c r="B2840" s="221"/>
      <c r="D2840" s="191" t="s">
        <v>188</v>
      </c>
      <c r="E2840" s="222" t="s">
        <v>3</v>
      </c>
      <c r="F2840" s="223" t="s">
        <v>374</v>
      </c>
      <c r="H2840" s="224">
        <v>777.8899999999999</v>
      </c>
      <c r="I2840" s="225"/>
      <c r="L2840" s="221"/>
      <c r="M2840" s="226"/>
      <c r="N2840" s="227"/>
      <c r="O2840" s="227"/>
      <c r="P2840" s="227"/>
      <c r="Q2840" s="227"/>
      <c r="R2840" s="227"/>
      <c r="S2840" s="227"/>
      <c r="T2840" s="228"/>
      <c r="AT2840" s="222" t="s">
        <v>188</v>
      </c>
      <c r="AU2840" s="222" t="s">
        <v>81</v>
      </c>
      <c r="AV2840" s="14" t="s">
        <v>194</v>
      </c>
      <c r="AW2840" s="14" t="s">
        <v>34</v>
      </c>
      <c r="AX2840" s="14" t="s">
        <v>72</v>
      </c>
      <c r="AY2840" s="222" t="s">
        <v>177</v>
      </c>
    </row>
    <row r="2841" spans="2:51" s="12" customFormat="1" ht="12">
      <c r="B2841" s="194"/>
      <c r="D2841" s="191" t="s">
        <v>188</v>
      </c>
      <c r="E2841" s="195" t="s">
        <v>3</v>
      </c>
      <c r="F2841" s="196" t="s">
        <v>2006</v>
      </c>
      <c r="H2841" s="197">
        <v>340</v>
      </c>
      <c r="I2841" s="198"/>
      <c r="L2841" s="194"/>
      <c r="M2841" s="199"/>
      <c r="N2841" s="200"/>
      <c r="O2841" s="200"/>
      <c r="P2841" s="200"/>
      <c r="Q2841" s="200"/>
      <c r="R2841" s="200"/>
      <c r="S2841" s="200"/>
      <c r="T2841" s="201"/>
      <c r="AT2841" s="195" t="s">
        <v>188</v>
      </c>
      <c r="AU2841" s="195" t="s">
        <v>81</v>
      </c>
      <c r="AV2841" s="12" t="s">
        <v>81</v>
      </c>
      <c r="AW2841" s="12" t="s">
        <v>34</v>
      </c>
      <c r="AX2841" s="12" t="s">
        <v>72</v>
      </c>
      <c r="AY2841" s="195" t="s">
        <v>177</v>
      </c>
    </row>
    <row r="2842" spans="2:51" s="12" customFormat="1" ht="12">
      <c r="B2842" s="194"/>
      <c r="D2842" s="191" t="s">
        <v>188</v>
      </c>
      <c r="E2842" s="195" t="s">
        <v>3</v>
      </c>
      <c r="F2842" s="196" t="s">
        <v>2007</v>
      </c>
      <c r="H2842" s="197">
        <v>438.9</v>
      </c>
      <c r="I2842" s="198"/>
      <c r="L2842" s="194"/>
      <c r="M2842" s="199"/>
      <c r="N2842" s="200"/>
      <c r="O2842" s="200"/>
      <c r="P2842" s="200"/>
      <c r="Q2842" s="200"/>
      <c r="R2842" s="200"/>
      <c r="S2842" s="200"/>
      <c r="T2842" s="201"/>
      <c r="AT2842" s="195" t="s">
        <v>188</v>
      </c>
      <c r="AU2842" s="195" t="s">
        <v>81</v>
      </c>
      <c r="AV2842" s="12" t="s">
        <v>81</v>
      </c>
      <c r="AW2842" s="12" t="s">
        <v>34</v>
      </c>
      <c r="AX2842" s="12" t="s">
        <v>72</v>
      </c>
      <c r="AY2842" s="195" t="s">
        <v>177</v>
      </c>
    </row>
    <row r="2843" spans="2:51" s="14" customFormat="1" ht="12">
      <c r="B2843" s="221"/>
      <c r="D2843" s="191" t="s">
        <v>188</v>
      </c>
      <c r="E2843" s="222" t="s">
        <v>3</v>
      </c>
      <c r="F2843" s="223" t="s">
        <v>365</v>
      </c>
      <c r="H2843" s="224">
        <v>778.9</v>
      </c>
      <c r="I2843" s="225"/>
      <c r="L2843" s="221"/>
      <c r="M2843" s="226"/>
      <c r="N2843" s="227"/>
      <c r="O2843" s="227"/>
      <c r="P2843" s="227"/>
      <c r="Q2843" s="227"/>
      <c r="R2843" s="227"/>
      <c r="S2843" s="227"/>
      <c r="T2843" s="228"/>
      <c r="AT2843" s="222" t="s">
        <v>188</v>
      </c>
      <c r="AU2843" s="222" t="s">
        <v>81</v>
      </c>
      <c r="AV2843" s="14" t="s">
        <v>194</v>
      </c>
      <c r="AW2843" s="14" t="s">
        <v>34</v>
      </c>
      <c r="AX2843" s="14" t="s">
        <v>72</v>
      </c>
      <c r="AY2843" s="222" t="s">
        <v>177</v>
      </c>
    </row>
    <row r="2844" spans="2:51" s="12" customFormat="1" ht="12">
      <c r="B2844" s="194"/>
      <c r="D2844" s="191" t="s">
        <v>188</v>
      </c>
      <c r="E2844" s="195" t="s">
        <v>3</v>
      </c>
      <c r="F2844" s="196" t="s">
        <v>2008</v>
      </c>
      <c r="H2844" s="197">
        <v>374.78</v>
      </c>
      <c r="I2844" s="198"/>
      <c r="L2844" s="194"/>
      <c r="M2844" s="199"/>
      <c r="N2844" s="200"/>
      <c r="O2844" s="200"/>
      <c r="P2844" s="200"/>
      <c r="Q2844" s="200"/>
      <c r="R2844" s="200"/>
      <c r="S2844" s="200"/>
      <c r="T2844" s="201"/>
      <c r="AT2844" s="195" t="s">
        <v>188</v>
      </c>
      <c r="AU2844" s="195" t="s">
        <v>81</v>
      </c>
      <c r="AV2844" s="12" t="s">
        <v>81</v>
      </c>
      <c r="AW2844" s="12" t="s">
        <v>34</v>
      </c>
      <c r="AX2844" s="12" t="s">
        <v>72</v>
      </c>
      <c r="AY2844" s="195" t="s">
        <v>177</v>
      </c>
    </row>
    <row r="2845" spans="2:51" s="12" customFormat="1" ht="12">
      <c r="B2845" s="194"/>
      <c r="D2845" s="191" t="s">
        <v>188</v>
      </c>
      <c r="E2845" s="195" t="s">
        <v>3</v>
      </c>
      <c r="F2845" s="196" t="s">
        <v>2009</v>
      </c>
      <c r="H2845" s="197">
        <v>407.95</v>
      </c>
      <c r="I2845" s="198"/>
      <c r="L2845" s="194"/>
      <c r="M2845" s="199"/>
      <c r="N2845" s="200"/>
      <c r="O2845" s="200"/>
      <c r="P2845" s="200"/>
      <c r="Q2845" s="200"/>
      <c r="R2845" s="200"/>
      <c r="S2845" s="200"/>
      <c r="T2845" s="201"/>
      <c r="AT2845" s="195" t="s">
        <v>188</v>
      </c>
      <c r="AU2845" s="195" t="s">
        <v>81</v>
      </c>
      <c r="AV2845" s="12" t="s">
        <v>81</v>
      </c>
      <c r="AW2845" s="12" t="s">
        <v>34</v>
      </c>
      <c r="AX2845" s="12" t="s">
        <v>72</v>
      </c>
      <c r="AY2845" s="195" t="s">
        <v>177</v>
      </c>
    </row>
    <row r="2846" spans="2:51" s="12" customFormat="1" ht="12">
      <c r="B2846" s="194"/>
      <c r="D2846" s="191" t="s">
        <v>188</v>
      </c>
      <c r="E2846" s="195" t="s">
        <v>3</v>
      </c>
      <c r="F2846" s="196" t="s">
        <v>1074</v>
      </c>
      <c r="H2846" s="197">
        <v>9.26</v>
      </c>
      <c r="I2846" s="198"/>
      <c r="L2846" s="194"/>
      <c r="M2846" s="199"/>
      <c r="N2846" s="200"/>
      <c r="O2846" s="200"/>
      <c r="P2846" s="200"/>
      <c r="Q2846" s="200"/>
      <c r="R2846" s="200"/>
      <c r="S2846" s="200"/>
      <c r="T2846" s="201"/>
      <c r="AT2846" s="195" t="s">
        <v>188</v>
      </c>
      <c r="AU2846" s="195" t="s">
        <v>81</v>
      </c>
      <c r="AV2846" s="12" t="s">
        <v>81</v>
      </c>
      <c r="AW2846" s="12" t="s">
        <v>34</v>
      </c>
      <c r="AX2846" s="12" t="s">
        <v>72</v>
      </c>
      <c r="AY2846" s="195" t="s">
        <v>177</v>
      </c>
    </row>
    <row r="2847" spans="2:51" s="14" customFormat="1" ht="12">
      <c r="B2847" s="221"/>
      <c r="D2847" s="191" t="s">
        <v>188</v>
      </c>
      <c r="E2847" s="222" t="s">
        <v>3</v>
      </c>
      <c r="F2847" s="223" t="s">
        <v>366</v>
      </c>
      <c r="H2847" s="224">
        <v>791.99</v>
      </c>
      <c r="I2847" s="225"/>
      <c r="L2847" s="221"/>
      <c r="M2847" s="226"/>
      <c r="N2847" s="227"/>
      <c r="O2847" s="227"/>
      <c r="P2847" s="227"/>
      <c r="Q2847" s="227"/>
      <c r="R2847" s="227"/>
      <c r="S2847" s="227"/>
      <c r="T2847" s="228"/>
      <c r="AT2847" s="222" t="s">
        <v>188</v>
      </c>
      <c r="AU2847" s="222" t="s">
        <v>81</v>
      </c>
      <c r="AV2847" s="14" t="s">
        <v>194</v>
      </c>
      <c r="AW2847" s="14" t="s">
        <v>34</v>
      </c>
      <c r="AX2847" s="14" t="s">
        <v>72</v>
      </c>
      <c r="AY2847" s="222" t="s">
        <v>177</v>
      </c>
    </row>
    <row r="2848" spans="2:51" s="12" customFormat="1" ht="12">
      <c r="B2848" s="194"/>
      <c r="D2848" s="191" t="s">
        <v>188</v>
      </c>
      <c r="E2848" s="195" t="s">
        <v>3</v>
      </c>
      <c r="F2848" s="196" t="s">
        <v>2008</v>
      </c>
      <c r="H2848" s="197">
        <v>374.78</v>
      </c>
      <c r="I2848" s="198"/>
      <c r="L2848" s="194"/>
      <c r="M2848" s="199"/>
      <c r="N2848" s="200"/>
      <c r="O2848" s="200"/>
      <c r="P2848" s="200"/>
      <c r="Q2848" s="200"/>
      <c r="R2848" s="200"/>
      <c r="S2848" s="200"/>
      <c r="T2848" s="201"/>
      <c r="AT2848" s="195" t="s">
        <v>188</v>
      </c>
      <c r="AU2848" s="195" t="s">
        <v>81</v>
      </c>
      <c r="AV2848" s="12" t="s">
        <v>81</v>
      </c>
      <c r="AW2848" s="12" t="s">
        <v>34</v>
      </c>
      <c r="AX2848" s="12" t="s">
        <v>72</v>
      </c>
      <c r="AY2848" s="195" t="s">
        <v>177</v>
      </c>
    </row>
    <row r="2849" spans="2:51" s="12" customFormat="1" ht="12">
      <c r="B2849" s="194"/>
      <c r="D2849" s="191" t="s">
        <v>188</v>
      </c>
      <c r="E2849" s="195" t="s">
        <v>3</v>
      </c>
      <c r="F2849" s="196" t="s">
        <v>2009</v>
      </c>
      <c r="H2849" s="197">
        <v>407.95</v>
      </c>
      <c r="I2849" s="198"/>
      <c r="L2849" s="194"/>
      <c r="M2849" s="199"/>
      <c r="N2849" s="200"/>
      <c r="O2849" s="200"/>
      <c r="P2849" s="200"/>
      <c r="Q2849" s="200"/>
      <c r="R2849" s="200"/>
      <c r="S2849" s="200"/>
      <c r="T2849" s="201"/>
      <c r="AT2849" s="195" t="s">
        <v>188</v>
      </c>
      <c r="AU2849" s="195" t="s">
        <v>81</v>
      </c>
      <c r="AV2849" s="12" t="s">
        <v>81</v>
      </c>
      <c r="AW2849" s="12" t="s">
        <v>34</v>
      </c>
      <c r="AX2849" s="12" t="s">
        <v>72</v>
      </c>
      <c r="AY2849" s="195" t="s">
        <v>177</v>
      </c>
    </row>
    <row r="2850" spans="2:51" s="12" customFormat="1" ht="12">
      <c r="B2850" s="194"/>
      <c r="D2850" s="191" t="s">
        <v>188</v>
      </c>
      <c r="E2850" s="195" t="s">
        <v>3</v>
      </c>
      <c r="F2850" s="196" t="s">
        <v>1074</v>
      </c>
      <c r="H2850" s="197">
        <v>9.26</v>
      </c>
      <c r="I2850" s="198"/>
      <c r="L2850" s="194"/>
      <c r="M2850" s="199"/>
      <c r="N2850" s="200"/>
      <c r="O2850" s="200"/>
      <c r="P2850" s="200"/>
      <c r="Q2850" s="200"/>
      <c r="R2850" s="200"/>
      <c r="S2850" s="200"/>
      <c r="T2850" s="201"/>
      <c r="AT2850" s="195" t="s">
        <v>188</v>
      </c>
      <c r="AU2850" s="195" t="s">
        <v>81</v>
      </c>
      <c r="AV2850" s="12" t="s">
        <v>81</v>
      </c>
      <c r="AW2850" s="12" t="s">
        <v>34</v>
      </c>
      <c r="AX2850" s="12" t="s">
        <v>72</v>
      </c>
      <c r="AY2850" s="195" t="s">
        <v>177</v>
      </c>
    </row>
    <row r="2851" spans="2:51" s="14" customFormat="1" ht="12">
      <c r="B2851" s="221"/>
      <c r="D2851" s="191" t="s">
        <v>188</v>
      </c>
      <c r="E2851" s="222" t="s">
        <v>3</v>
      </c>
      <c r="F2851" s="223" t="s">
        <v>367</v>
      </c>
      <c r="H2851" s="224">
        <v>791.99</v>
      </c>
      <c r="I2851" s="225"/>
      <c r="L2851" s="221"/>
      <c r="M2851" s="226"/>
      <c r="N2851" s="227"/>
      <c r="O2851" s="227"/>
      <c r="P2851" s="227"/>
      <c r="Q2851" s="227"/>
      <c r="R2851" s="227"/>
      <c r="S2851" s="227"/>
      <c r="T2851" s="228"/>
      <c r="AT2851" s="222" t="s">
        <v>188</v>
      </c>
      <c r="AU2851" s="222" t="s">
        <v>81</v>
      </c>
      <c r="AV2851" s="14" t="s">
        <v>194</v>
      </c>
      <c r="AW2851" s="14" t="s">
        <v>34</v>
      </c>
      <c r="AX2851" s="14" t="s">
        <v>72</v>
      </c>
      <c r="AY2851" s="222" t="s">
        <v>177</v>
      </c>
    </row>
    <row r="2852" spans="2:51" s="12" customFormat="1" ht="12">
      <c r="B2852" s="194"/>
      <c r="D2852" s="191" t="s">
        <v>188</v>
      </c>
      <c r="E2852" s="195" t="s">
        <v>3</v>
      </c>
      <c r="F2852" s="196" t="s">
        <v>2010</v>
      </c>
      <c r="H2852" s="197">
        <v>327.88</v>
      </c>
      <c r="I2852" s="198"/>
      <c r="L2852" s="194"/>
      <c r="M2852" s="199"/>
      <c r="N2852" s="200"/>
      <c r="O2852" s="200"/>
      <c r="P2852" s="200"/>
      <c r="Q2852" s="200"/>
      <c r="R2852" s="200"/>
      <c r="S2852" s="200"/>
      <c r="T2852" s="201"/>
      <c r="AT2852" s="195" t="s">
        <v>188</v>
      </c>
      <c r="AU2852" s="195" t="s">
        <v>81</v>
      </c>
      <c r="AV2852" s="12" t="s">
        <v>81</v>
      </c>
      <c r="AW2852" s="12" t="s">
        <v>34</v>
      </c>
      <c r="AX2852" s="12" t="s">
        <v>72</v>
      </c>
      <c r="AY2852" s="195" t="s">
        <v>177</v>
      </c>
    </row>
    <row r="2853" spans="2:51" s="12" customFormat="1" ht="12">
      <c r="B2853" s="194"/>
      <c r="D2853" s="191" t="s">
        <v>188</v>
      </c>
      <c r="E2853" s="195" t="s">
        <v>3</v>
      </c>
      <c r="F2853" s="196" t="s">
        <v>2011</v>
      </c>
      <c r="H2853" s="197">
        <v>282.72</v>
      </c>
      <c r="I2853" s="198"/>
      <c r="L2853" s="194"/>
      <c r="M2853" s="199"/>
      <c r="N2853" s="200"/>
      <c r="O2853" s="200"/>
      <c r="P2853" s="200"/>
      <c r="Q2853" s="200"/>
      <c r="R2853" s="200"/>
      <c r="S2853" s="200"/>
      <c r="T2853" s="201"/>
      <c r="AT2853" s="195" t="s">
        <v>188</v>
      </c>
      <c r="AU2853" s="195" t="s">
        <v>81</v>
      </c>
      <c r="AV2853" s="12" t="s">
        <v>81</v>
      </c>
      <c r="AW2853" s="12" t="s">
        <v>34</v>
      </c>
      <c r="AX2853" s="12" t="s">
        <v>72</v>
      </c>
      <c r="AY2853" s="195" t="s">
        <v>177</v>
      </c>
    </row>
    <row r="2854" spans="2:51" s="14" customFormat="1" ht="12">
      <c r="B2854" s="221"/>
      <c r="D2854" s="191" t="s">
        <v>188</v>
      </c>
      <c r="E2854" s="222" t="s">
        <v>3</v>
      </c>
      <c r="F2854" s="223" t="s">
        <v>356</v>
      </c>
      <c r="H2854" s="224">
        <v>610.6</v>
      </c>
      <c r="I2854" s="225"/>
      <c r="L2854" s="221"/>
      <c r="M2854" s="226"/>
      <c r="N2854" s="227"/>
      <c r="O2854" s="227"/>
      <c r="P2854" s="227"/>
      <c r="Q2854" s="227"/>
      <c r="R2854" s="227"/>
      <c r="S2854" s="227"/>
      <c r="T2854" s="228"/>
      <c r="AT2854" s="222" t="s">
        <v>188</v>
      </c>
      <c r="AU2854" s="222" t="s">
        <v>81</v>
      </c>
      <c r="AV2854" s="14" t="s">
        <v>194</v>
      </c>
      <c r="AW2854" s="14" t="s">
        <v>34</v>
      </c>
      <c r="AX2854" s="14" t="s">
        <v>72</v>
      </c>
      <c r="AY2854" s="222" t="s">
        <v>177</v>
      </c>
    </row>
    <row r="2855" spans="2:51" s="13" customFormat="1" ht="12">
      <c r="B2855" s="213"/>
      <c r="D2855" s="191" t="s">
        <v>188</v>
      </c>
      <c r="E2855" s="214" t="s">
        <v>3</v>
      </c>
      <c r="F2855" s="215" t="s">
        <v>359</v>
      </c>
      <c r="H2855" s="216">
        <v>3751.370000000001</v>
      </c>
      <c r="I2855" s="217"/>
      <c r="L2855" s="213"/>
      <c r="M2855" s="218"/>
      <c r="N2855" s="219"/>
      <c r="O2855" s="219"/>
      <c r="P2855" s="219"/>
      <c r="Q2855" s="219"/>
      <c r="R2855" s="219"/>
      <c r="S2855" s="219"/>
      <c r="T2855" s="220"/>
      <c r="AT2855" s="214" t="s">
        <v>188</v>
      </c>
      <c r="AU2855" s="214" t="s">
        <v>81</v>
      </c>
      <c r="AV2855" s="13" t="s">
        <v>184</v>
      </c>
      <c r="AW2855" s="13" t="s">
        <v>34</v>
      </c>
      <c r="AX2855" s="13" t="s">
        <v>79</v>
      </c>
      <c r="AY2855" s="214" t="s">
        <v>177</v>
      </c>
    </row>
    <row r="2856" spans="2:65" s="1" customFormat="1" ht="16.5" customHeight="1">
      <c r="B2856" s="177"/>
      <c r="C2856" s="178" t="s">
        <v>2012</v>
      </c>
      <c r="D2856" s="178" t="s">
        <v>179</v>
      </c>
      <c r="E2856" s="179" t="s">
        <v>2013</v>
      </c>
      <c r="F2856" s="180" t="s">
        <v>2014</v>
      </c>
      <c r="G2856" s="181" t="s">
        <v>261</v>
      </c>
      <c r="H2856" s="182">
        <v>648.81</v>
      </c>
      <c r="I2856" s="183"/>
      <c r="J2856" s="184">
        <f>ROUND(I2856*H2856,2)</f>
        <v>0</v>
      </c>
      <c r="K2856" s="180" t="s">
        <v>3</v>
      </c>
      <c r="L2856" s="37"/>
      <c r="M2856" s="185" t="s">
        <v>3</v>
      </c>
      <c r="N2856" s="186" t="s">
        <v>43</v>
      </c>
      <c r="O2856" s="70"/>
      <c r="P2856" s="187">
        <f>O2856*H2856</f>
        <v>0</v>
      </c>
      <c r="Q2856" s="187">
        <v>0</v>
      </c>
      <c r="R2856" s="187">
        <f>Q2856*H2856</f>
        <v>0</v>
      </c>
      <c r="S2856" s="187">
        <v>0</v>
      </c>
      <c r="T2856" s="188">
        <f>S2856*H2856</f>
        <v>0</v>
      </c>
      <c r="AR2856" s="189" t="s">
        <v>265</v>
      </c>
      <c r="AT2856" s="189" t="s">
        <v>179</v>
      </c>
      <c r="AU2856" s="189" t="s">
        <v>81</v>
      </c>
      <c r="AY2856" s="18" t="s">
        <v>177</v>
      </c>
      <c r="BE2856" s="190">
        <f>IF(N2856="základní",J2856,0)</f>
        <v>0</v>
      </c>
      <c r="BF2856" s="190">
        <f>IF(N2856="snížená",J2856,0)</f>
        <v>0</v>
      </c>
      <c r="BG2856" s="190">
        <f>IF(N2856="zákl. přenesená",J2856,0)</f>
        <v>0</v>
      </c>
      <c r="BH2856" s="190">
        <f>IF(N2856="sníž. přenesená",J2856,0)</f>
        <v>0</v>
      </c>
      <c r="BI2856" s="190">
        <f>IF(N2856="nulová",J2856,0)</f>
        <v>0</v>
      </c>
      <c r="BJ2856" s="18" t="s">
        <v>79</v>
      </c>
      <c r="BK2856" s="190">
        <f>ROUND(I2856*H2856,2)</f>
        <v>0</v>
      </c>
      <c r="BL2856" s="18" t="s">
        <v>265</v>
      </c>
      <c r="BM2856" s="189" t="s">
        <v>2015</v>
      </c>
    </row>
    <row r="2857" spans="2:51" s="12" customFormat="1" ht="12">
      <c r="B2857" s="194"/>
      <c r="D2857" s="191" t="s">
        <v>188</v>
      </c>
      <c r="E2857" s="195" t="s">
        <v>3</v>
      </c>
      <c r="F2857" s="196" t="s">
        <v>2016</v>
      </c>
      <c r="H2857" s="197">
        <v>116.78</v>
      </c>
      <c r="I2857" s="198"/>
      <c r="L2857" s="194"/>
      <c r="M2857" s="199"/>
      <c r="N2857" s="200"/>
      <c r="O2857" s="200"/>
      <c r="P2857" s="200"/>
      <c r="Q2857" s="200"/>
      <c r="R2857" s="200"/>
      <c r="S2857" s="200"/>
      <c r="T2857" s="201"/>
      <c r="AT2857" s="195" t="s">
        <v>188</v>
      </c>
      <c r="AU2857" s="195" t="s">
        <v>81</v>
      </c>
      <c r="AV2857" s="12" t="s">
        <v>81</v>
      </c>
      <c r="AW2857" s="12" t="s">
        <v>34</v>
      </c>
      <c r="AX2857" s="12" t="s">
        <v>72</v>
      </c>
      <c r="AY2857" s="195" t="s">
        <v>177</v>
      </c>
    </row>
    <row r="2858" spans="2:51" s="14" customFormat="1" ht="12">
      <c r="B2858" s="221"/>
      <c r="D2858" s="191" t="s">
        <v>188</v>
      </c>
      <c r="E2858" s="222" t="s">
        <v>3</v>
      </c>
      <c r="F2858" s="223" t="s">
        <v>374</v>
      </c>
      <c r="H2858" s="224">
        <v>116.78</v>
      </c>
      <c r="I2858" s="225"/>
      <c r="L2858" s="221"/>
      <c r="M2858" s="226"/>
      <c r="N2858" s="227"/>
      <c r="O2858" s="227"/>
      <c r="P2858" s="227"/>
      <c r="Q2858" s="227"/>
      <c r="R2858" s="227"/>
      <c r="S2858" s="227"/>
      <c r="T2858" s="228"/>
      <c r="AT2858" s="222" t="s">
        <v>188</v>
      </c>
      <c r="AU2858" s="222" t="s">
        <v>81</v>
      </c>
      <c r="AV2858" s="14" t="s">
        <v>194</v>
      </c>
      <c r="AW2858" s="14" t="s">
        <v>34</v>
      </c>
      <c r="AX2858" s="14" t="s">
        <v>72</v>
      </c>
      <c r="AY2858" s="222" t="s">
        <v>177</v>
      </c>
    </row>
    <row r="2859" spans="2:51" s="12" customFormat="1" ht="12">
      <c r="B2859" s="194"/>
      <c r="D2859" s="191" t="s">
        <v>188</v>
      </c>
      <c r="E2859" s="195" t="s">
        <v>3</v>
      </c>
      <c r="F2859" s="196" t="s">
        <v>2017</v>
      </c>
      <c r="H2859" s="197">
        <v>133.98</v>
      </c>
      <c r="I2859" s="198"/>
      <c r="L2859" s="194"/>
      <c r="M2859" s="199"/>
      <c r="N2859" s="200"/>
      <c r="O2859" s="200"/>
      <c r="P2859" s="200"/>
      <c r="Q2859" s="200"/>
      <c r="R2859" s="200"/>
      <c r="S2859" s="200"/>
      <c r="T2859" s="201"/>
      <c r="AT2859" s="195" t="s">
        <v>188</v>
      </c>
      <c r="AU2859" s="195" t="s">
        <v>81</v>
      </c>
      <c r="AV2859" s="12" t="s">
        <v>81</v>
      </c>
      <c r="AW2859" s="12" t="s">
        <v>34</v>
      </c>
      <c r="AX2859" s="12" t="s">
        <v>72</v>
      </c>
      <c r="AY2859" s="195" t="s">
        <v>177</v>
      </c>
    </row>
    <row r="2860" spans="2:51" s="14" customFormat="1" ht="12">
      <c r="B2860" s="221"/>
      <c r="D2860" s="191" t="s">
        <v>188</v>
      </c>
      <c r="E2860" s="222" t="s">
        <v>3</v>
      </c>
      <c r="F2860" s="223" t="s">
        <v>365</v>
      </c>
      <c r="H2860" s="224">
        <v>133.98</v>
      </c>
      <c r="I2860" s="225"/>
      <c r="L2860" s="221"/>
      <c r="M2860" s="226"/>
      <c r="N2860" s="227"/>
      <c r="O2860" s="227"/>
      <c r="P2860" s="227"/>
      <c r="Q2860" s="227"/>
      <c r="R2860" s="227"/>
      <c r="S2860" s="227"/>
      <c r="T2860" s="228"/>
      <c r="AT2860" s="222" t="s">
        <v>188</v>
      </c>
      <c r="AU2860" s="222" t="s">
        <v>81</v>
      </c>
      <c r="AV2860" s="14" t="s">
        <v>194</v>
      </c>
      <c r="AW2860" s="14" t="s">
        <v>34</v>
      </c>
      <c r="AX2860" s="14" t="s">
        <v>72</v>
      </c>
      <c r="AY2860" s="222" t="s">
        <v>177</v>
      </c>
    </row>
    <row r="2861" spans="2:51" s="12" customFormat="1" ht="12">
      <c r="B2861" s="194"/>
      <c r="D2861" s="191" t="s">
        <v>188</v>
      </c>
      <c r="E2861" s="195" t="s">
        <v>3</v>
      </c>
      <c r="F2861" s="196" t="s">
        <v>2018</v>
      </c>
      <c r="H2861" s="197">
        <v>148.2</v>
      </c>
      <c r="I2861" s="198"/>
      <c r="L2861" s="194"/>
      <c r="M2861" s="199"/>
      <c r="N2861" s="200"/>
      <c r="O2861" s="200"/>
      <c r="P2861" s="200"/>
      <c r="Q2861" s="200"/>
      <c r="R2861" s="200"/>
      <c r="S2861" s="200"/>
      <c r="T2861" s="201"/>
      <c r="AT2861" s="195" t="s">
        <v>188</v>
      </c>
      <c r="AU2861" s="195" t="s">
        <v>81</v>
      </c>
      <c r="AV2861" s="12" t="s">
        <v>81</v>
      </c>
      <c r="AW2861" s="12" t="s">
        <v>34</v>
      </c>
      <c r="AX2861" s="12" t="s">
        <v>72</v>
      </c>
      <c r="AY2861" s="195" t="s">
        <v>177</v>
      </c>
    </row>
    <row r="2862" spans="2:51" s="14" customFormat="1" ht="12">
      <c r="B2862" s="221"/>
      <c r="D2862" s="191" t="s">
        <v>188</v>
      </c>
      <c r="E2862" s="222" t="s">
        <v>3</v>
      </c>
      <c r="F2862" s="223" t="s">
        <v>366</v>
      </c>
      <c r="H2862" s="224">
        <v>148.2</v>
      </c>
      <c r="I2862" s="225"/>
      <c r="L2862" s="221"/>
      <c r="M2862" s="226"/>
      <c r="N2862" s="227"/>
      <c r="O2862" s="227"/>
      <c r="P2862" s="227"/>
      <c r="Q2862" s="227"/>
      <c r="R2862" s="227"/>
      <c r="S2862" s="227"/>
      <c r="T2862" s="228"/>
      <c r="AT2862" s="222" t="s">
        <v>188</v>
      </c>
      <c r="AU2862" s="222" t="s">
        <v>81</v>
      </c>
      <c r="AV2862" s="14" t="s">
        <v>194</v>
      </c>
      <c r="AW2862" s="14" t="s">
        <v>34</v>
      </c>
      <c r="AX2862" s="14" t="s">
        <v>72</v>
      </c>
      <c r="AY2862" s="222" t="s">
        <v>177</v>
      </c>
    </row>
    <row r="2863" spans="2:51" s="12" customFormat="1" ht="12">
      <c r="B2863" s="194"/>
      <c r="D2863" s="191" t="s">
        <v>188</v>
      </c>
      <c r="E2863" s="195" t="s">
        <v>3</v>
      </c>
      <c r="F2863" s="196" t="s">
        <v>2018</v>
      </c>
      <c r="H2863" s="197">
        <v>148.2</v>
      </c>
      <c r="I2863" s="198"/>
      <c r="L2863" s="194"/>
      <c r="M2863" s="199"/>
      <c r="N2863" s="200"/>
      <c r="O2863" s="200"/>
      <c r="P2863" s="200"/>
      <c r="Q2863" s="200"/>
      <c r="R2863" s="200"/>
      <c r="S2863" s="200"/>
      <c r="T2863" s="201"/>
      <c r="AT2863" s="195" t="s">
        <v>188</v>
      </c>
      <c r="AU2863" s="195" t="s">
        <v>81</v>
      </c>
      <c r="AV2863" s="12" t="s">
        <v>81</v>
      </c>
      <c r="AW2863" s="12" t="s">
        <v>34</v>
      </c>
      <c r="AX2863" s="12" t="s">
        <v>72</v>
      </c>
      <c r="AY2863" s="195" t="s">
        <v>177</v>
      </c>
    </row>
    <row r="2864" spans="2:51" s="14" customFormat="1" ht="12">
      <c r="B2864" s="221"/>
      <c r="D2864" s="191" t="s">
        <v>188</v>
      </c>
      <c r="E2864" s="222" t="s">
        <v>3</v>
      </c>
      <c r="F2864" s="223" t="s">
        <v>367</v>
      </c>
      <c r="H2864" s="224">
        <v>148.2</v>
      </c>
      <c r="I2864" s="225"/>
      <c r="L2864" s="221"/>
      <c r="M2864" s="226"/>
      <c r="N2864" s="227"/>
      <c r="O2864" s="227"/>
      <c r="P2864" s="227"/>
      <c r="Q2864" s="227"/>
      <c r="R2864" s="227"/>
      <c r="S2864" s="227"/>
      <c r="T2864" s="228"/>
      <c r="AT2864" s="222" t="s">
        <v>188</v>
      </c>
      <c r="AU2864" s="222" t="s">
        <v>81</v>
      </c>
      <c r="AV2864" s="14" t="s">
        <v>194</v>
      </c>
      <c r="AW2864" s="14" t="s">
        <v>34</v>
      </c>
      <c r="AX2864" s="14" t="s">
        <v>72</v>
      </c>
      <c r="AY2864" s="222" t="s">
        <v>177</v>
      </c>
    </row>
    <row r="2865" spans="2:51" s="12" customFormat="1" ht="12">
      <c r="B2865" s="194"/>
      <c r="D2865" s="191" t="s">
        <v>188</v>
      </c>
      <c r="E2865" s="195" t="s">
        <v>3</v>
      </c>
      <c r="F2865" s="196" t="s">
        <v>2019</v>
      </c>
      <c r="H2865" s="197">
        <v>101.65</v>
      </c>
      <c r="I2865" s="198"/>
      <c r="L2865" s="194"/>
      <c r="M2865" s="199"/>
      <c r="N2865" s="200"/>
      <c r="O2865" s="200"/>
      <c r="P2865" s="200"/>
      <c r="Q2865" s="200"/>
      <c r="R2865" s="200"/>
      <c r="S2865" s="200"/>
      <c r="T2865" s="201"/>
      <c r="AT2865" s="195" t="s">
        <v>188</v>
      </c>
      <c r="AU2865" s="195" t="s">
        <v>81</v>
      </c>
      <c r="AV2865" s="12" t="s">
        <v>81</v>
      </c>
      <c r="AW2865" s="12" t="s">
        <v>34</v>
      </c>
      <c r="AX2865" s="12" t="s">
        <v>72</v>
      </c>
      <c r="AY2865" s="195" t="s">
        <v>177</v>
      </c>
    </row>
    <row r="2866" spans="2:51" s="14" customFormat="1" ht="12">
      <c r="B2866" s="221"/>
      <c r="D2866" s="191" t="s">
        <v>188</v>
      </c>
      <c r="E2866" s="222" t="s">
        <v>3</v>
      </c>
      <c r="F2866" s="223" t="s">
        <v>356</v>
      </c>
      <c r="H2866" s="224">
        <v>101.65</v>
      </c>
      <c r="I2866" s="225"/>
      <c r="L2866" s="221"/>
      <c r="M2866" s="226"/>
      <c r="N2866" s="227"/>
      <c r="O2866" s="227"/>
      <c r="P2866" s="227"/>
      <c r="Q2866" s="227"/>
      <c r="R2866" s="227"/>
      <c r="S2866" s="227"/>
      <c r="T2866" s="228"/>
      <c r="AT2866" s="222" t="s">
        <v>188</v>
      </c>
      <c r="AU2866" s="222" t="s">
        <v>81</v>
      </c>
      <c r="AV2866" s="14" t="s">
        <v>194</v>
      </c>
      <c r="AW2866" s="14" t="s">
        <v>34</v>
      </c>
      <c r="AX2866" s="14" t="s">
        <v>72</v>
      </c>
      <c r="AY2866" s="222" t="s">
        <v>177</v>
      </c>
    </row>
    <row r="2867" spans="2:51" s="13" customFormat="1" ht="12">
      <c r="B2867" s="213"/>
      <c r="D2867" s="191" t="s">
        <v>188</v>
      </c>
      <c r="E2867" s="214" t="s">
        <v>3</v>
      </c>
      <c r="F2867" s="215" t="s">
        <v>359</v>
      </c>
      <c r="H2867" s="216">
        <v>648.81</v>
      </c>
      <c r="I2867" s="217"/>
      <c r="L2867" s="213"/>
      <c r="M2867" s="218"/>
      <c r="N2867" s="219"/>
      <c r="O2867" s="219"/>
      <c r="P2867" s="219"/>
      <c r="Q2867" s="219"/>
      <c r="R2867" s="219"/>
      <c r="S2867" s="219"/>
      <c r="T2867" s="220"/>
      <c r="AT2867" s="214" t="s">
        <v>188</v>
      </c>
      <c r="AU2867" s="214" t="s">
        <v>81</v>
      </c>
      <c r="AV2867" s="13" t="s">
        <v>184</v>
      </c>
      <c r="AW2867" s="13" t="s">
        <v>34</v>
      </c>
      <c r="AX2867" s="13" t="s">
        <v>79</v>
      </c>
      <c r="AY2867" s="214" t="s">
        <v>177</v>
      </c>
    </row>
    <row r="2868" spans="2:65" s="1" customFormat="1" ht="16.5" customHeight="1">
      <c r="B2868" s="177"/>
      <c r="C2868" s="178" t="s">
        <v>2020</v>
      </c>
      <c r="D2868" s="178" t="s">
        <v>179</v>
      </c>
      <c r="E2868" s="179" t="s">
        <v>2021</v>
      </c>
      <c r="F2868" s="180" t="s">
        <v>2022</v>
      </c>
      <c r="G2868" s="181" t="s">
        <v>261</v>
      </c>
      <c r="H2868" s="182">
        <v>30.18</v>
      </c>
      <c r="I2868" s="183"/>
      <c r="J2868" s="184">
        <f>ROUND(I2868*H2868,2)</f>
        <v>0</v>
      </c>
      <c r="K2868" s="180" t="s">
        <v>3</v>
      </c>
      <c r="L2868" s="37"/>
      <c r="M2868" s="185" t="s">
        <v>3</v>
      </c>
      <c r="N2868" s="186" t="s">
        <v>43</v>
      </c>
      <c r="O2868" s="70"/>
      <c r="P2868" s="187">
        <f>O2868*H2868</f>
        <v>0</v>
      </c>
      <c r="Q2868" s="187">
        <v>0</v>
      </c>
      <c r="R2868" s="187">
        <f>Q2868*H2868</f>
        <v>0</v>
      </c>
      <c r="S2868" s="187">
        <v>0</v>
      </c>
      <c r="T2868" s="188">
        <f>S2868*H2868</f>
        <v>0</v>
      </c>
      <c r="AR2868" s="189" t="s">
        <v>265</v>
      </c>
      <c r="AT2868" s="189" t="s">
        <v>179</v>
      </c>
      <c r="AU2868" s="189" t="s">
        <v>81</v>
      </c>
      <c r="AY2868" s="18" t="s">
        <v>177</v>
      </c>
      <c r="BE2868" s="190">
        <f>IF(N2868="základní",J2868,0)</f>
        <v>0</v>
      </c>
      <c r="BF2868" s="190">
        <f>IF(N2868="snížená",J2868,0)</f>
        <v>0</v>
      </c>
      <c r="BG2868" s="190">
        <f>IF(N2868="zákl. přenesená",J2868,0)</f>
        <v>0</v>
      </c>
      <c r="BH2868" s="190">
        <f>IF(N2868="sníž. přenesená",J2868,0)</f>
        <v>0</v>
      </c>
      <c r="BI2868" s="190">
        <f>IF(N2868="nulová",J2868,0)</f>
        <v>0</v>
      </c>
      <c r="BJ2868" s="18" t="s">
        <v>79</v>
      </c>
      <c r="BK2868" s="190">
        <f>ROUND(I2868*H2868,2)</f>
        <v>0</v>
      </c>
      <c r="BL2868" s="18" t="s">
        <v>265</v>
      </c>
      <c r="BM2868" s="189" t="s">
        <v>2023</v>
      </c>
    </row>
    <row r="2869" spans="2:51" s="12" customFormat="1" ht="12">
      <c r="B2869" s="194"/>
      <c r="D2869" s="191" t="s">
        <v>188</v>
      </c>
      <c r="E2869" s="195" t="s">
        <v>3</v>
      </c>
      <c r="F2869" s="196" t="s">
        <v>2024</v>
      </c>
      <c r="H2869" s="197">
        <v>8.9</v>
      </c>
      <c r="I2869" s="198"/>
      <c r="L2869" s="194"/>
      <c r="M2869" s="199"/>
      <c r="N2869" s="200"/>
      <c r="O2869" s="200"/>
      <c r="P2869" s="200"/>
      <c r="Q2869" s="200"/>
      <c r="R2869" s="200"/>
      <c r="S2869" s="200"/>
      <c r="T2869" s="201"/>
      <c r="AT2869" s="195" t="s">
        <v>188</v>
      </c>
      <c r="AU2869" s="195" t="s">
        <v>81</v>
      </c>
      <c r="AV2869" s="12" t="s">
        <v>81</v>
      </c>
      <c r="AW2869" s="12" t="s">
        <v>34</v>
      </c>
      <c r="AX2869" s="12" t="s">
        <v>72</v>
      </c>
      <c r="AY2869" s="195" t="s">
        <v>177</v>
      </c>
    </row>
    <row r="2870" spans="2:51" s="14" customFormat="1" ht="12">
      <c r="B2870" s="221"/>
      <c r="D2870" s="191" t="s">
        <v>188</v>
      </c>
      <c r="E2870" s="222" t="s">
        <v>3</v>
      </c>
      <c r="F2870" s="223" t="s">
        <v>374</v>
      </c>
      <c r="H2870" s="224">
        <v>8.9</v>
      </c>
      <c r="I2870" s="225"/>
      <c r="L2870" s="221"/>
      <c r="M2870" s="226"/>
      <c r="N2870" s="227"/>
      <c r="O2870" s="227"/>
      <c r="P2870" s="227"/>
      <c r="Q2870" s="227"/>
      <c r="R2870" s="227"/>
      <c r="S2870" s="227"/>
      <c r="T2870" s="228"/>
      <c r="AT2870" s="222" t="s">
        <v>188</v>
      </c>
      <c r="AU2870" s="222" t="s">
        <v>81</v>
      </c>
      <c r="AV2870" s="14" t="s">
        <v>194</v>
      </c>
      <c r="AW2870" s="14" t="s">
        <v>34</v>
      </c>
      <c r="AX2870" s="14" t="s">
        <v>72</v>
      </c>
      <c r="AY2870" s="222" t="s">
        <v>177</v>
      </c>
    </row>
    <row r="2871" spans="2:51" s="12" customFormat="1" ht="12">
      <c r="B2871" s="194"/>
      <c r="D2871" s="191" t="s">
        <v>188</v>
      </c>
      <c r="E2871" s="195" t="s">
        <v>3</v>
      </c>
      <c r="F2871" s="196" t="s">
        <v>2025</v>
      </c>
      <c r="H2871" s="197">
        <v>5.32</v>
      </c>
      <c r="I2871" s="198"/>
      <c r="L2871" s="194"/>
      <c r="M2871" s="199"/>
      <c r="N2871" s="200"/>
      <c r="O2871" s="200"/>
      <c r="P2871" s="200"/>
      <c r="Q2871" s="200"/>
      <c r="R2871" s="200"/>
      <c r="S2871" s="200"/>
      <c r="T2871" s="201"/>
      <c r="AT2871" s="195" t="s">
        <v>188</v>
      </c>
      <c r="AU2871" s="195" t="s">
        <v>81</v>
      </c>
      <c r="AV2871" s="12" t="s">
        <v>81</v>
      </c>
      <c r="AW2871" s="12" t="s">
        <v>34</v>
      </c>
      <c r="AX2871" s="12" t="s">
        <v>72</v>
      </c>
      <c r="AY2871" s="195" t="s">
        <v>177</v>
      </c>
    </row>
    <row r="2872" spans="2:51" s="14" customFormat="1" ht="12">
      <c r="B2872" s="221"/>
      <c r="D2872" s="191" t="s">
        <v>188</v>
      </c>
      <c r="E2872" s="222" t="s">
        <v>3</v>
      </c>
      <c r="F2872" s="223" t="s">
        <v>365</v>
      </c>
      <c r="H2872" s="224">
        <v>5.32</v>
      </c>
      <c r="I2872" s="225"/>
      <c r="L2872" s="221"/>
      <c r="M2872" s="226"/>
      <c r="N2872" s="227"/>
      <c r="O2872" s="227"/>
      <c r="P2872" s="227"/>
      <c r="Q2872" s="227"/>
      <c r="R2872" s="227"/>
      <c r="S2872" s="227"/>
      <c r="T2872" s="228"/>
      <c r="AT2872" s="222" t="s">
        <v>188</v>
      </c>
      <c r="AU2872" s="222" t="s">
        <v>81</v>
      </c>
      <c r="AV2872" s="14" t="s">
        <v>194</v>
      </c>
      <c r="AW2872" s="14" t="s">
        <v>34</v>
      </c>
      <c r="AX2872" s="14" t="s">
        <v>72</v>
      </c>
      <c r="AY2872" s="222" t="s">
        <v>177</v>
      </c>
    </row>
    <row r="2873" spans="2:51" s="12" customFormat="1" ht="12">
      <c r="B2873" s="194"/>
      <c r="D2873" s="191" t="s">
        <v>188</v>
      </c>
      <c r="E2873" s="195" t="s">
        <v>3</v>
      </c>
      <c r="F2873" s="196" t="s">
        <v>2025</v>
      </c>
      <c r="H2873" s="197">
        <v>5.32</v>
      </c>
      <c r="I2873" s="198"/>
      <c r="L2873" s="194"/>
      <c r="M2873" s="199"/>
      <c r="N2873" s="200"/>
      <c r="O2873" s="200"/>
      <c r="P2873" s="200"/>
      <c r="Q2873" s="200"/>
      <c r="R2873" s="200"/>
      <c r="S2873" s="200"/>
      <c r="T2873" s="201"/>
      <c r="AT2873" s="195" t="s">
        <v>188</v>
      </c>
      <c r="AU2873" s="195" t="s">
        <v>81</v>
      </c>
      <c r="AV2873" s="12" t="s">
        <v>81</v>
      </c>
      <c r="AW2873" s="12" t="s">
        <v>34</v>
      </c>
      <c r="AX2873" s="12" t="s">
        <v>72</v>
      </c>
      <c r="AY2873" s="195" t="s">
        <v>177</v>
      </c>
    </row>
    <row r="2874" spans="2:51" s="14" customFormat="1" ht="12">
      <c r="B2874" s="221"/>
      <c r="D2874" s="191" t="s">
        <v>188</v>
      </c>
      <c r="E2874" s="222" t="s">
        <v>3</v>
      </c>
      <c r="F2874" s="223" t="s">
        <v>366</v>
      </c>
      <c r="H2874" s="224">
        <v>5.32</v>
      </c>
      <c r="I2874" s="225"/>
      <c r="L2874" s="221"/>
      <c r="M2874" s="226"/>
      <c r="N2874" s="227"/>
      <c r="O2874" s="227"/>
      <c r="P2874" s="227"/>
      <c r="Q2874" s="227"/>
      <c r="R2874" s="227"/>
      <c r="S2874" s="227"/>
      <c r="T2874" s="228"/>
      <c r="AT2874" s="222" t="s">
        <v>188</v>
      </c>
      <c r="AU2874" s="222" t="s">
        <v>81</v>
      </c>
      <c r="AV2874" s="14" t="s">
        <v>194</v>
      </c>
      <c r="AW2874" s="14" t="s">
        <v>34</v>
      </c>
      <c r="AX2874" s="14" t="s">
        <v>72</v>
      </c>
      <c r="AY2874" s="222" t="s">
        <v>177</v>
      </c>
    </row>
    <row r="2875" spans="2:51" s="12" customFormat="1" ht="12">
      <c r="B2875" s="194"/>
      <c r="D2875" s="191" t="s">
        <v>188</v>
      </c>
      <c r="E2875" s="195" t="s">
        <v>3</v>
      </c>
      <c r="F2875" s="196" t="s">
        <v>2025</v>
      </c>
      <c r="H2875" s="197">
        <v>5.32</v>
      </c>
      <c r="I2875" s="198"/>
      <c r="L2875" s="194"/>
      <c r="M2875" s="199"/>
      <c r="N2875" s="200"/>
      <c r="O2875" s="200"/>
      <c r="P2875" s="200"/>
      <c r="Q2875" s="200"/>
      <c r="R2875" s="200"/>
      <c r="S2875" s="200"/>
      <c r="T2875" s="201"/>
      <c r="AT2875" s="195" t="s">
        <v>188</v>
      </c>
      <c r="AU2875" s="195" t="s">
        <v>81</v>
      </c>
      <c r="AV2875" s="12" t="s">
        <v>81</v>
      </c>
      <c r="AW2875" s="12" t="s">
        <v>34</v>
      </c>
      <c r="AX2875" s="12" t="s">
        <v>72</v>
      </c>
      <c r="AY2875" s="195" t="s">
        <v>177</v>
      </c>
    </row>
    <row r="2876" spans="2:51" s="14" customFormat="1" ht="12">
      <c r="B2876" s="221"/>
      <c r="D2876" s="191" t="s">
        <v>188</v>
      </c>
      <c r="E2876" s="222" t="s">
        <v>3</v>
      </c>
      <c r="F2876" s="223" t="s">
        <v>367</v>
      </c>
      <c r="H2876" s="224">
        <v>5.32</v>
      </c>
      <c r="I2876" s="225"/>
      <c r="L2876" s="221"/>
      <c r="M2876" s="226"/>
      <c r="N2876" s="227"/>
      <c r="O2876" s="227"/>
      <c r="P2876" s="227"/>
      <c r="Q2876" s="227"/>
      <c r="R2876" s="227"/>
      <c r="S2876" s="227"/>
      <c r="T2876" s="228"/>
      <c r="AT2876" s="222" t="s">
        <v>188</v>
      </c>
      <c r="AU2876" s="222" t="s">
        <v>81</v>
      </c>
      <c r="AV2876" s="14" t="s">
        <v>194</v>
      </c>
      <c r="AW2876" s="14" t="s">
        <v>34</v>
      </c>
      <c r="AX2876" s="14" t="s">
        <v>72</v>
      </c>
      <c r="AY2876" s="222" t="s">
        <v>177</v>
      </c>
    </row>
    <row r="2877" spans="2:51" s="12" customFormat="1" ht="12">
      <c r="B2877" s="194"/>
      <c r="D2877" s="191" t="s">
        <v>188</v>
      </c>
      <c r="E2877" s="195" t="s">
        <v>3</v>
      </c>
      <c r="F2877" s="196" t="s">
        <v>2025</v>
      </c>
      <c r="H2877" s="197">
        <v>5.32</v>
      </c>
      <c r="I2877" s="198"/>
      <c r="L2877" s="194"/>
      <c r="M2877" s="199"/>
      <c r="N2877" s="200"/>
      <c r="O2877" s="200"/>
      <c r="P2877" s="200"/>
      <c r="Q2877" s="200"/>
      <c r="R2877" s="200"/>
      <c r="S2877" s="200"/>
      <c r="T2877" s="201"/>
      <c r="AT2877" s="195" t="s">
        <v>188</v>
      </c>
      <c r="AU2877" s="195" t="s">
        <v>81</v>
      </c>
      <c r="AV2877" s="12" t="s">
        <v>81</v>
      </c>
      <c r="AW2877" s="12" t="s">
        <v>34</v>
      </c>
      <c r="AX2877" s="12" t="s">
        <v>72</v>
      </c>
      <c r="AY2877" s="195" t="s">
        <v>177</v>
      </c>
    </row>
    <row r="2878" spans="2:51" s="14" customFormat="1" ht="12">
      <c r="B2878" s="221"/>
      <c r="D2878" s="191" t="s">
        <v>188</v>
      </c>
      <c r="E2878" s="222" t="s">
        <v>3</v>
      </c>
      <c r="F2878" s="223" t="s">
        <v>356</v>
      </c>
      <c r="H2878" s="224">
        <v>5.32</v>
      </c>
      <c r="I2878" s="225"/>
      <c r="L2878" s="221"/>
      <c r="M2878" s="226"/>
      <c r="N2878" s="227"/>
      <c r="O2878" s="227"/>
      <c r="P2878" s="227"/>
      <c r="Q2878" s="227"/>
      <c r="R2878" s="227"/>
      <c r="S2878" s="227"/>
      <c r="T2878" s="228"/>
      <c r="AT2878" s="222" t="s">
        <v>188</v>
      </c>
      <c r="AU2878" s="222" t="s">
        <v>81</v>
      </c>
      <c r="AV2878" s="14" t="s">
        <v>194</v>
      </c>
      <c r="AW2878" s="14" t="s">
        <v>34</v>
      </c>
      <c r="AX2878" s="14" t="s">
        <v>72</v>
      </c>
      <c r="AY2878" s="222" t="s">
        <v>177</v>
      </c>
    </row>
    <row r="2879" spans="2:51" s="13" customFormat="1" ht="12">
      <c r="B2879" s="213"/>
      <c r="D2879" s="191" t="s">
        <v>188</v>
      </c>
      <c r="E2879" s="214" t="s">
        <v>3</v>
      </c>
      <c r="F2879" s="215" t="s">
        <v>359</v>
      </c>
      <c r="H2879" s="216">
        <v>30.18</v>
      </c>
      <c r="I2879" s="217"/>
      <c r="L2879" s="213"/>
      <c r="M2879" s="218"/>
      <c r="N2879" s="219"/>
      <c r="O2879" s="219"/>
      <c r="P2879" s="219"/>
      <c r="Q2879" s="219"/>
      <c r="R2879" s="219"/>
      <c r="S2879" s="219"/>
      <c r="T2879" s="220"/>
      <c r="AT2879" s="214" t="s">
        <v>188</v>
      </c>
      <c r="AU2879" s="214" t="s">
        <v>81</v>
      </c>
      <c r="AV2879" s="13" t="s">
        <v>184</v>
      </c>
      <c r="AW2879" s="13" t="s">
        <v>34</v>
      </c>
      <c r="AX2879" s="13" t="s">
        <v>79</v>
      </c>
      <c r="AY2879" s="214" t="s">
        <v>177</v>
      </c>
    </row>
    <row r="2880" spans="2:65" s="1" customFormat="1" ht="16.5" customHeight="1">
      <c r="B2880" s="177"/>
      <c r="C2880" s="178" t="s">
        <v>2026</v>
      </c>
      <c r="D2880" s="178" t="s">
        <v>179</v>
      </c>
      <c r="E2880" s="179" t="s">
        <v>2027</v>
      </c>
      <c r="F2880" s="180" t="s">
        <v>2028</v>
      </c>
      <c r="G2880" s="181" t="s">
        <v>261</v>
      </c>
      <c r="H2880" s="182">
        <v>3072.38</v>
      </c>
      <c r="I2880" s="183"/>
      <c r="J2880" s="184">
        <f>ROUND(I2880*H2880,2)</f>
        <v>0</v>
      </c>
      <c r="K2880" s="180" t="s">
        <v>3</v>
      </c>
      <c r="L2880" s="37"/>
      <c r="M2880" s="185" t="s">
        <v>3</v>
      </c>
      <c r="N2880" s="186" t="s">
        <v>43</v>
      </c>
      <c r="O2880" s="70"/>
      <c r="P2880" s="187">
        <f>O2880*H2880</f>
        <v>0</v>
      </c>
      <c r="Q2880" s="187">
        <v>0</v>
      </c>
      <c r="R2880" s="187">
        <f>Q2880*H2880</f>
        <v>0</v>
      </c>
      <c r="S2880" s="187">
        <v>0</v>
      </c>
      <c r="T2880" s="188">
        <f>S2880*H2880</f>
        <v>0</v>
      </c>
      <c r="AR2880" s="189" t="s">
        <v>265</v>
      </c>
      <c r="AT2880" s="189" t="s">
        <v>179</v>
      </c>
      <c r="AU2880" s="189" t="s">
        <v>81</v>
      </c>
      <c r="AY2880" s="18" t="s">
        <v>177</v>
      </c>
      <c r="BE2880" s="190">
        <f>IF(N2880="základní",J2880,0)</f>
        <v>0</v>
      </c>
      <c r="BF2880" s="190">
        <f>IF(N2880="snížená",J2880,0)</f>
        <v>0</v>
      </c>
      <c r="BG2880" s="190">
        <f>IF(N2880="zákl. přenesená",J2880,0)</f>
        <v>0</v>
      </c>
      <c r="BH2880" s="190">
        <f>IF(N2880="sníž. přenesená",J2880,0)</f>
        <v>0</v>
      </c>
      <c r="BI2880" s="190">
        <f>IF(N2880="nulová",J2880,0)</f>
        <v>0</v>
      </c>
      <c r="BJ2880" s="18" t="s">
        <v>79</v>
      </c>
      <c r="BK2880" s="190">
        <f>ROUND(I2880*H2880,2)</f>
        <v>0</v>
      </c>
      <c r="BL2880" s="18" t="s">
        <v>265</v>
      </c>
      <c r="BM2880" s="189" t="s">
        <v>2029</v>
      </c>
    </row>
    <row r="2881" spans="2:51" s="12" customFormat="1" ht="12">
      <c r="B2881" s="194"/>
      <c r="D2881" s="191" t="s">
        <v>188</v>
      </c>
      <c r="E2881" s="195" t="s">
        <v>3</v>
      </c>
      <c r="F2881" s="196" t="s">
        <v>2004</v>
      </c>
      <c r="H2881" s="197">
        <v>305.53</v>
      </c>
      <c r="I2881" s="198"/>
      <c r="L2881" s="194"/>
      <c r="M2881" s="199"/>
      <c r="N2881" s="200"/>
      <c r="O2881" s="200"/>
      <c r="P2881" s="200"/>
      <c r="Q2881" s="200"/>
      <c r="R2881" s="200"/>
      <c r="S2881" s="200"/>
      <c r="T2881" s="201"/>
      <c r="AT2881" s="195" t="s">
        <v>188</v>
      </c>
      <c r="AU2881" s="195" t="s">
        <v>81</v>
      </c>
      <c r="AV2881" s="12" t="s">
        <v>81</v>
      </c>
      <c r="AW2881" s="12" t="s">
        <v>34</v>
      </c>
      <c r="AX2881" s="12" t="s">
        <v>72</v>
      </c>
      <c r="AY2881" s="195" t="s">
        <v>177</v>
      </c>
    </row>
    <row r="2882" spans="2:51" s="12" customFormat="1" ht="12">
      <c r="B2882" s="194"/>
      <c r="D2882" s="191" t="s">
        <v>188</v>
      </c>
      <c r="E2882" s="195" t="s">
        <v>3</v>
      </c>
      <c r="F2882" s="196" t="s">
        <v>1068</v>
      </c>
      <c r="H2882" s="197">
        <v>392.55</v>
      </c>
      <c r="I2882" s="198"/>
      <c r="L2882" s="194"/>
      <c r="M2882" s="199"/>
      <c r="N2882" s="200"/>
      <c r="O2882" s="200"/>
      <c r="P2882" s="200"/>
      <c r="Q2882" s="200"/>
      <c r="R2882" s="200"/>
      <c r="S2882" s="200"/>
      <c r="T2882" s="201"/>
      <c r="AT2882" s="195" t="s">
        <v>188</v>
      </c>
      <c r="AU2882" s="195" t="s">
        <v>81</v>
      </c>
      <c r="AV2882" s="12" t="s">
        <v>81</v>
      </c>
      <c r="AW2882" s="12" t="s">
        <v>34</v>
      </c>
      <c r="AX2882" s="12" t="s">
        <v>72</v>
      </c>
      <c r="AY2882" s="195" t="s">
        <v>177</v>
      </c>
    </row>
    <row r="2883" spans="2:51" s="12" customFormat="1" ht="12">
      <c r="B2883" s="194"/>
      <c r="D2883" s="191" t="s">
        <v>188</v>
      </c>
      <c r="E2883" s="195" t="s">
        <v>3</v>
      </c>
      <c r="F2883" s="196" t="s">
        <v>2005</v>
      </c>
      <c r="H2883" s="197">
        <v>79.81</v>
      </c>
      <c r="I2883" s="198"/>
      <c r="L2883" s="194"/>
      <c r="M2883" s="199"/>
      <c r="N2883" s="200"/>
      <c r="O2883" s="200"/>
      <c r="P2883" s="200"/>
      <c r="Q2883" s="200"/>
      <c r="R2883" s="200"/>
      <c r="S2883" s="200"/>
      <c r="T2883" s="201"/>
      <c r="AT2883" s="195" t="s">
        <v>188</v>
      </c>
      <c r="AU2883" s="195" t="s">
        <v>81</v>
      </c>
      <c r="AV2883" s="12" t="s">
        <v>81</v>
      </c>
      <c r="AW2883" s="12" t="s">
        <v>34</v>
      </c>
      <c r="AX2883" s="12" t="s">
        <v>72</v>
      </c>
      <c r="AY2883" s="195" t="s">
        <v>177</v>
      </c>
    </row>
    <row r="2884" spans="2:51" s="14" customFormat="1" ht="12">
      <c r="B2884" s="221"/>
      <c r="D2884" s="191" t="s">
        <v>188</v>
      </c>
      <c r="E2884" s="222" t="s">
        <v>3</v>
      </c>
      <c r="F2884" s="223" t="s">
        <v>374</v>
      </c>
      <c r="H2884" s="224">
        <v>777.89</v>
      </c>
      <c r="I2884" s="225"/>
      <c r="L2884" s="221"/>
      <c r="M2884" s="226"/>
      <c r="N2884" s="227"/>
      <c r="O2884" s="227"/>
      <c r="P2884" s="227"/>
      <c r="Q2884" s="227"/>
      <c r="R2884" s="227"/>
      <c r="S2884" s="227"/>
      <c r="T2884" s="228"/>
      <c r="AT2884" s="222" t="s">
        <v>188</v>
      </c>
      <c r="AU2884" s="222" t="s">
        <v>81</v>
      </c>
      <c r="AV2884" s="14" t="s">
        <v>194</v>
      </c>
      <c r="AW2884" s="14" t="s">
        <v>34</v>
      </c>
      <c r="AX2884" s="14" t="s">
        <v>72</v>
      </c>
      <c r="AY2884" s="222" t="s">
        <v>177</v>
      </c>
    </row>
    <row r="2885" spans="2:51" s="12" customFormat="1" ht="12">
      <c r="B2885" s="194"/>
      <c r="D2885" s="191" t="s">
        <v>188</v>
      </c>
      <c r="E2885" s="195" t="s">
        <v>3</v>
      </c>
      <c r="F2885" s="196" t="s">
        <v>2006</v>
      </c>
      <c r="H2885" s="197">
        <v>340</v>
      </c>
      <c r="I2885" s="198"/>
      <c r="L2885" s="194"/>
      <c r="M2885" s="199"/>
      <c r="N2885" s="200"/>
      <c r="O2885" s="200"/>
      <c r="P2885" s="200"/>
      <c r="Q2885" s="200"/>
      <c r="R2885" s="200"/>
      <c r="S2885" s="200"/>
      <c r="T2885" s="201"/>
      <c r="AT2885" s="195" t="s">
        <v>188</v>
      </c>
      <c r="AU2885" s="195" t="s">
        <v>81</v>
      </c>
      <c r="AV2885" s="12" t="s">
        <v>81</v>
      </c>
      <c r="AW2885" s="12" t="s">
        <v>34</v>
      </c>
      <c r="AX2885" s="12" t="s">
        <v>72</v>
      </c>
      <c r="AY2885" s="195" t="s">
        <v>177</v>
      </c>
    </row>
    <row r="2886" spans="2:51" s="12" customFormat="1" ht="12">
      <c r="B2886" s="194"/>
      <c r="D2886" s="191" t="s">
        <v>188</v>
      </c>
      <c r="E2886" s="195" t="s">
        <v>3</v>
      </c>
      <c r="F2886" s="196" t="s">
        <v>2007</v>
      </c>
      <c r="H2886" s="197">
        <v>438.9</v>
      </c>
      <c r="I2886" s="198"/>
      <c r="L2886" s="194"/>
      <c r="M2886" s="199"/>
      <c r="N2886" s="200"/>
      <c r="O2886" s="200"/>
      <c r="P2886" s="200"/>
      <c r="Q2886" s="200"/>
      <c r="R2886" s="200"/>
      <c r="S2886" s="200"/>
      <c r="T2886" s="201"/>
      <c r="AT2886" s="195" t="s">
        <v>188</v>
      </c>
      <c r="AU2886" s="195" t="s">
        <v>81</v>
      </c>
      <c r="AV2886" s="12" t="s">
        <v>81</v>
      </c>
      <c r="AW2886" s="12" t="s">
        <v>34</v>
      </c>
      <c r="AX2886" s="12" t="s">
        <v>72</v>
      </c>
      <c r="AY2886" s="195" t="s">
        <v>177</v>
      </c>
    </row>
    <row r="2887" spans="2:51" s="14" customFormat="1" ht="12">
      <c r="B2887" s="221"/>
      <c r="D2887" s="191" t="s">
        <v>188</v>
      </c>
      <c r="E2887" s="222" t="s">
        <v>3</v>
      </c>
      <c r="F2887" s="223" t="s">
        <v>365</v>
      </c>
      <c r="H2887" s="224">
        <v>778.9</v>
      </c>
      <c r="I2887" s="225"/>
      <c r="L2887" s="221"/>
      <c r="M2887" s="226"/>
      <c r="N2887" s="227"/>
      <c r="O2887" s="227"/>
      <c r="P2887" s="227"/>
      <c r="Q2887" s="227"/>
      <c r="R2887" s="227"/>
      <c r="S2887" s="227"/>
      <c r="T2887" s="228"/>
      <c r="AT2887" s="222" t="s">
        <v>188</v>
      </c>
      <c r="AU2887" s="222" t="s">
        <v>81</v>
      </c>
      <c r="AV2887" s="14" t="s">
        <v>194</v>
      </c>
      <c r="AW2887" s="14" t="s">
        <v>34</v>
      </c>
      <c r="AX2887" s="14" t="s">
        <v>72</v>
      </c>
      <c r="AY2887" s="222" t="s">
        <v>177</v>
      </c>
    </row>
    <row r="2888" spans="2:51" s="12" customFormat="1" ht="12">
      <c r="B2888" s="194"/>
      <c r="D2888" s="191" t="s">
        <v>188</v>
      </c>
      <c r="E2888" s="195" t="s">
        <v>3</v>
      </c>
      <c r="F2888" s="196" t="s">
        <v>2008</v>
      </c>
      <c r="H2888" s="197">
        <v>374.78</v>
      </c>
      <c r="I2888" s="198"/>
      <c r="L2888" s="194"/>
      <c r="M2888" s="199"/>
      <c r="N2888" s="200"/>
      <c r="O2888" s="200"/>
      <c r="P2888" s="200"/>
      <c r="Q2888" s="200"/>
      <c r="R2888" s="200"/>
      <c r="S2888" s="200"/>
      <c r="T2888" s="201"/>
      <c r="AT2888" s="195" t="s">
        <v>188</v>
      </c>
      <c r="AU2888" s="195" t="s">
        <v>81</v>
      </c>
      <c r="AV2888" s="12" t="s">
        <v>81</v>
      </c>
      <c r="AW2888" s="12" t="s">
        <v>34</v>
      </c>
      <c r="AX2888" s="12" t="s">
        <v>72</v>
      </c>
      <c r="AY2888" s="195" t="s">
        <v>177</v>
      </c>
    </row>
    <row r="2889" spans="2:51" s="12" customFormat="1" ht="12">
      <c r="B2889" s="194"/>
      <c r="D2889" s="191" t="s">
        <v>188</v>
      </c>
      <c r="E2889" s="195" t="s">
        <v>3</v>
      </c>
      <c r="F2889" s="196" t="s">
        <v>2009</v>
      </c>
      <c r="H2889" s="197">
        <v>407.95</v>
      </c>
      <c r="I2889" s="198"/>
      <c r="L2889" s="194"/>
      <c r="M2889" s="199"/>
      <c r="N2889" s="200"/>
      <c r="O2889" s="200"/>
      <c r="P2889" s="200"/>
      <c r="Q2889" s="200"/>
      <c r="R2889" s="200"/>
      <c r="S2889" s="200"/>
      <c r="T2889" s="201"/>
      <c r="AT2889" s="195" t="s">
        <v>188</v>
      </c>
      <c r="AU2889" s="195" t="s">
        <v>81</v>
      </c>
      <c r="AV2889" s="12" t="s">
        <v>81</v>
      </c>
      <c r="AW2889" s="12" t="s">
        <v>34</v>
      </c>
      <c r="AX2889" s="12" t="s">
        <v>72</v>
      </c>
      <c r="AY2889" s="195" t="s">
        <v>177</v>
      </c>
    </row>
    <row r="2890" spans="2:51" s="12" customFormat="1" ht="12">
      <c r="B2890" s="194"/>
      <c r="D2890" s="191" t="s">
        <v>188</v>
      </c>
      <c r="E2890" s="195" t="s">
        <v>3</v>
      </c>
      <c r="F2890" s="196" t="s">
        <v>1074</v>
      </c>
      <c r="H2890" s="197">
        <v>9.26</v>
      </c>
      <c r="I2890" s="198"/>
      <c r="L2890" s="194"/>
      <c r="M2890" s="199"/>
      <c r="N2890" s="200"/>
      <c r="O2890" s="200"/>
      <c r="P2890" s="200"/>
      <c r="Q2890" s="200"/>
      <c r="R2890" s="200"/>
      <c r="S2890" s="200"/>
      <c r="T2890" s="201"/>
      <c r="AT2890" s="195" t="s">
        <v>188</v>
      </c>
      <c r="AU2890" s="195" t="s">
        <v>81</v>
      </c>
      <c r="AV2890" s="12" t="s">
        <v>81</v>
      </c>
      <c r="AW2890" s="12" t="s">
        <v>34</v>
      </c>
      <c r="AX2890" s="12" t="s">
        <v>72</v>
      </c>
      <c r="AY2890" s="195" t="s">
        <v>177</v>
      </c>
    </row>
    <row r="2891" spans="2:51" s="14" customFormat="1" ht="12">
      <c r="B2891" s="221"/>
      <c r="D2891" s="191" t="s">
        <v>188</v>
      </c>
      <c r="E2891" s="222" t="s">
        <v>3</v>
      </c>
      <c r="F2891" s="223" t="s">
        <v>366</v>
      </c>
      <c r="H2891" s="224">
        <v>791.99</v>
      </c>
      <c r="I2891" s="225"/>
      <c r="L2891" s="221"/>
      <c r="M2891" s="226"/>
      <c r="N2891" s="227"/>
      <c r="O2891" s="227"/>
      <c r="P2891" s="227"/>
      <c r="Q2891" s="227"/>
      <c r="R2891" s="227"/>
      <c r="S2891" s="227"/>
      <c r="T2891" s="228"/>
      <c r="AT2891" s="222" t="s">
        <v>188</v>
      </c>
      <c r="AU2891" s="222" t="s">
        <v>81</v>
      </c>
      <c r="AV2891" s="14" t="s">
        <v>194</v>
      </c>
      <c r="AW2891" s="14" t="s">
        <v>34</v>
      </c>
      <c r="AX2891" s="14" t="s">
        <v>72</v>
      </c>
      <c r="AY2891" s="222" t="s">
        <v>177</v>
      </c>
    </row>
    <row r="2892" spans="2:51" s="12" customFormat="1" ht="12">
      <c r="B2892" s="194"/>
      <c r="D2892" s="191" t="s">
        <v>188</v>
      </c>
      <c r="E2892" s="195" t="s">
        <v>3</v>
      </c>
      <c r="F2892" s="196" t="s">
        <v>2008</v>
      </c>
      <c r="H2892" s="197">
        <v>374.78</v>
      </c>
      <c r="I2892" s="198"/>
      <c r="L2892" s="194"/>
      <c r="M2892" s="199"/>
      <c r="N2892" s="200"/>
      <c r="O2892" s="200"/>
      <c r="P2892" s="200"/>
      <c r="Q2892" s="200"/>
      <c r="R2892" s="200"/>
      <c r="S2892" s="200"/>
      <c r="T2892" s="201"/>
      <c r="AT2892" s="195" t="s">
        <v>188</v>
      </c>
      <c r="AU2892" s="195" t="s">
        <v>81</v>
      </c>
      <c r="AV2892" s="12" t="s">
        <v>81</v>
      </c>
      <c r="AW2892" s="12" t="s">
        <v>34</v>
      </c>
      <c r="AX2892" s="12" t="s">
        <v>72</v>
      </c>
      <c r="AY2892" s="195" t="s">
        <v>177</v>
      </c>
    </row>
    <row r="2893" spans="2:51" s="12" customFormat="1" ht="12">
      <c r="B2893" s="194"/>
      <c r="D2893" s="191" t="s">
        <v>188</v>
      </c>
      <c r="E2893" s="195" t="s">
        <v>3</v>
      </c>
      <c r="F2893" s="196" t="s">
        <v>2009</v>
      </c>
      <c r="H2893" s="197">
        <v>407.95</v>
      </c>
      <c r="I2893" s="198"/>
      <c r="L2893" s="194"/>
      <c r="M2893" s="199"/>
      <c r="N2893" s="200"/>
      <c r="O2893" s="200"/>
      <c r="P2893" s="200"/>
      <c r="Q2893" s="200"/>
      <c r="R2893" s="200"/>
      <c r="S2893" s="200"/>
      <c r="T2893" s="201"/>
      <c r="AT2893" s="195" t="s">
        <v>188</v>
      </c>
      <c r="AU2893" s="195" t="s">
        <v>81</v>
      </c>
      <c r="AV2893" s="12" t="s">
        <v>81</v>
      </c>
      <c r="AW2893" s="12" t="s">
        <v>34</v>
      </c>
      <c r="AX2893" s="12" t="s">
        <v>72</v>
      </c>
      <c r="AY2893" s="195" t="s">
        <v>177</v>
      </c>
    </row>
    <row r="2894" spans="2:51" s="12" customFormat="1" ht="12">
      <c r="B2894" s="194"/>
      <c r="D2894" s="191" t="s">
        <v>188</v>
      </c>
      <c r="E2894" s="195" t="s">
        <v>3</v>
      </c>
      <c r="F2894" s="196" t="s">
        <v>1074</v>
      </c>
      <c r="H2894" s="197">
        <v>9.26</v>
      </c>
      <c r="I2894" s="198"/>
      <c r="L2894" s="194"/>
      <c r="M2894" s="199"/>
      <c r="N2894" s="200"/>
      <c r="O2894" s="200"/>
      <c r="P2894" s="200"/>
      <c r="Q2894" s="200"/>
      <c r="R2894" s="200"/>
      <c r="S2894" s="200"/>
      <c r="T2894" s="201"/>
      <c r="AT2894" s="195" t="s">
        <v>188</v>
      </c>
      <c r="AU2894" s="195" t="s">
        <v>81</v>
      </c>
      <c r="AV2894" s="12" t="s">
        <v>81</v>
      </c>
      <c r="AW2894" s="12" t="s">
        <v>34</v>
      </c>
      <c r="AX2894" s="12" t="s">
        <v>72</v>
      </c>
      <c r="AY2894" s="195" t="s">
        <v>177</v>
      </c>
    </row>
    <row r="2895" spans="2:51" s="14" customFormat="1" ht="12">
      <c r="B2895" s="221"/>
      <c r="D2895" s="191" t="s">
        <v>188</v>
      </c>
      <c r="E2895" s="222" t="s">
        <v>3</v>
      </c>
      <c r="F2895" s="223" t="s">
        <v>367</v>
      </c>
      <c r="H2895" s="224">
        <v>791.99</v>
      </c>
      <c r="I2895" s="225"/>
      <c r="L2895" s="221"/>
      <c r="M2895" s="226"/>
      <c r="N2895" s="227"/>
      <c r="O2895" s="227"/>
      <c r="P2895" s="227"/>
      <c r="Q2895" s="227"/>
      <c r="R2895" s="227"/>
      <c r="S2895" s="227"/>
      <c r="T2895" s="228"/>
      <c r="AT2895" s="222" t="s">
        <v>188</v>
      </c>
      <c r="AU2895" s="222" t="s">
        <v>81</v>
      </c>
      <c r="AV2895" s="14" t="s">
        <v>194</v>
      </c>
      <c r="AW2895" s="14" t="s">
        <v>34</v>
      </c>
      <c r="AX2895" s="14" t="s">
        <v>72</v>
      </c>
      <c r="AY2895" s="222" t="s">
        <v>177</v>
      </c>
    </row>
    <row r="2896" spans="2:51" s="12" customFormat="1" ht="12">
      <c r="B2896" s="194"/>
      <c r="D2896" s="191" t="s">
        <v>188</v>
      </c>
      <c r="E2896" s="195" t="s">
        <v>3</v>
      </c>
      <c r="F2896" s="196" t="s">
        <v>2010</v>
      </c>
      <c r="H2896" s="197">
        <v>327.88</v>
      </c>
      <c r="I2896" s="198"/>
      <c r="L2896" s="194"/>
      <c r="M2896" s="199"/>
      <c r="N2896" s="200"/>
      <c r="O2896" s="200"/>
      <c r="P2896" s="200"/>
      <c r="Q2896" s="200"/>
      <c r="R2896" s="200"/>
      <c r="S2896" s="200"/>
      <c r="T2896" s="201"/>
      <c r="AT2896" s="195" t="s">
        <v>188</v>
      </c>
      <c r="AU2896" s="195" t="s">
        <v>81</v>
      </c>
      <c r="AV2896" s="12" t="s">
        <v>81</v>
      </c>
      <c r="AW2896" s="12" t="s">
        <v>34</v>
      </c>
      <c r="AX2896" s="12" t="s">
        <v>72</v>
      </c>
      <c r="AY2896" s="195" t="s">
        <v>177</v>
      </c>
    </row>
    <row r="2897" spans="2:51" s="12" customFormat="1" ht="12">
      <c r="B2897" s="194"/>
      <c r="D2897" s="191" t="s">
        <v>188</v>
      </c>
      <c r="E2897" s="195" t="s">
        <v>3</v>
      </c>
      <c r="F2897" s="196" t="s">
        <v>2011</v>
      </c>
      <c r="H2897" s="197">
        <v>282.72</v>
      </c>
      <c r="I2897" s="198"/>
      <c r="L2897" s="194"/>
      <c r="M2897" s="199"/>
      <c r="N2897" s="200"/>
      <c r="O2897" s="200"/>
      <c r="P2897" s="200"/>
      <c r="Q2897" s="200"/>
      <c r="R2897" s="200"/>
      <c r="S2897" s="200"/>
      <c r="T2897" s="201"/>
      <c r="AT2897" s="195" t="s">
        <v>188</v>
      </c>
      <c r="AU2897" s="195" t="s">
        <v>81</v>
      </c>
      <c r="AV2897" s="12" t="s">
        <v>81</v>
      </c>
      <c r="AW2897" s="12" t="s">
        <v>34</v>
      </c>
      <c r="AX2897" s="12" t="s">
        <v>72</v>
      </c>
      <c r="AY2897" s="195" t="s">
        <v>177</v>
      </c>
    </row>
    <row r="2898" spans="2:51" s="14" customFormat="1" ht="12">
      <c r="B2898" s="221"/>
      <c r="D2898" s="191" t="s">
        <v>188</v>
      </c>
      <c r="E2898" s="222" t="s">
        <v>3</v>
      </c>
      <c r="F2898" s="223" t="s">
        <v>356</v>
      </c>
      <c r="H2898" s="224">
        <v>610.6</v>
      </c>
      <c r="I2898" s="225"/>
      <c r="L2898" s="221"/>
      <c r="M2898" s="226"/>
      <c r="N2898" s="227"/>
      <c r="O2898" s="227"/>
      <c r="P2898" s="227"/>
      <c r="Q2898" s="227"/>
      <c r="R2898" s="227"/>
      <c r="S2898" s="227"/>
      <c r="T2898" s="228"/>
      <c r="AT2898" s="222" t="s">
        <v>188</v>
      </c>
      <c r="AU2898" s="222" t="s">
        <v>81</v>
      </c>
      <c r="AV2898" s="14" t="s">
        <v>194</v>
      </c>
      <c r="AW2898" s="14" t="s">
        <v>34</v>
      </c>
      <c r="AX2898" s="14" t="s">
        <v>72</v>
      </c>
      <c r="AY2898" s="222" t="s">
        <v>177</v>
      </c>
    </row>
    <row r="2899" spans="2:51" s="12" customFormat="1" ht="12">
      <c r="B2899" s="194"/>
      <c r="D2899" s="191" t="s">
        <v>188</v>
      </c>
      <c r="E2899" s="195" t="s">
        <v>3</v>
      </c>
      <c r="F2899" s="196" t="s">
        <v>2030</v>
      </c>
      <c r="H2899" s="197">
        <v>-648.81</v>
      </c>
      <c r="I2899" s="198"/>
      <c r="L2899" s="194"/>
      <c r="M2899" s="199"/>
      <c r="N2899" s="200"/>
      <c r="O2899" s="200"/>
      <c r="P2899" s="200"/>
      <c r="Q2899" s="200"/>
      <c r="R2899" s="200"/>
      <c r="S2899" s="200"/>
      <c r="T2899" s="201"/>
      <c r="AT2899" s="195" t="s">
        <v>188</v>
      </c>
      <c r="AU2899" s="195" t="s">
        <v>81</v>
      </c>
      <c r="AV2899" s="12" t="s">
        <v>81</v>
      </c>
      <c r="AW2899" s="12" t="s">
        <v>34</v>
      </c>
      <c r="AX2899" s="12" t="s">
        <v>72</v>
      </c>
      <c r="AY2899" s="195" t="s">
        <v>177</v>
      </c>
    </row>
    <row r="2900" spans="2:51" s="12" customFormat="1" ht="12">
      <c r="B2900" s="194"/>
      <c r="D2900" s="191" t="s">
        <v>188</v>
      </c>
      <c r="E2900" s="195" t="s">
        <v>3</v>
      </c>
      <c r="F2900" s="196" t="s">
        <v>2031</v>
      </c>
      <c r="H2900" s="197">
        <v>-30.18</v>
      </c>
      <c r="I2900" s="198"/>
      <c r="L2900" s="194"/>
      <c r="M2900" s="199"/>
      <c r="N2900" s="200"/>
      <c r="O2900" s="200"/>
      <c r="P2900" s="200"/>
      <c r="Q2900" s="200"/>
      <c r="R2900" s="200"/>
      <c r="S2900" s="200"/>
      <c r="T2900" s="201"/>
      <c r="AT2900" s="195" t="s">
        <v>188</v>
      </c>
      <c r="AU2900" s="195" t="s">
        <v>81</v>
      </c>
      <c r="AV2900" s="12" t="s">
        <v>81</v>
      </c>
      <c r="AW2900" s="12" t="s">
        <v>34</v>
      </c>
      <c r="AX2900" s="12" t="s">
        <v>72</v>
      </c>
      <c r="AY2900" s="195" t="s">
        <v>177</v>
      </c>
    </row>
    <row r="2901" spans="2:51" s="14" customFormat="1" ht="12">
      <c r="B2901" s="221"/>
      <c r="D2901" s="191" t="s">
        <v>188</v>
      </c>
      <c r="E2901" s="222" t="s">
        <v>3</v>
      </c>
      <c r="F2901" s="223" t="s">
        <v>831</v>
      </c>
      <c r="H2901" s="224">
        <v>-678.99</v>
      </c>
      <c r="I2901" s="225"/>
      <c r="L2901" s="221"/>
      <c r="M2901" s="226"/>
      <c r="N2901" s="227"/>
      <c r="O2901" s="227"/>
      <c r="P2901" s="227"/>
      <c r="Q2901" s="227"/>
      <c r="R2901" s="227"/>
      <c r="S2901" s="227"/>
      <c r="T2901" s="228"/>
      <c r="AT2901" s="222" t="s">
        <v>188</v>
      </c>
      <c r="AU2901" s="222" t="s">
        <v>81</v>
      </c>
      <c r="AV2901" s="14" t="s">
        <v>194</v>
      </c>
      <c r="AW2901" s="14" t="s">
        <v>34</v>
      </c>
      <c r="AX2901" s="14" t="s">
        <v>72</v>
      </c>
      <c r="AY2901" s="222" t="s">
        <v>177</v>
      </c>
    </row>
    <row r="2902" spans="2:51" s="13" customFormat="1" ht="12">
      <c r="B2902" s="213"/>
      <c r="D2902" s="191" t="s">
        <v>188</v>
      </c>
      <c r="E2902" s="214" t="s">
        <v>3</v>
      </c>
      <c r="F2902" s="215" t="s">
        <v>359</v>
      </c>
      <c r="H2902" s="216">
        <v>3072.38</v>
      </c>
      <c r="I2902" s="217"/>
      <c r="L2902" s="213"/>
      <c r="M2902" s="218"/>
      <c r="N2902" s="219"/>
      <c r="O2902" s="219"/>
      <c r="P2902" s="219"/>
      <c r="Q2902" s="219"/>
      <c r="R2902" s="219"/>
      <c r="S2902" s="219"/>
      <c r="T2902" s="220"/>
      <c r="AT2902" s="214" t="s">
        <v>188</v>
      </c>
      <c r="AU2902" s="214" t="s">
        <v>81</v>
      </c>
      <c r="AV2902" s="13" t="s">
        <v>184</v>
      </c>
      <c r="AW2902" s="13" t="s">
        <v>34</v>
      </c>
      <c r="AX2902" s="13" t="s">
        <v>79</v>
      </c>
      <c r="AY2902" s="214" t="s">
        <v>177</v>
      </c>
    </row>
    <row r="2903" spans="2:65" s="1" customFormat="1" ht="24" customHeight="1">
      <c r="B2903" s="177"/>
      <c r="C2903" s="178" t="s">
        <v>2032</v>
      </c>
      <c r="D2903" s="178" t="s">
        <v>179</v>
      </c>
      <c r="E2903" s="179" t="s">
        <v>2033</v>
      </c>
      <c r="F2903" s="180" t="s">
        <v>2034</v>
      </c>
      <c r="G2903" s="181" t="s">
        <v>261</v>
      </c>
      <c r="H2903" s="182">
        <v>155</v>
      </c>
      <c r="I2903" s="183"/>
      <c r="J2903" s="184">
        <f>ROUND(I2903*H2903,2)</f>
        <v>0</v>
      </c>
      <c r="K2903" s="180" t="s">
        <v>3</v>
      </c>
      <c r="L2903" s="37"/>
      <c r="M2903" s="185" t="s">
        <v>3</v>
      </c>
      <c r="N2903" s="186" t="s">
        <v>43</v>
      </c>
      <c r="O2903" s="70"/>
      <c r="P2903" s="187">
        <f>O2903*H2903</f>
        <v>0</v>
      </c>
      <c r="Q2903" s="187">
        <v>0</v>
      </c>
      <c r="R2903" s="187">
        <f>Q2903*H2903</f>
        <v>0</v>
      </c>
      <c r="S2903" s="187">
        <v>0</v>
      </c>
      <c r="T2903" s="188">
        <f>S2903*H2903</f>
        <v>0</v>
      </c>
      <c r="AR2903" s="189" t="s">
        <v>265</v>
      </c>
      <c r="AT2903" s="189" t="s">
        <v>179</v>
      </c>
      <c r="AU2903" s="189" t="s">
        <v>81</v>
      </c>
      <c r="AY2903" s="18" t="s">
        <v>177</v>
      </c>
      <c r="BE2903" s="190">
        <f>IF(N2903="základní",J2903,0)</f>
        <v>0</v>
      </c>
      <c r="BF2903" s="190">
        <f>IF(N2903="snížená",J2903,0)</f>
        <v>0</v>
      </c>
      <c r="BG2903" s="190">
        <f>IF(N2903="zákl. přenesená",J2903,0)</f>
        <v>0</v>
      </c>
      <c r="BH2903" s="190">
        <f>IF(N2903="sníž. přenesená",J2903,0)</f>
        <v>0</v>
      </c>
      <c r="BI2903" s="190">
        <f>IF(N2903="nulová",J2903,0)</f>
        <v>0</v>
      </c>
      <c r="BJ2903" s="18" t="s">
        <v>79</v>
      </c>
      <c r="BK2903" s="190">
        <f>ROUND(I2903*H2903,2)</f>
        <v>0</v>
      </c>
      <c r="BL2903" s="18" t="s">
        <v>265</v>
      </c>
      <c r="BM2903" s="189" t="s">
        <v>2035</v>
      </c>
    </row>
    <row r="2904" spans="2:51" s="12" customFormat="1" ht="12">
      <c r="B2904" s="194"/>
      <c r="D2904" s="191" t="s">
        <v>188</v>
      </c>
      <c r="E2904" s="195" t="s">
        <v>3</v>
      </c>
      <c r="F2904" s="196" t="s">
        <v>1637</v>
      </c>
      <c r="H2904" s="197">
        <v>155</v>
      </c>
      <c r="I2904" s="198"/>
      <c r="L2904" s="194"/>
      <c r="M2904" s="199"/>
      <c r="N2904" s="200"/>
      <c r="O2904" s="200"/>
      <c r="P2904" s="200"/>
      <c r="Q2904" s="200"/>
      <c r="R2904" s="200"/>
      <c r="S2904" s="200"/>
      <c r="T2904" s="201"/>
      <c r="AT2904" s="195" t="s">
        <v>188</v>
      </c>
      <c r="AU2904" s="195" t="s">
        <v>81</v>
      </c>
      <c r="AV2904" s="12" t="s">
        <v>81</v>
      </c>
      <c r="AW2904" s="12" t="s">
        <v>34</v>
      </c>
      <c r="AX2904" s="12" t="s">
        <v>72</v>
      </c>
      <c r="AY2904" s="195" t="s">
        <v>177</v>
      </c>
    </row>
    <row r="2905" spans="2:51" s="14" customFormat="1" ht="12">
      <c r="B2905" s="221"/>
      <c r="D2905" s="191" t="s">
        <v>188</v>
      </c>
      <c r="E2905" s="222" t="s">
        <v>3</v>
      </c>
      <c r="F2905" s="223" t="s">
        <v>2036</v>
      </c>
      <c r="H2905" s="224">
        <v>155</v>
      </c>
      <c r="I2905" s="225"/>
      <c r="L2905" s="221"/>
      <c r="M2905" s="226"/>
      <c r="N2905" s="227"/>
      <c r="O2905" s="227"/>
      <c r="P2905" s="227"/>
      <c r="Q2905" s="227"/>
      <c r="R2905" s="227"/>
      <c r="S2905" s="227"/>
      <c r="T2905" s="228"/>
      <c r="AT2905" s="222" t="s">
        <v>188</v>
      </c>
      <c r="AU2905" s="222" t="s">
        <v>81</v>
      </c>
      <c r="AV2905" s="14" t="s">
        <v>194</v>
      </c>
      <c r="AW2905" s="14" t="s">
        <v>34</v>
      </c>
      <c r="AX2905" s="14" t="s">
        <v>72</v>
      </c>
      <c r="AY2905" s="222" t="s">
        <v>177</v>
      </c>
    </row>
    <row r="2906" spans="2:51" s="13" customFormat="1" ht="12">
      <c r="B2906" s="213"/>
      <c r="D2906" s="191" t="s">
        <v>188</v>
      </c>
      <c r="E2906" s="214" t="s">
        <v>3</v>
      </c>
      <c r="F2906" s="215" t="s">
        <v>359</v>
      </c>
      <c r="H2906" s="216">
        <v>155</v>
      </c>
      <c r="I2906" s="217"/>
      <c r="L2906" s="213"/>
      <c r="M2906" s="218"/>
      <c r="N2906" s="219"/>
      <c r="O2906" s="219"/>
      <c r="P2906" s="219"/>
      <c r="Q2906" s="219"/>
      <c r="R2906" s="219"/>
      <c r="S2906" s="219"/>
      <c r="T2906" s="220"/>
      <c r="AT2906" s="214" t="s">
        <v>188</v>
      </c>
      <c r="AU2906" s="214" t="s">
        <v>81</v>
      </c>
      <c r="AV2906" s="13" t="s">
        <v>184</v>
      </c>
      <c r="AW2906" s="13" t="s">
        <v>34</v>
      </c>
      <c r="AX2906" s="13" t="s">
        <v>79</v>
      </c>
      <c r="AY2906" s="214" t="s">
        <v>177</v>
      </c>
    </row>
    <row r="2907" spans="2:65" s="1" customFormat="1" ht="24" customHeight="1">
      <c r="B2907" s="177"/>
      <c r="C2907" s="178" t="s">
        <v>2037</v>
      </c>
      <c r="D2907" s="178" t="s">
        <v>179</v>
      </c>
      <c r="E2907" s="179" t="s">
        <v>2038</v>
      </c>
      <c r="F2907" s="180" t="s">
        <v>2039</v>
      </c>
      <c r="G2907" s="181" t="s">
        <v>494</v>
      </c>
      <c r="H2907" s="182">
        <v>25</v>
      </c>
      <c r="I2907" s="183"/>
      <c r="J2907" s="184">
        <f>ROUND(I2907*H2907,2)</f>
        <v>0</v>
      </c>
      <c r="K2907" s="180" t="s">
        <v>3</v>
      </c>
      <c r="L2907" s="37"/>
      <c r="M2907" s="185" t="s">
        <v>3</v>
      </c>
      <c r="N2907" s="186" t="s">
        <v>43</v>
      </c>
      <c r="O2907" s="70"/>
      <c r="P2907" s="187">
        <f>O2907*H2907</f>
        <v>0</v>
      </c>
      <c r="Q2907" s="187">
        <v>0</v>
      </c>
      <c r="R2907" s="187">
        <f>Q2907*H2907</f>
        <v>0</v>
      </c>
      <c r="S2907" s="187">
        <v>0</v>
      </c>
      <c r="T2907" s="188">
        <f>S2907*H2907</f>
        <v>0</v>
      </c>
      <c r="AR2907" s="189" t="s">
        <v>265</v>
      </c>
      <c r="AT2907" s="189" t="s">
        <v>179</v>
      </c>
      <c r="AU2907" s="189" t="s">
        <v>81</v>
      </c>
      <c r="AY2907" s="18" t="s">
        <v>177</v>
      </c>
      <c r="BE2907" s="190">
        <f>IF(N2907="základní",J2907,0)</f>
        <v>0</v>
      </c>
      <c r="BF2907" s="190">
        <f>IF(N2907="snížená",J2907,0)</f>
        <v>0</v>
      </c>
      <c r="BG2907" s="190">
        <f>IF(N2907="zákl. přenesená",J2907,0)</f>
        <v>0</v>
      </c>
      <c r="BH2907" s="190">
        <f>IF(N2907="sníž. přenesená",J2907,0)</f>
        <v>0</v>
      </c>
      <c r="BI2907" s="190">
        <f>IF(N2907="nulová",J2907,0)</f>
        <v>0</v>
      </c>
      <c r="BJ2907" s="18" t="s">
        <v>79</v>
      </c>
      <c r="BK2907" s="190">
        <f>ROUND(I2907*H2907,2)</f>
        <v>0</v>
      </c>
      <c r="BL2907" s="18" t="s">
        <v>265</v>
      </c>
      <c r="BM2907" s="189" t="s">
        <v>2040</v>
      </c>
    </row>
    <row r="2908" spans="2:51" s="12" customFormat="1" ht="12">
      <c r="B2908" s="194"/>
      <c r="D2908" s="191" t="s">
        <v>188</v>
      </c>
      <c r="E2908" s="195" t="s">
        <v>3</v>
      </c>
      <c r="F2908" s="196" t="s">
        <v>322</v>
      </c>
      <c r="H2908" s="197">
        <v>25</v>
      </c>
      <c r="I2908" s="198"/>
      <c r="L2908" s="194"/>
      <c r="M2908" s="199"/>
      <c r="N2908" s="200"/>
      <c r="O2908" s="200"/>
      <c r="P2908" s="200"/>
      <c r="Q2908" s="200"/>
      <c r="R2908" s="200"/>
      <c r="S2908" s="200"/>
      <c r="T2908" s="201"/>
      <c r="AT2908" s="195" t="s">
        <v>188</v>
      </c>
      <c r="AU2908" s="195" t="s">
        <v>81</v>
      </c>
      <c r="AV2908" s="12" t="s">
        <v>81</v>
      </c>
      <c r="AW2908" s="12" t="s">
        <v>34</v>
      </c>
      <c r="AX2908" s="12" t="s">
        <v>72</v>
      </c>
      <c r="AY2908" s="195" t="s">
        <v>177</v>
      </c>
    </row>
    <row r="2909" spans="2:51" s="14" customFormat="1" ht="12">
      <c r="B2909" s="221"/>
      <c r="D2909" s="191" t="s">
        <v>188</v>
      </c>
      <c r="E2909" s="222" t="s">
        <v>3</v>
      </c>
      <c r="F2909" s="223" t="s">
        <v>2036</v>
      </c>
      <c r="H2909" s="224">
        <v>25</v>
      </c>
      <c r="I2909" s="225"/>
      <c r="L2909" s="221"/>
      <c r="M2909" s="226"/>
      <c r="N2909" s="227"/>
      <c r="O2909" s="227"/>
      <c r="P2909" s="227"/>
      <c r="Q2909" s="227"/>
      <c r="R2909" s="227"/>
      <c r="S2909" s="227"/>
      <c r="T2909" s="228"/>
      <c r="AT2909" s="222" t="s">
        <v>188</v>
      </c>
      <c r="AU2909" s="222" t="s">
        <v>81</v>
      </c>
      <c r="AV2909" s="14" t="s">
        <v>194</v>
      </c>
      <c r="AW2909" s="14" t="s">
        <v>34</v>
      </c>
      <c r="AX2909" s="14" t="s">
        <v>72</v>
      </c>
      <c r="AY2909" s="222" t="s">
        <v>177</v>
      </c>
    </row>
    <row r="2910" spans="2:51" s="13" customFormat="1" ht="12">
      <c r="B2910" s="213"/>
      <c r="D2910" s="191" t="s">
        <v>188</v>
      </c>
      <c r="E2910" s="214" t="s">
        <v>3</v>
      </c>
      <c r="F2910" s="215" t="s">
        <v>359</v>
      </c>
      <c r="H2910" s="216">
        <v>25</v>
      </c>
      <c r="I2910" s="217"/>
      <c r="L2910" s="213"/>
      <c r="M2910" s="218"/>
      <c r="N2910" s="219"/>
      <c r="O2910" s="219"/>
      <c r="P2910" s="219"/>
      <c r="Q2910" s="219"/>
      <c r="R2910" s="219"/>
      <c r="S2910" s="219"/>
      <c r="T2910" s="220"/>
      <c r="AT2910" s="214" t="s">
        <v>188</v>
      </c>
      <c r="AU2910" s="214" t="s">
        <v>81</v>
      </c>
      <c r="AV2910" s="13" t="s">
        <v>184</v>
      </c>
      <c r="AW2910" s="13" t="s">
        <v>34</v>
      </c>
      <c r="AX2910" s="13" t="s">
        <v>79</v>
      </c>
      <c r="AY2910" s="214" t="s">
        <v>177</v>
      </c>
    </row>
    <row r="2911" spans="2:65" s="1" customFormat="1" ht="60" customHeight="1">
      <c r="B2911" s="177"/>
      <c r="C2911" s="178" t="s">
        <v>2041</v>
      </c>
      <c r="D2911" s="178" t="s">
        <v>179</v>
      </c>
      <c r="E2911" s="179" t="s">
        <v>2042</v>
      </c>
      <c r="F2911" s="180" t="s">
        <v>2043</v>
      </c>
      <c r="G2911" s="181" t="s">
        <v>221</v>
      </c>
      <c r="H2911" s="182">
        <v>8.071</v>
      </c>
      <c r="I2911" s="183"/>
      <c r="J2911" s="184">
        <f>ROUND(I2911*H2911,2)</f>
        <v>0</v>
      </c>
      <c r="K2911" s="180" t="s">
        <v>183</v>
      </c>
      <c r="L2911" s="37"/>
      <c r="M2911" s="185" t="s">
        <v>3</v>
      </c>
      <c r="N2911" s="186" t="s">
        <v>43</v>
      </c>
      <c r="O2911" s="70"/>
      <c r="P2911" s="187">
        <f>O2911*H2911</f>
        <v>0</v>
      </c>
      <c r="Q2911" s="187">
        <v>0</v>
      </c>
      <c r="R2911" s="187">
        <f>Q2911*H2911</f>
        <v>0</v>
      </c>
      <c r="S2911" s="187">
        <v>0</v>
      </c>
      <c r="T2911" s="188">
        <f>S2911*H2911</f>
        <v>0</v>
      </c>
      <c r="AR2911" s="189" t="s">
        <v>265</v>
      </c>
      <c r="AT2911" s="189" t="s">
        <v>179</v>
      </c>
      <c r="AU2911" s="189" t="s">
        <v>81</v>
      </c>
      <c r="AY2911" s="18" t="s">
        <v>177</v>
      </c>
      <c r="BE2911" s="190">
        <f>IF(N2911="základní",J2911,0)</f>
        <v>0</v>
      </c>
      <c r="BF2911" s="190">
        <f>IF(N2911="snížená",J2911,0)</f>
        <v>0</v>
      </c>
      <c r="BG2911" s="190">
        <f>IF(N2911="zákl. přenesená",J2911,0)</f>
        <v>0</v>
      </c>
      <c r="BH2911" s="190">
        <f>IF(N2911="sníž. přenesená",J2911,0)</f>
        <v>0</v>
      </c>
      <c r="BI2911" s="190">
        <f>IF(N2911="nulová",J2911,0)</f>
        <v>0</v>
      </c>
      <c r="BJ2911" s="18" t="s">
        <v>79</v>
      </c>
      <c r="BK2911" s="190">
        <f>ROUND(I2911*H2911,2)</f>
        <v>0</v>
      </c>
      <c r="BL2911" s="18" t="s">
        <v>265</v>
      </c>
      <c r="BM2911" s="189" t="s">
        <v>2044</v>
      </c>
    </row>
    <row r="2912" spans="2:47" s="1" customFormat="1" ht="12">
      <c r="B2912" s="37"/>
      <c r="D2912" s="191" t="s">
        <v>186</v>
      </c>
      <c r="F2912" s="192" t="s">
        <v>2045</v>
      </c>
      <c r="I2912" s="122"/>
      <c r="L2912" s="37"/>
      <c r="M2912" s="193"/>
      <c r="N2912" s="70"/>
      <c r="O2912" s="70"/>
      <c r="P2912" s="70"/>
      <c r="Q2912" s="70"/>
      <c r="R2912" s="70"/>
      <c r="S2912" s="70"/>
      <c r="T2912" s="71"/>
      <c r="AT2912" s="18" t="s">
        <v>186</v>
      </c>
      <c r="AU2912" s="18" t="s">
        <v>81</v>
      </c>
    </row>
    <row r="2913" spans="2:63" s="11" customFormat="1" ht="22.8" customHeight="1">
      <c r="B2913" s="164"/>
      <c r="D2913" s="165" t="s">
        <v>71</v>
      </c>
      <c r="E2913" s="175" t="s">
        <v>2046</v>
      </c>
      <c r="F2913" s="175" t="s">
        <v>2047</v>
      </c>
      <c r="I2913" s="167"/>
      <c r="J2913" s="176">
        <f>BK2913</f>
        <v>0</v>
      </c>
      <c r="L2913" s="164"/>
      <c r="M2913" s="169"/>
      <c r="N2913" s="170"/>
      <c r="O2913" s="170"/>
      <c r="P2913" s="171">
        <f>SUM(P2914:P2987)</f>
        <v>0</v>
      </c>
      <c r="Q2913" s="170"/>
      <c r="R2913" s="171">
        <f>SUM(R2914:R2987)</f>
        <v>1.6937654099999997</v>
      </c>
      <c r="S2913" s="170"/>
      <c r="T2913" s="172">
        <f>SUM(T2914:T2987)</f>
        <v>0.1778774</v>
      </c>
      <c r="AR2913" s="165" t="s">
        <v>81</v>
      </c>
      <c r="AT2913" s="173" t="s">
        <v>71</v>
      </c>
      <c r="AU2913" s="173" t="s">
        <v>79</v>
      </c>
      <c r="AY2913" s="165" t="s">
        <v>177</v>
      </c>
      <c r="BK2913" s="174">
        <f>SUM(BK2914:BK2987)</f>
        <v>0</v>
      </c>
    </row>
    <row r="2914" spans="2:65" s="1" customFormat="1" ht="24" customHeight="1">
      <c r="B2914" s="177"/>
      <c r="C2914" s="178" t="s">
        <v>2048</v>
      </c>
      <c r="D2914" s="178" t="s">
        <v>179</v>
      </c>
      <c r="E2914" s="179" t="s">
        <v>2049</v>
      </c>
      <c r="F2914" s="180" t="s">
        <v>2050</v>
      </c>
      <c r="G2914" s="181" t="s">
        <v>245</v>
      </c>
      <c r="H2914" s="182">
        <v>5</v>
      </c>
      <c r="I2914" s="183"/>
      <c r="J2914" s="184">
        <f>ROUND(I2914*H2914,2)</f>
        <v>0</v>
      </c>
      <c r="K2914" s="180" t="s">
        <v>3</v>
      </c>
      <c r="L2914" s="37"/>
      <c r="M2914" s="185" t="s">
        <v>3</v>
      </c>
      <c r="N2914" s="186" t="s">
        <v>43</v>
      </c>
      <c r="O2914" s="70"/>
      <c r="P2914" s="187">
        <f>O2914*H2914</f>
        <v>0</v>
      </c>
      <c r="Q2914" s="187">
        <v>0</v>
      </c>
      <c r="R2914" s="187">
        <f>Q2914*H2914</f>
        <v>0</v>
      </c>
      <c r="S2914" s="187">
        <v>0</v>
      </c>
      <c r="T2914" s="188">
        <f>S2914*H2914</f>
        <v>0</v>
      </c>
      <c r="AR2914" s="189" t="s">
        <v>265</v>
      </c>
      <c r="AT2914" s="189" t="s">
        <v>179</v>
      </c>
      <c r="AU2914" s="189" t="s">
        <v>81</v>
      </c>
      <c r="AY2914" s="18" t="s">
        <v>177</v>
      </c>
      <c r="BE2914" s="190">
        <f>IF(N2914="základní",J2914,0)</f>
        <v>0</v>
      </c>
      <c r="BF2914" s="190">
        <f>IF(N2914="snížená",J2914,0)</f>
        <v>0</v>
      </c>
      <c r="BG2914" s="190">
        <f>IF(N2914="zákl. přenesená",J2914,0)</f>
        <v>0</v>
      </c>
      <c r="BH2914" s="190">
        <f>IF(N2914="sníž. přenesená",J2914,0)</f>
        <v>0</v>
      </c>
      <c r="BI2914" s="190">
        <f>IF(N2914="nulová",J2914,0)</f>
        <v>0</v>
      </c>
      <c r="BJ2914" s="18" t="s">
        <v>79</v>
      </c>
      <c r="BK2914" s="190">
        <f>ROUND(I2914*H2914,2)</f>
        <v>0</v>
      </c>
      <c r="BL2914" s="18" t="s">
        <v>265</v>
      </c>
      <c r="BM2914" s="189" t="s">
        <v>2051</v>
      </c>
    </row>
    <row r="2915" spans="2:51" s="12" customFormat="1" ht="12">
      <c r="B2915" s="194"/>
      <c r="D2915" s="191" t="s">
        <v>188</v>
      </c>
      <c r="E2915" s="195" t="s">
        <v>3</v>
      </c>
      <c r="F2915" s="196" t="s">
        <v>2052</v>
      </c>
      <c r="H2915" s="197">
        <v>5</v>
      </c>
      <c r="I2915" s="198"/>
      <c r="L2915" s="194"/>
      <c r="M2915" s="199"/>
      <c r="N2915" s="200"/>
      <c r="O2915" s="200"/>
      <c r="P2915" s="200"/>
      <c r="Q2915" s="200"/>
      <c r="R2915" s="200"/>
      <c r="S2915" s="200"/>
      <c r="T2915" s="201"/>
      <c r="AT2915" s="195" t="s">
        <v>188</v>
      </c>
      <c r="AU2915" s="195" t="s">
        <v>81</v>
      </c>
      <c r="AV2915" s="12" t="s">
        <v>81</v>
      </c>
      <c r="AW2915" s="12" t="s">
        <v>34</v>
      </c>
      <c r="AX2915" s="12" t="s">
        <v>79</v>
      </c>
      <c r="AY2915" s="195" t="s">
        <v>177</v>
      </c>
    </row>
    <row r="2916" spans="2:65" s="1" customFormat="1" ht="24" customHeight="1">
      <c r="B2916" s="177"/>
      <c r="C2916" s="178" t="s">
        <v>2053</v>
      </c>
      <c r="D2916" s="178" t="s">
        <v>179</v>
      </c>
      <c r="E2916" s="179" t="s">
        <v>2054</v>
      </c>
      <c r="F2916" s="180" t="s">
        <v>2055</v>
      </c>
      <c r="G2916" s="181" t="s">
        <v>245</v>
      </c>
      <c r="H2916" s="182">
        <v>4</v>
      </c>
      <c r="I2916" s="183"/>
      <c r="J2916" s="184">
        <f>ROUND(I2916*H2916,2)</f>
        <v>0</v>
      </c>
      <c r="K2916" s="180" t="s">
        <v>3</v>
      </c>
      <c r="L2916" s="37"/>
      <c r="M2916" s="185" t="s">
        <v>3</v>
      </c>
      <c r="N2916" s="186" t="s">
        <v>43</v>
      </c>
      <c r="O2916" s="70"/>
      <c r="P2916" s="187">
        <f>O2916*H2916</f>
        <v>0</v>
      </c>
      <c r="Q2916" s="187">
        <v>0</v>
      </c>
      <c r="R2916" s="187">
        <f>Q2916*H2916</f>
        <v>0</v>
      </c>
      <c r="S2916" s="187">
        <v>0</v>
      </c>
      <c r="T2916" s="188">
        <f>S2916*H2916</f>
        <v>0</v>
      </c>
      <c r="AR2916" s="189" t="s">
        <v>265</v>
      </c>
      <c r="AT2916" s="189" t="s">
        <v>179</v>
      </c>
      <c r="AU2916" s="189" t="s">
        <v>81</v>
      </c>
      <c r="AY2916" s="18" t="s">
        <v>177</v>
      </c>
      <c r="BE2916" s="190">
        <f>IF(N2916="základní",J2916,0)</f>
        <v>0</v>
      </c>
      <c r="BF2916" s="190">
        <f>IF(N2916="snížená",J2916,0)</f>
        <v>0</v>
      </c>
      <c r="BG2916" s="190">
        <f>IF(N2916="zákl. přenesená",J2916,0)</f>
        <v>0</v>
      </c>
      <c r="BH2916" s="190">
        <f>IF(N2916="sníž. přenesená",J2916,0)</f>
        <v>0</v>
      </c>
      <c r="BI2916" s="190">
        <f>IF(N2916="nulová",J2916,0)</f>
        <v>0</v>
      </c>
      <c r="BJ2916" s="18" t="s">
        <v>79</v>
      </c>
      <c r="BK2916" s="190">
        <f>ROUND(I2916*H2916,2)</f>
        <v>0</v>
      </c>
      <c r="BL2916" s="18" t="s">
        <v>265</v>
      </c>
      <c r="BM2916" s="189" t="s">
        <v>2056</v>
      </c>
    </row>
    <row r="2917" spans="2:51" s="12" customFormat="1" ht="12">
      <c r="B2917" s="194"/>
      <c r="D2917" s="191" t="s">
        <v>188</v>
      </c>
      <c r="E2917" s="195" t="s">
        <v>3</v>
      </c>
      <c r="F2917" s="196" t="s">
        <v>2057</v>
      </c>
      <c r="H2917" s="197">
        <v>4</v>
      </c>
      <c r="I2917" s="198"/>
      <c r="L2917" s="194"/>
      <c r="M2917" s="199"/>
      <c r="N2917" s="200"/>
      <c r="O2917" s="200"/>
      <c r="P2917" s="200"/>
      <c r="Q2917" s="200"/>
      <c r="R2917" s="200"/>
      <c r="S2917" s="200"/>
      <c r="T2917" s="201"/>
      <c r="AT2917" s="195" t="s">
        <v>188</v>
      </c>
      <c r="AU2917" s="195" t="s">
        <v>81</v>
      </c>
      <c r="AV2917" s="12" t="s">
        <v>81</v>
      </c>
      <c r="AW2917" s="12" t="s">
        <v>34</v>
      </c>
      <c r="AX2917" s="12" t="s">
        <v>79</v>
      </c>
      <c r="AY2917" s="195" t="s">
        <v>177</v>
      </c>
    </row>
    <row r="2918" spans="2:65" s="1" customFormat="1" ht="16.5" customHeight="1">
      <c r="B2918" s="177"/>
      <c r="C2918" s="178" t="s">
        <v>2058</v>
      </c>
      <c r="D2918" s="178" t="s">
        <v>179</v>
      </c>
      <c r="E2918" s="179" t="s">
        <v>2059</v>
      </c>
      <c r="F2918" s="180" t="s">
        <v>2060</v>
      </c>
      <c r="G2918" s="181" t="s">
        <v>494</v>
      </c>
      <c r="H2918" s="182">
        <v>30</v>
      </c>
      <c r="I2918" s="183"/>
      <c r="J2918" s="184">
        <f>ROUND(I2918*H2918,2)</f>
        <v>0</v>
      </c>
      <c r="K2918" s="180" t="s">
        <v>3</v>
      </c>
      <c r="L2918" s="37"/>
      <c r="M2918" s="185" t="s">
        <v>3</v>
      </c>
      <c r="N2918" s="186" t="s">
        <v>43</v>
      </c>
      <c r="O2918" s="70"/>
      <c r="P2918" s="187">
        <f>O2918*H2918</f>
        <v>0</v>
      </c>
      <c r="Q2918" s="187">
        <v>0</v>
      </c>
      <c r="R2918" s="187">
        <f>Q2918*H2918</f>
        <v>0</v>
      </c>
      <c r="S2918" s="187">
        <v>0</v>
      </c>
      <c r="T2918" s="188">
        <f>S2918*H2918</f>
        <v>0</v>
      </c>
      <c r="AR2918" s="189" t="s">
        <v>265</v>
      </c>
      <c r="AT2918" s="189" t="s">
        <v>179</v>
      </c>
      <c r="AU2918" s="189" t="s">
        <v>81</v>
      </c>
      <c r="AY2918" s="18" t="s">
        <v>177</v>
      </c>
      <c r="BE2918" s="190">
        <f>IF(N2918="základní",J2918,0)</f>
        <v>0</v>
      </c>
      <c r="BF2918" s="190">
        <f>IF(N2918="snížená",J2918,0)</f>
        <v>0</v>
      </c>
      <c r="BG2918" s="190">
        <f>IF(N2918="zákl. přenesená",J2918,0)</f>
        <v>0</v>
      </c>
      <c r="BH2918" s="190">
        <f>IF(N2918="sníž. přenesená",J2918,0)</f>
        <v>0</v>
      </c>
      <c r="BI2918" s="190">
        <f>IF(N2918="nulová",J2918,0)</f>
        <v>0</v>
      </c>
      <c r="BJ2918" s="18" t="s">
        <v>79</v>
      </c>
      <c r="BK2918" s="190">
        <f>ROUND(I2918*H2918,2)</f>
        <v>0</v>
      </c>
      <c r="BL2918" s="18" t="s">
        <v>265</v>
      </c>
      <c r="BM2918" s="189" t="s">
        <v>2061</v>
      </c>
    </row>
    <row r="2919" spans="2:51" s="12" customFormat="1" ht="12">
      <c r="B2919" s="194"/>
      <c r="D2919" s="191" t="s">
        <v>188</v>
      </c>
      <c r="E2919" s="195" t="s">
        <v>3</v>
      </c>
      <c r="F2919" s="196" t="s">
        <v>2062</v>
      </c>
      <c r="H2919" s="197">
        <v>30</v>
      </c>
      <c r="I2919" s="198"/>
      <c r="L2919" s="194"/>
      <c r="M2919" s="199"/>
      <c r="N2919" s="200"/>
      <c r="O2919" s="200"/>
      <c r="P2919" s="200"/>
      <c r="Q2919" s="200"/>
      <c r="R2919" s="200"/>
      <c r="S2919" s="200"/>
      <c r="T2919" s="201"/>
      <c r="AT2919" s="195" t="s">
        <v>188</v>
      </c>
      <c r="AU2919" s="195" t="s">
        <v>81</v>
      </c>
      <c r="AV2919" s="12" t="s">
        <v>81</v>
      </c>
      <c r="AW2919" s="12" t="s">
        <v>34</v>
      </c>
      <c r="AX2919" s="12" t="s">
        <v>79</v>
      </c>
      <c r="AY2919" s="195" t="s">
        <v>177</v>
      </c>
    </row>
    <row r="2920" spans="2:65" s="1" customFormat="1" ht="16.5" customHeight="1">
      <c r="B2920" s="177"/>
      <c r="C2920" s="178" t="s">
        <v>2063</v>
      </c>
      <c r="D2920" s="178" t="s">
        <v>179</v>
      </c>
      <c r="E2920" s="179" t="s">
        <v>2064</v>
      </c>
      <c r="F2920" s="180" t="s">
        <v>2065</v>
      </c>
      <c r="G2920" s="181" t="s">
        <v>494</v>
      </c>
      <c r="H2920" s="182">
        <v>18</v>
      </c>
      <c r="I2920" s="183"/>
      <c r="J2920" s="184">
        <f>ROUND(I2920*H2920,2)</f>
        <v>0</v>
      </c>
      <c r="K2920" s="180" t="s">
        <v>3</v>
      </c>
      <c r="L2920" s="37"/>
      <c r="M2920" s="185" t="s">
        <v>3</v>
      </c>
      <c r="N2920" s="186" t="s">
        <v>43</v>
      </c>
      <c r="O2920" s="70"/>
      <c r="P2920" s="187">
        <f>O2920*H2920</f>
        <v>0</v>
      </c>
      <c r="Q2920" s="187">
        <v>0</v>
      </c>
      <c r="R2920" s="187">
        <f>Q2920*H2920</f>
        <v>0</v>
      </c>
      <c r="S2920" s="187">
        <v>0</v>
      </c>
      <c r="T2920" s="188">
        <f>S2920*H2920</f>
        <v>0</v>
      </c>
      <c r="AR2920" s="189" t="s">
        <v>265</v>
      </c>
      <c r="AT2920" s="189" t="s">
        <v>179</v>
      </c>
      <c r="AU2920" s="189" t="s">
        <v>81</v>
      </c>
      <c r="AY2920" s="18" t="s">
        <v>177</v>
      </c>
      <c r="BE2920" s="190">
        <f>IF(N2920="základní",J2920,0)</f>
        <v>0</v>
      </c>
      <c r="BF2920" s="190">
        <f>IF(N2920="snížená",J2920,0)</f>
        <v>0</v>
      </c>
      <c r="BG2920" s="190">
        <f>IF(N2920="zákl. přenesená",J2920,0)</f>
        <v>0</v>
      </c>
      <c r="BH2920" s="190">
        <f>IF(N2920="sníž. přenesená",J2920,0)</f>
        <v>0</v>
      </c>
      <c r="BI2920" s="190">
        <f>IF(N2920="nulová",J2920,0)</f>
        <v>0</v>
      </c>
      <c r="BJ2920" s="18" t="s">
        <v>79</v>
      </c>
      <c r="BK2920" s="190">
        <f>ROUND(I2920*H2920,2)</f>
        <v>0</v>
      </c>
      <c r="BL2920" s="18" t="s">
        <v>265</v>
      </c>
      <c r="BM2920" s="189" t="s">
        <v>2066</v>
      </c>
    </row>
    <row r="2921" spans="2:51" s="12" customFormat="1" ht="12">
      <c r="B2921" s="194"/>
      <c r="D2921" s="191" t="s">
        <v>188</v>
      </c>
      <c r="E2921" s="195" t="s">
        <v>3</v>
      </c>
      <c r="F2921" s="196" t="s">
        <v>326</v>
      </c>
      <c r="H2921" s="197">
        <v>18</v>
      </c>
      <c r="I2921" s="198"/>
      <c r="L2921" s="194"/>
      <c r="M2921" s="199"/>
      <c r="N2921" s="200"/>
      <c r="O2921" s="200"/>
      <c r="P2921" s="200"/>
      <c r="Q2921" s="200"/>
      <c r="R2921" s="200"/>
      <c r="S2921" s="200"/>
      <c r="T2921" s="201"/>
      <c r="AT2921" s="195" t="s">
        <v>188</v>
      </c>
      <c r="AU2921" s="195" t="s">
        <v>81</v>
      </c>
      <c r="AV2921" s="12" t="s">
        <v>81</v>
      </c>
      <c r="AW2921" s="12" t="s">
        <v>34</v>
      </c>
      <c r="AX2921" s="12" t="s">
        <v>79</v>
      </c>
      <c r="AY2921" s="195" t="s">
        <v>177</v>
      </c>
    </row>
    <row r="2922" spans="2:65" s="1" customFormat="1" ht="16.5" customHeight="1">
      <c r="B2922" s="177"/>
      <c r="C2922" s="178" t="s">
        <v>2067</v>
      </c>
      <c r="D2922" s="178" t="s">
        <v>179</v>
      </c>
      <c r="E2922" s="179" t="s">
        <v>2068</v>
      </c>
      <c r="F2922" s="180" t="s">
        <v>2069</v>
      </c>
      <c r="G2922" s="181" t="s">
        <v>494</v>
      </c>
      <c r="H2922" s="182">
        <v>1</v>
      </c>
      <c r="I2922" s="183"/>
      <c r="J2922" s="184">
        <f>ROUND(I2922*H2922,2)</f>
        <v>0</v>
      </c>
      <c r="K2922" s="180" t="s">
        <v>3</v>
      </c>
      <c r="L2922" s="37"/>
      <c r="M2922" s="185" t="s">
        <v>3</v>
      </c>
      <c r="N2922" s="186" t="s">
        <v>43</v>
      </c>
      <c r="O2922" s="70"/>
      <c r="P2922" s="187">
        <f>O2922*H2922</f>
        <v>0</v>
      </c>
      <c r="Q2922" s="187">
        <v>0</v>
      </c>
      <c r="R2922" s="187">
        <f>Q2922*H2922</f>
        <v>0</v>
      </c>
      <c r="S2922" s="187">
        <v>0</v>
      </c>
      <c r="T2922" s="188">
        <f>S2922*H2922</f>
        <v>0</v>
      </c>
      <c r="AR2922" s="189" t="s">
        <v>265</v>
      </c>
      <c r="AT2922" s="189" t="s">
        <v>179</v>
      </c>
      <c r="AU2922" s="189" t="s">
        <v>81</v>
      </c>
      <c r="AY2922" s="18" t="s">
        <v>177</v>
      </c>
      <c r="BE2922" s="190">
        <f>IF(N2922="základní",J2922,0)</f>
        <v>0</v>
      </c>
      <c r="BF2922" s="190">
        <f>IF(N2922="snížená",J2922,0)</f>
        <v>0</v>
      </c>
      <c r="BG2922" s="190">
        <f>IF(N2922="zákl. přenesená",J2922,0)</f>
        <v>0</v>
      </c>
      <c r="BH2922" s="190">
        <f>IF(N2922="sníž. přenesená",J2922,0)</f>
        <v>0</v>
      </c>
      <c r="BI2922" s="190">
        <f>IF(N2922="nulová",J2922,0)</f>
        <v>0</v>
      </c>
      <c r="BJ2922" s="18" t="s">
        <v>79</v>
      </c>
      <c r="BK2922" s="190">
        <f>ROUND(I2922*H2922,2)</f>
        <v>0</v>
      </c>
      <c r="BL2922" s="18" t="s">
        <v>265</v>
      </c>
      <c r="BM2922" s="189" t="s">
        <v>2070</v>
      </c>
    </row>
    <row r="2923" spans="2:51" s="12" customFormat="1" ht="12">
      <c r="B2923" s="194"/>
      <c r="D2923" s="191" t="s">
        <v>188</v>
      </c>
      <c r="E2923" s="195" t="s">
        <v>3</v>
      </c>
      <c r="F2923" s="196" t="s">
        <v>2071</v>
      </c>
      <c r="H2923" s="197">
        <v>1</v>
      </c>
      <c r="I2923" s="198"/>
      <c r="L2923" s="194"/>
      <c r="M2923" s="199"/>
      <c r="N2923" s="200"/>
      <c r="O2923" s="200"/>
      <c r="P2923" s="200"/>
      <c r="Q2923" s="200"/>
      <c r="R2923" s="200"/>
      <c r="S2923" s="200"/>
      <c r="T2923" s="201"/>
      <c r="AT2923" s="195" t="s">
        <v>188</v>
      </c>
      <c r="AU2923" s="195" t="s">
        <v>81</v>
      </c>
      <c r="AV2923" s="12" t="s">
        <v>81</v>
      </c>
      <c r="AW2923" s="12" t="s">
        <v>34</v>
      </c>
      <c r="AX2923" s="12" t="s">
        <v>79</v>
      </c>
      <c r="AY2923" s="195" t="s">
        <v>177</v>
      </c>
    </row>
    <row r="2924" spans="2:65" s="1" customFormat="1" ht="24" customHeight="1">
      <c r="B2924" s="177"/>
      <c r="C2924" s="178" t="s">
        <v>2072</v>
      </c>
      <c r="D2924" s="178" t="s">
        <v>179</v>
      </c>
      <c r="E2924" s="179" t="s">
        <v>2073</v>
      </c>
      <c r="F2924" s="180" t="s">
        <v>2074</v>
      </c>
      <c r="G2924" s="181" t="s">
        <v>494</v>
      </c>
      <c r="H2924" s="182">
        <v>9</v>
      </c>
      <c r="I2924" s="183"/>
      <c r="J2924" s="184">
        <f>ROUND(I2924*H2924,2)</f>
        <v>0</v>
      </c>
      <c r="K2924" s="180" t="s">
        <v>183</v>
      </c>
      <c r="L2924" s="37"/>
      <c r="M2924" s="185" t="s">
        <v>3</v>
      </c>
      <c r="N2924" s="186" t="s">
        <v>43</v>
      </c>
      <c r="O2924" s="70"/>
      <c r="P2924" s="187">
        <f>O2924*H2924</f>
        <v>0</v>
      </c>
      <c r="Q2924" s="187">
        <v>0</v>
      </c>
      <c r="R2924" s="187">
        <f>Q2924*H2924</f>
        <v>0</v>
      </c>
      <c r="S2924" s="187">
        <v>0.00348</v>
      </c>
      <c r="T2924" s="188">
        <f>S2924*H2924</f>
        <v>0.03132</v>
      </c>
      <c r="AR2924" s="189" t="s">
        <v>265</v>
      </c>
      <c r="AT2924" s="189" t="s">
        <v>179</v>
      </c>
      <c r="AU2924" s="189" t="s">
        <v>81</v>
      </c>
      <c r="AY2924" s="18" t="s">
        <v>177</v>
      </c>
      <c r="BE2924" s="190">
        <f>IF(N2924="základní",J2924,0)</f>
        <v>0</v>
      </c>
      <c r="BF2924" s="190">
        <f>IF(N2924="snížená",J2924,0)</f>
        <v>0</v>
      </c>
      <c r="BG2924" s="190">
        <f>IF(N2924="zákl. přenesená",J2924,0)</f>
        <v>0</v>
      </c>
      <c r="BH2924" s="190">
        <f>IF(N2924="sníž. přenesená",J2924,0)</f>
        <v>0</v>
      </c>
      <c r="BI2924" s="190">
        <f>IF(N2924="nulová",J2924,0)</f>
        <v>0</v>
      </c>
      <c r="BJ2924" s="18" t="s">
        <v>79</v>
      </c>
      <c r="BK2924" s="190">
        <f>ROUND(I2924*H2924,2)</f>
        <v>0</v>
      </c>
      <c r="BL2924" s="18" t="s">
        <v>265</v>
      </c>
      <c r="BM2924" s="189" t="s">
        <v>2075</v>
      </c>
    </row>
    <row r="2925" spans="2:51" s="12" customFormat="1" ht="12">
      <c r="B2925" s="194"/>
      <c r="D2925" s="191" t="s">
        <v>188</v>
      </c>
      <c r="E2925" s="195" t="s">
        <v>3</v>
      </c>
      <c r="F2925" s="196" t="s">
        <v>2076</v>
      </c>
      <c r="H2925" s="197">
        <v>9</v>
      </c>
      <c r="I2925" s="198"/>
      <c r="L2925" s="194"/>
      <c r="M2925" s="199"/>
      <c r="N2925" s="200"/>
      <c r="O2925" s="200"/>
      <c r="P2925" s="200"/>
      <c r="Q2925" s="200"/>
      <c r="R2925" s="200"/>
      <c r="S2925" s="200"/>
      <c r="T2925" s="201"/>
      <c r="AT2925" s="195" t="s">
        <v>188</v>
      </c>
      <c r="AU2925" s="195" t="s">
        <v>81</v>
      </c>
      <c r="AV2925" s="12" t="s">
        <v>81</v>
      </c>
      <c r="AW2925" s="12" t="s">
        <v>34</v>
      </c>
      <c r="AX2925" s="12" t="s">
        <v>79</v>
      </c>
      <c r="AY2925" s="195" t="s">
        <v>177</v>
      </c>
    </row>
    <row r="2926" spans="2:65" s="1" customFormat="1" ht="24" customHeight="1">
      <c r="B2926" s="177"/>
      <c r="C2926" s="178" t="s">
        <v>2077</v>
      </c>
      <c r="D2926" s="178" t="s">
        <v>179</v>
      </c>
      <c r="E2926" s="179" t="s">
        <v>2078</v>
      </c>
      <c r="F2926" s="180" t="s">
        <v>2079</v>
      </c>
      <c r="G2926" s="181" t="s">
        <v>494</v>
      </c>
      <c r="H2926" s="182">
        <v>6.6</v>
      </c>
      <c r="I2926" s="183"/>
      <c r="J2926" s="184">
        <f>ROUND(I2926*H2926,2)</f>
        <v>0</v>
      </c>
      <c r="K2926" s="180" t="s">
        <v>183</v>
      </c>
      <c r="L2926" s="37"/>
      <c r="M2926" s="185" t="s">
        <v>3</v>
      </c>
      <c r="N2926" s="186" t="s">
        <v>43</v>
      </c>
      <c r="O2926" s="70"/>
      <c r="P2926" s="187">
        <f>O2926*H2926</f>
        <v>0</v>
      </c>
      <c r="Q2926" s="187">
        <v>0</v>
      </c>
      <c r="R2926" s="187">
        <f>Q2926*H2926</f>
        <v>0</v>
      </c>
      <c r="S2926" s="187">
        <v>0</v>
      </c>
      <c r="T2926" s="188">
        <f>S2926*H2926</f>
        <v>0</v>
      </c>
      <c r="AR2926" s="189" t="s">
        <v>265</v>
      </c>
      <c r="AT2926" s="189" t="s">
        <v>179</v>
      </c>
      <c r="AU2926" s="189" t="s">
        <v>81</v>
      </c>
      <c r="AY2926" s="18" t="s">
        <v>177</v>
      </c>
      <c r="BE2926" s="190">
        <f>IF(N2926="základní",J2926,0)</f>
        <v>0</v>
      </c>
      <c r="BF2926" s="190">
        <f>IF(N2926="snížená",J2926,0)</f>
        <v>0</v>
      </c>
      <c r="BG2926" s="190">
        <f>IF(N2926="zákl. přenesená",J2926,0)</f>
        <v>0</v>
      </c>
      <c r="BH2926" s="190">
        <f>IF(N2926="sníž. přenesená",J2926,0)</f>
        <v>0</v>
      </c>
      <c r="BI2926" s="190">
        <f>IF(N2926="nulová",J2926,0)</f>
        <v>0</v>
      </c>
      <c r="BJ2926" s="18" t="s">
        <v>79</v>
      </c>
      <c r="BK2926" s="190">
        <f>ROUND(I2926*H2926,2)</f>
        <v>0</v>
      </c>
      <c r="BL2926" s="18" t="s">
        <v>265</v>
      </c>
      <c r="BM2926" s="189" t="s">
        <v>2080</v>
      </c>
    </row>
    <row r="2927" spans="2:51" s="12" customFormat="1" ht="12">
      <c r="B2927" s="194"/>
      <c r="D2927" s="191" t="s">
        <v>188</v>
      </c>
      <c r="E2927" s="195" t="s">
        <v>3</v>
      </c>
      <c r="F2927" s="196" t="s">
        <v>2081</v>
      </c>
      <c r="H2927" s="197">
        <v>6.6</v>
      </c>
      <c r="I2927" s="198"/>
      <c r="L2927" s="194"/>
      <c r="M2927" s="199"/>
      <c r="N2927" s="200"/>
      <c r="O2927" s="200"/>
      <c r="P2927" s="200"/>
      <c r="Q2927" s="200"/>
      <c r="R2927" s="200"/>
      <c r="S2927" s="200"/>
      <c r="T2927" s="201"/>
      <c r="AT2927" s="195" t="s">
        <v>188</v>
      </c>
      <c r="AU2927" s="195" t="s">
        <v>81</v>
      </c>
      <c r="AV2927" s="12" t="s">
        <v>81</v>
      </c>
      <c r="AW2927" s="12" t="s">
        <v>34</v>
      </c>
      <c r="AX2927" s="12" t="s">
        <v>79</v>
      </c>
      <c r="AY2927" s="195" t="s">
        <v>177</v>
      </c>
    </row>
    <row r="2928" spans="2:65" s="1" customFormat="1" ht="24" customHeight="1">
      <c r="B2928" s="177"/>
      <c r="C2928" s="178" t="s">
        <v>2082</v>
      </c>
      <c r="D2928" s="178" t="s">
        <v>179</v>
      </c>
      <c r="E2928" s="179" t="s">
        <v>2083</v>
      </c>
      <c r="F2928" s="180" t="s">
        <v>2084</v>
      </c>
      <c r="G2928" s="181" t="s">
        <v>494</v>
      </c>
      <c r="H2928" s="182">
        <v>9.5</v>
      </c>
      <c r="I2928" s="183"/>
      <c r="J2928" s="184">
        <f>ROUND(I2928*H2928,2)</f>
        <v>0</v>
      </c>
      <c r="K2928" s="180" t="s">
        <v>183</v>
      </c>
      <c r="L2928" s="37"/>
      <c r="M2928" s="185" t="s">
        <v>3</v>
      </c>
      <c r="N2928" s="186" t="s">
        <v>43</v>
      </c>
      <c r="O2928" s="70"/>
      <c r="P2928" s="187">
        <f>O2928*H2928</f>
        <v>0</v>
      </c>
      <c r="Q2928" s="187">
        <v>0</v>
      </c>
      <c r="R2928" s="187">
        <f>Q2928*H2928</f>
        <v>0</v>
      </c>
      <c r="S2928" s="187">
        <v>0.0017</v>
      </c>
      <c r="T2928" s="188">
        <f>S2928*H2928</f>
        <v>0.016149999999999998</v>
      </c>
      <c r="AR2928" s="189" t="s">
        <v>265</v>
      </c>
      <c r="AT2928" s="189" t="s">
        <v>179</v>
      </c>
      <c r="AU2928" s="189" t="s">
        <v>81</v>
      </c>
      <c r="AY2928" s="18" t="s">
        <v>177</v>
      </c>
      <c r="BE2928" s="190">
        <f>IF(N2928="základní",J2928,0)</f>
        <v>0</v>
      </c>
      <c r="BF2928" s="190">
        <f>IF(N2928="snížená",J2928,0)</f>
        <v>0</v>
      </c>
      <c r="BG2928" s="190">
        <f>IF(N2928="zákl. přenesená",J2928,0)</f>
        <v>0</v>
      </c>
      <c r="BH2928" s="190">
        <f>IF(N2928="sníž. přenesená",J2928,0)</f>
        <v>0</v>
      </c>
      <c r="BI2928" s="190">
        <f>IF(N2928="nulová",J2928,0)</f>
        <v>0</v>
      </c>
      <c r="BJ2928" s="18" t="s">
        <v>79</v>
      </c>
      <c r="BK2928" s="190">
        <f>ROUND(I2928*H2928,2)</f>
        <v>0</v>
      </c>
      <c r="BL2928" s="18" t="s">
        <v>265</v>
      </c>
      <c r="BM2928" s="189" t="s">
        <v>2085</v>
      </c>
    </row>
    <row r="2929" spans="2:51" s="12" customFormat="1" ht="12">
      <c r="B2929" s="194"/>
      <c r="D2929" s="191" t="s">
        <v>188</v>
      </c>
      <c r="E2929" s="195" t="s">
        <v>3</v>
      </c>
      <c r="F2929" s="196" t="s">
        <v>2086</v>
      </c>
      <c r="H2929" s="197">
        <v>9.5</v>
      </c>
      <c r="I2929" s="198"/>
      <c r="L2929" s="194"/>
      <c r="M2929" s="199"/>
      <c r="N2929" s="200"/>
      <c r="O2929" s="200"/>
      <c r="P2929" s="200"/>
      <c r="Q2929" s="200"/>
      <c r="R2929" s="200"/>
      <c r="S2929" s="200"/>
      <c r="T2929" s="201"/>
      <c r="AT2929" s="195" t="s">
        <v>188</v>
      </c>
      <c r="AU2929" s="195" t="s">
        <v>81</v>
      </c>
      <c r="AV2929" s="12" t="s">
        <v>81</v>
      </c>
      <c r="AW2929" s="12" t="s">
        <v>34</v>
      </c>
      <c r="AX2929" s="12" t="s">
        <v>79</v>
      </c>
      <c r="AY2929" s="195" t="s">
        <v>177</v>
      </c>
    </row>
    <row r="2930" spans="2:65" s="1" customFormat="1" ht="24" customHeight="1">
      <c r="B2930" s="177"/>
      <c r="C2930" s="178" t="s">
        <v>2087</v>
      </c>
      <c r="D2930" s="178" t="s">
        <v>179</v>
      </c>
      <c r="E2930" s="179" t="s">
        <v>2088</v>
      </c>
      <c r="F2930" s="180" t="s">
        <v>2089</v>
      </c>
      <c r="G2930" s="181" t="s">
        <v>494</v>
      </c>
      <c r="H2930" s="182">
        <v>9.12</v>
      </c>
      <c r="I2930" s="183"/>
      <c r="J2930" s="184">
        <f>ROUND(I2930*H2930,2)</f>
        <v>0</v>
      </c>
      <c r="K2930" s="180" t="s">
        <v>183</v>
      </c>
      <c r="L2930" s="37"/>
      <c r="M2930" s="185" t="s">
        <v>3</v>
      </c>
      <c r="N2930" s="186" t="s">
        <v>43</v>
      </c>
      <c r="O2930" s="70"/>
      <c r="P2930" s="187">
        <f>O2930*H2930</f>
        <v>0</v>
      </c>
      <c r="Q2930" s="187">
        <v>0</v>
      </c>
      <c r="R2930" s="187">
        <f>Q2930*H2930</f>
        <v>0</v>
      </c>
      <c r="S2930" s="187">
        <v>0.00177</v>
      </c>
      <c r="T2930" s="188">
        <f>S2930*H2930</f>
        <v>0.016142399999999998</v>
      </c>
      <c r="AR2930" s="189" t="s">
        <v>265</v>
      </c>
      <c r="AT2930" s="189" t="s">
        <v>179</v>
      </c>
      <c r="AU2930" s="189" t="s">
        <v>81</v>
      </c>
      <c r="AY2930" s="18" t="s">
        <v>177</v>
      </c>
      <c r="BE2930" s="190">
        <f>IF(N2930="základní",J2930,0)</f>
        <v>0</v>
      </c>
      <c r="BF2930" s="190">
        <f>IF(N2930="snížená",J2930,0)</f>
        <v>0</v>
      </c>
      <c r="BG2930" s="190">
        <f>IF(N2930="zákl. přenesená",J2930,0)</f>
        <v>0</v>
      </c>
      <c r="BH2930" s="190">
        <f>IF(N2930="sníž. přenesená",J2930,0)</f>
        <v>0</v>
      </c>
      <c r="BI2930" s="190">
        <f>IF(N2930="nulová",J2930,0)</f>
        <v>0</v>
      </c>
      <c r="BJ2930" s="18" t="s">
        <v>79</v>
      </c>
      <c r="BK2930" s="190">
        <f>ROUND(I2930*H2930,2)</f>
        <v>0</v>
      </c>
      <c r="BL2930" s="18" t="s">
        <v>265</v>
      </c>
      <c r="BM2930" s="189" t="s">
        <v>2090</v>
      </c>
    </row>
    <row r="2931" spans="2:51" s="12" customFormat="1" ht="12">
      <c r="B2931" s="194"/>
      <c r="D2931" s="191" t="s">
        <v>188</v>
      </c>
      <c r="E2931" s="195" t="s">
        <v>3</v>
      </c>
      <c r="F2931" s="196" t="s">
        <v>2091</v>
      </c>
      <c r="H2931" s="197">
        <v>9.12</v>
      </c>
      <c r="I2931" s="198"/>
      <c r="L2931" s="194"/>
      <c r="M2931" s="199"/>
      <c r="N2931" s="200"/>
      <c r="O2931" s="200"/>
      <c r="P2931" s="200"/>
      <c r="Q2931" s="200"/>
      <c r="R2931" s="200"/>
      <c r="S2931" s="200"/>
      <c r="T2931" s="201"/>
      <c r="AT2931" s="195" t="s">
        <v>188</v>
      </c>
      <c r="AU2931" s="195" t="s">
        <v>81</v>
      </c>
      <c r="AV2931" s="12" t="s">
        <v>81</v>
      </c>
      <c r="AW2931" s="12" t="s">
        <v>34</v>
      </c>
      <c r="AX2931" s="12" t="s">
        <v>79</v>
      </c>
      <c r="AY2931" s="195" t="s">
        <v>177</v>
      </c>
    </row>
    <row r="2932" spans="2:65" s="1" customFormat="1" ht="24" customHeight="1">
      <c r="B2932" s="177"/>
      <c r="C2932" s="178" t="s">
        <v>2092</v>
      </c>
      <c r="D2932" s="178" t="s">
        <v>179</v>
      </c>
      <c r="E2932" s="179" t="s">
        <v>2093</v>
      </c>
      <c r="F2932" s="180" t="s">
        <v>2094</v>
      </c>
      <c r="G2932" s="181" t="s">
        <v>494</v>
      </c>
      <c r="H2932" s="182">
        <v>2.5</v>
      </c>
      <c r="I2932" s="183"/>
      <c r="J2932" s="184">
        <f>ROUND(I2932*H2932,2)</f>
        <v>0</v>
      </c>
      <c r="K2932" s="180" t="s">
        <v>183</v>
      </c>
      <c r="L2932" s="37"/>
      <c r="M2932" s="185" t="s">
        <v>3</v>
      </c>
      <c r="N2932" s="186" t="s">
        <v>43</v>
      </c>
      <c r="O2932" s="70"/>
      <c r="P2932" s="187">
        <f>O2932*H2932</f>
        <v>0</v>
      </c>
      <c r="Q2932" s="187">
        <v>0</v>
      </c>
      <c r="R2932" s="187">
        <f>Q2932*H2932</f>
        <v>0</v>
      </c>
      <c r="S2932" s="187">
        <v>0.00167</v>
      </c>
      <c r="T2932" s="188">
        <f>S2932*H2932</f>
        <v>0.004175</v>
      </c>
      <c r="AR2932" s="189" t="s">
        <v>265</v>
      </c>
      <c r="AT2932" s="189" t="s">
        <v>179</v>
      </c>
      <c r="AU2932" s="189" t="s">
        <v>81</v>
      </c>
      <c r="AY2932" s="18" t="s">
        <v>177</v>
      </c>
      <c r="BE2932" s="190">
        <f>IF(N2932="základní",J2932,0)</f>
        <v>0</v>
      </c>
      <c r="BF2932" s="190">
        <f>IF(N2932="snížená",J2932,0)</f>
        <v>0</v>
      </c>
      <c r="BG2932" s="190">
        <f>IF(N2932="zákl. přenesená",J2932,0)</f>
        <v>0</v>
      </c>
      <c r="BH2932" s="190">
        <f>IF(N2932="sníž. přenesená",J2932,0)</f>
        <v>0</v>
      </c>
      <c r="BI2932" s="190">
        <f>IF(N2932="nulová",J2932,0)</f>
        <v>0</v>
      </c>
      <c r="BJ2932" s="18" t="s">
        <v>79</v>
      </c>
      <c r="BK2932" s="190">
        <f>ROUND(I2932*H2932,2)</f>
        <v>0</v>
      </c>
      <c r="BL2932" s="18" t="s">
        <v>265</v>
      </c>
      <c r="BM2932" s="189" t="s">
        <v>2095</v>
      </c>
    </row>
    <row r="2933" spans="2:51" s="12" customFormat="1" ht="12">
      <c r="B2933" s="194"/>
      <c r="D2933" s="191" t="s">
        <v>188</v>
      </c>
      <c r="E2933" s="195" t="s">
        <v>3</v>
      </c>
      <c r="F2933" s="196" t="s">
        <v>2096</v>
      </c>
      <c r="H2933" s="197">
        <v>2.5</v>
      </c>
      <c r="I2933" s="198"/>
      <c r="L2933" s="194"/>
      <c r="M2933" s="199"/>
      <c r="N2933" s="200"/>
      <c r="O2933" s="200"/>
      <c r="P2933" s="200"/>
      <c r="Q2933" s="200"/>
      <c r="R2933" s="200"/>
      <c r="S2933" s="200"/>
      <c r="T2933" s="201"/>
      <c r="AT2933" s="195" t="s">
        <v>188</v>
      </c>
      <c r="AU2933" s="195" t="s">
        <v>81</v>
      </c>
      <c r="AV2933" s="12" t="s">
        <v>81</v>
      </c>
      <c r="AW2933" s="12" t="s">
        <v>34</v>
      </c>
      <c r="AX2933" s="12" t="s">
        <v>79</v>
      </c>
      <c r="AY2933" s="195" t="s">
        <v>177</v>
      </c>
    </row>
    <row r="2934" spans="2:65" s="1" customFormat="1" ht="24" customHeight="1">
      <c r="B2934" s="177"/>
      <c r="C2934" s="178" t="s">
        <v>2097</v>
      </c>
      <c r="D2934" s="178" t="s">
        <v>179</v>
      </c>
      <c r="E2934" s="179" t="s">
        <v>2098</v>
      </c>
      <c r="F2934" s="180" t="s">
        <v>2099</v>
      </c>
      <c r="G2934" s="181" t="s">
        <v>494</v>
      </c>
      <c r="H2934" s="182">
        <v>18.04</v>
      </c>
      <c r="I2934" s="183"/>
      <c r="J2934" s="184">
        <f>ROUND(I2934*H2934,2)</f>
        <v>0</v>
      </c>
      <c r="K2934" s="180" t="s">
        <v>183</v>
      </c>
      <c r="L2934" s="37"/>
      <c r="M2934" s="185" t="s">
        <v>3</v>
      </c>
      <c r="N2934" s="186" t="s">
        <v>43</v>
      </c>
      <c r="O2934" s="70"/>
      <c r="P2934" s="187">
        <f>O2934*H2934</f>
        <v>0</v>
      </c>
      <c r="Q2934" s="187">
        <v>0</v>
      </c>
      <c r="R2934" s="187">
        <f>Q2934*H2934</f>
        <v>0</v>
      </c>
      <c r="S2934" s="187">
        <v>0.00175</v>
      </c>
      <c r="T2934" s="188">
        <f>S2934*H2934</f>
        <v>0.03157</v>
      </c>
      <c r="AR2934" s="189" t="s">
        <v>265</v>
      </c>
      <c r="AT2934" s="189" t="s">
        <v>179</v>
      </c>
      <c r="AU2934" s="189" t="s">
        <v>81</v>
      </c>
      <c r="AY2934" s="18" t="s">
        <v>177</v>
      </c>
      <c r="BE2934" s="190">
        <f>IF(N2934="základní",J2934,0)</f>
        <v>0</v>
      </c>
      <c r="BF2934" s="190">
        <f>IF(N2934="snížená",J2934,0)</f>
        <v>0</v>
      </c>
      <c r="BG2934" s="190">
        <f>IF(N2934="zákl. přenesená",J2934,0)</f>
        <v>0</v>
      </c>
      <c r="BH2934" s="190">
        <f>IF(N2934="sníž. přenesená",J2934,0)</f>
        <v>0</v>
      </c>
      <c r="BI2934" s="190">
        <f>IF(N2934="nulová",J2934,0)</f>
        <v>0</v>
      </c>
      <c r="BJ2934" s="18" t="s">
        <v>79</v>
      </c>
      <c r="BK2934" s="190">
        <f>ROUND(I2934*H2934,2)</f>
        <v>0</v>
      </c>
      <c r="BL2934" s="18" t="s">
        <v>265</v>
      </c>
      <c r="BM2934" s="189" t="s">
        <v>2100</v>
      </c>
    </row>
    <row r="2935" spans="2:51" s="12" customFormat="1" ht="12">
      <c r="B2935" s="194"/>
      <c r="D2935" s="191" t="s">
        <v>188</v>
      </c>
      <c r="E2935" s="195" t="s">
        <v>3</v>
      </c>
      <c r="F2935" s="196" t="s">
        <v>2101</v>
      </c>
      <c r="H2935" s="197">
        <v>18.04</v>
      </c>
      <c r="I2935" s="198"/>
      <c r="L2935" s="194"/>
      <c r="M2935" s="199"/>
      <c r="N2935" s="200"/>
      <c r="O2935" s="200"/>
      <c r="P2935" s="200"/>
      <c r="Q2935" s="200"/>
      <c r="R2935" s="200"/>
      <c r="S2935" s="200"/>
      <c r="T2935" s="201"/>
      <c r="AT2935" s="195" t="s">
        <v>188</v>
      </c>
      <c r="AU2935" s="195" t="s">
        <v>81</v>
      </c>
      <c r="AV2935" s="12" t="s">
        <v>81</v>
      </c>
      <c r="AW2935" s="12" t="s">
        <v>34</v>
      </c>
      <c r="AX2935" s="12" t="s">
        <v>79</v>
      </c>
      <c r="AY2935" s="195" t="s">
        <v>177</v>
      </c>
    </row>
    <row r="2936" spans="2:65" s="1" customFormat="1" ht="24" customHeight="1">
      <c r="B2936" s="177"/>
      <c r="C2936" s="178" t="s">
        <v>2102</v>
      </c>
      <c r="D2936" s="178" t="s">
        <v>179</v>
      </c>
      <c r="E2936" s="179" t="s">
        <v>2103</v>
      </c>
      <c r="F2936" s="180" t="s">
        <v>2104</v>
      </c>
      <c r="G2936" s="181" t="s">
        <v>494</v>
      </c>
      <c r="H2936" s="182">
        <v>30.2</v>
      </c>
      <c r="I2936" s="183"/>
      <c r="J2936" s="184">
        <f>ROUND(I2936*H2936,2)</f>
        <v>0</v>
      </c>
      <c r="K2936" s="180" t="s">
        <v>183</v>
      </c>
      <c r="L2936" s="37"/>
      <c r="M2936" s="185" t="s">
        <v>3</v>
      </c>
      <c r="N2936" s="186" t="s">
        <v>43</v>
      </c>
      <c r="O2936" s="70"/>
      <c r="P2936" s="187">
        <f>O2936*H2936</f>
        <v>0</v>
      </c>
      <c r="Q2936" s="187">
        <v>0</v>
      </c>
      <c r="R2936" s="187">
        <f>Q2936*H2936</f>
        <v>0</v>
      </c>
      <c r="S2936" s="187">
        <v>0.0026</v>
      </c>
      <c r="T2936" s="188">
        <f>S2936*H2936</f>
        <v>0.07851999999999999</v>
      </c>
      <c r="AR2936" s="189" t="s">
        <v>265</v>
      </c>
      <c r="AT2936" s="189" t="s">
        <v>179</v>
      </c>
      <c r="AU2936" s="189" t="s">
        <v>81</v>
      </c>
      <c r="AY2936" s="18" t="s">
        <v>177</v>
      </c>
      <c r="BE2936" s="190">
        <f>IF(N2936="základní",J2936,0)</f>
        <v>0</v>
      </c>
      <c r="BF2936" s="190">
        <f>IF(N2936="snížená",J2936,0)</f>
        <v>0</v>
      </c>
      <c r="BG2936" s="190">
        <f>IF(N2936="zákl. přenesená",J2936,0)</f>
        <v>0</v>
      </c>
      <c r="BH2936" s="190">
        <f>IF(N2936="sníž. přenesená",J2936,0)</f>
        <v>0</v>
      </c>
      <c r="BI2936" s="190">
        <f>IF(N2936="nulová",J2936,0)</f>
        <v>0</v>
      </c>
      <c r="BJ2936" s="18" t="s">
        <v>79</v>
      </c>
      <c r="BK2936" s="190">
        <f>ROUND(I2936*H2936,2)</f>
        <v>0</v>
      </c>
      <c r="BL2936" s="18" t="s">
        <v>265</v>
      </c>
      <c r="BM2936" s="189" t="s">
        <v>2105</v>
      </c>
    </row>
    <row r="2937" spans="2:51" s="12" customFormat="1" ht="12">
      <c r="B2937" s="194"/>
      <c r="D2937" s="191" t="s">
        <v>188</v>
      </c>
      <c r="E2937" s="195" t="s">
        <v>3</v>
      </c>
      <c r="F2937" s="196" t="s">
        <v>2106</v>
      </c>
      <c r="H2937" s="197">
        <v>30.2</v>
      </c>
      <c r="I2937" s="198"/>
      <c r="L2937" s="194"/>
      <c r="M2937" s="199"/>
      <c r="N2937" s="200"/>
      <c r="O2937" s="200"/>
      <c r="P2937" s="200"/>
      <c r="Q2937" s="200"/>
      <c r="R2937" s="200"/>
      <c r="S2937" s="200"/>
      <c r="T2937" s="201"/>
      <c r="AT2937" s="195" t="s">
        <v>188</v>
      </c>
      <c r="AU2937" s="195" t="s">
        <v>81</v>
      </c>
      <c r="AV2937" s="12" t="s">
        <v>81</v>
      </c>
      <c r="AW2937" s="12" t="s">
        <v>34</v>
      </c>
      <c r="AX2937" s="12" t="s">
        <v>79</v>
      </c>
      <c r="AY2937" s="195" t="s">
        <v>177</v>
      </c>
    </row>
    <row r="2938" spans="2:65" s="1" customFormat="1" ht="24" customHeight="1">
      <c r="B2938" s="177"/>
      <c r="C2938" s="178" t="s">
        <v>2107</v>
      </c>
      <c r="D2938" s="178" t="s">
        <v>179</v>
      </c>
      <c r="E2938" s="179" t="s">
        <v>2108</v>
      </c>
      <c r="F2938" s="180" t="s">
        <v>2109</v>
      </c>
      <c r="G2938" s="181" t="s">
        <v>494</v>
      </c>
      <c r="H2938" s="182">
        <v>49.6</v>
      </c>
      <c r="I2938" s="183"/>
      <c r="J2938" s="184">
        <f>ROUND(I2938*H2938,2)</f>
        <v>0</v>
      </c>
      <c r="K2938" s="180" t="s">
        <v>183</v>
      </c>
      <c r="L2938" s="37"/>
      <c r="M2938" s="185" t="s">
        <v>3</v>
      </c>
      <c r="N2938" s="186" t="s">
        <v>43</v>
      </c>
      <c r="O2938" s="70"/>
      <c r="P2938" s="187">
        <f>O2938*H2938</f>
        <v>0</v>
      </c>
      <c r="Q2938" s="187">
        <v>0.0009</v>
      </c>
      <c r="R2938" s="187">
        <f>Q2938*H2938</f>
        <v>0.04464</v>
      </c>
      <c r="S2938" s="187">
        <v>0</v>
      </c>
      <c r="T2938" s="188">
        <f>S2938*H2938</f>
        <v>0</v>
      </c>
      <c r="AR2938" s="189" t="s">
        <v>265</v>
      </c>
      <c r="AT2938" s="189" t="s">
        <v>179</v>
      </c>
      <c r="AU2938" s="189" t="s">
        <v>81</v>
      </c>
      <c r="AY2938" s="18" t="s">
        <v>177</v>
      </c>
      <c r="BE2938" s="190">
        <f>IF(N2938="základní",J2938,0)</f>
        <v>0</v>
      </c>
      <c r="BF2938" s="190">
        <f>IF(N2938="snížená",J2938,0)</f>
        <v>0</v>
      </c>
      <c r="BG2938" s="190">
        <f>IF(N2938="zákl. přenesená",J2938,0)</f>
        <v>0</v>
      </c>
      <c r="BH2938" s="190">
        <f>IF(N2938="sníž. přenesená",J2938,0)</f>
        <v>0</v>
      </c>
      <c r="BI2938" s="190">
        <f>IF(N2938="nulová",J2938,0)</f>
        <v>0</v>
      </c>
      <c r="BJ2938" s="18" t="s">
        <v>79</v>
      </c>
      <c r="BK2938" s="190">
        <f>ROUND(I2938*H2938,2)</f>
        <v>0</v>
      </c>
      <c r="BL2938" s="18" t="s">
        <v>265</v>
      </c>
      <c r="BM2938" s="189" t="s">
        <v>2110</v>
      </c>
    </row>
    <row r="2939" spans="2:51" s="12" customFormat="1" ht="12">
      <c r="B2939" s="194"/>
      <c r="D2939" s="191" t="s">
        <v>188</v>
      </c>
      <c r="E2939" s="195" t="s">
        <v>3</v>
      </c>
      <c r="F2939" s="196" t="s">
        <v>2111</v>
      </c>
      <c r="H2939" s="197">
        <v>49.6</v>
      </c>
      <c r="I2939" s="198"/>
      <c r="L2939" s="194"/>
      <c r="M2939" s="199"/>
      <c r="N2939" s="200"/>
      <c r="O2939" s="200"/>
      <c r="P2939" s="200"/>
      <c r="Q2939" s="200"/>
      <c r="R2939" s="200"/>
      <c r="S2939" s="200"/>
      <c r="T2939" s="201"/>
      <c r="AT2939" s="195" t="s">
        <v>188</v>
      </c>
      <c r="AU2939" s="195" t="s">
        <v>81</v>
      </c>
      <c r="AV2939" s="12" t="s">
        <v>81</v>
      </c>
      <c r="AW2939" s="12" t="s">
        <v>34</v>
      </c>
      <c r="AX2939" s="12" t="s">
        <v>79</v>
      </c>
      <c r="AY2939" s="195" t="s">
        <v>177</v>
      </c>
    </row>
    <row r="2940" spans="2:65" s="1" customFormat="1" ht="60" customHeight="1">
      <c r="B2940" s="177"/>
      <c r="C2940" s="178" t="s">
        <v>2112</v>
      </c>
      <c r="D2940" s="178" t="s">
        <v>179</v>
      </c>
      <c r="E2940" s="179" t="s">
        <v>2113</v>
      </c>
      <c r="F2940" s="180" t="s">
        <v>2114</v>
      </c>
      <c r="G2940" s="181" t="s">
        <v>261</v>
      </c>
      <c r="H2940" s="182">
        <v>146.079</v>
      </c>
      <c r="I2940" s="183"/>
      <c r="J2940" s="184">
        <f>ROUND(I2940*H2940,2)</f>
        <v>0</v>
      </c>
      <c r="K2940" s="180" t="s">
        <v>183</v>
      </c>
      <c r="L2940" s="37"/>
      <c r="M2940" s="185" t="s">
        <v>3</v>
      </c>
      <c r="N2940" s="186" t="s">
        <v>43</v>
      </c>
      <c r="O2940" s="70"/>
      <c r="P2940" s="187">
        <f>O2940*H2940</f>
        <v>0</v>
      </c>
      <c r="Q2940" s="187">
        <v>0.00724</v>
      </c>
      <c r="R2940" s="187">
        <f>Q2940*H2940</f>
        <v>1.05761196</v>
      </c>
      <c r="S2940" s="187">
        <v>0</v>
      </c>
      <c r="T2940" s="188">
        <f>S2940*H2940</f>
        <v>0</v>
      </c>
      <c r="AR2940" s="189" t="s">
        <v>265</v>
      </c>
      <c r="AT2940" s="189" t="s">
        <v>179</v>
      </c>
      <c r="AU2940" s="189" t="s">
        <v>81</v>
      </c>
      <c r="AY2940" s="18" t="s">
        <v>177</v>
      </c>
      <c r="BE2940" s="190">
        <f>IF(N2940="základní",J2940,0)</f>
        <v>0</v>
      </c>
      <c r="BF2940" s="190">
        <f>IF(N2940="snížená",J2940,0)</f>
        <v>0</v>
      </c>
      <c r="BG2940" s="190">
        <f>IF(N2940="zákl. přenesená",J2940,0)</f>
        <v>0</v>
      </c>
      <c r="BH2940" s="190">
        <f>IF(N2940="sníž. přenesená",J2940,0)</f>
        <v>0</v>
      </c>
      <c r="BI2940" s="190">
        <f>IF(N2940="nulová",J2940,0)</f>
        <v>0</v>
      </c>
      <c r="BJ2940" s="18" t="s">
        <v>79</v>
      </c>
      <c r="BK2940" s="190">
        <f>ROUND(I2940*H2940,2)</f>
        <v>0</v>
      </c>
      <c r="BL2940" s="18" t="s">
        <v>265</v>
      </c>
      <c r="BM2940" s="189" t="s">
        <v>2115</v>
      </c>
    </row>
    <row r="2941" spans="2:51" s="12" customFormat="1" ht="12">
      <c r="B2941" s="194"/>
      <c r="D2941" s="191" t="s">
        <v>188</v>
      </c>
      <c r="E2941" s="195" t="s">
        <v>3</v>
      </c>
      <c r="F2941" s="196" t="s">
        <v>2116</v>
      </c>
      <c r="H2941" s="197">
        <v>19.848</v>
      </c>
      <c r="I2941" s="198"/>
      <c r="L2941" s="194"/>
      <c r="M2941" s="199"/>
      <c r="N2941" s="200"/>
      <c r="O2941" s="200"/>
      <c r="P2941" s="200"/>
      <c r="Q2941" s="200"/>
      <c r="R2941" s="200"/>
      <c r="S2941" s="200"/>
      <c r="T2941" s="201"/>
      <c r="AT2941" s="195" t="s">
        <v>188</v>
      </c>
      <c r="AU2941" s="195" t="s">
        <v>81</v>
      </c>
      <c r="AV2941" s="12" t="s">
        <v>81</v>
      </c>
      <c r="AW2941" s="12" t="s">
        <v>34</v>
      </c>
      <c r="AX2941" s="12" t="s">
        <v>72</v>
      </c>
      <c r="AY2941" s="195" t="s">
        <v>177</v>
      </c>
    </row>
    <row r="2942" spans="2:51" s="12" customFormat="1" ht="12">
      <c r="B2942" s="194"/>
      <c r="D2942" s="191" t="s">
        <v>188</v>
      </c>
      <c r="E2942" s="195" t="s">
        <v>3</v>
      </c>
      <c r="F2942" s="196" t="s">
        <v>2117</v>
      </c>
      <c r="H2942" s="197">
        <v>103.047</v>
      </c>
      <c r="I2942" s="198"/>
      <c r="L2942" s="194"/>
      <c r="M2942" s="199"/>
      <c r="N2942" s="200"/>
      <c r="O2942" s="200"/>
      <c r="P2942" s="200"/>
      <c r="Q2942" s="200"/>
      <c r="R2942" s="200"/>
      <c r="S2942" s="200"/>
      <c r="T2942" s="201"/>
      <c r="AT2942" s="195" t="s">
        <v>188</v>
      </c>
      <c r="AU2942" s="195" t="s">
        <v>81</v>
      </c>
      <c r="AV2942" s="12" t="s">
        <v>81</v>
      </c>
      <c r="AW2942" s="12" t="s">
        <v>34</v>
      </c>
      <c r="AX2942" s="12" t="s">
        <v>72</v>
      </c>
      <c r="AY2942" s="195" t="s">
        <v>177</v>
      </c>
    </row>
    <row r="2943" spans="2:51" s="12" customFormat="1" ht="12">
      <c r="B2943" s="194"/>
      <c r="D2943" s="191" t="s">
        <v>188</v>
      </c>
      <c r="E2943" s="195" t="s">
        <v>3</v>
      </c>
      <c r="F2943" s="196" t="s">
        <v>2118</v>
      </c>
      <c r="H2943" s="197">
        <v>23.184</v>
      </c>
      <c r="I2943" s="198"/>
      <c r="L2943" s="194"/>
      <c r="M2943" s="199"/>
      <c r="N2943" s="200"/>
      <c r="O2943" s="200"/>
      <c r="P2943" s="200"/>
      <c r="Q2943" s="200"/>
      <c r="R2943" s="200"/>
      <c r="S2943" s="200"/>
      <c r="T2943" s="201"/>
      <c r="AT2943" s="195" t="s">
        <v>188</v>
      </c>
      <c r="AU2943" s="195" t="s">
        <v>81</v>
      </c>
      <c r="AV2943" s="12" t="s">
        <v>81</v>
      </c>
      <c r="AW2943" s="12" t="s">
        <v>34</v>
      </c>
      <c r="AX2943" s="12" t="s">
        <v>72</v>
      </c>
      <c r="AY2943" s="195" t="s">
        <v>177</v>
      </c>
    </row>
    <row r="2944" spans="2:51" s="13" customFormat="1" ht="12">
      <c r="B2944" s="213"/>
      <c r="D2944" s="191" t="s">
        <v>188</v>
      </c>
      <c r="E2944" s="214" t="s">
        <v>3</v>
      </c>
      <c r="F2944" s="215" t="s">
        <v>1758</v>
      </c>
      <c r="H2944" s="216">
        <v>146.079</v>
      </c>
      <c r="I2944" s="217"/>
      <c r="L2944" s="213"/>
      <c r="M2944" s="218"/>
      <c r="N2944" s="219"/>
      <c r="O2944" s="219"/>
      <c r="P2944" s="219"/>
      <c r="Q2944" s="219"/>
      <c r="R2944" s="219"/>
      <c r="S2944" s="219"/>
      <c r="T2944" s="220"/>
      <c r="AT2944" s="214" t="s">
        <v>188</v>
      </c>
      <c r="AU2944" s="214" t="s">
        <v>81</v>
      </c>
      <c r="AV2944" s="13" t="s">
        <v>184</v>
      </c>
      <c r="AW2944" s="13" t="s">
        <v>34</v>
      </c>
      <c r="AX2944" s="13" t="s">
        <v>79</v>
      </c>
      <c r="AY2944" s="214" t="s">
        <v>177</v>
      </c>
    </row>
    <row r="2945" spans="2:65" s="1" customFormat="1" ht="48" customHeight="1">
      <c r="B2945" s="177"/>
      <c r="C2945" s="178" t="s">
        <v>2119</v>
      </c>
      <c r="D2945" s="178" t="s">
        <v>179</v>
      </c>
      <c r="E2945" s="179" t="s">
        <v>2120</v>
      </c>
      <c r="F2945" s="180" t="s">
        <v>2121</v>
      </c>
      <c r="G2945" s="181" t="s">
        <v>261</v>
      </c>
      <c r="H2945" s="182">
        <v>146.079</v>
      </c>
      <c r="I2945" s="183"/>
      <c r="J2945" s="184">
        <f>ROUND(I2945*H2945,2)</f>
        <v>0</v>
      </c>
      <c r="K2945" s="180" t="s">
        <v>183</v>
      </c>
      <c r="L2945" s="37"/>
      <c r="M2945" s="185" t="s">
        <v>3</v>
      </c>
      <c r="N2945" s="186" t="s">
        <v>43</v>
      </c>
      <c r="O2945" s="70"/>
      <c r="P2945" s="187">
        <f>O2945*H2945</f>
        <v>0</v>
      </c>
      <c r="Q2945" s="187">
        <v>0.00035</v>
      </c>
      <c r="R2945" s="187">
        <f>Q2945*H2945</f>
        <v>0.051127650000000004</v>
      </c>
      <c r="S2945" s="187">
        <v>0</v>
      </c>
      <c r="T2945" s="188">
        <f>S2945*H2945</f>
        <v>0</v>
      </c>
      <c r="AR2945" s="189" t="s">
        <v>265</v>
      </c>
      <c r="AT2945" s="189" t="s">
        <v>179</v>
      </c>
      <c r="AU2945" s="189" t="s">
        <v>81</v>
      </c>
      <c r="AY2945" s="18" t="s">
        <v>177</v>
      </c>
      <c r="BE2945" s="190">
        <f>IF(N2945="základní",J2945,0)</f>
        <v>0</v>
      </c>
      <c r="BF2945" s="190">
        <f>IF(N2945="snížená",J2945,0)</f>
        <v>0</v>
      </c>
      <c r="BG2945" s="190">
        <f>IF(N2945="zákl. přenesená",J2945,0)</f>
        <v>0</v>
      </c>
      <c r="BH2945" s="190">
        <f>IF(N2945="sníž. přenesená",J2945,0)</f>
        <v>0</v>
      </c>
      <c r="BI2945" s="190">
        <f>IF(N2945="nulová",J2945,0)</f>
        <v>0</v>
      </c>
      <c r="BJ2945" s="18" t="s">
        <v>79</v>
      </c>
      <c r="BK2945" s="190">
        <f>ROUND(I2945*H2945,2)</f>
        <v>0</v>
      </c>
      <c r="BL2945" s="18" t="s">
        <v>265</v>
      </c>
      <c r="BM2945" s="189" t="s">
        <v>2122</v>
      </c>
    </row>
    <row r="2946" spans="2:51" s="12" customFormat="1" ht="12">
      <c r="B2946" s="194"/>
      <c r="D2946" s="191" t="s">
        <v>188</v>
      </c>
      <c r="E2946" s="195" t="s">
        <v>3</v>
      </c>
      <c r="F2946" s="196" t="s">
        <v>2116</v>
      </c>
      <c r="H2946" s="197">
        <v>19.848</v>
      </c>
      <c r="I2946" s="198"/>
      <c r="L2946" s="194"/>
      <c r="M2946" s="199"/>
      <c r="N2946" s="200"/>
      <c r="O2946" s="200"/>
      <c r="P2946" s="200"/>
      <c r="Q2946" s="200"/>
      <c r="R2946" s="200"/>
      <c r="S2946" s="200"/>
      <c r="T2946" s="201"/>
      <c r="AT2946" s="195" t="s">
        <v>188</v>
      </c>
      <c r="AU2946" s="195" t="s">
        <v>81</v>
      </c>
      <c r="AV2946" s="12" t="s">
        <v>81</v>
      </c>
      <c r="AW2946" s="12" t="s">
        <v>34</v>
      </c>
      <c r="AX2946" s="12" t="s">
        <v>72</v>
      </c>
      <c r="AY2946" s="195" t="s">
        <v>177</v>
      </c>
    </row>
    <row r="2947" spans="2:51" s="12" customFormat="1" ht="12">
      <c r="B2947" s="194"/>
      <c r="D2947" s="191" t="s">
        <v>188</v>
      </c>
      <c r="E2947" s="195" t="s">
        <v>3</v>
      </c>
      <c r="F2947" s="196" t="s">
        <v>2117</v>
      </c>
      <c r="H2947" s="197">
        <v>103.047</v>
      </c>
      <c r="I2947" s="198"/>
      <c r="L2947" s="194"/>
      <c r="M2947" s="199"/>
      <c r="N2947" s="200"/>
      <c r="O2947" s="200"/>
      <c r="P2947" s="200"/>
      <c r="Q2947" s="200"/>
      <c r="R2947" s="200"/>
      <c r="S2947" s="200"/>
      <c r="T2947" s="201"/>
      <c r="AT2947" s="195" t="s">
        <v>188</v>
      </c>
      <c r="AU2947" s="195" t="s">
        <v>81</v>
      </c>
      <c r="AV2947" s="12" t="s">
        <v>81</v>
      </c>
      <c r="AW2947" s="12" t="s">
        <v>34</v>
      </c>
      <c r="AX2947" s="12" t="s">
        <v>72</v>
      </c>
      <c r="AY2947" s="195" t="s">
        <v>177</v>
      </c>
    </row>
    <row r="2948" spans="2:51" s="12" customFormat="1" ht="12">
      <c r="B2948" s="194"/>
      <c r="D2948" s="191" t="s">
        <v>188</v>
      </c>
      <c r="E2948" s="195" t="s">
        <v>3</v>
      </c>
      <c r="F2948" s="196" t="s">
        <v>2118</v>
      </c>
      <c r="H2948" s="197">
        <v>23.184</v>
      </c>
      <c r="I2948" s="198"/>
      <c r="L2948" s="194"/>
      <c r="M2948" s="199"/>
      <c r="N2948" s="200"/>
      <c r="O2948" s="200"/>
      <c r="P2948" s="200"/>
      <c r="Q2948" s="200"/>
      <c r="R2948" s="200"/>
      <c r="S2948" s="200"/>
      <c r="T2948" s="201"/>
      <c r="AT2948" s="195" t="s">
        <v>188</v>
      </c>
      <c r="AU2948" s="195" t="s">
        <v>81</v>
      </c>
      <c r="AV2948" s="12" t="s">
        <v>81</v>
      </c>
      <c r="AW2948" s="12" t="s">
        <v>34</v>
      </c>
      <c r="AX2948" s="12" t="s">
        <v>72</v>
      </c>
      <c r="AY2948" s="195" t="s">
        <v>177</v>
      </c>
    </row>
    <row r="2949" spans="2:51" s="13" customFormat="1" ht="12">
      <c r="B2949" s="213"/>
      <c r="D2949" s="191" t="s">
        <v>188</v>
      </c>
      <c r="E2949" s="214" t="s">
        <v>3</v>
      </c>
      <c r="F2949" s="215" t="s">
        <v>1758</v>
      </c>
      <c r="H2949" s="216">
        <v>146.079</v>
      </c>
      <c r="I2949" s="217"/>
      <c r="L2949" s="213"/>
      <c r="M2949" s="218"/>
      <c r="N2949" s="219"/>
      <c r="O2949" s="219"/>
      <c r="P2949" s="219"/>
      <c r="Q2949" s="219"/>
      <c r="R2949" s="219"/>
      <c r="S2949" s="219"/>
      <c r="T2949" s="220"/>
      <c r="AT2949" s="214" t="s">
        <v>188</v>
      </c>
      <c r="AU2949" s="214" t="s">
        <v>81</v>
      </c>
      <c r="AV2949" s="13" t="s">
        <v>184</v>
      </c>
      <c r="AW2949" s="13" t="s">
        <v>34</v>
      </c>
      <c r="AX2949" s="13" t="s">
        <v>79</v>
      </c>
      <c r="AY2949" s="214" t="s">
        <v>177</v>
      </c>
    </row>
    <row r="2950" spans="2:65" s="1" customFormat="1" ht="36" customHeight="1">
      <c r="B2950" s="177"/>
      <c r="C2950" s="178" t="s">
        <v>2123</v>
      </c>
      <c r="D2950" s="178" t="s">
        <v>179</v>
      </c>
      <c r="E2950" s="179" t="s">
        <v>2124</v>
      </c>
      <c r="F2950" s="180" t="s">
        <v>2125</v>
      </c>
      <c r="G2950" s="181" t="s">
        <v>494</v>
      </c>
      <c r="H2950" s="182">
        <v>3.5</v>
      </c>
      <c r="I2950" s="183"/>
      <c r="J2950" s="184">
        <f>ROUND(I2950*H2950,2)</f>
        <v>0</v>
      </c>
      <c r="K2950" s="180" t="s">
        <v>183</v>
      </c>
      <c r="L2950" s="37"/>
      <c r="M2950" s="185" t="s">
        <v>3</v>
      </c>
      <c r="N2950" s="186" t="s">
        <v>43</v>
      </c>
      <c r="O2950" s="70"/>
      <c r="P2950" s="187">
        <f>O2950*H2950</f>
        <v>0</v>
      </c>
      <c r="Q2950" s="187">
        <v>0.00285</v>
      </c>
      <c r="R2950" s="187">
        <f>Q2950*H2950</f>
        <v>0.009975000000000001</v>
      </c>
      <c r="S2950" s="187">
        <v>0</v>
      </c>
      <c r="T2950" s="188">
        <f>S2950*H2950</f>
        <v>0</v>
      </c>
      <c r="AR2950" s="189" t="s">
        <v>265</v>
      </c>
      <c r="AT2950" s="189" t="s">
        <v>179</v>
      </c>
      <c r="AU2950" s="189" t="s">
        <v>81</v>
      </c>
      <c r="AY2950" s="18" t="s">
        <v>177</v>
      </c>
      <c r="BE2950" s="190">
        <f>IF(N2950="základní",J2950,0)</f>
        <v>0</v>
      </c>
      <c r="BF2950" s="190">
        <f>IF(N2950="snížená",J2950,0)</f>
        <v>0</v>
      </c>
      <c r="BG2950" s="190">
        <f>IF(N2950="zákl. přenesená",J2950,0)</f>
        <v>0</v>
      </c>
      <c r="BH2950" s="190">
        <f>IF(N2950="sníž. přenesená",J2950,0)</f>
        <v>0</v>
      </c>
      <c r="BI2950" s="190">
        <f>IF(N2950="nulová",J2950,0)</f>
        <v>0</v>
      </c>
      <c r="BJ2950" s="18" t="s">
        <v>79</v>
      </c>
      <c r="BK2950" s="190">
        <f>ROUND(I2950*H2950,2)</f>
        <v>0</v>
      </c>
      <c r="BL2950" s="18" t="s">
        <v>265</v>
      </c>
      <c r="BM2950" s="189" t="s">
        <v>2126</v>
      </c>
    </row>
    <row r="2951" spans="2:47" s="1" customFormat="1" ht="12">
      <c r="B2951" s="37"/>
      <c r="D2951" s="191" t="s">
        <v>186</v>
      </c>
      <c r="F2951" s="192" t="s">
        <v>2127</v>
      </c>
      <c r="I2951" s="122"/>
      <c r="L2951" s="37"/>
      <c r="M2951" s="193"/>
      <c r="N2951" s="70"/>
      <c r="O2951" s="70"/>
      <c r="P2951" s="70"/>
      <c r="Q2951" s="70"/>
      <c r="R2951" s="70"/>
      <c r="S2951" s="70"/>
      <c r="T2951" s="71"/>
      <c r="AT2951" s="18" t="s">
        <v>186</v>
      </c>
      <c r="AU2951" s="18" t="s">
        <v>81</v>
      </c>
    </row>
    <row r="2952" spans="2:51" s="12" customFormat="1" ht="12">
      <c r="B2952" s="194"/>
      <c r="D2952" s="191" t="s">
        <v>188</v>
      </c>
      <c r="E2952" s="195" t="s">
        <v>3</v>
      </c>
      <c r="F2952" s="196" t="s">
        <v>2128</v>
      </c>
      <c r="H2952" s="197">
        <v>3.5</v>
      </c>
      <c r="I2952" s="198"/>
      <c r="L2952" s="194"/>
      <c r="M2952" s="199"/>
      <c r="N2952" s="200"/>
      <c r="O2952" s="200"/>
      <c r="P2952" s="200"/>
      <c r="Q2952" s="200"/>
      <c r="R2952" s="200"/>
      <c r="S2952" s="200"/>
      <c r="T2952" s="201"/>
      <c r="AT2952" s="195" t="s">
        <v>188</v>
      </c>
      <c r="AU2952" s="195" t="s">
        <v>81</v>
      </c>
      <c r="AV2952" s="12" t="s">
        <v>81</v>
      </c>
      <c r="AW2952" s="12" t="s">
        <v>34</v>
      </c>
      <c r="AX2952" s="12" t="s">
        <v>79</v>
      </c>
      <c r="AY2952" s="195" t="s">
        <v>177</v>
      </c>
    </row>
    <row r="2953" spans="2:65" s="1" customFormat="1" ht="24" customHeight="1">
      <c r="B2953" s="177"/>
      <c r="C2953" s="178" t="s">
        <v>2129</v>
      </c>
      <c r="D2953" s="178" t="s">
        <v>179</v>
      </c>
      <c r="E2953" s="179" t="s">
        <v>2130</v>
      </c>
      <c r="F2953" s="180" t="s">
        <v>2131</v>
      </c>
      <c r="G2953" s="181" t="s">
        <v>494</v>
      </c>
      <c r="H2953" s="182">
        <v>5</v>
      </c>
      <c r="I2953" s="183"/>
      <c r="J2953" s="184">
        <f>ROUND(I2953*H2953,2)</f>
        <v>0</v>
      </c>
      <c r="K2953" s="180" t="s">
        <v>183</v>
      </c>
      <c r="L2953" s="37"/>
      <c r="M2953" s="185" t="s">
        <v>3</v>
      </c>
      <c r="N2953" s="186" t="s">
        <v>43</v>
      </c>
      <c r="O2953" s="70"/>
      <c r="P2953" s="187">
        <f>O2953*H2953</f>
        <v>0</v>
      </c>
      <c r="Q2953" s="187">
        <v>0.00586</v>
      </c>
      <c r="R2953" s="187">
        <f>Q2953*H2953</f>
        <v>0.0293</v>
      </c>
      <c r="S2953" s="187">
        <v>0</v>
      </c>
      <c r="T2953" s="188">
        <f>S2953*H2953</f>
        <v>0</v>
      </c>
      <c r="AR2953" s="189" t="s">
        <v>265</v>
      </c>
      <c r="AT2953" s="189" t="s">
        <v>179</v>
      </c>
      <c r="AU2953" s="189" t="s">
        <v>81</v>
      </c>
      <c r="AY2953" s="18" t="s">
        <v>177</v>
      </c>
      <c r="BE2953" s="190">
        <f>IF(N2953="základní",J2953,0)</f>
        <v>0</v>
      </c>
      <c r="BF2953" s="190">
        <f>IF(N2953="snížená",J2953,0)</f>
        <v>0</v>
      </c>
      <c r="BG2953" s="190">
        <f>IF(N2953="zákl. přenesená",J2953,0)</f>
        <v>0</v>
      </c>
      <c r="BH2953" s="190">
        <f>IF(N2953="sníž. přenesená",J2953,0)</f>
        <v>0</v>
      </c>
      <c r="BI2953" s="190">
        <f>IF(N2953="nulová",J2953,0)</f>
        <v>0</v>
      </c>
      <c r="BJ2953" s="18" t="s">
        <v>79</v>
      </c>
      <c r="BK2953" s="190">
        <f>ROUND(I2953*H2953,2)</f>
        <v>0</v>
      </c>
      <c r="BL2953" s="18" t="s">
        <v>265</v>
      </c>
      <c r="BM2953" s="189" t="s">
        <v>2132</v>
      </c>
    </row>
    <row r="2954" spans="2:47" s="1" customFormat="1" ht="12">
      <c r="B2954" s="37"/>
      <c r="D2954" s="191" t="s">
        <v>186</v>
      </c>
      <c r="F2954" s="192" t="s">
        <v>2127</v>
      </c>
      <c r="I2954" s="122"/>
      <c r="L2954" s="37"/>
      <c r="M2954" s="193"/>
      <c r="N2954" s="70"/>
      <c r="O2954" s="70"/>
      <c r="P2954" s="70"/>
      <c r="Q2954" s="70"/>
      <c r="R2954" s="70"/>
      <c r="S2954" s="70"/>
      <c r="T2954" s="71"/>
      <c r="AT2954" s="18" t="s">
        <v>186</v>
      </c>
      <c r="AU2954" s="18" t="s">
        <v>81</v>
      </c>
    </row>
    <row r="2955" spans="2:51" s="12" customFormat="1" ht="12">
      <c r="B2955" s="194"/>
      <c r="D2955" s="191" t="s">
        <v>188</v>
      </c>
      <c r="E2955" s="195" t="s">
        <v>3</v>
      </c>
      <c r="F2955" s="196" t="s">
        <v>2052</v>
      </c>
      <c r="H2955" s="197">
        <v>5</v>
      </c>
      <c r="I2955" s="198"/>
      <c r="L2955" s="194"/>
      <c r="M2955" s="199"/>
      <c r="N2955" s="200"/>
      <c r="O2955" s="200"/>
      <c r="P2955" s="200"/>
      <c r="Q2955" s="200"/>
      <c r="R2955" s="200"/>
      <c r="S2955" s="200"/>
      <c r="T2955" s="201"/>
      <c r="AT2955" s="195" t="s">
        <v>188</v>
      </c>
      <c r="AU2955" s="195" t="s">
        <v>81</v>
      </c>
      <c r="AV2955" s="12" t="s">
        <v>81</v>
      </c>
      <c r="AW2955" s="12" t="s">
        <v>34</v>
      </c>
      <c r="AX2955" s="12" t="s">
        <v>79</v>
      </c>
      <c r="AY2955" s="195" t="s">
        <v>177</v>
      </c>
    </row>
    <row r="2956" spans="2:65" s="1" customFormat="1" ht="24" customHeight="1">
      <c r="B2956" s="177"/>
      <c r="C2956" s="178" t="s">
        <v>2133</v>
      </c>
      <c r="D2956" s="178" t="s">
        <v>179</v>
      </c>
      <c r="E2956" s="179" t="s">
        <v>2134</v>
      </c>
      <c r="F2956" s="180" t="s">
        <v>2135</v>
      </c>
      <c r="G2956" s="181" t="s">
        <v>494</v>
      </c>
      <c r="H2956" s="182">
        <v>2</v>
      </c>
      <c r="I2956" s="183"/>
      <c r="J2956" s="184">
        <f>ROUND(I2956*H2956,2)</f>
        <v>0</v>
      </c>
      <c r="K2956" s="180" t="s">
        <v>183</v>
      </c>
      <c r="L2956" s="37"/>
      <c r="M2956" s="185" t="s">
        <v>3</v>
      </c>
      <c r="N2956" s="186" t="s">
        <v>43</v>
      </c>
      <c r="O2956" s="70"/>
      <c r="P2956" s="187">
        <f>O2956*H2956</f>
        <v>0</v>
      </c>
      <c r="Q2956" s="187">
        <v>0.00218</v>
      </c>
      <c r="R2956" s="187">
        <f>Q2956*H2956</f>
        <v>0.00436</v>
      </c>
      <c r="S2956" s="187">
        <v>0</v>
      </c>
      <c r="T2956" s="188">
        <f>S2956*H2956</f>
        <v>0</v>
      </c>
      <c r="AR2956" s="189" t="s">
        <v>265</v>
      </c>
      <c r="AT2956" s="189" t="s">
        <v>179</v>
      </c>
      <c r="AU2956" s="189" t="s">
        <v>81</v>
      </c>
      <c r="AY2956" s="18" t="s">
        <v>177</v>
      </c>
      <c r="BE2956" s="190">
        <f>IF(N2956="základní",J2956,0)</f>
        <v>0</v>
      </c>
      <c r="BF2956" s="190">
        <f>IF(N2956="snížená",J2956,0)</f>
        <v>0</v>
      </c>
      <c r="BG2956" s="190">
        <f>IF(N2956="zákl. přenesená",J2956,0)</f>
        <v>0</v>
      </c>
      <c r="BH2956" s="190">
        <f>IF(N2956="sníž. přenesená",J2956,0)</f>
        <v>0</v>
      </c>
      <c r="BI2956" s="190">
        <f>IF(N2956="nulová",J2956,0)</f>
        <v>0</v>
      </c>
      <c r="BJ2956" s="18" t="s">
        <v>79</v>
      </c>
      <c r="BK2956" s="190">
        <f>ROUND(I2956*H2956,2)</f>
        <v>0</v>
      </c>
      <c r="BL2956" s="18" t="s">
        <v>265</v>
      </c>
      <c r="BM2956" s="189" t="s">
        <v>2136</v>
      </c>
    </row>
    <row r="2957" spans="2:47" s="1" customFormat="1" ht="12">
      <c r="B2957" s="37"/>
      <c r="D2957" s="191" t="s">
        <v>186</v>
      </c>
      <c r="F2957" s="192" t="s">
        <v>2127</v>
      </c>
      <c r="I2957" s="122"/>
      <c r="L2957" s="37"/>
      <c r="M2957" s="193"/>
      <c r="N2957" s="70"/>
      <c r="O2957" s="70"/>
      <c r="P2957" s="70"/>
      <c r="Q2957" s="70"/>
      <c r="R2957" s="70"/>
      <c r="S2957" s="70"/>
      <c r="T2957" s="71"/>
      <c r="AT2957" s="18" t="s">
        <v>186</v>
      </c>
      <c r="AU2957" s="18" t="s">
        <v>81</v>
      </c>
    </row>
    <row r="2958" spans="2:51" s="12" customFormat="1" ht="12">
      <c r="B2958" s="194"/>
      <c r="D2958" s="191" t="s">
        <v>188</v>
      </c>
      <c r="E2958" s="195" t="s">
        <v>3</v>
      </c>
      <c r="F2958" s="196" t="s">
        <v>2137</v>
      </c>
      <c r="H2958" s="197">
        <v>2</v>
      </c>
      <c r="I2958" s="198"/>
      <c r="L2958" s="194"/>
      <c r="M2958" s="199"/>
      <c r="N2958" s="200"/>
      <c r="O2958" s="200"/>
      <c r="P2958" s="200"/>
      <c r="Q2958" s="200"/>
      <c r="R2958" s="200"/>
      <c r="S2958" s="200"/>
      <c r="T2958" s="201"/>
      <c r="AT2958" s="195" t="s">
        <v>188</v>
      </c>
      <c r="AU2958" s="195" t="s">
        <v>81</v>
      </c>
      <c r="AV2958" s="12" t="s">
        <v>81</v>
      </c>
      <c r="AW2958" s="12" t="s">
        <v>34</v>
      </c>
      <c r="AX2958" s="12" t="s">
        <v>79</v>
      </c>
      <c r="AY2958" s="195" t="s">
        <v>177</v>
      </c>
    </row>
    <row r="2959" spans="2:65" s="1" customFormat="1" ht="24" customHeight="1">
      <c r="B2959" s="177"/>
      <c r="C2959" s="178" t="s">
        <v>2138</v>
      </c>
      <c r="D2959" s="178" t="s">
        <v>179</v>
      </c>
      <c r="E2959" s="179" t="s">
        <v>2139</v>
      </c>
      <c r="F2959" s="180" t="s">
        <v>2140</v>
      </c>
      <c r="G2959" s="181" t="s">
        <v>494</v>
      </c>
      <c r="H2959" s="182">
        <v>1</v>
      </c>
      <c r="I2959" s="183"/>
      <c r="J2959" s="184">
        <f>ROUND(I2959*H2959,2)</f>
        <v>0</v>
      </c>
      <c r="K2959" s="180" t="s">
        <v>183</v>
      </c>
      <c r="L2959" s="37"/>
      <c r="M2959" s="185" t="s">
        <v>3</v>
      </c>
      <c r="N2959" s="186" t="s">
        <v>43</v>
      </c>
      <c r="O2959" s="70"/>
      <c r="P2959" s="187">
        <f>O2959*H2959</f>
        <v>0</v>
      </c>
      <c r="Q2959" s="187">
        <v>0.00347</v>
      </c>
      <c r="R2959" s="187">
        <f>Q2959*H2959</f>
        <v>0.00347</v>
      </c>
      <c r="S2959" s="187">
        <v>0</v>
      </c>
      <c r="T2959" s="188">
        <f>S2959*H2959</f>
        <v>0</v>
      </c>
      <c r="AR2959" s="189" t="s">
        <v>265</v>
      </c>
      <c r="AT2959" s="189" t="s">
        <v>179</v>
      </c>
      <c r="AU2959" s="189" t="s">
        <v>81</v>
      </c>
      <c r="AY2959" s="18" t="s">
        <v>177</v>
      </c>
      <c r="BE2959" s="190">
        <f>IF(N2959="základní",J2959,0)</f>
        <v>0</v>
      </c>
      <c r="BF2959" s="190">
        <f>IF(N2959="snížená",J2959,0)</f>
        <v>0</v>
      </c>
      <c r="BG2959" s="190">
        <f>IF(N2959="zákl. přenesená",J2959,0)</f>
        <v>0</v>
      </c>
      <c r="BH2959" s="190">
        <f>IF(N2959="sníž. přenesená",J2959,0)</f>
        <v>0</v>
      </c>
      <c r="BI2959" s="190">
        <f>IF(N2959="nulová",J2959,0)</f>
        <v>0</v>
      </c>
      <c r="BJ2959" s="18" t="s">
        <v>79</v>
      </c>
      <c r="BK2959" s="190">
        <f>ROUND(I2959*H2959,2)</f>
        <v>0</v>
      </c>
      <c r="BL2959" s="18" t="s">
        <v>265</v>
      </c>
      <c r="BM2959" s="189" t="s">
        <v>2141</v>
      </c>
    </row>
    <row r="2960" spans="2:47" s="1" customFormat="1" ht="12">
      <c r="B2960" s="37"/>
      <c r="D2960" s="191" t="s">
        <v>186</v>
      </c>
      <c r="F2960" s="192" t="s">
        <v>2127</v>
      </c>
      <c r="I2960" s="122"/>
      <c r="L2960" s="37"/>
      <c r="M2960" s="193"/>
      <c r="N2960" s="70"/>
      <c r="O2960" s="70"/>
      <c r="P2960" s="70"/>
      <c r="Q2960" s="70"/>
      <c r="R2960" s="70"/>
      <c r="S2960" s="70"/>
      <c r="T2960" s="71"/>
      <c r="AT2960" s="18" t="s">
        <v>186</v>
      </c>
      <c r="AU2960" s="18" t="s">
        <v>81</v>
      </c>
    </row>
    <row r="2961" spans="2:51" s="12" customFormat="1" ht="12">
      <c r="B2961" s="194"/>
      <c r="D2961" s="191" t="s">
        <v>188</v>
      </c>
      <c r="E2961" s="195" t="s">
        <v>3</v>
      </c>
      <c r="F2961" s="196" t="s">
        <v>2142</v>
      </c>
      <c r="H2961" s="197">
        <v>1</v>
      </c>
      <c r="I2961" s="198"/>
      <c r="L2961" s="194"/>
      <c r="M2961" s="199"/>
      <c r="N2961" s="200"/>
      <c r="O2961" s="200"/>
      <c r="P2961" s="200"/>
      <c r="Q2961" s="200"/>
      <c r="R2961" s="200"/>
      <c r="S2961" s="200"/>
      <c r="T2961" s="201"/>
      <c r="AT2961" s="195" t="s">
        <v>188</v>
      </c>
      <c r="AU2961" s="195" t="s">
        <v>81</v>
      </c>
      <c r="AV2961" s="12" t="s">
        <v>81</v>
      </c>
      <c r="AW2961" s="12" t="s">
        <v>34</v>
      </c>
      <c r="AX2961" s="12" t="s">
        <v>79</v>
      </c>
      <c r="AY2961" s="195" t="s">
        <v>177</v>
      </c>
    </row>
    <row r="2962" spans="2:65" s="1" customFormat="1" ht="36" customHeight="1">
      <c r="B2962" s="177"/>
      <c r="C2962" s="178" t="s">
        <v>2143</v>
      </c>
      <c r="D2962" s="178" t="s">
        <v>179</v>
      </c>
      <c r="E2962" s="179" t="s">
        <v>2144</v>
      </c>
      <c r="F2962" s="180" t="s">
        <v>2145</v>
      </c>
      <c r="G2962" s="181" t="s">
        <v>494</v>
      </c>
      <c r="H2962" s="182">
        <v>40.826</v>
      </c>
      <c r="I2962" s="183"/>
      <c r="J2962" s="184">
        <f>ROUND(I2962*H2962,2)</f>
        <v>0</v>
      </c>
      <c r="K2962" s="180" t="s">
        <v>183</v>
      </c>
      <c r="L2962" s="37"/>
      <c r="M2962" s="185" t="s">
        <v>3</v>
      </c>
      <c r="N2962" s="186" t="s">
        <v>43</v>
      </c>
      <c r="O2962" s="70"/>
      <c r="P2962" s="187">
        <f>O2962*H2962</f>
        <v>0</v>
      </c>
      <c r="Q2962" s="187">
        <v>0.00184</v>
      </c>
      <c r="R2962" s="187">
        <f>Q2962*H2962</f>
        <v>0.07511984000000001</v>
      </c>
      <c r="S2962" s="187">
        <v>0</v>
      </c>
      <c r="T2962" s="188">
        <f>S2962*H2962</f>
        <v>0</v>
      </c>
      <c r="AR2962" s="189" t="s">
        <v>265</v>
      </c>
      <c r="AT2962" s="189" t="s">
        <v>179</v>
      </c>
      <c r="AU2962" s="189" t="s">
        <v>81</v>
      </c>
      <c r="AY2962" s="18" t="s">
        <v>177</v>
      </c>
      <c r="BE2962" s="190">
        <f>IF(N2962="základní",J2962,0)</f>
        <v>0</v>
      </c>
      <c r="BF2962" s="190">
        <f>IF(N2962="snížená",J2962,0)</f>
        <v>0</v>
      </c>
      <c r="BG2962" s="190">
        <f>IF(N2962="zákl. přenesená",J2962,0)</f>
        <v>0</v>
      </c>
      <c r="BH2962" s="190">
        <f>IF(N2962="sníž. přenesená",J2962,0)</f>
        <v>0</v>
      </c>
      <c r="BI2962" s="190">
        <f>IF(N2962="nulová",J2962,0)</f>
        <v>0</v>
      </c>
      <c r="BJ2962" s="18" t="s">
        <v>79</v>
      </c>
      <c r="BK2962" s="190">
        <f>ROUND(I2962*H2962,2)</f>
        <v>0</v>
      </c>
      <c r="BL2962" s="18" t="s">
        <v>265</v>
      </c>
      <c r="BM2962" s="189" t="s">
        <v>2146</v>
      </c>
    </row>
    <row r="2963" spans="2:47" s="1" customFormat="1" ht="12">
      <c r="B2963" s="37"/>
      <c r="D2963" s="191" t="s">
        <v>186</v>
      </c>
      <c r="F2963" s="192" t="s">
        <v>2127</v>
      </c>
      <c r="I2963" s="122"/>
      <c r="L2963" s="37"/>
      <c r="M2963" s="193"/>
      <c r="N2963" s="70"/>
      <c r="O2963" s="70"/>
      <c r="P2963" s="70"/>
      <c r="Q2963" s="70"/>
      <c r="R2963" s="70"/>
      <c r="S2963" s="70"/>
      <c r="T2963" s="71"/>
      <c r="AT2963" s="18" t="s">
        <v>186</v>
      </c>
      <c r="AU2963" s="18" t="s">
        <v>81</v>
      </c>
    </row>
    <row r="2964" spans="2:51" s="12" customFormat="1" ht="12">
      <c r="B2964" s="194"/>
      <c r="D2964" s="191" t="s">
        <v>188</v>
      </c>
      <c r="E2964" s="195" t="s">
        <v>3</v>
      </c>
      <c r="F2964" s="196" t="s">
        <v>2147</v>
      </c>
      <c r="H2964" s="197">
        <v>40.826</v>
      </c>
      <c r="I2964" s="198"/>
      <c r="L2964" s="194"/>
      <c r="M2964" s="199"/>
      <c r="N2964" s="200"/>
      <c r="O2964" s="200"/>
      <c r="P2964" s="200"/>
      <c r="Q2964" s="200"/>
      <c r="R2964" s="200"/>
      <c r="S2964" s="200"/>
      <c r="T2964" s="201"/>
      <c r="AT2964" s="195" t="s">
        <v>188</v>
      </c>
      <c r="AU2964" s="195" t="s">
        <v>81</v>
      </c>
      <c r="AV2964" s="12" t="s">
        <v>81</v>
      </c>
      <c r="AW2964" s="12" t="s">
        <v>34</v>
      </c>
      <c r="AX2964" s="12" t="s">
        <v>79</v>
      </c>
      <c r="AY2964" s="195" t="s">
        <v>177</v>
      </c>
    </row>
    <row r="2965" spans="2:65" s="1" customFormat="1" ht="36" customHeight="1">
      <c r="B2965" s="177"/>
      <c r="C2965" s="178" t="s">
        <v>2148</v>
      </c>
      <c r="D2965" s="178" t="s">
        <v>179</v>
      </c>
      <c r="E2965" s="179" t="s">
        <v>2149</v>
      </c>
      <c r="F2965" s="180" t="s">
        <v>2150</v>
      </c>
      <c r="G2965" s="181" t="s">
        <v>494</v>
      </c>
      <c r="H2965" s="182">
        <v>22.326</v>
      </c>
      <c r="I2965" s="183"/>
      <c r="J2965" s="184">
        <f>ROUND(I2965*H2965,2)</f>
        <v>0</v>
      </c>
      <c r="K2965" s="180" t="s">
        <v>183</v>
      </c>
      <c r="L2965" s="37"/>
      <c r="M2965" s="185" t="s">
        <v>3</v>
      </c>
      <c r="N2965" s="186" t="s">
        <v>43</v>
      </c>
      <c r="O2965" s="70"/>
      <c r="P2965" s="187">
        <f>O2965*H2965</f>
        <v>0</v>
      </c>
      <c r="Q2965" s="187">
        <v>0.00296</v>
      </c>
      <c r="R2965" s="187">
        <f>Q2965*H2965</f>
        <v>0.06608496</v>
      </c>
      <c r="S2965" s="187">
        <v>0</v>
      </c>
      <c r="T2965" s="188">
        <f>S2965*H2965</f>
        <v>0</v>
      </c>
      <c r="AR2965" s="189" t="s">
        <v>265</v>
      </c>
      <c r="AT2965" s="189" t="s">
        <v>179</v>
      </c>
      <c r="AU2965" s="189" t="s">
        <v>81</v>
      </c>
      <c r="AY2965" s="18" t="s">
        <v>177</v>
      </c>
      <c r="BE2965" s="190">
        <f>IF(N2965="základní",J2965,0)</f>
        <v>0</v>
      </c>
      <c r="BF2965" s="190">
        <f>IF(N2965="snížená",J2965,0)</f>
        <v>0</v>
      </c>
      <c r="BG2965" s="190">
        <f>IF(N2965="zákl. přenesená",J2965,0)</f>
        <v>0</v>
      </c>
      <c r="BH2965" s="190">
        <f>IF(N2965="sníž. přenesená",J2965,0)</f>
        <v>0</v>
      </c>
      <c r="BI2965" s="190">
        <f>IF(N2965="nulová",J2965,0)</f>
        <v>0</v>
      </c>
      <c r="BJ2965" s="18" t="s">
        <v>79</v>
      </c>
      <c r="BK2965" s="190">
        <f>ROUND(I2965*H2965,2)</f>
        <v>0</v>
      </c>
      <c r="BL2965" s="18" t="s">
        <v>265</v>
      </c>
      <c r="BM2965" s="189" t="s">
        <v>2151</v>
      </c>
    </row>
    <row r="2966" spans="2:47" s="1" customFormat="1" ht="12">
      <c r="B2966" s="37"/>
      <c r="D2966" s="191" t="s">
        <v>186</v>
      </c>
      <c r="F2966" s="192" t="s">
        <v>2127</v>
      </c>
      <c r="I2966" s="122"/>
      <c r="L2966" s="37"/>
      <c r="M2966" s="193"/>
      <c r="N2966" s="70"/>
      <c r="O2966" s="70"/>
      <c r="P2966" s="70"/>
      <c r="Q2966" s="70"/>
      <c r="R2966" s="70"/>
      <c r="S2966" s="70"/>
      <c r="T2966" s="71"/>
      <c r="AT2966" s="18" t="s">
        <v>186</v>
      </c>
      <c r="AU2966" s="18" t="s">
        <v>81</v>
      </c>
    </row>
    <row r="2967" spans="2:51" s="12" customFormat="1" ht="12">
      <c r="B2967" s="194"/>
      <c r="D2967" s="191" t="s">
        <v>188</v>
      </c>
      <c r="E2967" s="195" t="s">
        <v>3</v>
      </c>
      <c r="F2967" s="196" t="s">
        <v>2152</v>
      </c>
      <c r="H2967" s="197">
        <v>22.326</v>
      </c>
      <c r="I2967" s="198"/>
      <c r="L2967" s="194"/>
      <c r="M2967" s="199"/>
      <c r="N2967" s="200"/>
      <c r="O2967" s="200"/>
      <c r="P2967" s="200"/>
      <c r="Q2967" s="200"/>
      <c r="R2967" s="200"/>
      <c r="S2967" s="200"/>
      <c r="T2967" s="201"/>
      <c r="AT2967" s="195" t="s">
        <v>188</v>
      </c>
      <c r="AU2967" s="195" t="s">
        <v>81</v>
      </c>
      <c r="AV2967" s="12" t="s">
        <v>81</v>
      </c>
      <c r="AW2967" s="12" t="s">
        <v>34</v>
      </c>
      <c r="AX2967" s="12" t="s">
        <v>79</v>
      </c>
      <c r="AY2967" s="195" t="s">
        <v>177</v>
      </c>
    </row>
    <row r="2968" spans="2:65" s="1" customFormat="1" ht="36" customHeight="1">
      <c r="B2968" s="177"/>
      <c r="C2968" s="178" t="s">
        <v>2153</v>
      </c>
      <c r="D2968" s="178" t="s">
        <v>179</v>
      </c>
      <c r="E2968" s="179" t="s">
        <v>2154</v>
      </c>
      <c r="F2968" s="180" t="s">
        <v>2155</v>
      </c>
      <c r="G2968" s="181" t="s">
        <v>494</v>
      </c>
      <c r="H2968" s="182">
        <v>15.2</v>
      </c>
      <c r="I2968" s="183"/>
      <c r="J2968" s="184">
        <f>ROUND(I2968*H2968,2)</f>
        <v>0</v>
      </c>
      <c r="K2968" s="180" t="s">
        <v>183</v>
      </c>
      <c r="L2968" s="37"/>
      <c r="M2968" s="185" t="s">
        <v>3</v>
      </c>
      <c r="N2968" s="186" t="s">
        <v>43</v>
      </c>
      <c r="O2968" s="70"/>
      <c r="P2968" s="187">
        <f>O2968*H2968</f>
        <v>0</v>
      </c>
      <c r="Q2968" s="187">
        <v>0.00269</v>
      </c>
      <c r="R2968" s="187">
        <f>Q2968*H2968</f>
        <v>0.040888</v>
      </c>
      <c r="S2968" s="187">
        <v>0</v>
      </c>
      <c r="T2968" s="188">
        <f>S2968*H2968</f>
        <v>0</v>
      </c>
      <c r="AR2968" s="189" t="s">
        <v>265</v>
      </c>
      <c r="AT2968" s="189" t="s">
        <v>179</v>
      </c>
      <c r="AU2968" s="189" t="s">
        <v>81</v>
      </c>
      <c r="AY2968" s="18" t="s">
        <v>177</v>
      </c>
      <c r="BE2968" s="190">
        <f>IF(N2968="základní",J2968,0)</f>
        <v>0</v>
      </c>
      <c r="BF2968" s="190">
        <f>IF(N2968="snížená",J2968,0)</f>
        <v>0</v>
      </c>
      <c r="BG2968" s="190">
        <f>IF(N2968="zákl. přenesená",J2968,0)</f>
        <v>0</v>
      </c>
      <c r="BH2968" s="190">
        <f>IF(N2968="sníž. přenesená",J2968,0)</f>
        <v>0</v>
      </c>
      <c r="BI2968" s="190">
        <f>IF(N2968="nulová",J2968,0)</f>
        <v>0</v>
      </c>
      <c r="BJ2968" s="18" t="s">
        <v>79</v>
      </c>
      <c r="BK2968" s="190">
        <f>ROUND(I2968*H2968,2)</f>
        <v>0</v>
      </c>
      <c r="BL2968" s="18" t="s">
        <v>265</v>
      </c>
      <c r="BM2968" s="189" t="s">
        <v>2156</v>
      </c>
    </row>
    <row r="2969" spans="2:51" s="12" customFormat="1" ht="12">
      <c r="B2969" s="194"/>
      <c r="D2969" s="191" t="s">
        <v>188</v>
      </c>
      <c r="E2969" s="195" t="s">
        <v>3</v>
      </c>
      <c r="F2969" s="196" t="s">
        <v>2157</v>
      </c>
      <c r="H2969" s="197">
        <v>15.2</v>
      </c>
      <c r="I2969" s="198"/>
      <c r="L2969" s="194"/>
      <c r="M2969" s="199"/>
      <c r="N2969" s="200"/>
      <c r="O2969" s="200"/>
      <c r="P2969" s="200"/>
      <c r="Q2969" s="200"/>
      <c r="R2969" s="200"/>
      <c r="S2969" s="200"/>
      <c r="T2969" s="201"/>
      <c r="AT2969" s="195" t="s">
        <v>188</v>
      </c>
      <c r="AU2969" s="195" t="s">
        <v>81</v>
      </c>
      <c r="AV2969" s="12" t="s">
        <v>81</v>
      </c>
      <c r="AW2969" s="12" t="s">
        <v>34</v>
      </c>
      <c r="AX2969" s="12" t="s">
        <v>79</v>
      </c>
      <c r="AY2969" s="195" t="s">
        <v>177</v>
      </c>
    </row>
    <row r="2970" spans="2:65" s="1" customFormat="1" ht="48" customHeight="1">
      <c r="B2970" s="177"/>
      <c r="C2970" s="178" t="s">
        <v>2158</v>
      </c>
      <c r="D2970" s="178" t="s">
        <v>179</v>
      </c>
      <c r="E2970" s="179" t="s">
        <v>2159</v>
      </c>
      <c r="F2970" s="180" t="s">
        <v>2160</v>
      </c>
      <c r="G2970" s="181" t="s">
        <v>245</v>
      </c>
      <c r="H2970" s="182">
        <v>20</v>
      </c>
      <c r="I2970" s="183"/>
      <c r="J2970" s="184">
        <f>ROUND(I2970*H2970,2)</f>
        <v>0</v>
      </c>
      <c r="K2970" s="180" t="s">
        <v>183</v>
      </c>
      <c r="L2970" s="37"/>
      <c r="M2970" s="185" t="s">
        <v>3</v>
      </c>
      <c r="N2970" s="186" t="s">
        <v>43</v>
      </c>
      <c r="O2970" s="70"/>
      <c r="P2970" s="187">
        <f>O2970*H2970</f>
        <v>0</v>
      </c>
      <c r="Q2970" s="187">
        <v>0</v>
      </c>
      <c r="R2970" s="187">
        <f>Q2970*H2970</f>
        <v>0</v>
      </c>
      <c r="S2970" s="187">
        <v>0</v>
      </c>
      <c r="T2970" s="188">
        <f>S2970*H2970</f>
        <v>0</v>
      </c>
      <c r="AR2970" s="189" t="s">
        <v>265</v>
      </c>
      <c r="AT2970" s="189" t="s">
        <v>179</v>
      </c>
      <c r="AU2970" s="189" t="s">
        <v>81</v>
      </c>
      <c r="AY2970" s="18" t="s">
        <v>177</v>
      </c>
      <c r="BE2970" s="190">
        <f>IF(N2970="základní",J2970,0)</f>
        <v>0</v>
      </c>
      <c r="BF2970" s="190">
        <f>IF(N2970="snížená",J2970,0)</f>
        <v>0</v>
      </c>
      <c r="BG2970" s="190">
        <f>IF(N2970="zákl. přenesená",J2970,0)</f>
        <v>0</v>
      </c>
      <c r="BH2970" s="190">
        <f>IF(N2970="sníž. přenesená",J2970,0)</f>
        <v>0</v>
      </c>
      <c r="BI2970" s="190">
        <f>IF(N2970="nulová",J2970,0)</f>
        <v>0</v>
      </c>
      <c r="BJ2970" s="18" t="s">
        <v>79</v>
      </c>
      <c r="BK2970" s="190">
        <f>ROUND(I2970*H2970,2)</f>
        <v>0</v>
      </c>
      <c r="BL2970" s="18" t="s">
        <v>265</v>
      </c>
      <c r="BM2970" s="189" t="s">
        <v>2161</v>
      </c>
    </row>
    <row r="2971" spans="2:51" s="12" customFormat="1" ht="12">
      <c r="B2971" s="194"/>
      <c r="D2971" s="191" t="s">
        <v>188</v>
      </c>
      <c r="E2971" s="195" t="s">
        <v>3</v>
      </c>
      <c r="F2971" s="196" t="s">
        <v>2162</v>
      </c>
      <c r="H2971" s="197">
        <v>20</v>
      </c>
      <c r="I2971" s="198"/>
      <c r="L2971" s="194"/>
      <c r="M2971" s="199"/>
      <c r="N2971" s="200"/>
      <c r="O2971" s="200"/>
      <c r="P2971" s="200"/>
      <c r="Q2971" s="200"/>
      <c r="R2971" s="200"/>
      <c r="S2971" s="200"/>
      <c r="T2971" s="201"/>
      <c r="AT2971" s="195" t="s">
        <v>188</v>
      </c>
      <c r="AU2971" s="195" t="s">
        <v>81</v>
      </c>
      <c r="AV2971" s="12" t="s">
        <v>81</v>
      </c>
      <c r="AW2971" s="12" t="s">
        <v>34</v>
      </c>
      <c r="AX2971" s="12" t="s">
        <v>79</v>
      </c>
      <c r="AY2971" s="195" t="s">
        <v>177</v>
      </c>
    </row>
    <row r="2972" spans="2:65" s="1" customFormat="1" ht="36" customHeight="1">
      <c r="B2972" s="177"/>
      <c r="C2972" s="178" t="s">
        <v>2163</v>
      </c>
      <c r="D2972" s="178" t="s">
        <v>179</v>
      </c>
      <c r="E2972" s="179" t="s">
        <v>2164</v>
      </c>
      <c r="F2972" s="180" t="s">
        <v>2165</v>
      </c>
      <c r="G2972" s="181" t="s">
        <v>494</v>
      </c>
      <c r="H2972" s="182">
        <v>31.1</v>
      </c>
      <c r="I2972" s="183"/>
      <c r="J2972" s="184">
        <f>ROUND(I2972*H2972,2)</f>
        <v>0</v>
      </c>
      <c r="K2972" s="180" t="s">
        <v>183</v>
      </c>
      <c r="L2972" s="37"/>
      <c r="M2972" s="185" t="s">
        <v>3</v>
      </c>
      <c r="N2972" s="186" t="s">
        <v>43</v>
      </c>
      <c r="O2972" s="70"/>
      <c r="P2972" s="187">
        <f>O2972*H2972</f>
        <v>0</v>
      </c>
      <c r="Q2972" s="187">
        <v>0.0035</v>
      </c>
      <c r="R2972" s="187">
        <f>Q2972*H2972</f>
        <v>0.10885</v>
      </c>
      <c r="S2972" s="187">
        <v>0</v>
      </c>
      <c r="T2972" s="188">
        <f>S2972*H2972</f>
        <v>0</v>
      </c>
      <c r="AR2972" s="189" t="s">
        <v>265</v>
      </c>
      <c r="AT2972" s="189" t="s">
        <v>179</v>
      </c>
      <c r="AU2972" s="189" t="s">
        <v>81</v>
      </c>
      <c r="AY2972" s="18" t="s">
        <v>177</v>
      </c>
      <c r="BE2972" s="190">
        <f>IF(N2972="základní",J2972,0)</f>
        <v>0</v>
      </c>
      <c r="BF2972" s="190">
        <f>IF(N2972="snížená",J2972,0)</f>
        <v>0</v>
      </c>
      <c r="BG2972" s="190">
        <f>IF(N2972="zákl. přenesená",J2972,0)</f>
        <v>0</v>
      </c>
      <c r="BH2972" s="190">
        <f>IF(N2972="sníž. přenesená",J2972,0)</f>
        <v>0</v>
      </c>
      <c r="BI2972" s="190">
        <f>IF(N2972="nulová",J2972,0)</f>
        <v>0</v>
      </c>
      <c r="BJ2972" s="18" t="s">
        <v>79</v>
      </c>
      <c r="BK2972" s="190">
        <f>ROUND(I2972*H2972,2)</f>
        <v>0</v>
      </c>
      <c r="BL2972" s="18" t="s">
        <v>265</v>
      </c>
      <c r="BM2972" s="189" t="s">
        <v>2166</v>
      </c>
    </row>
    <row r="2973" spans="2:51" s="12" customFormat="1" ht="12">
      <c r="B2973" s="194"/>
      <c r="D2973" s="191" t="s">
        <v>188</v>
      </c>
      <c r="E2973" s="195" t="s">
        <v>3</v>
      </c>
      <c r="F2973" s="196" t="s">
        <v>2167</v>
      </c>
      <c r="H2973" s="197">
        <v>31.1</v>
      </c>
      <c r="I2973" s="198"/>
      <c r="L2973" s="194"/>
      <c r="M2973" s="199"/>
      <c r="N2973" s="200"/>
      <c r="O2973" s="200"/>
      <c r="P2973" s="200"/>
      <c r="Q2973" s="200"/>
      <c r="R2973" s="200"/>
      <c r="S2973" s="200"/>
      <c r="T2973" s="201"/>
      <c r="AT2973" s="195" t="s">
        <v>188</v>
      </c>
      <c r="AU2973" s="195" t="s">
        <v>81</v>
      </c>
      <c r="AV2973" s="12" t="s">
        <v>81</v>
      </c>
      <c r="AW2973" s="12" t="s">
        <v>34</v>
      </c>
      <c r="AX2973" s="12" t="s">
        <v>79</v>
      </c>
      <c r="AY2973" s="195" t="s">
        <v>177</v>
      </c>
    </row>
    <row r="2974" spans="2:65" s="1" customFormat="1" ht="48" customHeight="1">
      <c r="B2974" s="177"/>
      <c r="C2974" s="178" t="s">
        <v>2168</v>
      </c>
      <c r="D2974" s="178" t="s">
        <v>179</v>
      </c>
      <c r="E2974" s="179" t="s">
        <v>2169</v>
      </c>
      <c r="F2974" s="180" t="s">
        <v>2170</v>
      </c>
      <c r="G2974" s="181" t="s">
        <v>494</v>
      </c>
      <c r="H2974" s="182">
        <v>18.5</v>
      </c>
      <c r="I2974" s="183"/>
      <c r="J2974" s="184">
        <f>ROUND(I2974*H2974,2)</f>
        <v>0</v>
      </c>
      <c r="K2974" s="180" t="s">
        <v>183</v>
      </c>
      <c r="L2974" s="37"/>
      <c r="M2974" s="185" t="s">
        <v>3</v>
      </c>
      <c r="N2974" s="186" t="s">
        <v>43</v>
      </c>
      <c r="O2974" s="70"/>
      <c r="P2974" s="187">
        <f>O2974*H2974</f>
        <v>0</v>
      </c>
      <c r="Q2974" s="187">
        <v>0.00436</v>
      </c>
      <c r="R2974" s="187">
        <f>Q2974*H2974</f>
        <v>0.08066000000000001</v>
      </c>
      <c r="S2974" s="187">
        <v>0</v>
      </c>
      <c r="T2974" s="188">
        <f>S2974*H2974</f>
        <v>0</v>
      </c>
      <c r="AR2974" s="189" t="s">
        <v>265</v>
      </c>
      <c r="AT2974" s="189" t="s">
        <v>179</v>
      </c>
      <c r="AU2974" s="189" t="s">
        <v>81</v>
      </c>
      <c r="AY2974" s="18" t="s">
        <v>177</v>
      </c>
      <c r="BE2974" s="190">
        <f>IF(N2974="základní",J2974,0)</f>
        <v>0</v>
      </c>
      <c r="BF2974" s="190">
        <f>IF(N2974="snížená",J2974,0)</f>
        <v>0</v>
      </c>
      <c r="BG2974" s="190">
        <f>IF(N2974="zákl. přenesená",J2974,0)</f>
        <v>0</v>
      </c>
      <c r="BH2974" s="190">
        <f>IF(N2974="sníž. přenesená",J2974,0)</f>
        <v>0</v>
      </c>
      <c r="BI2974" s="190">
        <f>IF(N2974="nulová",J2974,0)</f>
        <v>0</v>
      </c>
      <c r="BJ2974" s="18" t="s">
        <v>79</v>
      </c>
      <c r="BK2974" s="190">
        <f>ROUND(I2974*H2974,2)</f>
        <v>0</v>
      </c>
      <c r="BL2974" s="18" t="s">
        <v>265</v>
      </c>
      <c r="BM2974" s="189" t="s">
        <v>2171</v>
      </c>
    </row>
    <row r="2975" spans="2:51" s="12" customFormat="1" ht="12">
      <c r="B2975" s="194"/>
      <c r="D2975" s="191" t="s">
        <v>188</v>
      </c>
      <c r="E2975" s="195" t="s">
        <v>3</v>
      </c>
      <c r="F2975" s="196" t="s">
        <v>2172</v>
      </c>
      <c r="H2975" s="197">
        <v>18.5</v>
      </c>
      <c r="I2975" s="198"/>
      <c r="L2975" s="194"/>
      <c r="M2975" s="199"/>
      <c r="N2975" s="200"/>
      <c r="O2975" s="200"/>
      <c r="P2975" s="200"/>
      <c r="Q2975" s="200"/>
      <c r="R2975" s="200"/>
      <c r="S2975" s="200"/>
      <c r="T2975" s="201"/>
      <c r="AT2975" s="195" t="s">
        <v>188</v>
      </c>
      <c r="AU2975" s="195" t="s">
        <v>81</v>
      </c>
      <c r="AV2975" s="12" t="s">
        <v>81</v>
      </c>
      <c r="AW2975" s="12" t="s">
        <v>34</v>
      </c>
      <c r="AX2975" s="12" t="s">
        <v>79</v>
      </c>
      <c r="AY2975" s="195" t="s">
        <v>177</v>
      </c>
    </row>
    <row r="2976" spans="2:65" s="1" customFormat="1" ht="48" customHeight="1">
      <c r="B2976" s="177"/>
      <c r="C2976" s="178" t="s">
        <v>2173</v>
      </c>
      <c r="D2976" s="178" t="s">
        <v>179</v>
      </c>
      <c r="E2976" s="179" t="s">
        <v>2174</v>
      </c>
      <c r="F2976" s="180" t="s">
        <v>2175</v>
      </c>
      <c r="G2976" s="181" t="s">
        <v>245</v>
      </c>
      <c r="H2976" s="182">
        <v>3</v>
      </c>
      <c r="I2976" s="183"/>
      <c r="J2976" s="184">
        <f>ROUND(I2976*H2976,2)</f>
        <v>0</v>
      </c>
      <c r="K2976" s="180" t="s">
        <v>183</v>
      </c>
      <c r="L2976" s="37"/>
      <c r="M2976" s="185" t="s">
        <v>3</v>
      </c>
      <c r="N2976" s="186" t="s">
        <v>43</v>
      </c>
      <c r="O2976" s="70"/>
      <c r="P2976" s="187">
        <f>O2976*H2976</f>
        <v>0</v>
      </c>
      <c r="Q2976" s="187">
        <v>0.00908</v>
      </c>
      <c r="R2976" s="187">
        <f>Q2976*H2976</f>
        <v>0.02724</v>
      </c>
      <c r="S2976" s="187">
        <v>0</v>
      </c>
      <c r="T2976" s="188">
        <f>S2976*H2976</f>
        <v>0</v>
      </c>
      <c r="AR2976" s="189" t="s">
        <v>265</v>
      </c>
      <c r="AT2976" s="189" t="s">
        <v>179</v>
      </c>
      <c r="AU2976" s="189" t="s">
        <v>81</v>
      </c>
      <c r="AY2976" s="18" t="s">
        <v>177</v>
      </c>
      <c r="BE2976" s="190">
        <f>IF(N2976="základní",J2976,0)</f>
        <v>0</v>
      </c>
      <c r="BF2976" s="190">
        <f>IF(N2976="snížená",J2976,0)</f>
        <v>0</v>
      </c>
      <c r="BG2976" s="190">
        <f>IF(N2976="zákl. přenesená",J2976,0)</f>
        <v>0</v>
      </c>
      <c r="BH2976" s="190">
        <f>IF(N2976="sníž. přenesená",J2976,0)</f>
        <v>0</v>
      </c>
      <c r="BI2976" s="190">
        <f>IF(N2976="nulová",J2976,0)</f>
        <v>0</v>
      </c>
      <c r="BJ2976" s="18" t="s">
        <v>79</v>
      </c>
      <c r="BK2976" s="190">
        <f>ROUND(I2976*H2976,2)</f>
        <v>0</v>
      </c>
      <c r="BL2976" s="18" t="s">
        <v>265</v>
      </c>
      <c r="BM2976" s="189" t="s">
        <v>2176</v>
      </c>
    </row>
    <row r="2977" spans="2:51" s="12" customFormat="1" ht="12">
      <c r="B2977" s="194"/>
      <c r="D2977" s="191" t="s">
        <v>188</v>
      </c>
      <c r="E2977" s="195" t="s">
        <v>3</v>
      </c>
      <c r="F2977" s="196" t="s">
        <v>2177</v>
      </c>
      <c r="H2977" s="197">
        <v>3</v>
      </c>
      <c r="I2977" s="198"/>
      <c r="L2977" s="194"/>
      <c r="M2977" s="199"/>
      <c r="N2977" s="200"/>
      <c r="O2977" s="200"/>
      <c r="P2977" s="200"/>
      <c r="Q2977" s="200"/>
      <c r="R2977" s="200"/>
      <c r="S2977" s="200"/>
      <c r="T2977" s="201"/>
      <c r="AT2977" s="195" t="s">
        <v>188</v>
      </c>
      <c r="AU2977" s="195" t="s">
        <v>81</v>
      </c>
      <c r="AV2977" s="12" t="s">
        <v>81</v>
      </c>
      <c r="AW2977" s="12" t="s">
        <v>34</v>
      </c>
      <c r="AX2977" s="12" t="s">
        <v>79</v>
      </c>
      <c r="AY2977" s="195" t="s">
        <v>177</v>
      </c>
    </row>
    <row r="2978" spans="2:65" s="1" customFormat="1" ht="24" customHeight="1">
      <c r="B2978" s="177"/>
      <c r="C2978" s="178" t="s">
        <v>2178</v>
      </c>
      <c r="D2978" s="178" t="s">
        <v>179</v>
      </c>
      <c r="E2978" s="179" t="s">
        <v>2179</v>
      </c>
      <c r="F2978" s="180" t="s">
        <v>2180</v>
      </c>
      <c r="G2978" s="181" t="s">
        <v>494</v>
      </c>
      <c r="H2978" s="182">
        <v>43.2</v>
      </c>
      <c r="I2978" s="183"/>
      <c r="J2978" s="184">
        <f>ROUND(I2978*H2978,2)</f>
        <v>0</v>
      </c>
      <c r="K2978" s="180" t="s">
        <v>183</v>
      </c>
      <c r="L2978" s="37"/>
      <c r="M2978" s="185" t="s">
        <v>3</v>
      </c>
      <c r="N2978" s="186" t="s">
        <v>43</v>
      </c>
      <c r="O2978" s="70"/>
      <c r="P2978" s="187">
        <f>O2978*H2978</f>
        <v>0</v>
      </c>
      <c r="Q2978" s="187">
        <v>0.00174</v>
      </c>
      <c r="R2978" s="187">
        <f>Q2978*H2978</f>
        <v>0.075168</v>
      </c>
      <c r="S2978" s="187">
        <v>0</v>
      </c>
      <c r="T2978" s="188">
        <f>S2978*H2978</f>
        <v>0</v>
      </c>
      <c r="AR2978" s="189" t="s">
        <v>265</v>
      </c>
      <c r="AT2978" s="189" t="s">
        <v>179</v>
      </c>
      <c r="AU2978" s="189" t="s">
        <v>81</v>
      </c>
      <c r="AY2978" s="18" t="s">
        <v>177</v>
      </c>
      <c r="BE2978" s="190">
        <f>IF(N2978="základní",J2978,0)</f>
        <v>0</v>
      </c>
      <c r="BF2978" s="190">
        <f>IF(N2978="snížená",J2978,0)</f>
        <v>0</v>
      </c>
      <c r="BG2978" s="190">
        <f>IF(N2978="zákl. přenesená",J2978,0)</f>
        <v>0</v>
      </c>
      <c r="BH2978" s="190">
        <f>IF(N2978="sníž. přenesená",J2978,0)</f>
        <v>0</v>
      </c>
      <c r="BI2978" s="190">
        <f>IF(N2978="nulová",J2978,0)</f>
        <v>0</v>
      </c>
      <c r="BJ2978" s="18" t="s">
        <v>79</v>
      </c>
      <c r="BK2978" s="190">
        <f>ROUND(I2978*H2978,2)</f>
        <v>0</v>
      </c>
      <c r="BL2978" s="18" t="s">
        <v>265</v>
      </c>
      <c r="BM2978" s="189" t="s">
        <v>2181</v>
      </c>
    </row>
    <row r="2979" spans="2:51" s="12" customFormat="1" ht="12">
      <c r="B2979" s="194"/>
      <c r="D2979" s="191" t="s">
        <v>188</v>
      </c>
      <c r="E2979" s="195" t="s">
        <v>3</v>
      </c>
      <c r="F2979" s="196" t="s">
        <v>2182</v>
      </c>
      <c r="H2979" s="197">
        <v>43.2</v>
      </c>
      <c r="I2979" s="198"/>
      <c r="L2979" s="194"/>
      <c r="M2979" s="199"/>
      <c r="N2979" s="200"/>
      <c r="O2979" s="200"/>
      <c r="P2979" s="200"/>
      <c r="Q2979" s="200"/>
      <c r="R2979" s="200"/>
      <c r="S2979" s="200"/>
      <c r="T2979" s="201"/>
      <c r="AT2979" s="195" t="s">
        <v>188</v>
      </c>
      <c r="AU2979" s="195" t="s">
        <v>81</v>
      </c>
      <c r="AV2979" s="12" t="s">
        <v>81</v>
      </c>
      <c r="AW2979" s="12" t="s">
        <v>34</v>
      </c>
      <c r="AX2979" s="12" t="s">
        <v>79</v>
      </c>
      <c r="AY2979" s="195" t="s">
        <v>177</v>
      </c>
    </row>
    <row r="2980" spans="2:65" s="1" customFormat="1" ht="36" customHeight="1">
      <c r="B2980" s="177"/>
      <c r="C2980" s="178" t="s">
        <v>2183</v>
      </c>
      <c r="D2980" s="178" t="s">
        <v>179</v>
      </c>
      <c r="E2980" s="179" t="s">
        <v>2184</v>
      </c>
      <c r="F2980" s="180" t="s">
        <v>2185</v>
      </c>
      <c r="G2980" s="181" t="s">
        <v>245</v>
      </c>
      <c r="H2980" s="182">
        <v>1</v>
      </c>
      <c r="I2980" s="183"/>
      <c r="J2980" s="184">
        <f>ROUND(I2980*H2980,2)</f>
        <v>0</v>
      </c>
      <c r="K2980" s="180" t="s">
        <v>183</v>
      </c>
      <c r="L2980" s="37"/>
      <c r="M2980" s="185" t="s">
        <v>3</v>
      </c>
      <c r="N2980" s="186" t="s">
        <v>43</v>
      </c>
      <c r="O2980" s="70"/>
      <c r="P2980" s="187">
        <f>O2980*H2980</f>
        <v>0</v>
      </c>
      <c r="Q2980" s="187">
        <v>0.00025</v>
      </c>
      <c r="R2980" s="187">
        <f>Q2980*H2980</f>
        <v>0.00025</v>
      </c>
      <c r="S2980" s="187">
        <v>0</v>
      </c>
      <c r="T2980" s="188">
        <f>S2980*H2980</f>
        <v>0</v>
      </c>
      <c r="AR2980" s="189" t="s">
        <v>265</v>
      </c>
      <c r="AT2980" s="189" t="s">
        <v>179</v>
      </c>
      <c r="AU2980" s="189" t="s">
        <v>81</v>
      </c>
      <c r="AY2980" s="18" t="s">
        <v>177</v>
      </c>
      <c r="BE2980" s="190">
        <f>IF(N2980="základní",J2980,0)</f>
        <v>0</v>
      </c>
      <c r="BF2980" s="190">
        <f>IF(N2980="snížená",J2980,0)</f>
        <v>0</v>
      </c>
      <c r="BG2980" s="190">
        <f>IF(N2980="zákl. přenesená",J2980,0)</f>
        <v>0</v>
      </c>
      <c r="BH2980" s="190">
        <f>IF(N2980="sníž. přenesená",J2980,0)</f>
        <v>0</v>
      </c>
      <c r="BI2980" s="190">
        <f>IF(N2980="nulová",J2980,0)</f>
        <v>0</v>
      </c>
      <c r="BJ2980" s="18" t="s">
        <v>79</v>
      </c>
      <c r="BK2980" s="190">
        <f>ROUND(I2980*H2980,2)</f>
        <v>0</v>
      </c>
      <c r="BL2980" s="18" t="s">
        <v>265</v>
      </c>
      <c r="BM2980" s="189" t="s">
        <v>2186</v>
      </c>
    </row>
    <row r="2981" spans="2:51" s="12" customFormat="1" ht="12">
      <c r="B2981" s="194"/>
      <c r="D2981" s="191" t="s">
        <v>188</v>
      </c>
      <c r="E2981" s="195" t="s">
        <v>3</v>
      </c>
      <c r="F2981" s="196" t="s">
        <v>2071</v>
      </c>
      <c r="H2981" s="197">
        <v>1</v>
      </c>
      <c r="I2981" s="198"/>
      <c r="L2981" s="194"/>
      <c r="M2981" s="199"/>
      <c r="N2981" s="200"/>
      <c r="O2981" s="200"/>
      <c r="P2981" s="200"/>
      <c r="Q2981" s="200"/>
      <c r="R2981" s="200"/>
      <c r="S2981" s="200"/>
      <c r="T2981" s="201"/>
      <c r="AT2981" s="195" t="s">
        <v>188</v>
      </c>
      <c r="AU2981" s="195" t="s">
        <v>81</v>
      </c>
      <c r="AV2981" s="12" t="s">
        <v>81</v>
      </c>
      <c r="AW2981" s="12" t="s">
        <v>34</v>
      </c>
      <c r="AX2981" s="12" t="s">
        <v>79</v>
      </c>
      <c r="AY2981" s="195" t="s">
        <v>177</v>
      </c>
    </row>
    <row r="2982" spans="2:65" s="1" customFormat="1" ht="36" customHeight="1">
      <c r="B2982" s="177"/>
      <c r="C2982" s="178" t="s">
        <v>2187</v>
      </c>
      <c r="D2982" s="178" t="s">
        <v>179</v>
      </c>
      <c r="E2982" s="179" t="s">
        <v>2188</v>
      </c>
      <c r="F2982" s="180" t="s">
        <v>2189</v>
      </c>
      <c r="G2982" s="181" t="s">
        <v>245</v>
      </c>
      <c r="H2982" s="182">
        <v>4</v>
      </c>
      <c r="I2982" s="183"/>
      <c r="J2982" s="184">
        <f>ROUND(I2982*H2982,2)</f>
        <v>0</v>
      </c>
      <c r="K2982" s="180" t="s">
        <v>183</v>
      </c>
      <c r="L2982" s="37"/>
      <c r="M2982" s="185" t="s">
        <v>3</v>
      </c>
      <c r="N2982" s="186" t="s">
        <v>43</v>
      </c>
      <c r="O2982" s="70"/>
      <c r="P2982" s="187">
        <f>O2982*H2982</f>
        <v>0</v>
      </c>
      <c r="Q2982" s="187">
        <v>0.00025</v>
      </c>
      <c r="R2982" s="187">
        <f>Q2982*H2982</f>
        <v>0.001</v>
      </c>
      <c r="S2982" s="187">
        <v>0</v>
      </c>
      <c r="T2982" s="188">
        <f>S2982*H2982</f>
        <v>0</v>
      </c>
      <c r="AR2982" s="189" t="s">
        <v>265</v>
      </c>
      <c r="AT2982" s="189" t="s">
        <v>179</v>
      </c>
      <c r="AU2982" s="189" t="s">
        <v>81</v>
      </c>
      <c r="AY2982" s="18" t="s">
        <v>177</v>
      </c>
      <c r="BE2982" s="190">
        <f>IF(N2982="základní",J2982,0)</f>
        <v>0</v>
      </c>
      <c r="BF2982" s="190">
        <f>IF(N2982="snížená",J2982,0)</f>
        <v>0</v>
      </c>
      <c r="BG2982" s="190">
        <f>IF(N2982="zákl. přenesená",J2982,0)</f>
        <v>0</v>
      </c>
      <c r="BH2982" s="190">
        <f>IF(N2982="sníž. přenesená",J2982,0)</f>
        <v>0</v>
      </c>
      <c r="BI2982" s="190">
        <f>IF(N2982="nulová",J2982,0)</f>
        <v>0</v>
      </c>
      <c r="BJ2982" s="18" t="s">
        <v>79</v>
      </c>
      <c r="BK2982" s="190">
        <f>ROUND(I2982*H2982,2)</f>
        <v>0</v>
      </c>
      <c r="BL2982" s="18" t="s">
        <v>265</v>
      </c>
      <c r="BM2982" s="189" t="s">
        <v>2190</v>
      </c>
    </row>
    <row r="2983" spans="2:51" s="12" customFormat="1" ht="12">
      <c r="B2983" s="194"/>
      <c r="D2983" s="191" t="s">
        <v>188</v>
      </c>
      <c r="E2983" s="195" t="s">
        <v>3</v>
      </c>
      <c r="F2983" s="196" t="s">
        <v>2057</v>
      </c>
      <c r="H2983" s="197">
        <v>4</v>
      </c>
      <c r="I2983" s="198"/>
      <c r="L2983" s="194"/>
      <c r="M2983" s="199"/>
      <c r="N2983" s="200"/>
      <c r="O2983" s="200"/>
      <c r="P2983" s="200"/>
      <c r="Q2983" s="200"/>
      <c r="R2983" s="200"/>
      <c r="S2983" s="200"/>
      <c r="T2983" s="201"/>
      <c r="AT2983" s="195" t="s">
        <v>188</v>
      </c>
      <c r="AU2983" s="195" t="s">
        <v>81</v>
      </c>
      <c r="AV2983" s="12" t="s">
        <v>81</v>
      </c>
      <c r="AW2983" s="12" t="s">
        <v>34</v>
      </c>
      <c r="AX2983" s="12" t="s">
        <v>79</v>
      </c>
      <c r="AY2983" s="195" t="s">
        <v>177</v>
      </c>
    </row>
    <row r="2984" spans="2:65" s="1" customFormat="1" ht="36" customHeight="1">
      <c r="B2984" s="177"/>
      <c r="C2984" s="178" t="s">
        <v>2191</v>
      </c>
      <c r="D2984" s="178" t="s">
        <v>179</v>
      </c>
      <c r="E2984" s="179" t="s">
        <v>2192</v>
      </c>
      <c r="F2984" s="180" t="s">
        <v>2193</v>
      </c>
      <c r="G2984" s="181" t="s">
        <v>494</v>
      </c>
      <c r="H2984" s="182">
        <v>8.5</v>
      </c>
      <c r="I2984" s="183"/>
      <c r="J2984" s="184">
        <f>ROUND(I2984*H2984,2)</f>
        <v>0</v>
      </c>
      <c r="K2984" s="180" t="s">
        <v>183</v>
      </c>
      <c r="L2984" s="37"/>
      <c r="M2984" s="185" t="s">
        <v>3</v>
      </c>
      <c r="N2984" s="186" t="s">
        <v>43</v>
      </c>
      <c r="O2984" s="70"/>
      <c r="P2984" s="187">
        <f>O2984*H2984</f>
        <v>0</v>
      </c>
      <c r="Q2984" s="187">
        <v>0.00212</v>
      </c>
      <c r="R2984" s="187">
        <f>Q2984*H2984</f>
        <v>0.018019999999999998</v>
      </c>
      <c r="S2984" s="187">
        <v>0</v>
      </c>
      <c r="T2984" s="188">
        <f>S2984*H2984</f>
        <v>0</v>
      </c>
      <c r="AR2984" s="189" t="s">
        <v>265</v>
      </c>
      <c r="AT2984" s="189" t="s">
        <v>179</v>
      </c>
      <c r="AU2984" s="189" t="s">
        <v>81</v>
      </c>
      <c r="AY2984" s="18" t="s">
        <v>177</v>
      </c>
      <c r="BE2984" s="190">
        <f>IF(N2984="základní",J2984,0)</f>
        <v>0</v>
      </c>
      <c r="BF2984" s="190">
        <f>IF(N2984="snížená",J2984,0)</f>
        <v>0</v>
      </c>
      <c r="BG2984" s="190">
        <f>IF(N2984="zákl. přenesená",J2984,0)</f>
        <v>0</v>
      </c>
      <c r="BH2984" s="190">
        <f>IF(N2984="sníž. přenesená",J2984,0)</f>
        <v>0</v>
      </c>
      <c r="BI2984" s="190">
        <f>IF(N2984="nulová",J2984,0)</f>
        <v>0</v>
      </c>
      <c r="BJ2984" s="18" t="s">
        <v>79</v>
      </c>
      <c r="BK2984" s="190">
        <f>ROUND(I2984*H2984,2)</f>
        <v>0</v>
      </c>
      <c r="BL2984" s="18" t="s">
        <v>265</v>
      </c>
      <c r="BM2984" s="189" t="s">
        <v>2194</v>
      </c>
    </row>
    <row r="2985" spans="2:51" s="12" customFormat="1" ht="12">
      <c r="B2985" s="194"/>
      <c r="D2985" s="191" t="s">
        <v>188</v>
      </c>
      <c r="E2985" s="195" t="s">
        <v>3</v>
      </c>
      <c r="F2985" s="196" t="s">
        <v>2195</v>
      </c>
      <c r="H2985" s="197">
        <v>8.5</v>
      </c>
      <c r="I2985" s="198"/>
      <c r="L2985" s="194"/>
      <c r="M2985" s="199"/>
      <c r="N2985" s="200"/>
      <c r="O2985" s="200"/>
      <c r="P2985" s="200"/>
      <c r="Q2985" s="200"/>
      <c r="R2985" s="200"/>
      <c r="S2985" s="200"/>
      <c r="T2985" s="201"/>
      <c r="AT2985" s="195" t="s">
        <v>188</v>
      </c>
      <c r="AU2985" s="195" t="s">
        <v>81</v>
      </c>
      <c r="AV2985" s="12" t="s">
        <v>81</v>
      </c>
      <c r="AW2985" s="12" t="s">
        <v>34</v>
      </c>
      <c r="AX2985" s="12" t="s">
        <v>79</v>
      </c>
      <c r="AY2985" s="195" t="s">
        <v>177</v>
      </c>
    </row>
    <row r="2986" spans="2:65" s="1" customFormat="1" ht="48" customHeight="1">
      <c r="B2986" s="177"/>
      <c r="C2986" s="178" t="s">
        <v>2196</v>
      </c>
      <c r="D2986" s="178" t="s">
        <v>179</v>
      </c>
      <c r="E2986" s="179" t="s">
        <v>2197</v>
      </c>
      <c r="F2986" s="180" t="s">
        <v>2198</v>
      </c>
      <c r="G2986" s="181" t="s">
        <v>221</v>
      </c>
      <c r="H2986" s="182">
        <v>1.694</v>
      </c>
      <c r="I2986" s="183"/>
      <c r="J2986" s="184">
        <f>ROUND(I2986*H2986,2)</f>
        <v>0</v>
      </c>
      <c r="K2986" s="180" t="s">
        <v>183</v>
      </c>
      <c r="L2986" s="37"/>
      <c r="M2986" s="185" t="s">
        <v>3</v>
      </c>
      <c r="N2986" s="186" t="s">
        <v>43</v>
      </c>
      <c r="O2986" s="70"/>
      <c r="P2986" s="187">
        <f>O2986*H2986</f>
        <v>0</v>
      </c>
      <c r="Q2986" s="187">
        <v>0</v>
      </c>
      <c r="R2986" s="187">
        <f>Q2986*H2986</f>
        <v>0</v>
      </c>
      <c r="S2986" s="187">
        <v>0</v>
      </c>
      <c r="T2986" s="188">
        <f>S2986*H2986</f>
        <v>0</v>
      </c>
      <c r="AR2986" s="189" t="s">
        <v>265</v>
      </c>
      <c r="AT2986" s="189" t="s">
        <v>179</v>
      </c>
      <c r="AU2986" s="189" t="s">
        <v>81</v>
      </c>
      <c r="AY2986" s="18" t="s">
        <v>177</v>
      </c>
      <c r="BE2986" s="190">
        <f>IF(N2986="základní",J2986,0)</f>
        <v>0</v>
      </c>
      <c r="BF2986" s="190">
        <f>IF(N2986="snížená",J2986,0)</f>
        <v>0</v>
      </c>
      <c r="BG2986" s="190">
        <f>IF(N2986="zákl. přenesená",J2986,0)</f>
        <v>0</v>
      </c>
      <c r="BH2986" s="190">
        <f>IF(N2986="sníž. přenesená",J2986,0)</f>
        <v>0</v>
      </c>
      <c r="BI2986" s="190">
        <f>IF(N2986="nulová",J2986,0)</f>
        <v>0</v>
      </c>
      <c r="BJ2986" s="18" t="s">
        <v>79</v>
      </c>
      <c r="BK2986" s="190">
        <f>ROUND(I2986*H2986,2)</f>
        <v>0</v>
      </c>
      <c r="BL2986" s="18" t="s">
        <v>265</v>
      </c>
      <c r="BM2986" s="189" t="s">
        <v>2199</v>
      </c>
    </row>
    <row r="2987" spans="2:47" s="1" customFormat="1" ht="12">
      <c r="B2987" s="37"/>
      <c r="D2987" s="191" t="s">
        <v>186</v>
      </c>
      <c r="F2987" s="192" t="s">
        <v>2200</v>
      </c>
      <c r="I2987" s="122"/>
      <c r="L2987" s="37"/>
      <c r="M2987" s="193"/>
      <c r="N2987" s="70"/>
      <c r="O2987" s="70"/>
      <c r="P2987" s="70"/>
      <c r="Q2987" s="70"/>
      <c r="R2987" s="70"/>
      <c r="S2987" s="70"/>
      <c r="T2987" s="71"/>
      <c r="AT2987" s="18" t="s">
        <v>186</v>
      </c>
      <c r="AU2987" s="18" t="s">
        <v>81</v>
      </c>
    </row>
    <row r="2988" spans="2:63" s="11" customFormat="1" ht="22.8" customHeight="1">
      <c r="B2988" s="164"/>
      <c r="D2988" s="165" t="s">
        <v>71</v>
      </c>
      <c r="E2988" s="175" t="s">
        <v>2201</v>
      </c>
      <c r="F2988" s="175" t="s">
        <v>2202</v>
      </c>
      <c r="I2988" s="167"/>
      <c r="J2988" s="176">
        <f>BK2988</f>
        <v>0</v>
      </c>
      <c r="L2988" s="164"/>
      <c r="M2988" s="169"/>
      <c r="N2988" s="170"/>
      <c r="O2988" s="170"/>
      <c r="P2988" s="171">
        <f>SUM(P2989:P3061)</f>
        <v>0</v>
      </c>
      <c r="Q2988" s="170"/>
      <c r="R2988" s="171">
        <f>SUM(R2989:R3061)</f>
        <v>0.20562871000000005</v>
      </c>
      <c r="S2988" s="170"/>
      <c r="T2988" s="172">
        <f>SUM(T2989:T3061)</f>
        <v>11.4280925</v>
      </c>
      <c r="AR2988" s="165" t="s">
        <v>81</v>
      </c>
      <c r="AT2988" s="173" t="s">
        <v>71</v>
      </c>
      <c r="AU2988" s="173" t="s">
        <v>79</v>
      </c>
      <c r="AY2988" s="165" t="s">
        <v>177</v>
      </c>
      <c r="BK2988" s="174">
        <f>SUM(BK2989:BK3061)</f>
        <v>0</v>
      </c>
    </row>
    <row r="2989" spans="2:65" s="1" customFormat="1" ht="36" customHeight="1">
      <c r="B2989" s="177"/>
      <c r="C2989" s="178" t="s">
        <v>2203</v>
      </c>
      <c r="D2989" s="178" t="s">
        <v>179</v>
      </c>
      <c r="E2989" s="179" t="s">
        <v>2204</v>
      </c>
      <c r="F2989" s="180" t="s">
        <v>2205</v>
      </c>
      <c r="G2989" s="181" t="s">
        <v>261</v>
      </c>
      <c r="H2989" s="182">
        <v>55.679</v>
      </c>
      <c r="I2989" s="183"/>
      <c r="J2989" s="184">
        <f>ROUND(I2989*H2989,2)</f>
        <v>0</v>
      </c>
      <c r="K2989" s="180" t="s">
        <v>183</v>
      </c>
      <c r="L2989" s="37"/>
      <c r="M2989" s="185" t="s">
        <v>3</v>
      </c>
      <c r="N2989" s="186" t="s">
        <v>43</v>
      </c>
      <c r="O2989" s="70"/>
      <c r="P2989" s="187">
        <f>O2989*H2989</f>
        <v>0</v>
      </c>
      <c r="Q2989" s="187">
        <v>0</v>
      </c>
      <c r="R2989" s="187">
        <f>Q2989*H2989</f>
        <v>0</v>
      </c>
      <c r="S2989" s="187">
        <v>0</v>
      </c>
      <c r="T2989" s="188">
        <f>S2989*H2989</f>
        <v>0</v>
      </c>
      <c r="AR2989" s="189" t="s">
        <v>265</v>
      </c>
      <c r="AT2989" s="189" t="s">
        <v>179</v>
      </c>
      <c r="AU2989" s="189" t="s">
        <v>81</v>
      </c>
      <c r="AY2989" s="18" t="s">
        <v>177</v>
      </c>
      <c r="BE2989" s="190">
        <f>IF(N2989="základní",J2989,0)</f>
        <v>0</v>
      </c>
      <c r="BF2989" s="190">
        <f>IF(N2989="snížená",J2989,0)</f>
        <v>0</v>
      </c>
      <c r="BG2989" s="190">
        <f>IF(N2989="zákl. přenesená",J2989,0)</f>
        <v>0</v>
      </c>
      <c r="BH2989" s="190">
        <f>IF(N2989="sníž. přenesená",J2989,0)</f>
        <v>0</v>
      </c>
      <c r="BI2989" s="190">
        <f>IF(N2989="nulová",J2989,0)</f>
        <v>0</v>
      </c>
      <c r="BJ2989" s="18" t="s">
        <v>79</v>
      </c>
      <c r="BK2989" s="190">
        <f>ROUND(I2989*H2989,2)</f>
        <v>0</v>
      </c>
      <c r="BL2989" s="18" t="s">
        <v>265</v>
      </c>
      <c r="BM2989" s="189" t="s">
        <v>2206</v>
      </c>
    </row>
    <row r="2990" spans="2:47" s="1" customFormat="1" ht="12">
      <c r="B2990" s="37"/>
      <c r="D2990" s="191" t="s">
        <v>186</v>
      </c>
      <c r="F2990" s="192" t="s">
        <v>2207</v>
      </c>
      <c r="I2990" s="122"/>
      <c r="L2990" s="37"/>
      <c r="M2990" s="193"/>
      <c r="N2990" s="70"/>
      <c r="O2990" s="70"/>
      <c r="P2990" s="70"/>
      <c r="Q2990" s="70"/>
      <c r="R2990" s="70"/>
      <c r="S2990" s="70"/>
      <c r="T2990" s="71"/>
      <c r="AT2990" s="18" t="s">
        <v>186</v>
      </c>
      <c r="AU2990" s="18" t="s">
        <v>81</v>
      </c>
    </row>
    <row r="2991" spans="2:51" s="12" customFormat="1" ht="12">
      <c r="B2991" s="194"/>
      <c r="D2991" s="191" t="s">
        <v>188</v>
      </c>
      <c r="E2991" s="195" t="s">
        <v>3</v>
      </c>
      <c r="F2991" s="196" t="s">
        <v>1871</v>
      </c>
      <c r="H2991" s="197">
        <v>129.15</v>
      </c>
      <c r="I2991" s="198"/>
      <c r="L2991" s="194"/>
      <c r="M2991" s="199"/>
      <c r="N2991" s="200"/>
      <c r="O2991" s="200"/>
      <c r="P2991" s="200"/>
      <c r="Q2991" s="200"/>
      <c r="R2991" s="200"/>
      <c r="S2991" s="200"/>
      <c r="T2991" s="201"/>
      <c r="AT2991" s="195" t="s">
        <v>188</v>
      </c>
      <c r="AU2991" s="195" t="s">
        <v>81</v>
      </c>
      <c r="AV2991" s="12" t="s">
        <v>81</v>
      </c>
      <c r="AW2991" s="12" t="s">
        <v>34</v>
      </c>
      <c r="AX2991" s="12" t="s">
        <v>72</v>
      </c>
      <c r="AY2991" s="195" t="s">
        <v>177</v>
      </c>
    </row>
    <row r="2992" spans="2:51" s="12" customFormat="1" ht="12">
      <c r="B2992" s="194"/>
      <c r="D2992" s="191" t="s">
        <v>188</v>
      </c>
      <c r="E2992" s="195" t="s">
        <v>3</v>
      </c>
      <c r="F2992" s="196" t="s">
        <v>1872</v>
      </c>
      <c r="H2992" s="197">
        <v>41</v>
      </c>
      <c r="I2992" s="198"/>
      <c r="L2992" s="194"/>
      <c r="M2992" s="199"/>
      <c r="N2992" s="200"/>
      <c r="O2992" s="200"/>
      <c r="P2992" s="200"/>
      <c r="Q2992" s="200"/>
      <c r="R2992" s="200"/>
      <c r="S2992" s="200"/>
      <c r="T2992" s="201"/>
      <c r="AT2992" s="195" t="s">
        <v>188</v>
      </c>
      <c r="AU2992" s="195" t="s">
        <v>81</v>
      </c>
      <c r="AV2992" s="12" t="s">
        <v>81</v>
      </c>
      <c r="AW2992" s="12" t="s">
        <v>34</v>
      </c>
      <c r="AX2992" s="12" t="s">
        <v>72</v>
      </c>
      <c r="AY2992" s="195" t="s">
        <v>177</v>
      </c>
    </row>
    <row r="2993" spans="2:51" s="12" customFormat="1" ht="12">
      <c r="B2993" s="194"/>
      <c r="D2993" s="191" t="s">
        <v>188</v>
      </c>
      <c r="E2993" s="195" t="s">
        <v>3</v>
      </c>
      <c r="F2993" s="196" t="s">
        <v>1873</v>
      </c>
      <c r="H2993" s="197">
        <v>83.6</v>
      </c>
      <c r="I2993" s="198"/>
      <c r="L2993" s="194"/>
      <c r="M2993" s="199"/>
      <c r="N2993" s="200"/>
      <c r="O2993" s="200"/>
      <c r="P2993" s="200"/>
      <c r="Q2993" s="200"/>
      <c r="R2993" s="200"/>
      <c r="S2993" s="200"/>
      <c r="T2993" s="201"/>
      <c r="AT2993" s="195" t="s">
        <v>188</v>
      </c>
      <c r="AU2993" s="195" t="s">
        <v>81</v>
      </c>
      <c r="AV2993" s="12" t="s">
        <v>81</v>
      </c>
      <c r="AW2993" s="12" t="s">
        <v>34</v>
      </c>
      <c r="AX2993" s="12" t="s">
        <v>72</v>
      </c>
      <c r="AY2993" s="195" t="s">
        <v>177</v>
      </c>
    </row>
    <row r="2994" spans="2:51" s="12" customFormat="1" ht="12">
      <c r="B2994" s="194"/>
      <c r="D2994" s="191" t="s">
        <v>188</v>
      </c>
      <c r="E2994" s="195" t="s">
        <v>3</v>
      </c>
      <c r="F2994" s="196" t="s">
        <v>1879</v>
      </c>
      <c r="H2994" s="197">
        <v>-125.567</v>
      </c>
      <c r="I2994" s="198"/>
      <c r="L2994" s="194"/>
      <c r="M2994" s="199"/>
      <c r="N2994" s="200"/>
      <c r="O2994" s="200"/>
      <c r="P2994" s="200"/>
      <c r="Q2994" s="200"/>
      <c r="R2994" s="200"/>
      <c r="S2994" s="200"/>
      <c r="T2994" s="201"/>
      <c r="AT2994" s="195" t="s">
        <v>188</v>
      </c>
      <c r="AU2994" s="195" t="s">
        <v>81</v>
      </c>
      <c r="AV2994" s="12" t="s">
        <v>81</v>
      </c>
      <c r="AW2994" s="12" t="s">
        <v>34</v>
      </c>
      <c r="AX2994" s="12" t="s">
        <v>72</v>
      </c>
      <c r="AY2994" s="195" t="s">
        <v>177</v>
      </c>
    </row>
    <row r="2995" spans="2:51" s="12" customFormat="1" ht="12">
      <c r="B2995" s="194"/>
      <c r="D2995" s="191" t="s">
        <v>188</v>
      </c>
      <c r="E2995" s="195" t="s">
        <v>3</v>
      </c>
      <c r="F2995" s="196" t="s">
        <v>1880</v>
      </c>
      <c r="H2995" s="197">
        <v>-30.704</v>
      </c>
      <c r="I2995" s="198"/>
      <c r="L2995" s="194"/>
      <c r="M2995" s="199"/>
      <c r="N2995" s="200"/>
      <c r="O2995" s="200"/>
      <c r="P2995" s="200"/>
      <c r="Q2995" s="200"/>
      <c r="R2995" s="200"/>
      <c r="S2995" s="200"/>
      <c r="T2995" s="201"/>
      <c r="AT2995" s="195" t="s">
        <v>188</v>
      </c>
      <c r="AU2995" s="195" t="s">
        <v>81</v>
      </c>
      <c r="AV2995" s="12" t="s">
        <v>81</v>
      </c>
      <c r="AW2995" s="12" t="s">
        <v>34</v>
      </c>
      <c r="AX2995" s="12" t="s">
        <v>72</v>
      </c>
      <c r="AY2995" s="195" t="s">
        <v>177</v>
      </c>
    </row>
    <row r="2996" spans="2:51" s="12" customFormat="1" ht="12">
      <c r="B2996" s="194"/>
      <c r="D2996" s="191" t="s">
        <v>188</v>
      </c>
      <c r="E2996" s="195" t="s">
        <v>3</v>
      </c>
      <c r="F2996" s="196" t="s">
        <v>1881</v>
      </c>
      <c r="H2996" s="197">
        <v>-41.8</v>
      </c>
      <c r="I2996" s="198"/>
      <c r="L2996" s="194"/>
      <c r="M2996" s="199"/>
      <c r="N2996" s="200"/>
      <c r="O2996" s="200"/>
      <c r="P2996" s="200"/>
      <c r="Q2996" s="200"/>
      <c r="R2996" s="200"/>
      <c r="S2996" s="200"/>
      <c r="T2996" s="201"/>
      <c r="AT2996" s="195" t="s">
        <v>188</v>
      </c>
      <c r="AU2996" s="195" t="s">
        <v>81</v>
      </c>
      <c r="AV2996" s="12" t="s">
        <v>81</v>
      </c>
      <c r="AW2996" s="12" t="s">
        <v>34</v>
      </c>
      <c r="AX2996" s="12" t="s">
        <v>72</v>
      </c>
      <c r="AY2996" s="195" t="s">
        <v>177</v>
      </c>
    </row>
    <row r="2997" spans="2:51" s="13" customFormat="1" ht="12">
      <c r="B2997" s="213"/>
      <c r="D2997" s="191" t="s">
        <v>188</v>
      </c>
      <c r="E2997" s="214" t="s">
        <v>3</v>
      </c>
      <c r="F2997" s="215" t="s">
        <v>1758</v>
      </c>
      <c r="H2997" s="216">
        <v>55.67899999999999</v>
      </c>
      <c r="I2997" s="217"/>
      <c r="L2997" s="213"/>
      <c r="M2997" s="218"/>
      <c r="N2997" s="219"/>
      <c r="O2997" s="219"/>
      <c r="P2997" s="219"/>
      <c r="Q2997" s="219"/>
      <c r="R2997" s="219"/>
      <c r="S2997" s="219"/>
      <c r="T2997" s="220"/>
      <c r="AT2997" s="214" t="s">
        <v>188</v>
      </c>
      <c r="AU2997" s="214" t="s">
        <v>81</v>
      </c>
      <c r="AV2997" s="13" t="s">
        <v>184</v>
      </c>
      <c r="AW2997" s="13" t="s">
        <v>34</v>
      </c>
      <c r="AX2997" s="13" t="s">
        <v>79</v>
      </c>
      <c r="AY2997" s="214" t="s">
        <v>177</v>
      </c>
    </row>
    <row r="2998" spans="2:65" s="1" customFormat="1" ht="24" customHeight="1">
      <c r="B2998" s="177"/>
      <c r="C2998" s="178" t="s">
        <v>2208</v>
      </c>
      <c r="D2998" s="178" t="s">
        <v>179</v>
      </c>
      <c r="E2998" s="179" t="s">
        <v>2209</v>
      </c>
      <c r="F2998" s="180" t="s">
        <v>2210</v>
      </c>
      <c r="G2998" s="181" t="s">
        <v>494</v>
      </c>
      <c r="H2998" s="182">
        <v>65.529</v>
      </c>
      <c r="I2998" s="183"/>
      <c r="J2998" s="184">
        <f>ROUND(I2998*H2998,2)</f>
        <v>0</v>
      </c>
      <c r="K2998" s="180" t="s">
        <v>183</v>
      </c>
      <c r="L2998" s="37"/>
      <c r="M2998" s="185" t="s">
        <v>3</v>
      </c>
      <c r="N2998" s="186" t="s">
        <v>43</v>
      </c>
      <c r="O2998" s="70"/>
      <c r="P2998" s="187">
        <f>O2998*H2998</f>
        <v>0</v>
      </c>
      <c r="Q2998" s="187">
        <v>1E-05</v>
      </c>
      <c r="R2998" s="187">
        <f>Q2998*H2998</f>
        <v>0.00065529</v>
      </c>
      <c r="S2998" s="187">
        <v>0</v>
      </c>
      <c r="T2998" s="188">
        <f>S2998*H2998</f>
        <v>0</v>
      </c>
      <c r="AR2998" s="189" t="s">
        <v>265</v>
      </c>
      <c r="AT2998" s="189" t="s">
        <v>179</v>
      </c>
      <c r="AU2998" s="189" t="s">
        <v>81</v>
      </c>
      <c r="AY2998" s="18" t="s">
        <v>177</v>
      </c>
      <c r="BE2998" s="190">
        <f>IF(N2998="základní",J2998,0)</f>
        <v>0</v>
      </c>
      <c r="BF2998" s="190">
        <f>IF(N2998="snížená",J2998,0)</f>
        <v>0</v>
      </c>
      <c r="BG2998" s="190">
        <f>IF(N2998="zákl. přenesená",J2998,0)</f>
        <v>0</v>
      </c>
      <c r="BH2998" s="190">
        <f>IF(N2998="sníž. přenesená",J2998,0)</f>
        <v>0</v>
      </c>
      <c r="BI2998" s="190">
        <f>IF(N2998="nulová",J2998,0)</f>
        <v>0</v>
      </c>
      <c r="BJ2998" s="18" t="s">
        <v>79</v>
      </c>
      <c r="BK2998" s="190">
        <f>ROUND(I2998*H2998,2)</f>
        <v>0</v>
      </c>
      <c r="BL2998" s="18" t="s">
        <v>265</v>
      </c>
      <c r="BM2998" s="189" t="s">
        <v>2211</v>
      </c>
    </row>
    <row r="2999" spans="2:47" s="1" customFormat="1" ht="12">
      <c r="B2999" s="37"/>
      <c r="D2999" s="191" t="s">
        <v>186</v>
      </c>
      <c r="F2999" s="192" t="s">
        <v>2207</v>
      </c>
      <c r="I2999" s="122"/>
      <c r="L2999" s="37"/>
      <c r="M2999" s="193"/>
      <c r="N2999" s="70"/>
      <c r="O2999" s="70"/>
      <c r="P2999" s="70"/>
      <c r="Q2999" s="70"/>
      <c r="R2999" s="70"/>
      <c r="S2999" s="70"/>
      <c r="T2999" s="71"/>
      <c r="AT2999" s="18" t="s">
        <v>186</v>
      </c>
      <c r="AU2999" s="18" t="s">
        <v>81</v>
      </c>
    </row>
    <row r="3000" spans="2:51" s="12" customFormat="1" ht="12">
      <c r="B3000" s="194"/>
      <c r="D3000" s="191" t="s">
        <v>188</v>
      </c>
      <c r="E3000" s="195" t="s">
        <v>3</v>
      </c>
      <c r="F3000" s="196" t="s">
        <v>2212</v>
      </c>
      <c r="H3000" s="197">
        <v>43.203</v>
      </c>
      <c r="I3000" s="198"/>
      <c r="L3000" s="194"/>
      <c r="M3000" s="199"/>
      <c r="N3000" s="200"/>
      <c r="O3000" s="200"/>
      <c r="P3000" s="200"/>
      <c r="Q3000" s="200"/>
      <c r="R3000" s="200"/>
      <c r="S3000" s="200"/>
      <c r="T3000" s="201"/>
      <c r="AT3000" s="195" t="s">
        <v>188</v>
      </c>
      <c r="AU3000" s="195" t="s">
        <v>81</v>
      </c>
      <c r="AV3000" s="12" t="s">
        <v>81</v>
      </c>
      <c r="AW3000" s="12" t="s">
        <v>34</v>
      </c>
      <c r="AX3000" s="12" t="s">
        <v>72</v>
      </c>
      <c r="AY3000" s="195" t="s">
        <v>177</v>
      </c>
    </row>
    <row r="3001" spans="2:51" s="12" customFormat="1" ht="12">
      <c r="B3001" s="194"/>
      <c r="D3001" s="191" t="s">
        <v>188</v>
      </c>
      <c r="E3001" s="195" t="s">
        <v>3</v>
      </c>
      <c r="F3001" s="196" t="s">
        <v>2213</v>
      </c>
      <c r="H3001" s="197">
        <v>22.326</v>
      </c>
      <c r="I3001" s="198"/>
      <c r="L3001" s="194"/>
      <c r="M3001" s="199"/>
      <c r="N3001" s="200"/>
      <c r="O3001" s="200"/>
      <c r="P3001" s="200"/>
      <c r="Q3001" s="200"/>
      <c r="R3001" s="200"/>
      <c r="S3001" s="200"/>
      <c r="T3001" s="201"/>
      <c r="AT3001" s="195" t="s">
        <v>188</v>
      </c>
      <c r="AU3001" s="195" t="s">
        <v>81</v>
      </c>
      <c r="AV3001" s="12" t="s">
        <v>81</v>
      </c>
      <c r="AW3001" s="12" t="s">
        <v>34</v>
      </c>
      <c r="AX3001" s="12" t="s">
        <v>72</v>
      </c>
      <c r="AY3001" s="195" t="s">
        <v>177</v>
      </c>
    </row>
    <row r="3002" spans="2:51" s="13" customFormat="1" ht="12">
      <c r="B3002" s="213"/>
      <c r="D3002" s="191" t="s">
        <v>188</v>
      </c>
      <c r="E3002" s="214" t="s">
        <v>3</v>
      </c>
      <c r="F3002" s="215" t="s">
        <v>359</v>
      </c>
      <c r="H3002" s="216">
        <v>65.529</v>
      </c>
      <c r="I3002" s="217"/>
      <c r="L3002" s="213"/>
      <c r="M3002" s="218"/>
      <c r="N3002" s="219"/>
      <c r="O3002" s="219"/>
      <c r="P3002" s="219"/>
      <c r="Q3002" s="219"/>
      <c r="R3002" s="219"/>
      <c r="S3002" s="219"/>
      <c r="T3002" s="220"/>
      <c r="AT3002" s="214" t="s">
        <v>188</v>
      </c>
      <c r="AU3002" s="214" t="s">
        <v>81</v>
      </c>
      <c r="AV3002" s="13" t="s">
        <v>184</v>
      </c>
      <c r="AW3002" s="13" t="s">
        <v>34</v>
      </c>
      <c r="AX3002" s="13" t="s">
        <v>79</v>
      </c>
      <c r="AY3002" s="214" t="s">
        <v>177</v>
      </c>
    </row>
    <row r="3003" spans="2:65" s="1" customFormat="1" ht="16.5" customHeight="1">
      <c r="B3003" s="177"/>
      <c r="C3003" s="203" t="s">
        <v>2214</v>
      </c>
      <c r="D3003" s="203" t="s">
        <v>237</v>
      </c>
      <c r="E3003" s="204" t="s">
        <v>2215</v>
      </c>
      <c r="F3003" s="205" t="s">
        <v>2216</v>
      </c>
      <c r="G3003" s="206" t="s">
        <v>494</v>
      </c>
      <c r="H3003" s="207">
        <v>70</v>
      </c>
      <c r="I3003" s="208"/>
      <c r="J3003" s="209">
        <f>ROUND(I3003*H3003,2)</f>
        <v>0</v>
      </c>
      <c r="K3003" s="205" t="s">
        <v>183</v>
      </c>
      <c r="L3003" s="210"/>
      <c r="M3003" s="211" t="s">
        <v>3</v>
      </c>
      <c r="N3003" s="212" t="s">
        <v>43</v>
      </c>
      <c r="O3003" s="70"/>
      <c r="P3003" s="187">
        <f>O3003*H3003</f>
        <v>0</v>
      </c>
      <c r="Q3003" s="187">
        <v>0.001</v>
      </c>
      <c r="R3003" s="187">
        <f>Q3003*H3003</f>
        <v>0.07</v>
      </c>
      <c r="S3003" s="187">
        <v>0</v>
      </c>
      <c r="T3003" s="188">
        <f>S3003*H3003</f>
        <v>0</v>
      </c>
      <c r="AR3003" s="189" t="s">
        <v>368</v>
      </c>
      <c r="AT3003" s="189" t="s">
        <v>237</v>
      </c>
      <c r="AU3003" s="189" t="s">
        <v>81</v>
      </c>
      <c r="AY3003" s="18" t="s">
        <v>177</v>
      </c>
      <c r="BE3003" s="190">
        <f>IF(N3003="základní",J3003,0)</f>
        <v>0</v>
      </c>
      <c r="BF3003" s="190">
        <f>IF(N3003="snížená",J3003,0)</f>
        <v>0</v>
      </c>
      <c r="BG3003" s="190">
        <f>IF(N3003="zákl. přenesená",J3003,0)</f>
        <v>0</v>
      </c>
      <c r="BH3003" s="190">
        <f>IF(N3003="sníž. přenesená",J3003,0)</f>
        <v>0</v>
      </c>
      <c r="BI3003" s="190">
        <f>IF(N3003="nulová",J3003,0)</f>
        <v>0</v>
      </c>
      <c r="BJ3003" s="18" t="s">
        <v>79</v>
      </c>
      <c r="BK3003" s="190">
        <f>ROUND(I3003*H3003,2)</f>
        <v>0</v>
      </c>
      <c r="BL3003" s="18" t="s">
        <v>265</v>
      </c>
      <c r="BM3003" s="189" t="s">
        <v>2217</v>
      </c>
    </row>
    <row r="3004" spans="2:65" s="1" customFormat="1" ht="24" customHeight="1">
      <c r="B3004" s="177"/>
      <c r="C3004" s="178" t="s">
        <v>2218</v>
      </c>
      <c r="D3004" s="178" t="s">
        <v>179</v>
      </c>
      <c r="E3004" s="179" t="s">
        <v>2219</v>
      </c>
      <c r="F3004" s="180" t="s">
        <v>2220</v>
      </c>
      <c r="G3004" s="181" t="s">
        <v>494</v>
      </c>
      <c r="H3004" s="182">
        <v>6</v>
      </c>
      <c r="I3004" s="183"/>
      <c r="J3004" s="184">
        <f>ROUND(I3004*H3004,2)</f>
        <v>0</v>
      </c>
      <c r="K3004" s="180" t="s">
        <v>183</v>
      </c>
      <c r="L3004" s="37"/>
      <c r="M3004" s="185" t="s">
        <v>3</v>
      </c>
      <c r="N3004" s="186" t="s">
        <v>43</v>
      </c>
      <c r="O3004" s="70"/>
      <c r="P3004" s="187">
        <f>O3004*H3004</f>
        <v>0</v>
      </c>
      <c r="Q3004" s="187">
        <v>1E-05</v>
      </c>
      <c r="R3004" s="187">
        <f>Q3004*H3004</f>
        <v>6.000000000000001E-05</v>
      </c>
      <c r="S3004" s="187">
        <v>0</v>
      </c>
      <c r="T3004" s="188">
        <f>S3004*H3004</f>
        <v>0</v>
      </c>
      <c r="AR3004" s="189" t="s">
        <v>265</v>
      </c>
      <c r="AT3004" s="189" t="s">
        <v>179</v>
      </c>
      <c r="AU3004" s="189" t="s">
        <v>81</v>
      </c>
      <c r="AY3004" s="18" t="s">
        <v>177</v>
      </c>
      <c r="BE3004" s="190">
        <f>IF(N3004="základní",J3004,0)</f>
        <v>0</v>
      </c>
      <c r="BF3004" s="190">
        <f>IF(N3004="snížená",J3004,0)</f>
        <v>0</v>
      </c>
      <c r="BG3004" s="190">
        <f>IF(N3004="zákl. přenesená",J3004,0)</f>
        <v>0</v>
      </c>
      <c r="BH3004" s="190">
        <f>IF(N3004="sníž. přenesená",J3004,0)</f>
        <v>0</v>
      </c>
      <c r="BI3004" s="190">
        <f>IF(N3004="nulová",J3004,0)</f>
        <v>0</v>
      </c>
      <c r="BJ3004" s="18" t="s">
        <v>79</v>
      </c>
      <c r="BK3004" s="190">
        <f>ROUND(I3004*H3004,2)</f>
        <v>0</v>
      </c>
      <c r="BL3004" s="18" t="s">
        <v>265</v>
      </c>
      <c r="BM3004" s="189" t="s">
        <v>2221</v>
      </c>
    </row>
    <row r="3005" spans="2:47" s="1" customFormat="1" ht="12">
      <c r="B3005" s="37"/>
      <c r="D3005" s="191" t="s">
        <v>186</v>
      </c>
      <c r="F3005" s="192" t="s">
        <v>2207</v>
      </c>
      <c r="I3005" s="122"/>
      <c r="L3005" s="37"/>
      <c r="M3005" s="193"/>
      <c r="N3005" s="70"/>
      <c r="O3005" s="70"/>
      <c r="P3005" s="70"/>
      <c r="Q3005" s="70"/>
      <c r="R3005" s="70"/>
      <c r="S3005" s="70"/>
      <c r="T3005" s="71"/>
      <c r="AT3005" s="18" t="s">
        <v>186</v>
      </c>
      <c r="AU3005" s="18" t="s">
        <v>81</v>
      </c>
    </row>
    <row r="3006" spans="2:51" s="12" customFormat="1" ht="12">
      <c r="B3006" s="194"/>
      <c r="D3006" s="191" t="s">
        <v>188</v>
      </c>
      <c r="E3006" s="195" t="s">
        <v>3</v>
      </c>
      <c r="F3006" s="196" t="s">
        <v>2222</v>
      </c>
      <c r="H3006" s="197">
        <v>6</v>
      </c>
      <c r="I3006" s="198"/>
      <c r="L3006" s="194"/>
      <c r="M3006" s="199"/>
      <c r="N3006" s="200"/>
      <c r="O3006" s="200"/>
      <c r="P3006" s="200"/>
      <c r="Q3006" s="200"/>
      <c r="R3006" s="200"/>
      <c r="S3006" s="200"/>
      <c r="T3006" s="201"/>
      <c r="AT3006" s="195" t="s">
        <v>188</v>
      </c>
      <c r="AU3006" s="195" t="s">
        <v>81</v>
      </c>
      <c r="AV3006" s="12" t="s">
        <v>81</v>
      </c>
      <c r="AW3006" s="12" t="s">
        <v>34</v>
      </c>
      <c r="AX3006" s="12" t="s">
        <v>79</v>
      </c>
      <c r="AY3006" s="195" t="s">
        <v>177</v>
      </c>
    </row>
    <row r="3007" spans="2:65" s="1" customFormat="1" ht="24" customHeight="1">
      <c r="B3007" s="177"/>
      <c r="C3007" s="203" t="s">
        <v>2223</v>
      </c>
      <c r="D3007" s="203" t="s">
        <v>237</v>
      </c>
      <c r="E3007" s="204" t="s">
        <v>2224</v>
      </c>
      <c r="F3007" s="205" t="s">
        <v>2225</v>
      </c>
      <c r="G3007" s="206" t="s">
        <v>494</v>
      </c>
      <c r="H3007" s="207">
        <v>12</v>
      </c>
      <c r="I3007" s="208"/>
      <c r="J3007" s="209">
        <f>ROUND(I3007*H3007,2)</f>
        <v>0</v>
      </c>
      <c r="K3007" s="205" t="s">
        <v>183</v>
      </c>
      <c r="L3007" s="210"/>
      <c r="M3007" s="211" t="s">
        <v>3</v>
      </c>
      <c r="N3007" s="212" t="s">
        <v>43</v>
      </c>
      <c r="O3007" s="70"/>
      <c r="P3007" s="187">
        <f>O3007*H3007</f>
        <v>0</v>
      </c>
      <c r="Q3007" s="187">
        <v>2E-05</v>
      </c>
      <c r="R3007" s="187">
        <f>Q3007*H3007</f>
        <v>0.00024000000000000003</v>
      </c>
      <c r="S3007" s="187">
        <v>0</v>
      </c>
      <c r="T3007" s="188">
        <f>S3007*H3007</f>
        <v>0</v>
      </c>
      <c r="AR3007" s="189" t="s">
        <v>368</v>
      </c>
      <c r="AT3007" s="189" t="s">
        <v>237</v>
      </c>
      <c r="AU3007" s="189" t="s">
        <v>81</v>
      </c>
      <c r="AY3007" s="18" t="s">
        <v>177</v>
      </c>
      <c r="BE3007" s="190">
        <f>IF(N3007="základní",J3007,0)</f>
        <v>0</v>
      </c>
      <c r="BF3007" s="190">
        <f>IF(N3007="snížená",J3007,0)</f>
        <v>0</v>
      </c>
      <c r="BG3007" s="190">
        <f>IF(N3007="zákl. přenesená",J3007,0)</f>
        <v>0</v>
      </c>
      <c r="BH3007" s="190">
        <f>IF(N3007="sníž. přenesená",J3007,0)</f>
        <v>0</v>
      </c>
      <c r="BI3007" s="190">
        <f>IF(N3007="nulová",J3007,0)</f>
        <v>0</v>
      </c>
      <c r="BJ3007" s="18" t="s">
        <v>79</v>
      </c>
      <c r="BK3007" s="190">
        <f>ROUND(I3007*H3007,2)</f>
        <v>0</v>
      </c>
      <c r="BL3007" s="18" t="s">
        <v>265</v>
      </c>
      <c r="BM3007" s="189" t="s">
        <v>2226</v>
      </c>
    </row>
    <row r="3008" spans="2:65" s="1" customFormat="1" ht="24" customHeight="1">
      <c r="B3008" s="177"/>
      <c r="C3008" s="178" t="s">
        <v>2227</v>
      </c>
      <c r="D3008" s="178" t="s">
        <v>179</v>
      </c>
      <c r="E3008" s="179" t="s">
        <v>2228</v>
      </c>
      <c r="F3008" s="180" t="s">
        <v>2229</v>
      </c>
      <c r="G3008" s="181" t="s">
        <v>261</v>
      </c>
      <c r="H3008" s="182">
        <v>253.75</v>
      </c>
      <c r="I3008" s="183"/>
      <c r="J3008" s="184">
        <f>ROUND(I3008*H3008,2)</f>
        <v>0</v>
      </c>
      <c r="K3008" s="180" t="s">
        <v>183</v>
      </c>
      <c r="L3008" s="37"/>
      <c r="M3008" s="185" t="s">
        <v>3</v>
      </c>
      <c r="N3008" s="186" t="s">
        <v>43</v>
      </c>
      <c r="O3008" s="70"/>
      <c r="P3008" s="187">
        <f>O3008*H3008</f>
        <v>0</v>
      </c>
      <c r="Q3008" s="187">
        <v>0</v>
      </c>
      <c r="R3008" s="187">
        <f>Q3008*H3008</f>
        <v>0</v>
      </c>
      <c r="S3008" s="187">
        <v>0.0445</v>
      </c>
      <c r="T3008" s="188">
        <f>S3008*H3008</f>
        <v>11.291875</v>
      </c>
      <c r="AR3008" s="189" t="s">
        <v>265</v>
      </c>
      <c r="AT3008" s="189" t="s">
        <v>179</v>
      </c>
      <c r="AU3008" s="189" t="s">
        <v>81</v>
      </c>
      <c r="AY3008" s="18" t="s">
        <v>177</v>
      </c>
      <c r="BE3008" s="190">
        <f>IF(N3008="základní",J3008,0)</f>
        <v>0</v>
      </c>
      <c r="BF3008" s="190">
        <f>IF(N3008="snížená",J3008,0)</f>
        <v>0</v>
      </c>
      <c r="BG3008" s="190">
        <f>IF(N3008="zákl. přenesená",J3008,0)</f>
        <v>0</v>
      </c>
      <c r="BH3008" s="190">
        <f>IF(N3008="sníž. přenesená",J3008,0)</f>
        <v>0</v>
      </c>
      <c r="BI3008" s="190">
        <f>IF(N3008="nulová",J3008,0)</f>
        <v>0</v>
      </c>
      <c r="BJ3008" s="18" t="s">
        <v>79</v>
      </c>
      <c r="BK3008" s="190">
        <f>ROUND(I3008*H3008,2)</f>
        <v>0</v>
      </c>
      <c r="BL3008" s="18" t="s">
        <v>265</v>
      </c>
      <c r="BM3008" s="189" t="s">
        <v>2230</v>
      </c>
    </row>
    <row r="3009" spans="2:51" s="12" customFormat="1" ht="12">
      <c r="B3009" s="194"/>
      <c r="D3009" s="191" t="s">
        <v>188</v>
      </c>
      <c r="E3009" s="195" t="s">
        <v>3</v>
      </c>
      <c r="F3009" s="196" t="s">
        <v>1871</v>
      </c>
      <c r="H3009" s="197">
        <v>129.15</v>
      </c>
      <c r="I3009" s="198"/>
      <c r="L3009" s="194"/>
      <c r="M3009" s="199"/>
      <c r="N3009" s="200"/>
      <c r="O3009" s="200"/>
      <c r="P3009" s="200"/>
      <c r="Q3009" s="200"/>
      <c r="R3009" s="200"/>
      <c r="S3009" s="200"/>
      <c r="T3009" s="201"/>
      <c r="AT3009" s="195" t="s">
        <v>188</v>
      </c>
      <c r="AU3009" s="195" t="s">
        <v>81</v>
      </c>
      <c r="AV3009" s="12" t="s">
        <v>81</v>
      </c>
      <c r="AW3009" s="12" t="s">
        <v>34</v>
      </c>
      <c r="AX3009" s="12" t="s">
        <v>72</v>
      </c>
      <c r="AY3009" s="195" t="s">
        <v>177</v>
      </c>
    </row>
    <row r="3010" spans="2:51" s="12" customFormat="1" ht="12">
      <c r="B3010" s="194"/>
      <c r="D3010" s="191" t="s">
        <v>188</v>
      </c>
      <c r="E3010" s="195" t="s">
        <v>3</v>
      </c>
      <c r="F3010" s="196" t="s">
        <v>1872</v>
      </c>
      <c r="H3010" s="197">
        <v>41</v>
      </c>
      <c r="I3010" s="198"/>
      <c r="L3010" s="194"/>
      <c r="M3010" s="199"/>
      <c r="N3010" s="200"/>
      <c r="O3010" s="200"/>
      <c r="P3010" s="200"/>
      <c r="Q3010" s="200"/>
      <c r="R3010" s="200"/>
      <c r="S3010" s="200"/>
      <c r="T3010" s="201"/>
      <c r="AT3010" s="195" t="s">
        <v>188</v>
      </c>
      <c r="AU3010" s="195" t="s">
        <v>81</v>
      </c>
      <c r="AV3010" s="12" t="s">
        <v>81</v>
      </c>
      <c r="AW3010" s="12" t="s">
        <v>34</v>
      </c>
      <c r="AX3010" s="12" t="s">
        <v>72</v>
      </c>
      <c r="AY3010" s="195" t="s">
        <v>177</v>
      </c>
    </row>
    <row r="3011" spans="2:51" s="12" customFormat="1" ht="12">
      <c r="B3011" s="194"/>
      <c r="D3011" s="191" t="s">
        <v>188</v>
      </c>
      <c r="E3011" s="195" t="s">
        <v>3</v>
      </c>
      <c r="F3011" s="196" t="s">
        <v>1873</v>
      </c>
      <c r="H3011" s="197">
        <v>83.6</v>
      </c>
      <c r="I3011" s="198"/>
      <c r="L3011" s="194"/>
      <c r="M3011" s="199"/>
      <c r="N3011" s="200"/>
      <c r="O3011" s="200"/>
      <c r="P3011" s="200"/>
      <c r="Q3011" s="200"/>
      <c r="R3011" s="200"/>
      <c r="S3011" s="200"/>
      <c r="T3011" s="201"/>
      <c r="AT3011" s="195" t="s">
        <v>188</v>
      </c>
      <c r="AU3011" s="195" t="s">
        <v>81</v>
      </c>
      <c r="AV3011" s="12" t="s">
        <v>81</v>
      </c>
      <c r="AW3011" s="12" t="s">
        <v>34</v>
      </c>
      <c r="AX3011" s="12" t="s">
        <v>72</v>
      </c>
      <c r="AY3011" s="195" t="s">
        <v>177</v>
      </c>
    </row>
    <row r="3012" spans="2:51" s="13" customFormat="1" ht="12">
      <c r="B3012" s="213"/>
      <c r="D3012" s="191" t="s">
        <v>188</v>
      </c>
      <c r="E3012" s="214" t="s">
        <v>3</v>
      </c>
      <c r="F3012" s="215" t="s">
        <v>1874</v>
      </c>
      <c r="H3012" s="216">
        <v>253.75</v>
      </c>
      <c r="I3012" s="217"/>
      <c r="L3012" s="213"/>
      <c r="M3012" s="218"/>
      <c r="N3012" s="219"/>
      <c r="O3012" s="219"/>
      <c r="P3012" s="219"/>
      <c r="Q3012" s="219"/>
      <c r="R3012" s="219"/>
      <c r="S3012" s="219"/>
      <c r="T3012" s="220"/>
      <c r="AT3012" s="214" t="s">
        <v>188</v>
      </c>
      <c r="AU3012" s="214" t="s">
        <v>81</v>
      </c>
      <c r="AV3012" s="13" t="s">
        <v>184</v>
      </c>
      <c r="AW3012" s="13" t="s">
        <v>34</v>
      </c>
      <c r="AX3012" s="13" t="s">
        <v>79</v>
      </c>
      <c r="AY3012" s="214" t="s">
        <v>177</v>
      </c>
    </row>
    <row r="3013" spans="2:65" s="1" customFormat="1" ht="24" customHeight="1">
      <c r="B3013" s="177"/>
      <c r="C3013" s="178" t="s">
        <v>2231</v>
      </c>
      <c r="D3013" s="178" t="s">
        <v>179</v>
      </c>
      <c r="E3013" s="179" t="s">
        <v>2232</v>
      </c>
      <c r="F3013" s="180" t="s">
        <v>2233</v>
      </c>
      <c r="G3013" s="181" t="s">
        <v>494</v>
      </c>
      <c r="H3013" s="182">
        <v>9</v>
      </c>
      <c r="I3013" s="183"/>
      <c r="J3013" s="184">
        <f>ROUND(I3013*H3013,2)</f>
        <v>0</v>
      </c>
      <c r="K3013" s="180" t="s">
        <v>183</v>
      </c>
      <c r="L3013" s="37"/>
      <c r="M3013" s="185" t="s">
        <v>3</v>
      </c>
      <c r="N3013" s="186" t="s">
        <v>43</v>
      </c>
      <c r="O3013" s="70"/>
      <c r="P3013" s="187">
        <f>O3013*H3013</f>
        <v>0</v>
      </c>
      <c r="Q3013" s="187">
        <v>0</v>
      </c>
      <c r="R3013" s="187">
        <f>Q3013*H3013</f>
        <v>0</v>
      </c>
      <c r="S3013" s="187">
        <v>0.01147</v>
      </c>
      <c r="T3013" s="188">
        <f>S3013*H3013</f>
        <v>0.10322999999999999</v>
      </c>
      <c r="AR3013" s="189" t="s">
        <v>265</v>
      </c>
      <c r="AT3013" s="189" t="s">
        <v>179</v>
      </c>
      <c r="AU3013" s="189" t="s">
        <v>81</v>
      </c>
      <c r="AY3013" s="18" t="s">
        <v>177</v>
      </c>
      <c r="BE3013" s="190">
        <f>IF(N3013="základní",J3013,0)</f>
        <v>0</v>
      </c>
      <c r="BF3013" s="190">
        <f>IF(N3013="snížená",J3013,0)</f>
        <v>0</v>
      </c>
      <c r="BG3013" s="190">
        <f>IF(N3013="zákl. přenesená",J3013,0)</f>
        <v>0</v>
      </c>
      <c r="BH3013" s="190">
        <f>IF(N3013="sníž. přenesená",J3013,0)</f>
        <v>0</v>
      </c>
      <c r="BI3013" s="190">
        <f>IF(N3013="nulová",J3013,0)</f>
        <v>0</v>
      </c>
      <c r="BJ3013" s="18" t="s">
        <v>79</v>
      </c>
      <c r="BK3013" s="190">
        <f>ROUND(I3013*H3013,2)</f>
        <v>0</v>
      </c>
      <c r="BL3013" s="18" t="s">
        <v>265</v>
      </c>
      <c r="BM3013" s="189" t="s">
        <v>2234</v>
      </c>
    </row>
    <row r="3014" spans="2:51" s="12" customFormat="1" ht="12">
      <c r="B3014" s="194"/>
      <c r="D3014" s="191" t="s">
        <v>188</v>
      </c>
      <c r="E3014" s="195" t="s">
        <v>3</v>
      </c>
      <c r="F3014" s="196" t="s">
        <v>2076</v>
      </c>
      <c r="H3014" s="197">
        <v>9</v>
      </c>
      <c r="I3014" s="198"/>
      <c r="L3014" s="194"/>
      <c r="M3014" s="199"/>
      <c r="N3014" s="200"/>
      <c r="O3014" s="200"/>
      <c r="P3014" s="200"/>
      <c r="Q3014" s="200"/>
      <c r="R3014" s="200"/>
      <c r="S3014" s="200"/>
      <c r="T3014" s="201"/>
      <c r="AT3014" s="195" t="s">
        <v>188</v>
      </c>
      <c r="AU3014" s="195" t="s">
        <v>81</v>
      </c>
      <c r="AV3014" s="12" t="s">
        <v>81</v>
      </c>
      <c r="AW3014" s="12" t="s">
        <v>34</v>
      </c>
      <c r="AX3014" s="12" t="s">
        <v>79</v>
      </c>
      <c r="AY3014" s="195" t="s">
        <v>177</v>
      </c>
    </row>
    <row r="3015" spans="2:65" s="1" customFormat="1" ht="48" customHeight="1">
      <c r="B3015" s="177"/>
      <c r="C3015" s="178" t="s">
        <v>2235</v>
      </c>
      <c r="D3015" s="178" t="s">
        <v>179</v>
      </c>
      <c r="E3015" s="179" t="s">
        <v>2236</v>
      </c>
      <c r="F3015" s="180" t="s">
        <v>2237</v>
      </c>
      <c r="G3015" s="181" t="s">
        <v>245</v>
      </c>
      <c r="H3015" s="182">
        <v>11</v>
      </c>
      <c r="I3015" s="183"/>
      <c r="J3015" s="184">
        <f>ROUND(I3015*H3015,2)</f>
        <v>0</v>
      </c>
      <c r="K3015" s="180" t="s">
        <v>183</v>
      </c>
      <c r="L3015" s="37"/>
      <c r="M3015" s="185" t="s">
        <v>3</v>
      </c>
      <c r="N3015" s="186" t="s">
        <v>43</v>
      </c>
      <c r="O3015" s="70"/>
      <c r="P3015" s="187">
        <f>O3015*H3015</f>
        <v>0</v>
      </c>
      <c r="Q3015" s="187">
        <v>0</v>
      </c>
      <c r="R3015" s="187">
        <f>Q3015*H3015</f>
        <v>0</v>
      </c>
      <c r="S3015" s="187">
        <v>0</v>
      </c>
      <c r="T3015" s="188">
        <f>S3015*H3015</f>
        <v>0</v>
      </c>
      <c r="AR3015" s="189" t="s">
        <v>265</v>
      </c>
      <c r="AT3015" s="189" t="s">
        <v>179</v>
      </c>
      <c r="AU3015" s="189" t="s">
        <v>81</v>
      </c>
      <c r="AY3015" s="18" t="s">
        <v>177</v>
      </c>
      <c r="BE3015" s="190">
        <f>IF(N3015="základní",J3015,0)</f>
        <v>0</v>
      </c>
      <c r="BF3015" s="190">
        <f>IF(N3015="snížená",J3015,0)</f>
        <v>0</v>
      </c>
      <c r="BG3015" s="190">
        <f>IF(N3015="zákl. přenesená",J3015,0)</f>
        <v>0</v>
      </c>
      <c r="BH3015" s="190">
        <f>IF(N3015="sníž. přenesená",J3015,0)</f>
        <v>0</v>
      </c>
      <c r="BI3015" s="190">
        <f>IF(N3015="nulová",J3015,0)</f>
        <v>0</v>
      </c>
      <c r="BJ3015" s="18" t="s">
        <v>79</v>
      </c>
      <c r="BK3015" s="190">
        <f>ROUND(I3015*H3015,2)</f>
        <v>0</v>
      </c>
      <c r="BL3015" s="18" t="s">
        <v>265</v>
      </c>
      <c r="BM3015" s="189" t="s">
        <v>2238</v>
      </c>
    </row>
    <row r="3016" spans="2:51" s="12" customFormat="1" ht="12">
      <c r="B3016" s="194"/>
      <c r="D3016" s="191" t="s">
        <v>188</v>
      </c>
      <c r="E3016" s="195" t="s">
        <v>3</v>
      </c>
      <c r="F3016" s="196" t="s">
        <v>2239</v>
      </c>
      <c r="H3016" s="197">
        <v>11</v>
      </c>
      <c r="I3016" s="198"/>
      <c r="L3016" s="194"/>
      <c r="M3016" s="199"/>
      <c r="N3016" s="200"/>
      <c r="O3016" s="200"/>
      <c r="P3016" s="200"/>
      <c r="Q3016" s="200"/>
      <c r="R3016" s="200"/>
      <c r="S3016" s="200"/>
      <c r="T3016" s="201"/>
      <c r="AT3016" s="195" t="s">
        <v>188</v>
      </c>
      <c r="AU3016" s="195" t="s">
        <v>81</v>
      </c>
      <c r="AV3016" s="12" t="s">
        <v>81</v>
      </c>
      <c r="AW3016" s="12" t="s">
        <v>34</v>
      </c>
      <c r="AX3016" s="12" t="s">
        <v>79</v>
      </c>
      <c r="AY3016" s="195" t="s">
        <v>177</v>
      </c>
    </row>
    <row r="3017" spans="2:65" s="1" customFormat="1" ht="24" customHeight="1">
      <c r="B3017" s="177"/>
      <c r="C3017" s="178" t="s">
        <v>2240</v>
      </c>
      <c r="D3017" s="178" t="s">
        <v>179</v>
      </c>
      <c r="E3017" s="179" t="s">
        <v>2241</v>
      </c>
      <c r="F3017" s="180" t="s">
        <v>2242</v>
      </c>
      <c r="G3017" s="181" t="s">
        <v>245</v>
      </c>
      <c r="H3017" s="182">
        <v>11</v>
      </c>
      <c r="I3017" s="183"/>
      <c r="J3017" s="184">
        <f>ROUND(I3017*H3017,2)</f>
        <v>0</v>
      </c>
      <c r="K3017" s="180" t="s">
        <v>183</v>
      </c>
      <c r="L3017" s="37"/>
      <c r="M3017" s="185" t="s">
        <v>3</v>
      </c>
      <c r="N3017" s="186" t="s">
        <v>43</v>
      </c>
      <c r="O3017" s="70"/>
      <c r="P3017" s="187">
        <f>O3017*H3017</f>
        <v>0</v>
      </c>
      <c r="Q3017" s="187">
        <v>0</v>
      </c>
      <c r="R3017" s="187">
        <f>Q3017*H3017</f>
        <v>0</v>
      </c>
      <c r="S3017" s="187">
        <v>0</v>
      </c>
      <c r="T3017" s="188">
        <f>S3017*H3017</f>
        <v>0</v>
      </c>
      <c r="AR3017" s="189" t="s">
        <v>265</v>
      </c>
      <c r="AT3017" s="189" t="s">
        <v>179</v>
      </c>
      <c r="AU3017" s="189" t="s">
        <v>81</v>
      </c>
      <c r="AY3017" s="18" t="s">
        <v>177</v>
      </c>
      <c r="BE3017" s="190">
        <f>IF(N3017="základní",J3017,0)</f>
        <v>0</v>
      </c>
      <c r="BF3017" s="190">
        <f>IF(N3017="snížená",J3017,0)</f>
        <v>0</v>
      </c>
      <c r="BG3017" s="190">
        <f>IF(N3017="zákl. přenesená",J3017,0)</f>
        <v>0</v>
      </c>
      <c r="BH3017" s="190">
        <f>IF(N3017="sníž. přenesená",J3017,0)</f>
        <v>0</v>
      </c>
      <c r="BI3017" s="190">
        <f>IF(N3017="nulová",J3017,0)</f>
        <v>0</v>
      </c>
      <c r="BJ3017" s="18" t="s">
        <v>79</v>
      </c>
      <c r="BK3017" s="190">
        <f>ROUND(I3017*H3017,2)</f>
        <v>0</v>
      </c>
      <c r="BL3017" s="18" t="s">
        <v>265</v>
      </c>
      <c r="BM3017" s="189" t="s">
        <v>2243</v>
      </c>
    </row>
    <row r="3018" spans="2:51" s="12" customFormat="1" ht="12">
      <c r="B3018" s="194"/>
      <c r="D3018" s="191" t="s">
        <v>188</v>
      </c>
      <c r="E3018" s="195" t="s">
        <v>3</v>
      </c>
      <c r="F3018" s="196" t="s">
        <v>2239</v>
      </c>
      <c r="H3018" s="197">
        <v>11</v>
      </c>
      <c r="I3018" s="198"/>
      <c r="L3018" s="194"/>
      <c r="M3018" s="199"/>
      <c r="N3018" s="200"/>
      <c r="O3018" s="200"/>
      <c r="P3018" s="200"/>
      <c r="Q3018" s="200"/>
      <c r="R3018" s="200"/>
      <c r="S3018" s="200"/>
      <c r="T3018" s="201"/>
      <c r="AT3018" s="195" t="s">
        <v>188</v>
      </c>
      <c r="AU3018" s="195" t="s">
        <v>81</v>
      </c>
      <c r="AV3018" s="12" t="s">
        <v>81</v>
      </c>
      <c r="AW3018" s="12" t="s">
        <v>34</v>
      </c>
      <c r="AX3018" s="12" t="s">
        <v>79</v>
      </c>
      <c r="AY3018" s="195" t="s">
        <v>177</v>
      </c>
    </row>
    <row r="3019" spans="2:65" s="1" customFormat="1" ht="16.5" customHeight="1">
      <c r="B3019" s="177"/>
      <c r="C3019" s="203" t="s">
        <v>2244</v>
      </c>
      <c r="D3019" s="203" t="s">
        <v>237</v>
      </c>
      <c r="E3019" s="204" t="s">
        <v>2245</v>
      </c>
      <c r="F3019" s="205" t="s">
        <v>2246</v>
      </c>
      <c r="G3019" s="206" t="s">
        <v>245</v>
      </c>
      <c r="H3019" s="207">
        <v>11</v>
      </c>
      <c r="I3019" s="208"/>
      <c r="J3019" s="209">
        <f>ROUND(I3019*H3019,2)</f>
        <v>0</v>
      </c>
      <c r="K3019" s="205" t="s">
        <v>183</v>
      </c>
      <c r="L3019" s="210"/>
      <c r="M3019" s="211" t="s">
        <v>3</v>
      </c>
      <c r="N3019" s="212" t="s">
        <v>43</v>
      </c>
      <c r="O3019" s="70"/>
      <c r="P3019" s="187">
        <f>O3019*H3019</f>
        <v>0</v>
      </c>
      <c r="Q3019" s="187">
        <v>0.00222</v>
      </c>
      <c r="R3019" s="187">
        <f>Q3019*H3019</f>
        <v>0.02442</v>
      </c>
      <c r="S3019" s="187">
        <v>0</v>
      </c>
      <c r="T3019" s="188">
        <f>S3019*H3019</f>
        <v>0</v>
      </c>
      <c r="AR3019" s="189" t="s">
        <v>368</v>
      </c>
      <c r="AT3019" s="189" t="s">
        <v>237</v>
      </c>
      <c r="AU3019" s="189" t="s">
        <v>81</v>
      </c>
      <c r="AY3019" s="18" t="s">
        <v>177</v>
      </c>
      <c r="BE3019" s="190">
        <f>IF(N3019="základní",J3019,0)</f>
        <v>0</v>
      </c>
      <c r="BF3019" s="190">
        <f>IF(N3019="snížená",J3019,0)</f>
        <v>0</v>
      </c>
      <c r="BG3019" s="190">
        <f>IF(N3019="zákl. přenesená",J3019,0)</f>
        <v>0</v>
      </c>
      <c r="BH3019" s="190">
        <f>IF(N3019="sníž. přenesená",J3019,0)</f>
        <v>0</v>
      </c>
      <c r="BI3019" s="190">
        <f>IF(N3019="nulová",J3019,0)</f>
        <v>0</v>
      </c>
      <c r="BJ3019" s="18" t="s">
        <v>79</v>
      </c>
      <c r="BK3019" s="190">
        <f>ROUND(I3019*H3019,2)</f>
        <v>0</v>
      </c>
      <c r="BL3019" s="18" t="s">
        <v>265</v>
      </c>
      <c r="BM3019" s="189" t="s">
        <v>2247</v>
      </c>
    </row>
    <row r="3020" spans="2:51" s="12" customFormat="1" ht="12">
      <c r="B3020" s="194"/>
      <c r="D3020" s="191" t="s">
        <v>188</v>
      </c>
      <c r="E3020" s="195" t="s">
        <v>3</v>
      </c>
      <c r="F3020" s="196" t="s">
        <v>2239</v>
      </c>
      <c r="H3020" s="197">
        <v>11</v>
      </c>
      <c r="I3020" s="198"/>
      <c r="L3020" s="194"/>
      <c r="M3020" s="199"/>
      <c r="N3020" s="200"/>
      <c r="O3020" s="200"/>
      <c r="P3020" s="200"/>
      <c r="Q3020" s="200"/>
      <c r="R3020" s="200"/>
      <c r="S3020" s="200"/>
      <c r="T3020" s="201"/>
      <c r="AT3020" s="195" t="s">
        <v>188</v>
      </c>
      <c r="AU3020" s="195" t="s">
        <v>81</v>
      </c>
      <c r="AV3020" s="12" t="s">
        <v>81</v>
      </c>
      <c r="AW3020" s="12" t="s">
        <v>34</v>
      </c>
      <c r="AX3020" s="12" t="s">
        <v>79</v>
      </c>
      <c r="AY3020" s="195" t="s">
        <v>177</v>
      </c>
    </row>
    <row r="3021" spans="2:65" s="1" customFormat="1" ht="16.5" customHeight="1">
      <c r="B3021" s="177"/>
      <c r="C3021" s="203" t="s">
        <v>2248</v>
      </c>
      <c r="D3021" s="203" t="s">
        <v>237</v>
      </c>
      <c r="E3021" s="204" t="s">
        <v>2249</v>
      </c>
      <c r="F3021" s="205" t="s">
        <v>2250</v>
      </c>
      <c r="G3021" s="206" t="s">
        <v>245</v>
      </c>
      <c r="H3021" s="207">
        <v>11</v>
      </c>
      <c r="I3021" s="208"/>
      <c r="J3021" s="209">
        <f>ROUND(I3021*H3021,2)</f>
        <v>0</v>
      </c>
      <c r="K3021" s="205" t="s">
        <v>183</v>
      </c>
      <c r="L3021" s="210"/>
      <c r="M3021" s="211" t="s">
        <v>3</v>
      </c>
      <c r="N3021" s="212" t="s">
        <v>43</v>
      </c>
      <c r="O3021" s="70"/>
      <c r="P3021" s="187">
        <f>O3021*H3021</f>
        <v>0</v>
      </c>
      <c r="Q3021" s="187">
        <v>0.00078</v>
      </c>
      <c r="R3021" s="187">
        <f>Q3021*H3021</f>
        <v>0.008579999999999999</v>
      </c>
      <c r="S3021" s="187">
        <v>0</v>
      </c>
      <c r="T3021" s="188">
        <f>S3021*H3021</f>
        <v>0</v>
      </c>
      <c r="AR3021" s="189" t="s">
        <v>368</v>
      </c>
      <c r="AT3021" s="189" t="s">
        <v>237</v>
      </c>
      <c r="AU3021" s="189" t="s">
        <v>81</v>
      </c>
      <c r="AY3021" s="18" t="s">
        <v>177</v>
      </c>
      <c r="BE3021" s="190">
        <f>IF(N3021="základní",J3021,0)</f>
        <v>0</v>
      </c>
      <c r="BF3021" s="190">
        <f>IF(N3021="snížená",J3021,0)</f>
        <v>0</v>
      </c>
      <c r="BG3021" s="190">
        <f>IF(N3021="zákl. přenesená",J3021,0)</f>
        <v>0</v>
      </c>
      <c r="BH3021" s="190">
        <f>IF(N3021="sníž. přenesená",J3021,0)</f>
        <v>0</v>
      </c>
      <c r="BI3021" s="190">
        <f>IF(N3021="nulová",J3021,0)</f>
        <v>0</v>
      </c>
      <c r="BJ3021" s="18" t="s">
        <v>79</v>
      </c>
      <c r="BK3021" s="190">
        <f>ROUND(I3021*H3021,2)</f>
        <v>0</v>
      </c>
      <c r="BL3021" s="18" t="s">
        <v>265</v>
      </c>
      <c r="BM3021" s="189" t="s">
        <v>2251</v>
      </c>
    </row>
    <row r="3022" spans="2:51" s="12" customFormat="1" ht="12">
      <c r="B3022" s="194"/>
      <c r="D3022" s="191" t="s">
        <v>188</v>
      </c>
      <c r="E3022" s="195" t="s">
        <v>3</v>
      </c>
      <c r="F3022" s="196" t="s">
        <v>2239</v>
      </c>
      <c r="H3022" s="197">
        <v>11</v>
      </c>
      <c r="I3022" s="198"/>
      <c r="L3022" s="194"/>
      <c r="M3022" s="199"/>
      <c r="N3022" s="200"/>
      <c r="O3022" s="200"/>
      <c r="P3022" s="200"/>
      <c r="Q3022" s="200"/>
      <c r="R3022" s="200"/>
      <c r="S3022" s="200"/>
      <c r="T3022" s="201"/>
      <c r="AT3022" s="195" t="s">
        <v>188</v>
      </c>
      <c r="AU3022" s="195" t="s">
        <v>81</v>
      </c>
      <c r="AV3022" s="12" t="s">
        <v>81</v>
      </c>
      <c r="AW3022" s="12" t="s">
        <v>34</v>
      </c>
      <c r="AX3022" s="12" t="s">
        <v>79</v>
      </c>
      <c r="AY3022" s="195" t="s">
        <v>177</v>
      </c>
    </row>
    <row r="3023" spans="2:65" s="1" customFormat="1" ht="16.5" customHeight="1">
      <c r="B3023" s="177"/>
      <c r="C3023" s="203" t="s">
        <v>2252</v>
      </c>
      <c r="D3023" s="203" t="s">
        <v>237</v>
      </c>
      <c r="E3023" s="204" t="s">
        <v>2253</v>
      </c>
      <c r="F3023" s="205" t="s">
        <v>2254</v>
      </c>
      <c r="G3023" s="206" t="s">
        <v>245</v>
      </c>
      <c r="H3023" s="207">
        <v>11</v>
      </c>
      <c r="I3023" s="208"/>
      <c r="J3023" s="209">
        <f>ROUND(I3023*H3023,2)</f>
        <v>0</v>
      </c>
      <c r="K3023" s="205" t="s">
        <v>183</v>
      </c>
      <c r="L3023" s="210"/>
      <c r="M3023" s="211" t="s">
        <v>3</v>
      </c>
      <c r="N3023" s="212" t="s">
        <v>43</v>
      </c>
      <c r="O3023" s="70"/>
      <c r="P3023" s="187">
        <f>O3023*H3023</f>
        <v>0</v>
      </c>
      <c r="Q3023" s="187">
        <v>0.00025</v>
      </c>
      <c r="R3023" s="187">
        <f>Q3023*H3023</f>
        <v>0.00275</v>
      </c>
      <c r="S3023" s="187">
        <v>0</v>
      </c>
      <c r="T3023" s="188">
        <f>S3023*H3023</f>
        <v>0</v>
      </c>
      <c r="AR3023" s="189" t="s">
        <v>368</v>
      </c>
      <c r="AT3023" s="189" t="s">
        <v>237</v>
      </c>
      <c r="AU3023" s="189" t="s">
        <v>81</v>
      </c>
      <c r="AY3023" s="18" t="s">
        <v>177</v>
      </c>
      <c r="BE3023" s="190">
        <f>IF(N3023="základní",J3023,0)</f>
        <v>0</v>
      </c>
      <c r="BF3023" s="190">
        <f>IF(N3023="snížená",J3023,0)</f>
        <v>0</v>
      </c>
      <c r="BG3023" s="190">
        <f>IF(N3023="zákl. přenesená",J3023,0)</f>
        <v>0</v>
      </c>
      <c r="BH3023" s="190">
        <f>IF(N3023="sníž. přenesená",J3023,0)</f>
        <v>0</v>
      </c>
      <c r="BI3023" s="190">
        <f>IF(N3023="nulová",J3023,0)</f>
        <v>0</v>
      </c>
      <c r="BJ3023" s="18" t="s">
        <v>79</v>
      </c>
      <c r="BK3023" s="190">
        <f>ROUND(I3023*H3023,2)</f>
        <v>0</v>
      </c>
      <c r="BL3023" s="18" t="s">
        <v>265</v>
      </c>
      <c r="BM3023" s="189" t="s">
        <v>2255</v>
      </c>
    </row>
    <row r="3024" spans="2:51" s="12" customFormat="1" ht="12">
      <c r="B3024" s="194"/>
      <c r="D3024" s="191" t="s">
        <v>188</v>
      </c>
      <c r="E3024" s="195" t="s">
        <v>3</v>
      </c>
      <c r="F3024" s="196" t="s">
        <v>2239</v>
      </c>
      <c r="H3024" s="197">
        <v>11</v>
      </c>
      <c r="I3024" s="198"/>
      <c r="L3024" s="194"/>
      <c r="M3024" s="199"/>
      <c r="N3024" s="200"/>
      <c r="O3024" s="200"/>
      <c r="P3024" s="200"/>
      <c r="Q3024" s="200"/>
      <c r="R3024" s="200"/>
      <c r="S3024" s="200"/>
      <c r="T3024" s="201"/>
      <c r="AT3024" s="195" t="s">
        <v>188</v>
      </c>
      <c r="AU3024" s="195" t="s">
        <v>81</v>
      </c>
      <c r="AV3024" s="12" t="s">
        <v>81</v>
      </c>
      <c r="AW3024" s="12" t="s">
        <v>34</v>
      </c>
      <c r="AX3024" s="12" t="s">
        <v>79</v>
      </c>
      <c r="AY3024" s="195" t="s">
        <v>177</v>
      </c>
    </row>
    <row r="3025" spans="2:65" s="1" customFormat="1" ht="36" customHeight="1">
      <c r="B3025" s="177"/>
      <c r="C3025" s="178" t="s">
        <v>2256</v>
      </c>
      <c r="D3025" s="178" t="s">
        <v>179</v>
      </c>
      <c r="E3025" s="179" t="s">
        <v>2257</v>
      </c>
      <c r="F3025" s="180" t="s">
        <v>2258</v>
      </c>
      <c r="G3025" s="181" t="s">
        <v>261</v>
      </c>
      <c r="H3025" s="182">
        <v>133.622</v>
      </c>
      <c r="I3025" s="183"/>
      <c r="J3025" s="184">
        <f>ROUND(I3025*H3025,2)</f>
        <v>0</v>
      </c>
      <c r="K3025" s="180" t="s">
        <v>183</v>
      </c>
      <c r="L3025" s="37"/>
      <c r="M3025" s="185" t="s">
        <v>3</v>
      </c>
      <c r="N3025" s="186" t="s">
        <v>43</v>
      </c>
      <c r="O3025" s="70"/>
      <c r="P3025" s="187">
        <f>O3025*H3025</f>
        <v>0</v>
      </c>
      <c r="Q3025" s="187">
        <v>1E-05</v>
      </c>
      <c r="R3025" s="187">
        <f>Q3025*H3025</f>
        <v>0.0013362200000000002</v>
      </c>
      <c r="S3025" s="187">
        <v>0</v>
      </c>
      <c r="T3025" s="188">
        <f>S3025*H3025</f>
        <v>0</v>
      </c>
      <c r="AR3025" s="189" t="s">
        <v>265</v>
      </c>
      <c r="AT3025" s="189" t="s">
        <v>179</v>
      </c>
      <c r="AU3025" s="189" t="s">
        <v>81</v>
      </c>
      <c r="AY3025" s="18" t="s">
        <v>177</v>
      </c>
      <c r="BE3025" s="190">
        <f>IF(N3025="základní",J3025,0)</f>
        <v>0</v>
      </c>
      <c r="BF3025" s="190">
        <f>IF(N3025="snížená",J3025,0)</f>
        <v>0</v>
      </c>
      <c r="BG3025" s="190">
        <f>IF(N3025="zákl. přenesená",J3025,0)</f>
        <v>0</v>
      </c>
      <c r="BH3025" s="190">
        <f>IF(N3025="sníž. přenesená",J3025,0)</f>
        <v>0</v>
      </c>
      <c r="BI3025" s="190">
        <f>IF(N3025="nulová",J3025,0)</f>
        <v>0</v>
      </c>
      <c r="BJ3025" s="18" t="s">
        <v>79</v>
      </c>
      <c r="BK3025" s="190">
        <f>ROUND(I3025*H3025,2)</f>
        <v>0</v>
      </c>
      <c r="BL3025" s="18" t="s">
        <v>265</v>
      </c>
      <c r="BM3025" s="189" t="s">
        <v>2259</v>
      </c>
    </row>
    <row r="3026" spans="2:47" s="1" customFormat="1" ht="12">
      <c r="B3026" s="37"/>
      <c r="D3026" s="191" t="s">
        <v>186</v>
      </c>
      <c r="F3026" s="192" t="s">
        <v>2260</v>
      </c>
      <c r="I3026" s="122"/>
      <c r="L3026" s="37"/>
      <c r="M3026" s="193"/>
      <c r="N3026" s="70"/>
      <c r="O3026" s="70"/>
      <c r="P3026" s="70"/>
      <c r="Q3026" s="70"/>
      <c r="R3026" s="70"/>
      <c r="S3026" s="70"/>
      <c r="T3026" s="71"/>
      <c r="AT3026" s="18" t="s">
        <v>186</v>
      </c>
      <c r="AU3026" s="18" t="s">
        <v>81</v>
      </c>
    </row>
    <row r="3027" spans="2:51" s="12" customFormat="1" ht="12">
      <c r="B3027" s="194"/>
      <c r="D3027" s="191" t="s">
        <v>188</v>
      </c>
      <c r="E3027" s="195" t="s">
        <v>3</v>
      </c>
      <c r="F3027" s="196" t="s">
        <v>1755</v>
      </c>
      <c r="H3027" s="197">
        <v>17.466</v>
      </c>
      <c r="I3027" s="198"/>
      <c r="L3027" s="194"/>
      <c r="M3027" s="199"/>
      <c r="N3027" s="200"/>
      <c r="O3027" s="200"/>
      <c r="P3027" s="200"/>
      <c r="Q3027" s="200"/>
      <c r="R3027" s="200"/>
      <c r="S3027" s="200"/>
      <c r="T3027" s="201"/>
      <c r="AT3027" s="195" t="s">
        <v>188</v>
      </c>
      <c r="AU3027" s="195" t="s">
        <v>81</v>
      </c>
      <c r="AV3027" s="12" t="s">
        <v>81</v>
      </c>
      <c r="AW3027" s="12" t="s">
        <v>34</v>
      </c>
      <c r="AX3027" s="12" t="s">
        <v>72</v>
      </c>
      <c r="AY3027" s="195" t="s">
        <v>177</v>
      </c>
    </row>
    <row r="3028" spans="2:51" s="12" customFormat="1" ht="12">
      <c r="B3028" s="194"/>
      <c r="D3028" s="191" t="s">
        <v>188</v>
      </c>
      <c r="E3028" s="195" t="s">
        <v>3</v>
      </c>
      <c r="F3028" s="196" t="s">
        <v>1756</v>
      </c>
      <c r="H3028" s="197">
        <v>94.214</v>
      </c>
      <c r="I3028" s="198"/>
      <c r="L3028" s="194"/>
      <c r="M3028" s="199"/>
      <c r="N3028" s="200"/>
      <c r="O3028" s="200"/>
      <c r="P3028" s="200"/>
      <c r="Q3028" s="200"/>
      <c r="R3028" s="200"/>
      <c r="S3028" s="200"/>
      <c r="T3028" s="201"/>
      <c r="AT3028" s="195" t="s">
        <v>188</v>
      </c>
      <c r="AU3028" s="195" t="s">
        <v>81</v>
      </c>
      <c r="AV3028" s="12" t="s">
        <v>81</v>
      </c>
      <c r="AW3028" s="12" t="s">
        <v>34</v>
      </c>
      <c r="AX3028" s="12" t="s">
        <v>72</v>
      </c>
      <c r="AY3028" s="195" t="s">
        <v>177</v>
      </c>
    </row>
    <row r="3029" spans="2:51" s="12" customFormat="1" ht="12">
      <c r="B3029" s="194"/>
      <c r="D3029" s="191" t="s">
        <v>188</v>
      </c>
      <c r="E3029" s="195" t="s">
        <v>3</v>
      </c>
      <c r="F3029" s="196" t="s">
        <v>1757</v>
      </c>
      <c r="H3029" s="197">
        <v>21.942</v>
      </c>
      <c r="I3029" s="198"/>
      <c r="L3029" s="194"/>
      <c r="M3029" s="199"/>
      <c r="N3029" s="200"/>
      <c r="O3029" s="200"/>
      <c r="P3029" s="200"/>
      <c r="Q3029" s="200"/>
      <c r="R3029" s="200"/>
      <c r="S3029" s="200"/>
      <c r="T3029" s="201"/>
      <c r="AT3029" s="195" t="s">
        <v>188</v>
      </c>
      <c r="AU3029" s="195" t="s">
        <v>81</v>
      </c>
      <c r="AV3029" s="12" t="s">
        <v>81</v>
      </c>
      <c r="AW3029" s="12" t="s">
        <v>34</v>
      </c>
      <c r="AX3029" s="12" t="s">
        <v>72</v>
      </c>
      <c r="AY3029" s="195" t="s">
        <v>177</v>
      </c>
    </row>
    <row r="3030" spans="2:51" s="13" customFormat="1" ht="12">
      <c r="B3030" s="213"/>
      <c r="D3030" s="191" t="s">
        <v>188</v>
      </c>
      <c r="E3030" s="214" t="s">
        <v>3</v>
      </c>
      <c r="F3030" s="215" t="s">
        <v>1758</v>
      </c>
      <c r="H3030" s="216">
        <v>133.622</v>
      </c>
      <c r="I3030" s="217"/>
      <c r="L3030" s="213"/>
      <c r="M3030" s="218"/>
      <c r="N3030" s="219"/>
      <c r="O3030" s="219"/>
      <c r="P3030" s="219"/>
      <c r="Q3030" s="219"/>
      <c r="R3030" s="219"/>
      <c r="S3030" s="219"/>
      <c r="T3030" s="220"/>
      <c r="AT3030" s="214" t="s">
        <v>188</v>
      </c>
      <c r="AU3030" s="214" t="s">
        <v>81</v>
      </c>
      <c r="AV3030" s="13" t="s">
        <v>184</v>
      </c>
      <c r="AW3030" s="13" t="s">
        <v>34</v>
      </c>
      <c r="AX3030" s="13" t="s">
        <v>79</v>
      </c>
      <c r="AY3030" s="214" t="s">
        <v>177</v>
      </c>
    </row>
    <row r="3031" spans="2:65" s="1" customFormat="1" ht="36" customHeight="1">
      <c r="B3031" s="177"/>
      <c r="C3031" s="203" t="s">
        <v>2261</v>
      </c>
      <c r="D3031" s="203" t="s">
        <v>237</v>
      </c>
      <c r="E3031" s="204" t="s">
        <v>2262</v>
      </c>
      <c r="F3031" s="205" t="s">
        <v>2263</v>
      </c>
      <c r="G3031" s="206" t="s">
        <v>261</v>
      </c>
      <c r="H3031" s="207">
        <v>160.346</v>
      </c>
      <c r="I3031" s="208"/>
      <c r="J3031" s="209">
        <f>ROUND(I3031*H3031,2)</f>
        <v>0</v>
      </c>
      <c r="K3031" s="205" t="s">
        <v>183</v>
      </c>
      <c r="L3031" s="210"/>
      <c r="M3031" s="211" t="s">
        <v>3</v>
      </c>
      <c r="N3031" s="212" t="s">
        <v>43</v>
      </c>
      <c r="O3031" s="70"/>
      <c r="P3031" s="187">
        <f>O3031*H3031</f>
        <v>0</v>
      </c>
      <c r="Q3031" s="187">
        <v>0.00014</v>
      </c>
      <c r="R3031" s="187">
        <f>Q3031*H3031</f>
        <v>0.02244844</v>
      </c>
      <c r="S3031" s="187">
        <v>0</v>
      </c>
      <c r="T3031" s="188">
        <f>S3031*H3031</f>
        <v>0</v>
      </c>
      <c r="AR3031" s="189" t="s">
        <v>368</v>
      </c>
      <c r="AT3031" s="189" t="s">
        <v>237</v>
      </c>
      <c r="AU3031" s="189" t="s">
        <v>81</v>
      </c>
      <c r="AY3031" s="18" t="s">
        <v>177</v>
      </c>
      <c r="BE3031" s="190">
        <f>IF(N3031="základní",J3031,0)</f>
        <v>0</v>
      </c>
      <c r="BF3031" s="190">
        <f>IF(N3031="snížená",J3031,0)</f>
        <v>0</v>
      </c>
      <c r="BG3031" s="190">
        <f>IF(N3031="zákl. přenesená",J3031,0)</f>
        <v>0</v>
      </c>
      <c r="BH3031" s="190">
        <f>IF(N3031="sníž. přenesená",J3031,0)</f>
        <v>0</v>
      </c>
      <c r="BI3031" s="190">
        <f>IF(N3031="nulová",J3031,0)</f>
        <v>0</v>
      </c>
      <c r="BJ3031" s="18" t="s">
        <v>79</v>
      </c>
      <c r="BK3031" s="190">
        <f>ROUND(I3031*H3031,2)</f>
        <v>0</v>
      </c>
      <c r="BL3031" s="18" t="s">
        <v>265</v>
      </c>
      <c r="BM3031" s="189" t="s">
        <v>2264</v>
      </c>
    </row>
    <row r="3032" spans="2:51" s="12" customFormat="1" ht="12">
      <c r="B3032" s="194"/>
      <c r="D3032" s="191" t="s">
        <v>188</v>
      </c>
      <c r="E3032" s="195" t="s">
        <v>3</v>
      </c>
      <c r="F3032" s="196" t="s">
        <v>2265</v>
      </c>
      <c r="H3032" s="197">
        <v>160.346</v>
      </c>
      <c r="I3032" s="198"/>
      <c r="L3032" s="194"/>
      <c r="M3032" s="199"/>
      <c r="N3032" s="200"/>
      <c r="O3032" s="200"/>
      <c r="P3032" s="200"/>
      <c r="Q3032" s="200"/>
      <c r="R3032" s="200"/>
      <c r="S3032" s="200"/>
      <c r="T3032" s="201"/>
      <c r="AT3032" s="195" t="s">
        <v>188</v>
      </c>
      <c r="AU3032" s="195" t="s">
        <v>81</v>
      </c>
      <c r="AV3032" s="12" t="s">
        <v>81</v>
      </c>
      <c r="AW3032" s="12" t="s">
        <v>34</v>
      </c>
      <c r="AX3032" s="12" t="s">
        <v>79</v>
      </c>
      <c r="AY3032" s="195" t="s">
        <v>177</v>
      </c>
    </row>
    <row r="3033" spans="2:65" s="1" customFormat="1" ht="36" customHeight="1">
      <c r="B3033" s="177"/>
      <c r="C3033" s="178" t="s">
        <v>2266</v>
      </c>
      <c r="D3033" s="178" t="s">
        <v>179</v>
      </c>
      <c r="E3033" s="179" t="s">
        <v>2257</v>
      </c>
      <c r="F3033" s="180" t="s">
        <v>2258</v>
      </c>
      <c r="G3033" s="181" t="s">
        <v>261</v>
      </c>
      <c r="H3033" s="182">
        <v>133.622</v>
      </c>
      <c r="I3033" s="183"/>
      <c r="J3033" s="184">
        <f>ROUND(I3033*H3033,2)</f>
        <v>0</v>
      </c>
      <c r="K3033" s="180" t="s">
        <v>183</v>
      </c>
      <c r="L3033" s="37"/>
      <c r="M3033" s="185" t="s">
        <v>3</v>
      </c>
      <c r="N3033" s="186" t="s">
        <v>43</v>
      </c>
      <c r="O3033" s="70"/>
      <c r="P3033" s="187">
        <f>O3033*H3033</f>
        <v>0</v>
      </c>
      <c r="Q3033" s="187">
        <v>1E-05</v>
      </c>
      <c r="R3033" s="187">
        <f>Q3033*H3033</f>
        <v>0.0013362200000000002</v>
      </c>
      <c r="S3033" s="187">
        <v>0</v>
      </c>
      <c r="T3033" s="188">
        <f>S3033*H3033</f>
        <v>0</v>
      </c>
      <c r="AR3033" s="189" t="s">
        <v>265</v>
      </c>
      <c r="AT3033" s="189" t="s">
        <v>179</v>
      </c>
      <c r="AU3033" s="189" t="s">
        <v>81</v>
      </c>
      <c r="AY3033" s="18" t="s">
        <v>177</v>
      </c>
      <c r="BE3033" s="190">
        <f>IF(N3033="základní",J3033,0)</f>
        <v>0</v>
      </c>
      <c r="BF3033" s="190">
        <f>IF(N3033="snížená",J3033,0)</f>
        <v>0</v>
      </c>
      <c r="BG3033" s="190">
        <f>IF(N3033="zákl. přenesená",J3033,0)</f>
        <v>0</v>
      </c>
      <c r="BH3033" s="190">
        <f>IF(N3033="sníž. přenesená",J3033,0)</f>
        <v>0</v>
      </c>
      <c r="BI3033" s="190">
        <f>IF(N3033="nulová",J3033,0)</f>
        <v>0</v>
      </c>
      <c r="BJ3033" s="18" t="s">
        <v>79</v>
      </c>
      <c r="BK3033" s="190">
        <f>ROUND(I3033*H3033,2)</f>
        <v>0</v>
      </c>
      <c r="BL3033" s="18" t="s">
        <v>265</v>
      </c>
      <c r="BM3033" s="189" t="s">
        <v>2267</v>
      </c>
    </row>
    <row r="3034" spans="2:47" s="1" customFormat="1" ht="12">
      <c r="B3034" s="37"/>
      <c r="D3034" s="191" t="s">
        <v>186</v>
      </c>
      <c r="F3034" s="192" t="s">
        <v>2260</v>
      </c>
      <c r="I3034" s="122"/>
      <c r="L3034" s="37"/>
      <c r="M3034" s="193"/>
      <c r="N3034" s="70"/>
      <c r="O3034" s="70"/>
      <c r="P3034" s="70"/>
      <c r="Q3034" s="70"/>
      <c r="R3034" s="70"/>
      <c r="S3034" s="70"/>
      <c r="T3034" s="71"/>
      <c r="AT3034" s="18" t="s">
        <v>186</v>
      </c>
      <c r="AU3034" s="18" t="s">
        <v>81</v>
      </c>
    </row>
    <row r="3035" spans="2:51" s="12" customFormat="1" ht="12">
      <c r="B3035" s="194"/>
      <c r="D3035" s="191" t="s">
        <v>188</v>
      </c>
      <c r="E3035" s="195" t="s">
        <v>3</v>
      </c>
      <c r="F3035" s="196" t="s">
        <v>1755</v>
      </c>
      <c r="H3035" s="197">
        <v>17.466</v>
      </c>
      <c r="I3035" s="198"/>
      <c r="L3035" s="194"/>
      <c r="M3035" s="199"/>
      <c r="N3035" s="200"/>
      <c r="O3035" s="200"/>
      <c r="P3035" s="200"/>
      <c r="Q3035" s="200"/>
      <c r="R3035" s="200"/>
      <c r="S3035" s="200"/>
      <c r="T3035" s="201"/>
      <c r="AT3035" s="195" t="s">
        <v>188</v>
      </c>
      <c r="AU3035" s="195" t="s">
        <v>81</v>
      </c>
      <c r="AV3035" s="12" t="s">
        <v>81</v>
      </c>
      <c r="AW3035" s="12" t="s">
        <v>34</v>
      </c>
      <c r="AX3035" s="12" t="s">
        <v>72</v>
      </c>
      <c r="AY3035" s="195" t="s">
        <v>177</v>
      </c>
    </row>
    <row r="3036" spans="2:51" s="12" customFormat="1" ht="12">
      <c r="B3036" s="194"/>
      <c r="D3036" s="191" t="s">
        <v>188</v>
      </c>
      <c r="E3036" s="195" t="s">
        <v>3</v>
      </c>
      <c r="F3036" s="196" t="s">
        <v>1756</v>
      </c>
      <c r="H3036" s="197">
        <v>94.214</v>
      </c>
      <c r="I3036" s="198"/>
      <c r="L3036" s="194"/>
      <c r="M3036" s="199"/>
      <c r="N3036" s="200"/>
      <c r="O3036" s="200"/>
      <c r="P3036" s="200"/>
      <c r="Q3036" s="200"/>
      <c r="R3036" s="200"/>
      <c r="S3036" s="200"/>
      <c r="T3036" s="201"/>
      <c r="AT3036" s="195" t="s">
        <v>188</v>
      </c>
      <c r="AU3036" s="195" t="s">
        <v>81</v>
      </c>
      <c r="AV3036" s="12" t="s">
        <v>81</v>
      </c>
      <c r="AW3036" s="12" t="s">
        <v>34</v>
      </c>
      <c r="AX3036" s="12" t="s">
        <v>72</v>
      </c>
      <c r="AY3036" s="195" t="s">
        <v>177</v>
      </c>
    </row>
    <row r="3037" spans="2:51" s="12" customFormat="1" ht="12">
      <c r="B3037" s="194"/>
      <c r="D3037" s="191" t="s">
        <v>188</v>
      </c>
      <c r="E3037" s="195" t="s">
        <v>3</v>
      </c>
      <c r="F3037" s="196" t="s">
        <v>1757</v>
      </c>
      <c r="H3037" s="197">
        <v>21.942</v>
      </c>
      <c r="I3037" s="198"/>
      <c r="L3037" s="194"/>
      <c r="M3037" s="199"/>
      <c r="N3037" s="200"/>
      <c r="O3037" s="200"/>
      <c r="P3037" s="200"/>
      <c r="Q3037" s="200"/>
      <c r="R3037" s="200"/>
      <c r="S3037" s="200"/>
      <c r="T3037" s="201"/>
      <c r="AT3037" s="195" t="s">
        <v>188</v>
      </c>
      <c r="AU3037" s="195" t="s">
        <v>81</v>
      </c>
      <c r="AV3037" s="12" t="s">
        <v>81</v>
      </c>
      <c r="AW3037" s="12" t="s">
        <v>34</v>
      </c>
      <c r="AX3037" s="12" t="s">
        <v>72</v>
      </c>
      <c r="AY3037" s="195" t="s">
        <v>177</v>
      </c>
    </row>
    <row r="3038" spans="2:51" s="13" customFormat="1" ht="12">
      <c r="B3038" s="213"/>
      <c r="D3038" s="191" t="s">
        <v>188</v>
      </c>
      <c r="E3038" s="214" t="s">
        <v>3</v>
      </c>
      <c r="F3038" s="215" t="s">
        <v>1758</v>
      </c>
      <c r="H3038" s="216">
        <v>133.622</v>
      </c>
      <c r="I3038" s="217"/>
      <c r="L3038" s="213"/>
      <c r="M3038" s="218"/>
      <c r="N3038" s="219"/>
      <c r="O3038" s="219"/>
      <c r="P3038" s="219"/>
      <c r="Q3038" s="219"/>
      <c r="R3038" s="219"/>
      <c r="S3038" s="219"/>
      <c r="T3038" s="220"/>
      <c r="AT3038" s="214" t="s">
        <v>188</v>
      </c>
      <c r="AU3038" s="214" t="s">
        <v>81</v>
      </c>
      <c r="AV3038" s="13" t="s">
        <v>184</v>
      </c>
      <c r="AW3038" s="13" t="s">
        <v>34</v>
      </c>
      <c r="AX3038" s="13" t="s">
        <v>79</v>
      </c>
      <c r="AY3038" s="214" t="s">
        <v>177</v>
      </c>
    </row>
    <row r="3039" spans="2:65" s="1" customFormat="1" ht="24" customHeight="1">
      <c r="B3039" s="177"/>
      <c r="C3039" s="203" t="s">
        <v>2268</v>
      </c>
      <c r="D3039" s="203" t="s">
        <v>237</v>
      </c>
      <c r="E3039" s="204" t="s">
        <v>2269</v>
      </c>
      <c r="F3039" s="205" t="s">
        <v>2270</v>
      </c>
      <c r="G3039" s="206" t="s">
        <v>261</v>
      </c>
      <c r="H3039" s="207">
        <v>160.346</v>
      </c>
      <c r="I3039" s="208"/>
      <c r="J3039" s="209">
        <f>ROUND(I3039*H3039,2)</f>
        <v>0</v>
      </c>
      <c r="K3039" s="205" t="s">
        <v>183</v>
      </c>
      <c r="L3039" s="210"/>
      <c r="M3039" s="211" t="s">
        <v>3</v>
      </c>
      <c r="N3039" s="212" t="s">
        <v>43</v>
      </c>
      <c r="O3039" s="70"/>
      <c r="P3039" s="187">
        <f>O3039*H3039</f>
        <v>0</v>
      </c>
      <c r="Q3039" s="187">
        <v>0.00014</v>
      </c>
      <c r="R3039" s="187">
        <f>Q3039*H3039</f>
        <v>0.02244844</v>
      </c>
      <c r="S3039" s="187">
        <v>0</v>
      </c>
      <c r="T3039" s="188">
        <f>S3039*H3039</f>
        <v>0</v>
      </c>
      <c r="AR3039" s="189" t="s">
        <v>368</v>
      </c>
      <c r="AT3039" s="189" t="s">
        <v>237</v>
      </c>
      <c r="AU3039" s="189" t="s">
        <v>81</v>
      </c>
      <c r="AY3039" s="18" t="s">
        <v>177</v>
      </c>
      <c r="BE3039" s="190">
        <f>IF(N3039="základní",J3039,0)</f>
        <v>0</v>
      </c>
      <c r="BF3039" s="190">
        <f>IF(N3039="snížená",J3039,0)</f>
        <v>0</v>
      </c>
      <c r="BG3039" s="190">
        <f>IF(N3039="zákl. přenesená",J3039,0)</f>
        <v>0</v>
      </c>
      <c r="BH3039" s="190">
        <f>IF(N3039="sníž. přenesená",J3039,0)</f>
        <v>0</v>
      </c>
      <c r="BI3039" s="190">
        <f>IF(N3039="nulová",J3039,0)</f>
        <v>0</v>
      </c>
      <c r="BJ3039" s="18" t="s">
        <v>79</v>
      </c>
      <c r="BK3039" s="190">
        <f>ROUND(I3039*H3039,2)</f>
        <v>0</v>
      </c>
      <c r="BL3039" s="18" t="s">
        <v>265</v>
      </c>
      <c r="BM3039" s="189" t="s">
        <v>2271</v>
      </c>
    </row>
    <row r="3040" spans="2:51" s="12" customFormat="1" ht="12">
      <c r="B3040" s="194"/>
      <c r="D3040" s="191" t="s">
        <v>188</v>
      </c>
      <c r="E3040" s="195" t="s">
        <v>3</v>
      </c>
      <c r="F3040" s="196" t="s">
        <v>2265</v>
      </c>
      <c r="H3040" s="197">
        <v>160.346</v>
      </c>
      <c r="I3040" s="198"/>
      <c r="L3040" s="194"/>
      <c r="M3040" s="199"/>
      <c r="N3040" s="200"/>
      <c r="O3040" s="200"/>
      <c r="P3040" s="200"/>
      <c r="Q3040" s="200"/>
      <c r="R3040" s="200"/>
      <c r="S3040" s="200"/>
      <c r="T3040" s="201"/>
      <c r="AT3040" s="195" t="s">
        <v>188</v>
      </c>
      <c r="AU3040" s="195" t="s">
        <v>81</v>
      </c>
      <c r="AV3040" s="12" t="s">
        <v>81</v>
      </c>
      <c r="AW3040" s="12" t="s">
        <v>34</v>
      </c>
      <c r="AX3040" s="12" t="s">
        <v>79</v>
      </c>
      <c r="AY3040" s="195" t="s">
        <v>177</v>
      </c>
    </row>
    <row r="3041" spans="2:65" s="1" customFormat="1" ht="24" customHeight="1">
      <c r="B3041" s="177"/>
      <c r="C3041" s="178" t="s">
        <v>2272</v>
      </c>
      <c r="D3041" s="178" t="s">
        <v>179</v>
      </c>
      <c r="E3041" s="179" t="s">
        <v>2273</v>
      </c>
      <c r="F3041" s="180" t="s">
        <v>2274</v>
      </c>
      <c r="G3041" s="181" t="s">
        <v>261</v>
      </c>
      <c r="H3041" s="182">
        <v>55.679</v>
      </c>
      <c r="I3041" s="183"/>
      <c r="J3041" s="184">
        <f>ROUND(I3041*H3041,2)</f>
        <v>0</v>
      </c>
      <c r="K3041" s="180" t="s">
        <v>183</v>
      </c>
      <c r="L3041" s="37"/>
      <c r="M3041" s="185" t="s">
        <v>3</v>
      </c>
      <c r="N3041" s="186" t="s">
        <v>43</v>
      </c>
      <c r="O3041" s="70"/>
      <c r="P3041" s="187">
        <f>O3041*H3041</f>
        <v>0</v>
      </c>
      <c r="Q3041" s="187">
        <v>0</v>
      </c>
      <c r="R3041" s="187">
        <f>Q3041*H3041</f>
        <v>0</v>
      </c>
      <c r="S3041" s="187">
        <v>0</v>
      </c>
      <c r="T3041" s="188">
        <f>S3041*H3041</f>
        <v>0</v>
      </c>
      <c r="AR3041" s="189" t="s">
        <v>265</v>
      </c>
      <c r="AT3041" s="189" t="s">
        <v>179</v>
      </c>
      <c r="AU3041" s="189" t="s">
        <v>81</v>
      </c>
      <c r="AY3041" s="18" t="s">
        <v>177</v>
      </c>
      <c r="BE3041" s="190">
        <f>IF(N3041="základní",J3041,0)</f>
        <v>0</v>
      </c>
      <c r="BF3041" s="190">
        <f>IF(N3041="snížená",J3041,0)</f>
        <v>0</v>
      </c>
      <c r="BG3041" s="190">
        <f>IF(N3041="zákl. přenesená",J3041,0)</f>
        <v>0</v>
      </c>
      <c r="BH3041" s="190">
        <f>IF(N3041="sníž. přenesená",J3041,0)</f>
        <v>0</v>
      </c>
      <c r="BI3041" s="190">
        <f>IF(N3041="nulová",J3041,0)</f>
        <v>0</v>
      </c>
      <c r="BJ3041" s="18" t="s">
        <v>79</v>
      </c>
      <c r="BK3041" s="190">
        <f>ROUND(I3041*H3041,2)</f>
        <v>0</v>
      </c>
      <c r="BL3041" s="18" t="s">
        <v>265</v>
      </c>
      <c r="BM3041" s="189" t="s">
        <v>2275</v>
      </c>
    </row>
    <row r="3042" spans="2:47" s="1" customFormat="1" ht="12">
      <c r="B3042" s="37"/>
      <c r="D3042" s="191" t="s">
        <v>186</v>
      </c>
      <c r="F3042" s="192" t="s">
        <v>2260</v>
      </c>
      <c r="I3042" s="122"/>
      <c r="L3042" s="37"/>
      <c r="M3042" s="193"/>
      <c r="N3042" s="70"/>
      <c r="O3042" s="70"/>
      <c r="P3042" s="70"/>
      <c r="Q3042" s="70"/>
      <c r="R3042" s="70"/>
      <c r="S3042" s="70"/>
      <c r="T3042" s="71"/>
      <c r="AT3042" s="18" t="s">
        <v>186</v>
      </c>
      <c r="AU3042" s="18" t="s">
        <v>81</v>
      </c>
    </row>
    <row r="3043" spans="2:51" s="12" customFormat="1" ht="12">
      <c r="B3043" s="194"/>
      <c r="D3043" s="191" t="s">
        <v>188</v>
      </c>
      <c r="E3043" s="195" t="s">
        <v>3</v>
      </c>
      <c r="F3043" s="196" t="s">
        <v>1871</v>
      </c>
      <c r="H3043" s="197">
        <v>129.15</v>
      </c>
      <c r="I3043" s="198"/>
      <c r="L3043" s="194"/>
      <c r="M3043" s="199"/>
      <c r="N3043" s="200"/>
      <c r="O3043" s="200"/>
      <c r="P3043" s="200"/>
      <c r="Q3043" s="200"/>
      <c r="R3043" s="200"/>
      <c r="S3043" s="200"/>
      <c r="T3043" s="201"/>
      <c r="AT3043" s="195" t="s">
        <v>188</v>
      </c>
      <c r="AU3043" s="195" t="s">
        <v>81</v>
      </c>
      <c r="AV3043" s="12" t="s">
        <v>81</v>
      </c>
      <c r="AW3043" s="12" t="s">
        <v>34</v>
      </c>
      <c r="AX3043" s="12" t="s">
        <v>72</v>
      </c>
      <c r="AY3043" s="195" t="s">
        <v>177</v>
      </c>
    </row>
    <row r="3044" spans="2:51" s="12" customFormat="1" ht="12">
      <c r="B3044" s="194"/>
      <c r="D3044" s="191" t="s">
        <v>188</v>
      </c>
      <c r="E3044" s="195" t="s">
        <v>3</v>
      </c>
      <c r="F3044" s="196" t="s">
        <v>1872</v>
      </c>
      <c r="H3044" s="197">
        <v>41</v>
      </c>
      <c r="I3044" s="198"/>
      <c r="L3044" s="194"/>
      <c r="M3044" s="199"/>
      <c r="N3044" s="200"/>
      <c r="O3044" s="200"/>
      <c r="P3044" s="200"/>
      <c r="Q3044" s="200"/>
      <c r="R3044" s="200"/>
      <c r="S3044" s="200"/>
      <c r="T3044" s="201"/>
      <c r="AT3044" s="195" t="s">
        <v>188</v>
      </c>
      <c r="AU3044" s="195" t="s">
        <v>81</v>
      </c>
      <c r="AV3044" s="12" t="s">
        <v>81</v>
      </c>
      <c r="AW3044" s="12" t="s">
        <v>34</v>
      </c>
      <c r="AX3044" s="12" t="s">
        <v>72</v>
      </c>
      <c r="AY3044" s="195" t="s">
        <v>177</v>
      </c>
    </row>
    <row r="3045" spans="2:51" s="12" customFormat="1" ht="12">
      <c r="B3045" s="194"/>
      <c r="D3045" s="191" t="s">
        <v>188</v>
      </c>
      <c r="E3045" s="195" t="s">
        <v>3</v>
      </c>
      <c r="F3045" s="196" t="s">
        <v>1873</v>
      </c>
      <c r="H3045" s="197">
        <v>83.6</v>
      </c>
      <c r="I3045" s="198"/>
      <c r="L3045" s="194"/>
      <c r="M3045" s="199"/>
      <c r="N3045" s="200"/>
      <c r="O3045" s="200"/>
      <c r="P3045" s="200"/>
      <c r="Q3045" s="200"/>
      <c r="R3045" s="200"/>
      <c r="S3045" s="200"/>
      <c r="T3045" s="201"/>
      <c r="AT3045" s="195" t="s">
        <v>188</v>
      </c>
      <c r="AU3045" s="195" t="s">
        <v>81</v>
      </c>
      <c r="AV3045" s="12" t="s">
        <v>81</v>
      </c>
      <c r="AW3045" s="12" t="s">
        <v>34</v>
      </c>
      <c r="AX3045" s="12" t="s">
        <v>72</v>
      </c>
      <c r="AY3045" s="195" t="s">
        <v>177</v>
      </c>
    </row>
    <row r="3046" spans="2:51" s="12" customFormat="1" ht="12">
      <c r="B3046" s="194"/>
      <c r="D3046" s="191" t="s">
        <v>188</v>
      </c>
      <c r="E3046" s="195" t="s">
        <v>3</v>
      </c>
      <c r="F3046" s="196" t="s">
        <v>1879</v>
      </c>
      <c r="H3046" s="197">
        <v>-125.567</v>
      </c>
      <c r="I3046" s="198"/>
      <c r="L3046" s="194"/>
      <c r="M3046" s="199"/>
      <c r="N3046" s="200"/>
      <c r="O3046" s="200"/>
      <c r="P3046" s="200"/>
      <c r="Q3046" s="200"/>
      <c r="R3046" s="200"/>
      <c r="S3046" s="200"/>
      <c r="T3046" s="201"/>
      <c r="AT3046" s="195" t="s">
        <v>188</v>
      </c>
      <c r="AU3046" s="195" t="s">
        <v>81</v>
      </c>
      <c r="AV3046" s="12" t="s">
        <v>81</v>
      </c>
      <c r="AW3046" s="12" t="s">
        <v>34</v>
      </c>
      <c r="AX3046" s="12" t="s">
        <v>72</v>
      </c>
      <c r="AY3046" s="195" t="s">
        <v>177</v>
      </c>
    </row>
    <row r="3047" spans="2:51" s="12" customFormat="1" ht="12">
      <c r="B3047" s="194"/>
      <c r="D3047" s="191" t="s">
        <v>188</v>
      </c>
      <c r="E3047" s="195" t="s">
        <v>3</v>
      </c>
      <c r="F3047" s="196" t="s">
        <v>1880</v>
      </c>
      <c r="H3047" s="197">
        <v>-30.704</v>
      </c>
      <c r="I3047" s="198"/>
      <c r="L3047" s="194"/>
      <c r="M3047" s="199"/>
      <c r="N3047" s="200"/>
      <c r="O3047" s="200"/>
      <c r="P3047" s="200"/>
      <c r="Q3047" s="200"/>
      <c r="R3047" s="200"/>
      <c r="S3047" s="200"/>
      <c r="T3047" s="201"/>
      <c r="AT3047" s="195" t="s">
        <v>188</v>
      </c>
      <c r="AU3047" s="195" t="s">
        <v>81</v>
      </c>
      <c r="AV3047" s="12" t="s">
        <v>81</v>
      </c>
      <c r="AW3047" s="12" t="s">
        <v>34</v>
      </c>
      <c r="AX3047" s="12" t="s">
        <v>72</v>
      </c>
      <c r="AY3047" s="195" t="s">
        <v>177</v>
      </c>
    </row>
    <row r="3048" spans="2:51" s="12" customFormat="1" ht="12">
      <c r="B3048" s="194"/>
      <c r="D3048" s="191" t="s">
        <v>188</v>
      </c>
      <c r="E3048" s="195" t="s">
        <v>3</v>
      </c>
      <c r="F3048" s="196" t="s">
        <v>1881</v>
      </c>
      <c r="H3048" s="197">
        <v>-41.8</v>
      </c>
      <c r="I3048" s="198"/>
      <c r="L3048" s="194"/>
      <c r="M3048" s="199"/>
      <c r="N3048" s="200"/>
      <c r="O3048" s="200"/>
      <c r="P3048" s="200"/>
      <c r="Q3048" s="200"/>
      <c r="R3048" s="200"/>
      <c r="S3048" s="200"/>
      <c r="T3048" s="201"/>
      <c r="AT3048" s="195" t="s">
        <v>188</v>
      </c>
      <c r="AU3048" s="195" t="s">
        <v>81</v>
      </c>
      <c r="AV3048" s="12" t="s">
        <v>81</v>
      </c>
      <c r="AW3048" s="12" t="s">
        <v>34</v>
      </c>
      <c r="AX3048" s="12" t="s">
        <v>72</v>
      </c>
      <c r="AY3048" s="195" t="s">
        <v>177</v>
      </c>
    </row>
    <row r="3049" spans="2:51" s="13" customFormat="1" ht="12">
      <c r="B3049" s="213"/>
      <c r="D3049" s="191" t="s">
        <v>188</v>
      </c>
      <c r="E3049" s="214" t="s">
        <v>3</v>
      </c>
      <c r="F3049" s="215" t="s">
        <v>1758</v>
      </c>
      <c r="H3049" s="216">
        <v>55.67899999999999</v>
      </c>
      <c r="I3049" s="217"/>
      <c r="L3049" s="213"/>
      <c r="M3049" s="218"/>
      <c r="N3049" s="219"/>
      <c r="O3049" s="219"/>
      <c r="P3049" s="219"/>
      <c r="Q3049" s="219"/>
      <c r="R3049" s="219"/>
      <c r="S3049" s="219"/>
      <c r="T3049" s="220"/>
      <c r="AT3049" s="214" t="s">
        <v>188</v>
      </c>
      <c r="AU3049" s="214" t="s">
        <v>81</v>
      </c>
      <c r="AV3049" s="13" t="s">
        <v>184</v>
      </c>
      <c r="AW3049" s="13" t="s">
        <v>34</v>
      </c>
      <c r="AX3049" s="13" t="s">
        <v>79</v>
      </c>
      <c r="AY3049" s="214" t="s">
        <v>177</v>
      </c>
    </row>
    <row r="3050" spans="2:65" s="1" customFormat="1" ht="24" customHeight="1">
      <c r="B3050" s="177"/>
      <c r="C3050" s="203" t="s">
        <v>2276</v>
      </c>
      <c r="D3050" s="203" t="s">
        <v>237</v>
      </c>
      <c r="E3050" s="204" t="s">
        <v>2269</v>
      </c>
      <c r="F3050" s="205" t="s">
        <v>2270</v>
      </c>
      <c r="G3050" s="206" t="s">
        <v>261</v>
      </c>
      <c r="H3050" s="207">
        <v>66.815</v>
      </c>
      <c r="I3050" s="208"/>
      <c r="J3050" s="209">
        <f>ROUND(I3050*H3050,2)</f>
        <v>0</v>
      </c>
      <c r="K3050" s="205" t="s">
        <v>183</v>
      </c>
      <c r="L3050" s="210"/>
      <c r="M3050" s="211" t="s">
        <v>3</v>
      </c>
      <c r="N3050" s="212" t="s">
        <v>43</v>
      </c>
      <c r="O3050" s="70"/>
      <c r="P3050" s="187">
        <f>O3050*H3050</f>
        <v>0</v>
      </c>
      <c r="Q3050" s="187">
        <v>0.00014</v>
      </c>
      <c r="R3050" s="187">
        <f>Q3050*H3050</f>
        <v>0.009354099999999999</v>
      </c>
      <c r="S3050" s="187">
        <v>0</v>
      </c>
      <c r="T3050" s="188">
        <f>S3050*H3050</f>
        <v>0</v>
      </c>
      <c r="AR3050" s="189" t="s">
        <v>368</v>
      </c>
      <c r="AT3050" s="189" t="s">
        <v>237</v>
      </c>
      <c r="AU3050" s="189" t="s">
        <v>81</v>
      </c>
      <c r="AY3050" s="18" t="s">
        <v>177</v>
      </c>
      <c r="BE3050" s="190">
        <f>IF(N3050="základní",J3050,0)</f>
        <v>0</v>
      </c>
      <c r="BF3050" s="190">
        <f>IF(N3050="snížená",J3050,0)</f>
        <v>0</v>
      </c>
      <c r="BG3050" s="190">
        <f>IF(N3050="zákl. přenesená",J3050,0)</f>
        <v>0</v>
      </c>
      <c r="BH3050" s="190">
        <f>IF(N3050="sníž. přenesená",J3050,0)</f>
        <v>0</v>
      </c>
      <c r="BI3050" s="190">
        <f>IF(N3050="nulová",J3050,0)</f>
        <v>0</v>
      </c>
      <c r="BJ3050" s="18" t="s">
        <v>79</v>
      </c>
      <c r="BK3050" s="190">
        <f>ROUND(I3050*H3050,2)</f>
        <v>0</v>
      </c>
      <c r="BL3050" s="18" t="s">
        <v>265</v>
      </c>
      <c r="BM3050" s="189" t="s">
        <v>2277</v>
      </c>
    </row>
    <row r="3051" spans="2:51" s="12" customFormat="1" ht="12">
      <c r="B3051" s="194"/>
      <c r="D3051" s="191" t="s">
        <v>188</v>
      </c>
      <c r="E3051" s="195" t="s">
        <v>3</v>
      </c>
      <c r="F3051" s="196" t="s">
        <v>2278</v>
      </c>
      <c r="H3051" s="197">
        <v>66.815</v>
      </c>
      <c r="I3051" s="198"/>
      <c r="L3051" s="194"/>
      <c r="M3051" s="199"/>
      <c r="N3051" s="200"/>
      <c r="O3051" s="200"/>
      <c r="P3051" s="200"/>
      <c r="Q3051" s="200"/>
      <c r="R3051" s="200"/>
      <c r="S3051" s="200"/>
      <c r="T3051" s="201"/>
      <c r="AT3051" s="195" t="s">
        <v>188</v>
      </c>
      <c r="AU3051" s="195" t="s">
        <v>81</v>
      </c>
      <c r="AV3051" s="12" t="s">
        <v>81</v>
      </c>
      <c r="AW3051" s="12" t="s">
        <v>34</v>
      </c>
      <c r="AX3051" s="12" t="s">
        <v>79</v>
      </c>
      <c r="AY3051" s="195" t="s">
        <v>177</v>
      </c>
    </row>
    <row r="3052" spans="2:65" s="1" customFormat="1" ht="24" customHeight="1">
      <c r="B3052" s="177"/>
      <c r="C3052" s="178" t="s">
        <v>2279</v>
      </c>
      <c r="D3052" s="178" t="s">
        <v>179</v>
      </c>
      <c r="E3052" s="179" t="s">
        <v>2280</v>
      </c>
      <c r="F3052" s="180" t="s">
        <v>2281</v>
      </c>
      <c r="G3052" s="181" t="s">
        <v>261</v>
      </c>
      <c r="H3052" s="182">
        <v>253.75</v>
      </c>
      <c r="I3052" s="183"/>
      <c r="J3052" s="184">
        <f>ROUND(I3052*H3052,2)</f>
        <v>0</v>
      </c>
      <c r="K3052" s="180" t="s">
        <v>183</v>
      </c>
      <c r="L3052" s="37"/>
      <c r="M3052" s="185" t="s">
        <v>3</v>
      </c>
      <c r="N3052" s="186" t="s">
        <v>43</v>
      </c>
      <c r="O3052" s="70"/>
      <c r="P3052" s="187">
        <f>O3052*H3052</f>
        <v>0</v>
      </c>
      <c r="Q3052" s="187">
        <v>0</v>
      </c>
      <c r="R3052" s="187">
        <f>Q3052*H3052</f>
        <v>0</v>
      </c>
      <c r="S3052" s="187">
        <v>0.00013</v>
      </c>
      <c r="T3052" s="188">
        <f>S3052*H3052</f>
        <v>0.032987499999999996</v>
      </c>
      <c r="AR3052" s="189" t="s">
        <v>265</v>
      </c>
      <c r="AT3052" s="189" t="s">
        <v>179</v>
      </c>
      <c r="AU3052" s="189" t="s">
        <v>81</v>
      </c>
      <c r="AY3052" s="18" t="s">
        <v>177</v>
      </c>
      <c r="BE3052" s="190">
        <f>IF(N3052="základní",J3052,0)</f>
        <v>0</v>
      </c>
      <c r="BF3052" s="190">
        <f>IF(N3052="snížená",J3052,0)</f>
        <v>0</v>
      </c>
      <c r="BG3052" s="190">
        <f>IF(N3052="zákl. přenesená",J3052,0)</f>
        <v>0</v>
      </c>
      <c r="BH3052" s="190">
        <f>IF(N3052="sníž. přenesená",J3052,0)</f>
        <v>0</v>
      </c>
      <c r="BI3052" s="190">
        <f>IF(N3052="nulová",J3052,0)</f>
        <v>0</v>
      </c>
      <c r="BJ3052" s="18" t="s">
        <v>79</v>
      </c>
      <c r="BK3052" s="190">
        <f>ROUND(I3052*H3052,2)</f>
        <v>0</v>
      </c>
      <c r="BL3052" s="18" t="s">
        <v>265</v>
      </c>
      <c r="BM3052" s="189" t="s">
        <v>2282</v>
      </c>
    </row>
    <row r="3053" spans="2:51" s="12" customFormat="1" ht="12">
      <c r="B3053" s="194"/>
      <c r="D3053" s="191" t="s">
        <v>188</v>
      </c>
      <c r="E3053" s="195" t="s">
        <v>3</v>
      </c>
      <c r="F3053" s="196" t="s">
        <v>1871</v>
      </c>
      <c r="H3053" s="197">
        <v>129.15</v>
      </c>
      <c r="I3053" s="198"/>
      <c r="L3053" s="194"/>
      <c r="M3053" s="199"/>
      <c r="N3053" s="200"/>
      <c r="O3053" s="200"/>
      <c r="P3053" s="200"/>
      <c r="Q3053" s="200"/>
      <c r="R3053" s="200"/>
      <c r="S3053" s="200"/>
      <c r="T3053" s="201"/>
      <c r="AT3053" s="195" t="s">
        <v>188</v>
      </c>
      <c r="AU3053" s="195" t="s">
        <v>81</v>
      </c>
      <c r="AV3053" s="12" t="s">
        <v>81</v>
      </c>
      <c r="AW3053" s="12" t="s">
        <v>34</v>
      </c>
      <c r="AX3053" s="12" t="s">
        <v>72</v>
      </c>
      <c r="AY3053" s="195" t="s">
        <v>177</v>
      </c>
    </row>
    <row r="3054" spans="2:51" s="12" customFormat="1" ht="12">
      <c r="B3054" s="194"/>
      <c r="D3054" s="191" t="s">
        <v>188</v>
      </c>
      <c r="E3054" s="195" t="s">
        <v>3</v>
      </c>
      <c r="F3054" s="196" t="s">
        <v>1872</v>
      </c>
      <c r="H3054" s="197">
        <v>41</v>
      </c>
      <c r="I3054" s="198"/>
      <c r="L3054" s="194"/>
      <c r="M3054" s="199"/>
      <c r="N3054" s="200"/>
      <c r="O3054" s="200"/>
      <c r="P3054" s="200"/>
      <c r="Q3054" s="200"/>
      <c r="R3054" s="200"/>
      <c r="S3054" s="200"/>
      <c r="T3054" s="201"/>
      <c r="AT3054" s="195" t="s">
        <v>188</v>
      </c>
      <c r="AU3054" s="195" t="s">
        <v>81</v>
      </c>
      <c r="AV3054" s="12" t="s">
        <v>81</v>
      </c>
      <c r="AW3054" s="12" t="s">
        <v>34</v>
      </c>
      <c r="AX3054" s="12" t="s">
        <v>72</v>
      </c>
      <c r="AY3054" s="195" t="s">
        <v>177</v>
      </c>
    </row>
    <row r="3055" spans="2:51" s="12" customFormat="1" ht="12">
      <c r="B3055" s="194"/>
      <c r="D3055" s="191" t="s">
        <v>188</v>
      </c>
      <c r="E3055" s="195" t="s">
        <v>3</v>
      </c>
      <c r="F3055" s="196" t="s">
        <v>1873</v>
      </c>
      <c r="H3055" s="197">
        <v>83.6</v>
      </c>
      <c r="I3055" s="198"/>
      <c r="L3055" s="194"/>
      <c r="M3055" s="199"/>
      <c r="N3055" s="200"/>
      <c r="O3055" s="200"/>
      <c r="P3055" s="200"/>
      <c r="Q3055" s="200"/>
      <c r="R3055" s="200"/>
      <c r="S3055" s="200"/>
      <c r="T3055" s="201"/>
      <c r="AT3055" s="195" t="s">
        <v>188</v>
      </c>
      <c r="AU3055" s="195" t="s">
        <v>81</v>
      </c>
      <c r="AV3055" s="12" t="s">
        <v>81</v>
      </c>
      <c r="AW3055" s="12" t="s">
        <v>34</v>
      </c>
      <c r="AX3055" s="12" t="s">
        <v>72</v>
      </c>
      <c r="AY3055" s="195" t="s">
        <v>177</v>
      </c>
    </row>
    <row r="3056" spans="2:51" s="13" customFormat="1" ht="12">
      <c r="B3056" s="213"/>
      <c r="D3056" s="191" t="s">
        <v>188</v>
      </c>
      <c r="E3056" s="214" t="s">
        <v>3</v>
      </c>
      <c r="F3056" s="215" t="s">
        <v>1874</v>
      </c>
      <c r="H3056" s="216">
        <v>253.75</v>
      </c>
      <c r="I3056" s="217"/>
      <c r="L3056" s="213"/>
      <c r="M3056" s="218"/>
      <c r="N3056" s="219"/>
      <c r="O3056" s="219"/>
      <c r="P3056" s="219"/>
      <c r="Q3056" s="219"/>
      <c r="R3056" s="219"/>
      <c r="S3056" s="219"/>
      <c r="T3056" s="220"/>
      <c r="AT3056" s="214" t="s">
        <v>188</v>
      </c>
      <c r="AU3056" s="214" t="s">
        <v>81</v>
      </c>
      <c r="AV3056" s="13" t="s">
        <v>184</v>
      </c>
      <c r="AW3056" s="13" t="s">
        <v>34</v>
      </c>
      <c r="AX3056" s="13" t="s">
        <v>79</v>
      </c>
      <c r="AY3056" s="214" t="s">
        <v>177</v>
      </c>
    </row>
    <row r="3057" spans="2:65" s="1" customFormat="1" ht="16.5" customHeight="1">
      <c r="B3057" s="177"/>
      <c r="C3057" s="178" t="s">
        <v>2283</v>
      </c>
      <c r="D3057" s="178" t="s">
        <v>179</v>
      </c>
      <c r="E3057" s="179" t="s">
        <v>2284</v>
      </c>
      <c r="F3057" s="180" t="s">
        <v>2285</v>
      </c>
      <c r="G3057" s="181" t="s">
        <v>261</v>
      </c>
      <c r="H3057" s="182">
        <v>300</v>
      </c>
      <c r="I3057" s="183"/>
      <c r="J3057" s="184">
        <f>ROUND(I3057*H3057,2)</f>
        <v>0</v>
      </c>
      <c r="K3057" s="180" t="s">
        <v>183</v>
      </c>
      <c r="L3057" s="37"/>
      <c r="M3057" s="185" t="s">
        <v>3</v>
      </c>
      <c r="N3057" s="186" t="s">
        <v>43</v>
      </c>
      <c r="O3057" s="70"/>
      <c r="P3057" s="187">
        <f>O3057*H3057</f>
        <v>0</v>
      </c>
      <c r="Q3057" s="187">
        <v>0.00014</v>
      </c>
      <c r="R3057" s="187">
        <f>Q3057*H3057</f>
        <v>0.041999999999999996</v>
      </c>
      <c r="S3057" s="187">
        <v>0</v>
      </c>
      <c r="T3057" s="188">
        <f>S3057*H3057</f>
        <v>0</v>
      </c>
      <c r="AR3057" s="189" t="s">
        <v>265</v>
      </c>
      <c r="AT3057" s="189" t="s">
        <v>179</v>
      </c>
      <c r="AU3057" s="189" t="s">
        <v>81</v>
      </c>
      <c r="AY3057" s="18" t="s">
        <v>177</v>
      </c>
      <c r="BE3057" s="190">
        <f>IF(N3057="základní",J3057,0)</f>
        <v>0</v>
      </c>
      <c r="BF3057" s="190">
        <f>IF(N3057="snížená",J3057,0)</f>
        <v>0</v>
      </c>
      <c r="BG3057" s="190">
        <f>IF(N3057="zákl. přenesená",J3057,0)</f>
        <v>0</v>
      </c>
      <c r="BH3057" s="190">
        <f>IF(N3057="sníž. přenesená",J3057,0)</f>
        <v>0</v>
      </c>
      <c r="BI3057" s="190">
        <f>IF(N3057="nulová",J3057,0)</f>
        <v>0</v>
      </c>
      <c r="BJ3057" s="18" t="s">
        <v>79</v>
      </c>
      <c r="BK3057" s="190">
        <f>ROUND(I3057*H3057,2)</f>
        <v>0</v>
      </c>
      <c r="BL3057" s="18" t="s">
        <v>265</v>
      </c>
      <c r="BM3057" s="189" t="s">
        <v>2286</v>
      </c>
    </row>
    <row r="3058" spans="2:47" s="1" customFormat="1" ht="12">
      <c r="B3058" s="37"/>
      <c r="D3058" s="191" t="s">
        <v>186</v>
      </c>
      <c r="F3058" s="192" t="s">
        <v>2287</v>
      </c>
      <c r="I3058" s="122"/>
      <c r="L3058" s="37"/>
      <c r="M3058" s="193"/>
      <c r="N3058" s="70"/>
      <c r="O3058" s="70"/>
      <c r="P3058" s="70"/>
      <c r="Q3058" s="70"/>
      <c r="R3058" s="70"/>
      <c r="S3058" s="70"/>
      <c r="T3058" s="71"/>
      <c r="AT3058" s="18" t="s">
        <v>186</v>
      </c>
      <c r="AU3058" s="18" t="s">
        <v>81</v>
      </c>
    </row>
    <row r="3059" spans="2:51" s="12" customFormat="1" ht="12">
      <c r="B3059" s="194"/>
      <c r="D3059" s="191" t="s">
        <v>188</v>
      </c>
      <c r="E3059" s="195" t="s">
        <v>3</v>
      </c>
      <c r="F3059" s="196" t="s">
        <v>2288</v>
      </c>
      <c r="H3059" s="197">
        <v>300</v>
      </c>
      <c r="I3059" s="198"/>
      <c r="L3059" s="194"/>
      <c r="M3059" s="199"/>
      <c r="N3059" s="200"/>
      <c r="O3059" s="200"/>
      <c r="P3059" s="200"/>
      <c r="Q3059" s="200"/>
      <c r="R3059" s="200"/>
      <c r="S3059" s="200"/>
      <c r="T3059" s="201"/>
      <c r="AT3059" s="195" t="s">
        <v>188</v>
      </c>
      <c r="AU3059" s="195" t="s">
        <v>81</v>
      </c>
      <c r="AV3059" s="12" t="s">
        <v>81</v>
      </c>
      <c r="AW3059" s="12" t="s">
        <v>34</v>
      </c>
      <c r="AX3059" s="12" t="s">
        <v>79</v>
      </c>
      <c r="AY3059" s="195" t="s">
        <v>177</v>
      </c>
    </row>
    <row r="3060" spans="2:65" s="1" customFormat="1" ht="48" customHeight="1">
      <c r="B3060" s="177"/>
      <c r="C3060" s="178" t="s">
        <v>2289</v>
      </c>
      <c r="D3060" s="178" t="s">
        <v>179</v>
      </c>
      <c r="E3060" s="179" t="s">
        <v>2290</v>
      </c>
      <c r="F3060" s="180" t="s">
        <v>2291</v>
      </c>
      <c r="G3060" s="181" t="s">
        <v>221</v>
      </c>
      <c r="H3060" s="182">
        <v>0.206</v>
      </c>
      <c r="I3060" s="183"/>
      <c r="J3060" s="184">
        <f>ROUND(I3060*H3060,2)</f>
        <v>0</v>
      </c>
      <c r="K3060" s="180" t="s">
        <v>183</v>
      </c>
      <c r="L3060" s="37"/>
      <c r="M3060" s="185" t="s">
        <v>3</v>
      </c>
      <c r="N3060" s="186" t="s">
        <v>43</v>
      </c>
      <c r="O3060" s="70"/>
      <c r="P3060" s="187">
        <f>O3060*H3060</f>
        <v>0</v>
      </c>
      <c r="Q3060" s="187">
        <v>0</v>
      </c>
      <c r="R3060" s="187">
        <f>Q3060*H3060</f>
        <v>0</v>
      </c>
      <c r="S3060" s="187">
        <v>0</v>
      </c>
      <c r="T3060" s="188">
        <f>S3060*H3060</f>
        <v>0</v>
      </c>
      <c r="AR3060" s="189" t="s">
        <v>265</v>
      </c>
      <c r="AT3060" s="189" t="s">
        <v>179</v>
      </c>
      <c r="AU3060" s="189" t="s">
        <v>81</v>
      </c>
      <c r="AY3060" s="18" t="s">
        <v>177</v>
      </c>
      <c r="BE3060" s="190">
        <f>IF(N3060="základní",J3060,0)</f>
        <v>0</v>
      </c>
      <c r="BF3060" s="190">
        <f>IF(N3060="snížená",J3060,0)</f>
        <v>0</v>
      </c>
      <c r="BG3060" s="190">
        <f>IF(N3060="zákl. přenesená",J3060,0)</f>
        <v>0</v>
      </c>
      <c r="BH3060" s="190">
        <f>IF(N3060="sníž. přenesená",J3060,0)</f>
        <v>0</v>
      </c>
      <c r="BI3060" s="190">
        <f>IF(N3060="nulová",J3060,0)</f>
        <v>0</v>
      </c>
      <c r="BJ3060" s="18" t="s">
        <v>79</v>
      </c>
      <c r="BK3060" s="190">
        <f>ROUND(I3060*H3060,2)</f>
        <v>0</v>
      </c>
      <c r="BL3060" s="18" t="s">
        <v>265</v>
      </c>
      <c r="BM3060" s="189" t="s">
        <v>2292</v>
      </c>
    </row>
    <row r="3061" spans="2:47" s="1" customFormat="1" ht="12">
      <c r="B3061" s="37"/>
      <c r="D3061" s="191" t="s">
        <v>186</v>
      </c>
      <c r="F3061" s="192" t="s">
        <v>2293</v>
      </c>
      <c r="I3061" s="122"/>
      <c r="L3061" s="37"/>
      <c r="M3061" s="193"/>
      <c r="N3061" s="70"/>
      <c r="O3061" s="70"/>
      <c r="P3061" s="70"/>
      <c r="Q3061" s="70"/>
      <c r="R3061" s="70"/>
      <c r="S3061" s="70"/>
      <c r="T3061" s="71"/>
      <c r="AT3061" s="18" t="s">
        <v>186</v>
      </c>
      <c r="AU3061" s="18" t="s">
        <v>81</v>
      </c>
    </row>
    <row r="3062" spans="2:63" s="11" customFormat="1" ht="22.8" customHeight="1">
      <c r="B3062" s="164"/>
      <c r="D3062" s="165" t="s">
        <v>71</v>
      </c>
      <c r="E3062" s="175" t="s">
        <v>2294</v>
      </c>
      <c r="F3062" s="175" t="s">
        <v>2295</v>
      </c>
      <c r="I3062" s="167"/>
      <c r="J3062" s="176">
        <f>BK3062</f>
        <v>0</v>
      </c>
      <c r="L3062" s="164"/>
      <c r="M3062" s="169"/>
      <c r="N3062" s="170"/>
      <c r="O3062" s="170"/>
      <c r="P3062" s="171">
        <f>SUM(P3063:P3301)</f>
        <v>0</v>
      </c>
      <c r="Q3062" s="170"/>
      <c r="R3062" s="171">
        <f>SUM(R3063:R3301)</f>
        <v>0.6559794999999999</v>
      </c>
      <c r="S3062" s="170"/>
      <c r="T3062" s="172">
        <f>SUM(T3063:T3301)</f>
        <v>1.92</v>
      </c>
      <c r="AR3062" s="165" t="s">
        <v>81</v>
      </c>
      <c r="AT3062" s="173" t="s">
        <v>71</v>
      </c>
      <c r="AU3062" s="173" t="s">
        <v>79</v>
      </c>
      <c r="AY3062" s="165" t="s">
        <v>177</v>
      </c>
      <c r="BK3062" s="174">
        <f>SUM(BK3063:BK3301)</f>
        <v>0</v>
      </c>
    </row>
    <row r="3063" spans="2:65" s="1" customFormat="1" ht="24" customHeight="1">
      <c r="B3063" s="177"/>
      <c r="C3063" s="178" t="s">
        <v>2296</v>
      </c>
      <c r="D3063" s="178" t="s">
        <v>179</v>
      </c>
      <c r="E3063" s="179" t="s">
        <v>2297</v>
      </c>
      <c r="F3063" s="180" t="s">
        <v>2298</v>
      </c>
      <c r="G3063" s="181" t="s">
        <v>245</v>
      </c>
      <c r="H3063" s="182">
        <v>1</v>
      </c>
      <c r="I3063" s="183"/>
      <c r="J3063" s="184">
        <f>ROUND(I3063*H3063,2)</f>
        <v>0</v>
      </c>
      <c r="K3063" s="180" t="s">
        <v>3</v>
      </c>
      <c r="L3063" s="37"/>
      <c r="M3063" s="185" t="s">
        <v>3</v>
      </c>
      <c r="N3063" s="186" t="s">
        <v>43</v>
      </c>
      <c r="O3063" s="70"/>
      <c r="P3063" s="187">
        <f>O3063*H3063</f>
        <v>0</v>
      </c>
      <c r="Q3063" s="187">
        <v>0</v>
      </c>
      <c r="R3063" s="187">
        <f>Q3063*H3063</f>
        <v>0</v>
      </c>
      <c r="S3063" s="187">
        <v>0</v>
      </c>
      <c r="T3063" s="188">
        <f>S3063*H3063</f>
        <v>0</v>
      </c>
      <c r="AR3063" s="189" t="s">
        <v>265</v>
      </c>
      <c r="AT3063" s="189" t="s">
        <v>179</v>
      </c>
      <c r="AU3063" s="189" t="s">
        <v>81</v>
      </c>
      <c r="AY3063" s="18" t="s">
        <v>177</v>
      </c>
      <c r="BE3063" s="190">
        <f>IF(N3063="základní",J3063,0)</f>
        <v>0</v>
      </c>
      <c r="BF3063" s="190">
        <f>IF(N3063="snížená",J3063,0)</f>
        <v>0</v>
      </c>
      <c r="BG3063" s="190">
        <f>IF(N3063="zákl. přenesená",J3063,0)</f>
        <v>0</v>
      </c>
      <c r="BH3063" s="190">
        <f>IF(N3063="sníž. přenesená",J3063,0)</f>
        <v>0</v>
      </c>
      <c r="BI3063" s="190">
        <f>IF(N3063="nulová",J3063,0)</f>
        <v>0</v>
      </c>
      <c r="BJ3063" s="18" t="s">
        <v>79</v>
      </c>
      <c r="BK3063" s="190">
        <f>ROUND(I3063*H3063,2)</f>
        <v>0</v>
      </c>
      <c r="BL3063" s="18" t="s">
        <v>265</v>
      </c>
      <c r="BM3063" s="189" t="s">
        <v>2299</v>
      </c>
    </row>
    <row r="3064" spans="2:51" s="12" customFormat="1" ht="12">
      <c r="B3064" s="194"/>
      <c r="D3064" s="191" t="s">
        <v>188</v>
      </c>
      <c r="E3064" s="195" t="s">
        <v>3</v>
      </c>
      <c r="F3064" s="196" t="s">
        <v>2071</v>
      </c>
      <c r="H3064" s="197">
        <v>1</v>
      </c>
      <c r="I3064" s="198"/>
      <c r="L3064" s="194"/>
      <c r="M3064" s="199"/>
      <c r="N3064" s="200"/>
      <c r="O3064" s="200"/>
      <c r="P3064" s="200"/>
      <c r="Q3064" s="200"/>
      <c r="R3064" s="200"/>
      <c r="S3064" s="200"/>
      <c r="T3064" s="201"/>
      <c r="AT3064" s="195" t="s">
        <v>188</v>
      </c>
      <c r="AU3064" s="195" t="s">
        <v>81</v>
      </c>
      <c r="AV3064" s="12" t="s">
        <v>81</v>
      </c>
      <c r="AW3064" s="12" t="s">
        <v>34</v>
      </c>
      <c r="AX3064" s="12" t="s">
        <v>79</v>
      </c>
      <c r="AY3064" s="195" t="s">
        <v>177</v>
      </c>
    </row>
    <row r="3065" spans="2:65" s="1" customFormat="1" ht="24" customHeight="1">
      <c r="B3065" s="177"/>
      <c r="C3065" s="178" t="s">
        <v>2300</v>
      </c>
      <c r="D3065" s="178" t="s">
        <v>179</v>
      </c>
      <c r="E3065" s="179" t="s">
        <v>2301</v>
      </c>
      <c r="F3065" s="180" t="s">
        <v>2302</v>
      </c>
      <c r="G3065" s="181" t="s">
        <v>245</v>
      </c>
      <c r="H3065" s="182">
        <v>4</v>
      </c>
      <c r="I3065" s="183"/>
      <c r="J3065" s="184">
        <f>ROUND(I3065*H3065,2)</f>
        <v>0</v>
      </c>
      <c r="K3065" s="180" t="s">
        <v>3</v>
      </c>
      <c r="L3065" s="37"/>
      <c r="M3065" s="185" t="s">
        <v>3</v>
      </c>
      <c r="N3065" s="186" t="s">
        <v>43</v>
      </c>
      <c r="O3065" s="70"/>
      <c r="P3065" s="187">
        <f>O3065*H3065</f>
        <v>0</v>
      </c>
      <c r="Q3065" s="187">
        <v>0</v>
      </c>
      <c r="R3065" s="187">
        <f>Q3065*H3065</f>
        <v>0</v>
      </c>
      <c r="S3065" s="187">
        <v>0</v>
      </c>
      <c r="T3065" s="188">
        <f>S3065*H3065</f>
        <v>0</v>
      </c>
      <c r="AR3065" s="189" t="s">
        <v>265</v>
      </c>
      <c r="AT3065" s="189" t="s">
        <v>179</v>
      </c>
      <c r="AU3065" s="189" t="s">
        <v>81</v>
      </c>
      <c r="AY3065" s="18" t="s">
        <v>177</v>
      </c>
      <c r="BE3065" s="190">
        <f>IF(N3065="základní",J3065,0)</f>
        <v>0</v>
      </c>
      <c r="BF3065" s="190">
        <f>IF(N3065="snížená",J3065,0)</f>
        <v>0</v>
      </c>
      <c r="BG3065" s="190">
        <f>IF(N3065="zákl. přenesená",J3065,0)</f>
        <v>0</v>
      </c>
      <c r="BH3065" s="190">
        <f>IF(N3065="sníž. přenesená",J3065,0)</f>
        <v>0</v>
      </c>
      <c r="BI3065" s="190">
        <f>IF(N3065="nulová",J3065,0)</f>
        <v>0</v>
      </c>
      <c r="BJ3065" s="18" t="s">
        <v>79</v>
      </c>
      <c r="BK3065" s="190">
        <f>ROUND(I3065*H3065,2)</f>
        <v>0</v>
      </c>
      <c r="BL3065" s="18" t="s">
        <v>265</v>
      </c>
      <c r="BM3065" s="189" t="s">
        <v>2303</v>
      </c>
    </row>
    <row r="3066" spans="2:51" s="12" customFormat="1" ht="12">
      <c r="B3066" s="194"/>
      <c r="D3066" s="191" t="s">
        <v>188</v>
      </c>
      <c r="E3066" s="195" t="s">
        <v>3</v>
      </c>
      <c r="F3066" s="196" t="s">
        <v>2304</v>
      </c>
      <c r="H3066" s="197">
        <v>4</v>
      </c>
      <c r="I3066" s="198"/>
      <c r="L3066" s="194"/>
      <c r="M3066" s="199"/>
      <c r="N3066" s="200"/>
      <c r="O3066" s="200"/>
      <c r="P3066" s="200"/>
      <c r="Q3066" s="200"/>
      <c r="R3066" s="200"/>
      <c r="S3066" s="200"/>
      <c r="T3066" s="201"/>
      <c r="AT3066" s="195" t="s">
        <v>188</v>
      </c>
      <c r="AU3066" s="195" t="s">
        <v>81</v>
      </c>
      <c r="AV3066" s="12" t="s">
        <v>81</v>
      </c>
      <c r="AW3066" s="12" t="s">
        <v>34</v>
      </c>
      <c r="AX3066" s="12" t="s">
        <v>79</v>
      </c>
      <c r="AY3066" s="195" t="s">
        <v>177</v>
      </c>
    </row>
    <row r="3067" spans="2:65" s="1" customFormat="1" ht="24" customHeight="1">
      <c r="B3067" s="177"/>
      <c r="C3067" s="178" t="s">
        <v>2305</v>
      </c>
      <c r="D3067" s="178" t="s">
        <v>179</v>
      </c>
      <c r="E3067" s="179" t="s">
        <v>2306</v>
      </c>
      <c r="F3067" s="180" t="s">
        <v>2307</v>
      </c>
      <c r="G3067" s="181" t="s">
        <v>245</v>
      </c>
      <c r="H3067" s="182">
        <v>43</v>
      </c>
      <c r="I3067" s="183"/>
      <c r="J3067" s="184">
        <f>ROUND(I3067*H3067,2)</f>
        <v>0</v>
      </c>
      <c r="K3067" s="180" t="s">
        <v>3</v>
      </c>
      <c r="L3067" s="37"/>
      <c r="M3067" s="185" t="s">
        <v>3</v>
      </c>
      <c r="N3067" s="186" t="s">
        <v>43</v>
      </c>
      <c r="O3067" s="70"/>
      <c r="P3067" s="187">
        <f>O3067*H3067</f>
        <v>0</v>
      </c>
      <c r="Q3067" s="187">
        <v>0</v>
      </c>
      <c r="R3067" s="187">
        <f>Q3067*H3067</f>
        <v>0</v>
      </c>
      <c r="S3067" s="187">
        <v>0</v>
      </c>
      <c r="T3067" s="188">
        <f>S3067*H3067</f>
        <v>0</v>
      </c>
      <c r="AR3067" s="189" t="s">
        <v>265</v>
      </c>
      <c r="AT3067" s="189" t="s">
        <v>179</v>
      </c>
      <c r="AU3067" s="189" t="s">
        <v>81</v>
      </c>
      <c r="AY3067" s="18" t="s">
        <v>177</v>
      </c>
      <c r="BE3067" s="190">
        <f>IF(N3067="základní",J3067,0)</f>
        <v>0</v>
      </c>
      <c r="BF3067" s="190">
        <f>IF(N3067="snížená",J3067,0)</f>
        <v>0</v>
      </c>
      <c r="BG3067" s="190">
        <f>IF(N3067="zákl. přenesená",J3067,0)</f>
        <v>0</v>
      </c>
      <c r="BH3067" s="190">
        <f>IF(N3067="sníž. přenesená",J3067,0)</f>
        <v>0</v>
      </c>
      <c r="BI3067" s="190">
        <f>IF(N3067="nulová",J3067,0)</f>
        <v>0</v>
      </c>
      <c r="BJ3067" s="18" t="s">
        <v>79</v>
      </c>
      <c r="BK3067" s="190">
        <f>ROUND(I3067*H3067,2)</f>
        <v>0</v>
      </c>
      <c r="BL3067" s="18" t="s">
        <v>265</v>
      </c>
      <c r="BM3067" s="189" t="s">
        <v>2308</v>
      </c>
    </row>
    <row r="3068" spans="2:51" s="12" customFormat="1" ht="12">
      <c r="B3068" s="194"/>
      <c r="D3068" s="191" t="s">
        <v>188</v>
      </c>
      <c r="E3068" s="195" t="s">
        <v>3</v>
      </c>
      <c r="F3068" s="196" t="s">
        <v>2309</v>
      </c>
      <c r="H3068" s="197">
        <v>43</v>
      </c>
      <c r="I3068" s="198"/>
      <c r="L3068" s="194"/>
      <c r="M3068" s="199"/>
      <c r="N3068" s="200"/>
      <c r="O3068" s="200"/>
      <c r="P3068" s="200"/>
      <c r="Q3068" s="200"/>
      <c r="R3068" s="200"/>
      <c r="S3068" s="200"/>
      <c r="T3068" s="201"/>
      <c r="AT3068" s="195" t="s">
        <v>188</v>
      </c>
      <c r="AU3068" s="195" t="s">
        <v>81</v>
      </c>
      <c r="AV3068" s="12" t="s">
        <v>81</v>
      </c>
      <c r="AW3068" s="12" t="s">
        <v>34</v>
      </c>
      <c r="AX3068" s="12" t="s">
        <v>79</v>
      </c>
      <c r="AY3068" s="195" t="s">
        <v>177</v>
      </c>
    </row>
    <row r="3069" spans="2:65" s="1" customFormat="1" ht="24" customHeight="1">
      <c r="B3069" s="177"/>
      <c r="C3069" s="178" t="s">
        <v>2310</v>
      </c>
      <c r="D3069" s="178" t="s">
        <v>179</v>
      </c>
      <c r="E3069" s="179" t="s">
        <v>2311</v>
      </c>
      <c r="F3069" s="180" t="s">
        <v>2312</v>
      </c>
      <c r="G3069" s="181" t="s">
        <v>245</v>
      </c>
      <c r="H3069" s="182">
        <v>19</v>
      </c>
      <c r="I3069" s="183"/>
      <c r="J3069" s="184">
        <f>ROUND(I3069*H3069,2)</f>
        <v>0</v>
      </c>
      <c r="K3069" s="180" t="s">
        <v>3</v>
      </c>
      <c r="L3069" s="37"/>
      <c r="M3069" s="185" t="s">
        <v>3</v>
      </c>
      <c r="N3069" s="186" t="s">
        <v>43</v>
      </c>
      <c r="O3069" s="70"/>
      <c r="P3069" s="187">
        <f>O3069*H3069</f>
        <v>0</v>
      </c>
      <c r="Q3069" s="187">
        <v>0</v>
      </c>
      <c r="R3069" s="187">
        <f>Q3069*H3069</f>
        <v>0</v>
      </c>
      <c r="S3069" s="187">
        <v>0</v>
      </c>
      <c r="T3069" s="188">
        <f>S3069*H3069</f>
        <v>0</v>
      </c>
      <c r="AR3069" s="189" t="s">
        <v>265</v>
      </c>
      <c r="AT3069" s="189" t="s">
        <v>179</v>
      </c>
      <c r="AU3069" s="189" t="s">
        <v>81</v>
      </c>
      <c r="AY3069" s="18" t="s">
        <v>177</v>
      </c>
      <c r="BE3069" s="190">
        <f>IF(N3069="základní",J3069,0)</f>
        <v>0</v>
      </c>
      <c r="BF3069" s="190">
        <f>IF(N3069="snížená",J3069,0)</f>
        <v>0</v>
      </c>
      <c r="BG3069" s="190">
        <f>IF(N3069="zákl. přenesená",J3069,0)</f>
        <v>0</v>
      </c>
      <c r="BH3069" s="190">
        <f>IF(N3069="sníž. přenesená",J3069,0)</f>
        <v>0</v>
      </c>
      <c r="BI3069" s="190">
        <f>IF(N3069="nulová",J3069,0)</f>
        <v>0</v>
      </c>
      <c r="BJ3069" s="18" t="s">
        <v>79</v>
      </c>
      <c r="BK3069" s="190">
        <f>ROUND(I3069*H3069,2)</f>
        <v>0</v>
      </c>
      <c r="BL3069" s="18" t="s">
        <v>265</v>
      </c>
      <c r="BM3069" s="189" t="s">
        <v>2313</v>
      </c>
    </row>
    <row r="3070" spans="2:51" s="12" customFormat="1" ht="12">
      <c r="B3070" s="194"/>
      <c r="D3070" s="191" t="s">
        <v>188</v>
      </c>
      <c r="E3070" s="195" t="s">
        <v>3</v>
      </c>
      <c r="F3070" s="196" t="s">
        <v>2314</v>
      </c>
      <c r="H3070" s="197">
        <v>19</v>
      </c>
      <c r="I3070" s="198"/>
      <c r="L3070" s="194"/>
      <c r="M3070" s="199"/>
      <c r="N3070" s="200"/>
      <c r="O3070" s="200"/>
      <c r="P3070" s="200"/>
      <c r="Q3070" s="200"/>
      <c r="R3070" s="200"/>
      <c r="S3070" s="200"/>
      <c r="T3070" s="201"/>
      <c r="AT3070" s="195" t="s">
        <v>188</v>
      </c>
      <c r="AU3070" s="195" t="s">
        <v>81</v>
      </c>
      <c r="AV3070" s="12" t="s">
        <v>81</v>
      </c>
      <c r="AW3070" s="12" t="s">
        <v>34</v>
      </c>
      <c r="AX3070" s="12" t="s">
        <v>79</v>
      </c>
      <c r="AY3070" s="195" t="s">
        <v>177</v>
      </c>
    </row>
    <row r="3071" spans="2:65" s="1" customFormat="1" ht="24" customHeight="1">
      <c r="B3071" s="177"/>
      <c r="C3071" s="178" t="s">
        <v>2315</v>
      </c>
      <c r="D3071" s="178" t="s">
        <v>179</v>
      </c>
      <c r="E3071" s="179" t="s">
        <v>2316</v>
      </c>
      <c r="F3071" s="180" t="s">
        <v>2317</v>
      </c>
      <c r="G3071" s="181" t="s">
        <v>245</v>
      </c>
      <c r="H3071" s="182">
        <v>11</v>
      </c>
      <c r="I3071" s="183"/>
      <c r="J3071" s="184">
        <f>ROUND(I3071*H3071,2)</f>
        <v>0</v>
      </c>
      <c r="K3071" s="180" t="s">
        <v>3</v>
      </c>
      <c r="L3071" s="37"/>
      <c r="M3071" s="185" t="s">
        <v>3</v>
      </c>
      <c r="N3071" s="186" t="s">
        <v>43</v>
      </c>
      <c r="O3071" s="70"/>
      <c r="P3071" s="187">
        <f>O3071*H3071</f>
        <v>0</v>
      </c>
      <c r="Q3071" s="187">
        <v>0</v>
      </c>
      <c r="R3071" s="187">
        <f>Q3071*H3071</f>
        <v>0</v>
      </c>
      <c r="S3071" s="187">
        <v>0</v>
      </c>
      <c r="T3071" s="188">
        <f>S3071*H3071</f>
        <v>0</v>
      </c>
      <c r="AR3071" s="189" t="s">
        <v>265</v>
      </c>
      <c r="AT3071" s="189" t="s">
        <v>179</v>
      </c>
      <c r="AU3071" s="189" t="s">
        <v>81</v>
      </c>
      <c r="AY3071" s="18" t="s">
        <v>177</v>
      </c>
      <c r="BE3071" s="190">
        <f>IF(N3071="základní",J3071,0)</f>
        <v>0</v>
      </c>
      <c r="BF3071" s="190">
        <f>IF(N3071="snížená",J3071,0)</f>
        <v>0</v>
      </c>
      <c r="BG3071" s="190">
        <f>IF(N3071="zákl. přenesená",J3071,0)</f>
        <v>0</v>
      </c>
      <c r="BH3071" s="190">
        <f>IF(N3071="sníž. přenesená",J3071,0)</f>
        <v>0</v>
      </c>
      <c r="BI3071" s="190">
        <f>IF(N3071="nulová",J3071,0)</f>
        <v>0</v>
      </c>
      <c r="BJ3071" s="18" t="s">
        <v>79</v>
      </c>
      <c r="BK3071" s="190">
        <f>ROUND(I3071*H3071,2)</f>
        <v>0</v>
      </c>
      <c r="BL3071" s="18" t="s">
        <v>265</v>
      </c>
      <c r="BM3071" s="189" t="s">
        <v>2318</v>
      </c>
    </row>
    <row r="3072" spans="2:51" s="12" customFormat="1" ht="12">
      <c r="B3072" s="194"/>
      <c r="D3072" s="191" t="s">
        <v>188</v>
      </c>
      <c r="E3072" s="195" t="s">
        <v>3</v>
      </c>
      <c r="F3072" s="196" t="s">
        <v>2319</v>
      </c>
      <c r="H3072" s="197">
        <v>11</v>
      </c>
      <c r="I3072" s="198"/>
      <c r="L3072" s="194"/>
      <c r="M3072" s="199"/>
      <c r="N3072" s="200"/>
      <c r="O3072" s="200"/>
      <c r="P3072" s="200"/>
      <c r="Q3072" s="200"/>
      <c r="R3072" s="200"/>
      <c r="S3072" s="200"/>
      <c r="T3072" s="201"/>
      <c r="AT3072" s="195" t="s">
        <v>188</v>
      </c>
      <c r="AU3072" s="195" t="s">
        <v>81</v>
      </c>
      <c r="AV3072" s="12" t="s">
        <v>81</v>
      </c>
      <c r="AW3072" s="12" t="s">
        <v>34</v>
      </c>
      <c r="AX3072" s="12" t="s">
        <v>79</v>
      </c>
      <c r="AY3072" s="195" t="s">
        <v>177</v>
      </c>
    </row>
    <row r="3073" spans="2:65" s="1" customFormat="1" ht="24" customHeight="1">
      <c r="B3073" s="177"/>
      <c r="C3073" s="178" t="s">
        <v>2320</v>
      </c>
      <c r="D3073" s="178" t="s">
        <v>179</v>
      </c>
      <c r="E3073" s="179" t="s">
        <v>2321</v>
      </c>
      <c r="F3073" s="180" t="s">
        <v>2322</v>
      </c>
      <c r="G3073" s="181" t="s">
        <v>245</v>
      </c>
      <c r="H3073" s="182">
        <v>1</v>
      </c>
      <c r="I3073" s="183"/>
      <c r="J3073" s="184">
        <f>ROUND(I3073*H3073,2)</f>
        <v>0</v>
      </c>
      <c r="K3073" s="180" t="s">
        <v>3</v>
      </c>
      <c r="L3073" s="37"/>
      <c r="M3073" s="185" t="s">
        <v>3</v>
      </c>
      <c r="N3073" s="186" t="s">
        <v>43</v>
      </c>
      <c r="O3073" s="70"/>
      <c r="P3073" s="187">
        <f>O3073*H3073</f>
        <v>0</v>
      </c>
      <c r="Q3073" s="187">
        <v>0</v>
      </c>
      <c r="R3073" s="187">
        <f>Q3073*H3073</f>
        <v>0</v>
      </c>
      <c r="S3073" s="187">
        <v>0</v>
      </c>
      <c r="T3073" s="188">
        <f>S3073*H3073</f>
        <v>0</v>
      </c>
      <c r="AR3073" s="189" t="s">
        <v>265</v>
      </c>
      <c r="AT3073" s="189" t="s">
        <v>179</v>
      </c>
      <c r="AU3073" s="189" t="s">
        <v>81</v>
      </c>
      <c r="AY3073" s="18" t="s">
        <v>177</v>
      </c>
      <c r="BE3073" s="190">
        <f>IF(N3073="základní",J3073,0)</f>
        <v>0</v>
      </c>
      <c r="BF3073" s="190">
        <f>IF(N3073="snížená",J3073,0)</f>
        <v>0</v>
      </c>
      <c r="BG3073" s="190">
        <f>IF(N3073="zákl. přenesená",J3073,0)</f>
        <v>0</v>
      </c>
      <c r="BH3073" s="190">
        <f>IF(N3073="sníž. přenesená",J3073,0)</f>
        <v>0</v>
      </c>
      <c r="BI3073" s="190">
        <f>IF(N3073="nulová",J3073,0)</f>
        <v>0</v>
      </c>
      <c r="BJ3073" s="18" t="s">
        <v>79</v>
      </c>
      <c r="BK3073" s="190">
        <f>ROUND(I3073*H3073,2)</f>
        <v>0</v>
      </c>
      <c r="BL3073" s="18" t="s">
        <v>265</v>
      </c>
      <c r="BM3073" s="189" t="s">
        <v>2323</v>
      </c>
    </row>
    <row r="3074" spans="2:51" s="12" customFormat="1" ht="12">
      <c r="B3074" s="194"/>
      <c r="D3074" s="191" t="s">
        <v>188</v>
      </c>
      <c r="E3074" s="195" t="s">
        <v>3</v>
      </c>
      <c r="F3074" s="196" t="s">
        <v>2071</v>
      </c>
      <c r="H3074" s="197">
        <v>1</v>
      </c>
      <c r="I3074" s="198"/>
      <c r="L3074" s="194"/>
      <c r="M3074" s="199"/>
      <c r="N3074" s="200"/>
      <c r="O3074" s="200"/>
      <c r="P3074" s="200"/>
      <c r="Q3074" s="200"/>
      <c r="R3074" s="200"/>
      <c r="S3074" s="200"/>
      <c r="T3074" s="201"/>
      <c r="AT3074" s="195" t="s">
        <v>188</v>
      </c>
      <c r="AU3074" s="195" t="s">
        <v>81</v>
      </c>
      <c r="AV3074" s="12" t="s">
        <v>81</v>
      </c>
      <c r="AW3074" s="12" t="s">
        <v>34</v>
      </c>
      <c r="AX3074" s="12" t="s">
        <v>79</v>
      </c>
      <c r="AY3074" s="195" t="s">
        <v>177</v>
      </c>
    </row>
    <row r="3075" spans="2:65" s="1" customFormat="1" ht="24" customHeight="1">
      <c r="B3075" s="177"/>
      <c r="C3075" s="178" t="s">
        <v>2324</v>
      </c>
      <c r="D3075" s="178" t="s">
        <v>179</v>
      </c>
      <c r="E3075" s="179" t="s">
        <v>2325</v>
      </c>
      <c r="F3075" s="180" t="s">
        <v>2326</v>
      </c>
      <c r="G3075" s="181" t="s">
        <v>245</v>
      </c>
      <c r="H3075" s="182">
        <v>19</v>
      </c>
      <c r="I3075" s="183"/>
      <c r="J3075" s="184">
        <f>ROUND(I3075*H3075,2)</f>
        <v>0</v>
      </c>
      <c r="K3075" s="180" t="s">
        <v>3</v>
      </c>
      <c r="L3075" s="37"/>
      <c r="M3075" s="185" t="s">
        <v>3</v>
      </c>
      <c r="N3075" s="186" t="s">
        <v>43</v>
      </c>
      <c r="O3075" s="70"/>
      <c r="P3075" s="187">
        <f>O3075*H3075</f>
        <v>0</v>
      </c>
      <c r="Q3075" s="187">
        <v>0</v>
      </c>
      <c r="R3075" s="187">
        <f>Q3075*H3075</f>
        <v>0</v>
      </c>
      <c r="S3075" s="187">
        <v>0</v>
      </c>
      <c r="T3075" s="188">
        <f>S3075*H3075</f>
        <v>0</v>
      </c>
      <c r="AR3075" s="189" t="s">
        <v>265</v>
      </c>
      <c r="AT3075" s="189" t="s">
        <v>179</v>
      </c>
      <c r="AU3075" s="189" t="s">
        <v>81</v>
      </c>
      <c r="AY3075" s="18" t="s">
        <v>177</v>
      </c>
      <c r="BE3075" s="190">
        <f>IF(N3075="základní",J3075,0)</f>
        <v>0</v>
      </c>
      <c r="BF3075" s="190">
        <f>IF(N3075="snížená",J3075,0)</f>
        <v>0</v>
      </c>
      <c r="BG3075" s="190">
        <f>IF(N3075="zákl. přenesená",J3075,0)</f>
        <v>0</v>
      </c>
      <c r="BH3075" s="190">
        <f>IF(N3075="sníž. přenesená",J3075,0)</f>
        <v>0</v>
      </c>
      <c r="BI3075" s="190">
        <f>IF(N3075="nulová",J3075,0)</f>
        <v>0</v>
      </c>
      <c r="BJ3075" s="18" t="s">
        <v>79</v>
      </c>
      <c r="BK3075" s="190">
        <f>ROUND(I3075*H3075,2)</f>
        <v>0</v>
      </c>
      <c r="BL3075" s="18" t="s">
        <v>265</v>
      </c>
      <c r="BM3075" s="189" t="s">
        <v>2327</v>
      </c>
    </row>
    <row r="3076" spans="2:51" s="12" customFormat="1" ht="12">
      <c r="B3076" s="194"/>
      <c r="D3076" s="191" t="s">
        <v>188</v>
      </c>
      <c r="E3076" s="195" t="s">
        <v>3</v>
      </c>
      <c r="F3076" s="196" t="s">
        <v>2328</v>
      </c>
      <c r="H3076" s="197">
        <v>19</v>
      </c>
      <c r="I3076" s="198"/>
      <c r="L3076" s="194"/>
      <c r="M3076" s="199"/>
      <c r="N3076" s="200"/>
      <c r="O3076" s="200"/>
      <c r="P3076" s="200"/>
      <c r="Q3076" s="200"/>
      <c r="R3076" s="200"/>
      <c r="S3076" s="200"/>
      <c r="T3076" s="201"/>
      <c r="AT3076" s="195" t="s">
        <v>188</v>
      </c>
      <c r="AU3076" s="195" t="s">
        <v>81</v>
      </c>
      <c r="AV3076" s="12" t="s">
        <v>81</v>
      </c>
      <c r="AW3076" s="12" t="s">
        <v>34</v>
      </c>
      <c r="AX3076" s="12" t="s">
        <v>79</v>
      </c>
      <c r="AY3076" s="195" t="s">
        <v>177</v>
      </c>
    </row>
    <row r="3077" spans="2:65" s="1" customFormat="1" ht="24" customHeight="1">
      <c r="B3077" s="177"/>
      <c r="C3077" s="178" t="s">
        <v>2329</v>
      </c>
      <c r="D3077" s="178" t="s">
        <v>179</v>
      </c>
      <c r="E3077" s="179" t="s">
        <v>2330</v>
      </c>
      <c r="F3077" s="180" t="s">
        <v>2331</v>
      </c>
      <c r="G3077" s="181" t="s">
        <v>245</v>
      </c>
      <c r="H3077" s="182">
        <v>8</v>
      </c>
      <c r="I3077" s="183"/>
      <c r="J3077" s="184">
        <f>ROUND(I3077*H3077,2)</f>
        <v>0</v>
      </c>
      <c r="K3077" s="180" t="s">
        <v>3</v>
      </c>
      <c r="L3077" s="37"/>
      <c r="M3077" s="185" t="s">
        <v>3</v>
      </c>
      <c r="N3077" s="186" t="s">
        <v>43</v>
      </c>
      <c r="O3077" s="70"/>
      <c r="P3077" s="187">
        <f>O3077*H3077</f>
        <v>0</v>
      </c>
      <c r="Q3077" s="187">
        <v>0</v>
      </c>
      <c r="R3077" s="187">
        <f>Q3077*H3077</f>
        <v>0</v>
      </c>
      <c r="S3077" s="187">
        <v>0</v>
      </c>
      <c r="T3077" s="188">
        <f>S3077*H3077</f>
        <v>0</v>
      </c>
      <c r="AR3077" s="189" t="s">
        <v>265</v>
      </c>
      <c r="AT3077" s="189" t="s">
        <v>179</v>
      </c>
      <c r="AU3077" s="189" t="s">
        <v>81</v>
      </c>
      <c r="AY3077" s="18" t="s">
        <v>177</v>
      </c>
      <c r="BE3077" s="190">
        <f>IF(N3077="základní",J3077,0)</f>
        <v>0</v>
      </c>
      <c r="BF3077" s="190">
        <f>IF(N3077="snížená",J3077,0)</f>
        <v>0</v>
      </c>
      <c r="BG3077" s="190">
        <f>IF(N3077="zákl. přenesená",J3077,0)</f>
        <v>0</v>
      </c>
      <c r="BH3077" s="190">
        <f>IF(N3077="sníž. přenesená",J3077,0)</f>
        <v>0</v>
      </c>
      <c r="BI3077" s="190">
        <f>IF(N3077="nulová",J3077,0)</f>
        <v>0</v>
      </c>
      <c r="BJ3077" s="18" t="s">
        <v>79</v>
      </c>
      <c r="BK3077" s="190">
        <f>ROUND(I3077*H3077,2)</f>
        <v>0</v>
      </c>
      <c r="BL3077" s="18" t="s">
        <v>265</v>
      </c>
      <c r="BM3077" s="189" t="s">
        <v>2332</v>
      </c>
    </row>
    <row r="3078" spans="2:51" s="12" customFormat="1" ht="12">
      <c r="B3078" s="194"/>
      <c r="D3078" s="191" t="s">
        <v>188</v>
      </c>
      <c r="E3078" s="195" t="s">
        <v>3</v>
      </c>
      <c r="F3078" s="196" t="s">
        <v>2333</v>
      </c>
      <c r="H3078" s="197">
        <v>8</v>
      </c>
      <c r="I3078" s="198"/>
      <c r="L3078" s="194"/>
      <c r="M3078" s="199"/>
      <c r="N3078" s="200"/>
      <c r="O3078" s="200"/>
      <c r="P3078" s="200"/>
      <c r="Q3078" s="200"/>
      <c r="R3078" s="200"/>
      <c r="S3078" s="200"/>
      <c r="T3078" s="201"/>
      <c r="AT3078" s="195" t="s">
        <v>188</v>
      </c>
      <c r="AU3078" s="195" t="s">
        <v>81</v>
      </c>
      <c r="AV3078" s="12" t="s">
        <v>81</v>
      </c>
      <c r="AW3078" s="12" t="s">
        <v>34</v>
      </c>
      <c r="AX3078" s="12" t="s">
        <v>79</v>
      </c>
      <c r="AY3078" s="195" t="s">
        <v>177</v>
      </c>
    </row>
    <row r="3079" spans="2:65" s="1" customFormat="1" ht="24" customHeight="1">
      <c r="B3079" s="177"/>
      <c r="C3079" s="178" t="s">
        <v>2334</v>
      </c>
      <c r="D3079" s="178" t="s">
        <v>179</v>
      </c>
      <c r="E3079" s="179" t="s">
        <v>2335</v>
      </c>
      <c r="F3079" s="180" t="s">
        <v>2336</v>
      </c>
      <c r="G3079" s="181" t="s">
        <v>245</v>
      </c>
      <c r="H3079" s="182">
        <v>2</v>
      </c>
      <c r="I3079" s="183"/>
      <c r="J3079" s="184">
        <f>ROUND(I3079*H3079,2)</f>
        <v>0</v>
      </c>
      <c r="K3079" s="180" t="s">
        <v>3</v>
      </c>
      <c r="L3079" s="37"/>
      <c r="M3079" s="185" t="s">
        <v>3</v>
      </c>
      <c r="N3079" s="186" t="s">
        <v>43</v>
      </c>
      <c r="O3079" s="70"/>
      <c r="P3079" s="187">
        <f>O3079*H3079</f>
        <v>0</v>
      </c>
      <c r="Q3079" s="187">
        <v>0</v>
      </c>
      <c r="R3079" s="187">
        <f>Q3079*H3079</f>
        <v>0</v>
      </c>
      <c r="S3079" s="187">
        <v>0</v>
      </c>
      <c r="T3079" s="188">
        <f>S3079*H3079</f>
        <v>0</v>
      </c>
      <c r="AR3079" s="189" t="s">
        <v>265</v>
      </c>
      <c r="AT3079" s="189" t="s">
        <v>179</v>
      </c>
      <c r="AU3079" s="189" t="s">
        <v>81</v>
      </c>
      <c r="AY3079" s="18" t="s">
        <v>177</v>
      </c>
      <c r="BE3079" s="190">
        <f>IF(N3079="základní",J3079,0)</f>
        <v>0</v>
      </c>
      <c r="BF3079" s="190">
        <f>IF(N3079="snížená",J3079,0)</f>
        <v>0</v>
      </c>
      <c r="BG3079" s="190">
        <f>IF(N3079="zákl. přenesená",J3079,0)</f>
        <v>0</v>
      </c>
      <c r="BH3079" s="190">
        <f>IF(N3079="sníž. přenesená",J3079,0)</f>
        <v>0</v>
      </c>
      <c r="BI3079" s="190">
        <f>IF(N3079="nulová",J3079,0)</f>
        <v>0</v>
      </c>
      <c r="BJ3079" s="18" t="s">
        <v>79</v>
      </c>
      <c r="BK3079" s="190">
        <f>ROUND(I3079*H3079,2)</f>
        <v>0</v>
      </c>
      <c r="BL3079" s="18" t="s">
        <v>265</v>
      </c>
      <c r="BM3079" s="189" t="s">
        <v>2337</v>
      </c>
    </row>
    <row r="3080" spans="2:51" s="12" customFormat="1" ht="12">
      <c r="B3080" s="194"/>
      <c r="D3080" s="191" t="s">
        <v>188</v>
      </c>
      <c r="E3080" s="195" t="s">
        <v>3</v>
      </c>
      <c r="F3080" s="196" t="s">
        <v>2338</v>
      </c>
      <c r="H3080" s="197">
        <v>2</v>
      </c>
      <c r="I3080" s="198"/>
      <c r="L3080" s="194"/>
      <c r="M3080" s="199"/>
      <c r="N3080" s="200"/>
      <c r="O3080" s="200"/>
      <c r="P3080" s="200"/>
      <c r="Q3080" s="200"/>
      <c r="R3080" s="200"/>
      <c r="S3080" s="200"/>
      <c r="T3080" s="201"/>
      <c r="AT3080" s="195" t="s">
        <v>188</v>
      </c>
      <c r="AU3080" s="195" t="s">
        <v>81</v>
      </c>
      <c r="AV3080" s="12" t="s">
        <v>81</v>
      </c>
      <c r="AW3080" s="12" t="s">
        <v>34</v>
      </c>
      <c r="AX3080" s="12" t="s">
        <v>79</v>
      </c>
      <c r="AY3080" s="195" t="s">
        <v>177</v>
      </c>
    </row>
    <row r="3081" spans="2:65" s="1" customFormat="1" ht="24" customHeight="1">
      <c r="B3081" s="177"/>
      <c r="C3081" s="178" t="s">
        <v>2339</v>
      </c>
      <c r="D3081" s="178" t="s">
        <v>179</v>
      </c>
      <c r="E3081" s="179" t="s">
        <v>2340</v>
      </c>
      <c r="F3081" s="180" t="s">
        <v>2341</v>
      </c>
      <c r="G3081" s="181" t="s">
        <v>245</v>
      </c>
      <c r="H3081" s="182">
        <v>3</v>
      </c>
      <c r="I3081" s="183"/>
      <c r="J3081" s="184">
        <f>ROUND(I3081*H3081,2)</f>
        <v>0</v>
      </c>
      <c r="K3081" s="180" t="s">
        <v>3</v>
      </c>
      <c r="L3081" s="37"/>
      <c r="M3081" s="185" t="s">
        <v>3</v>
      </c>
      <c r="N3081" s="186" t="s">
        <v>43</v>
      </c>
      <c r="O3081" s="70"/>
      <c r="P3081" s="187">
        <f>O3081*H3081</f>
        <v>0</v>
      </c>
      <c r="Q3081" s="187">
        <v>0</v>
      </c>
      <c r="R3081" s="187">
        <f>Q3081*H3081</f>
        <v>0</v>
      </c>
      <c r="S3081" s="187">
        <v>0</v>
      </c>
      <c r="T3081" s="188">
        <f>S3081*H3081</f>
        <v>0</v>
      </c>
      <c r="AR3081" s="189" t="s">
        <v>265</v>
      </c>
      <c r="AT3081" s="189" t="s">
        <v>179</v>
      </c>
      <c r="AU3081" s="189" t="s">
        <v>81</v>
      </c>
      <c r="AY3081" s="18" t="s">
        <v>177</v>
      </c>
      <c r="BE3081" s="190">
        <f>IF(N3081="základní",J3081,0)</f>
        <v>0</v>
      </c>
      <c r="BF3081" s="190">
        <f>IF(N3081="snížená",J3081,0)</f>
        <v>0</v>
      </c>
      <c r="BG3081" s="190">
        <f>IF(N3081="zákl. přenesená",J3081,0)</f>
        <v>0</v>
      </c>
      <c r="BH3081" s="190">
        <f>IF(N3081="sníž. přenesená",J3081,0)</f>
        <v>0</v>
      </c>
      <c r="BI3081" s="190">
        <f>IF(N3081="nulová",J3081,0)</f>
        <v>0</v>
      </c>
      <c r="BJ3081" s="18" t="s">
        <v>79</v>
      </c>
      <c r="BK3081" s="190">
        <f>ROUND(I3081*H3081,2)</f>
        <v>0</v>
      </c>
      <c r="BL3081" s="18" t="s">
        <v>265</v>
      </c>
      <c r="BM3081" s="189" t="s">
        <v>2342</v>
      </c>
    </row>
    <row r="3082" spans="2:51" s="12" customFormat="1" ht="12">
      <c r="B3082" s="194"/>
      <c r="D3082" s="191" t="s">
        <v>188</v>
      </c>
      <c r="E3082" s="195" t="s">
        <v>3</v>
      </c>
      <c r="F3082" s="196" t="s">
        <v>2343</v>
      </c>
      <c r="H3082" s="197">
        <v>3</v>
      </c>
      <c r="I3082" s="198"/>
      <c r="L3082" s="194"/>
      <c r="M3082" s="199"/>
      <c r="N3082" s="200"/>
      <c r="O3082" s="200"/>
      <c r="P3082" s="200"/>
      <c r="Q3082" s="200"/>
      <c r="R3082" s="200"/>
      <c r="S3082" s="200"/>
      <c r="T3082" s="201"/>
      <c r="AT3082" s="195" t="s">
        <v>188</v>
      </c>
      <c r="AU3082" s="195" t="s">
        <v>81</v>
      </c>
      <c r="AV3082" s="12" t="s">
        <v>81</v>
      </c>
      <c r="AW3082" s="12" t="s">
        <v>34</v>
      </c>
      <c r="AX3082" s="12" t="s">
        <v>79</v>
      </c>
      <c r="AY3082" s="195" t="s">
        <v>177</v>
      </c>
    </row>
    <row r="3083" spans="2:65" s="1" customFormat="1" ht="24" customHeight="1">
      <c r="B3083" s="177"/>
      <c r="C3083" s="178" t="s">
        <v>2344</v>
      </c>
      <c r="D3083" s="178" t="s">
        <v>179</v>
      </c>
      <c r="E3083" s="179" t="s">
        <v>2345</v>
      </c>
      <c r="F3083" s="180" t="s">
        <v>2346</v>
      </c>
      <c r="G3083" s="181" t="s">
        <v>245</v>
      </c>
      <c r="H3083" s="182">
        <v>1</v>
      </c>
      <c r="I3083" s="183"/>
      <c r="J3083" s="184">
        <f>ROUND(I3083*H3083,2)</f>
        <v>0</v>
      </c>
      <c r="K3083" s="180" t="s">
        <v>3</v>
      </c>
      <c r="L3083" s="37"/>
      <c r="M3083" s="185" t="s">
        <v>3</v>
      </c>
      <c r="N3083" s="186" t="s">
        <v>43</v>
      </c>
      <c r="O3083" s="70"/>
      <c r="P3083" s="187">
        <f>O3083*H3083</f>
        <v>0</v>
      </c>
      <c r="Q3083" s="187">
        <v>0</v>
      </c>
      <c r="R3083" s="187">
        <f>Q3083*H3083</f>
        <v>0</v>
      </c>
      <c r="S3083" s="187">
        <v>0</v>
      </c>
      <c r="T3083" s="188">
        <f>S3083*H3083</f>
        <v>0</v>
      </c>
      <c r="AR3083" s="189" t="s">
        <v>265</v>
      </c>
      <c r="AT3083" s="189" t="s">
        <v>179</v>
      </c>
      <c r="AU3083" s="189" t="s">
        <v>81</v>
      </c>
      <c r="AY3083" s="18" t="s">
        <v>177</v>
      </c>
      <c r="BE3083" s="190">
        <f>IF(N3083="základní",J3083,0)</f>
        <v>0</v>
      </c>
      <c r="BF3083" s="190">
        <f>IF(N3083="snížená",J3083,0)</f>
        <v>0</v>
      </c>
      <c r="BG3083" s="190">
        <f>IF(N3083="zákl. přenesená",J3083,0)</f>
        <v>0</v>
      </c>
      <c r="BH3083" s="190">
        <f>IF(N3083="sníž. přenesená",J3083,0)</f>
        <v>0</v>
      </c>
      <c r="BI3083" s="190">
        <f>IF(N3083="nulová",J3083,0)</f>
        <v>0</v>
      </c>
      <c r="BJ3083" s="18" t="s">
        <v>79</v>
      </c>
      <c r="BK3083" s="190">
        <f>ROUND(I3083*H3083,2)</f>
        <v>0</v>
      </c>
      <c r="BL3083" s="18" t="s">
        <v>265</v>
      </c>
      <c r="BM3083" s="189" t="s">
        <v>2347</v>
      </c>
    </row>
    <row r="3084" spans="2:51" s="12" customFormat="1" ht="12">
      <c r="B3084" s="194"/>
      <c r="D3084" s="191" t="s">
        <v>188</v>
      </c>
      <c r="E3084" s="195" t="s">
        <v>3</v>
      </c>
      <c r="F3084" s="196" t="s">
        <v>2071</v>
      </c>
      <c r="H3084" s="197">
        <v>1</v>
      </c>
      <c r="I3084" s="198"/>
      <c r="L3084" s="194"/>
      <c r="M3084" s="199"/>
      <c r="N3084" s="200"/>
      <c r="O3084" s="200"/>
      <c r="P3084" s="200"/>
      <c r="Q3084" s="200"/>
      <c r="R3084" s="200"/>
      <c r="S3084" s="200"/>
      <c r="T3084" s="201"/>
      <c r="AT3084" s="195" t="s">
        <v>188</v>
      </c>
      <c r="AU3084" s="195" t="s">
        <v>81</v>
      </c>
      <c r="AV3084" s="12" t="s">
        <v>81</v>
      </c>
      <c r="AW3084" s="12" t="s">
        <v>34</v>
      </c>
      <c r="AX3084" s="12" t="s">
        <v>79</v>
      </c>
      <c r="AY3084" s="195" t="s">
        <v>177</v>
      </c>
    </row>
    <row r="3085" spans="2:65" s="1" customFormat="1" ht="24" customHeight="1">
      <c r="B3085" s="177"/>
      <c r="C3085" s="178" t="s">
        <v>2348</v>
      </c>
      <c r="D3085" s="178" t="s">
        <v>179</v>
      </c>
      <c r="E3085" s="179" t="s">
        <v>2349</v>
      </c>
      <c r="F3085" s="180" t="s">
        <v>2350</v>
      </c>
      <c r="G3085" s="181" t="s">
        <v>245</v>
      </c>
      <c r="H3085" s="182">
        <v>12</v>
      </c>
      <c r="I3085" s="183"/>
      <c r="J3085" s="184">
        <f>ROUND(I3085*H3085,2)</f>
        <v>0</v>
      </c>
      <c r="K3085" s="180" t="s">
        <v>3</v>
      </c>
      <c r="L3085" s="37"/>
      <c r="M3085" s="185" t="s">
        <v>3</v>
      </c>
      <c r="N3085" s="186" t="s">
        <v>43</v>
      </c>
      <c r="O3085" s="70"/>
      <c r="P3085" s="187">
        <f>O3085*H3085</f>
        <v>0</v>
      </c>
      <c r="Q3085" s="187">
        <v>0</v>
      </c>
      <c r="R3085" s="187">
        <f>Q3085*H3085</f>
        <v>0</v>
      </c>
      <c r="S3085" s="187">
        <v>0</v>
      </c>
      <c r="T3085" s="188">
        <f>S3085*H3085</f>
        <v>0</v>
      </c>
      <c r="AR3085" s="189" t="s">
        <v>265</v>
      </c>
      <c r="AT3085" s="189" t="s">
        <v>179</v>
      </c>
      <c r="AU3085" s="189" t="s">
        <v>81</v>
      </c>
      <c r="AY3085" s="18" t="s">
        <v>177</v>
      </c>
      <c r="BE3085" s="190">
        <f>IF(N3085="základní",J3085,0)</f>
        <v>0</v>
      </c>
      <c r="BF3085" s="190">
        <f>IF(N3085="snížená",J3085,0)</f>
        <v>0</v>
      </c>
      <c r="BG3085" s="190">
        <f>IF(N3085="zákl. přenesená",J3085,0)</f>
        <v>0</v>
      </c>
      <c r="BH3085" s="190">
        <f>IF(N3085="sníž. přenesená",J3085,0)</f>
        <v>0</v>
      </c>
      <c r="BI3085" s="190">
        <f>IF(N3085="nulová",J3085,0)</f>
        <v>0</v>
      </c>
      <c r="BJ3085" s="18" t="s">
        <v>79</v>
      </c>
      <c r="BK3085" s="190">
        <f>ROUND(I3085*H3085,2)</f>
        <v>0</v>
      </c>
      <c r="BL3085" s="18" t="s">
        <v>265</v>
      </c>
      <c r="BM3085" s="189" t="s">
        <v>2351</v>
      </c>
    </row>
    <row r="3086" spans="2:51" s="12" customFormat="1" ht="12">
      <c r="B3086" s="194"/>
      <c r="D3086" s="191" t="s">
        <v>188</v>
      </c>
      <c r="E3086" s="195" t="s">
        <v>3</v>
      </c>
      <c r="F3086" s="196" t="s">
        <v>2352</v>
      </c>
      <c r="H3086" s="197">
        <v>12</v>
      </c>
      <c r="I3086" s="198"/>
      <c r="L3086" s="194"/>
      <c r="M3086" s="199"/>
      <c r="N3086" s="200"/>
      <c r="O3086" s="200"/>
      <c r="P3086" s="200"/>
      <c r="Q3086" s="200"/>
      <c r="R3086" s="200"/>
      <c r="S3086" s="200"/>
      <c r="T3086" s="201"/>
      <c r="AT3086" s="195" t="s">
        <v>188</v>
      </c>
      <c r="AU3086" s="195" t="s">
        <v>81</v>
      </c>
      <c r="AV3086" s="12" t="s">
        <v>81</v>
      </c>
      <c r="AW3086" s="12" t="s">
        <v>34</v>
      </c>
      <c r="AX3086" s="12" t="s">
        <v>79</v>
      </c>
      <c r="AY3086" s="195" t="s">
        <v>177</v>
      </c>
    </row>
    <row r="3087" spans="2:65" s="1" customFormat="1" ht="24" customHeight="1">
      <c r="B3087" s="177"/>
      <c r="C3087" s="178" t="s">
        <v>2353</v>
      </c>
      <c r="D3087" s="178" t="s">
        <v>179</v>
      </c>
      <c r="E3087" s="179" t="s">
        <v>2354</v>
      </c>
      <c r="F3087" s="180" t="s">
        <v>2355</v>
      </c>
      <c r="G3087" s="181" t="s">
        <v>245</v>
      </c>
      <c r="H3087" s="182">
        <v>13</v>
      </c>
      <c r="I3087" s="183"/>
      <c r="J3087" s="184">
        <f>ROUND(I3087*H3087,2)</f>
        <v>0</v>
      </c>
      <c r="K3087" s="180" t="s">
        <v>3</v>
      </c>
      <c r="L3087" s="37"/>
      <c r="M3087" s="185" t="s">
        <v>3</v>
      </c>
      <c r="N3087" s="186" t="s">
        <v>43</v>
      </c>
      <c r="O3087" s="70"/>
      <c r="P3087" s="187">
        <f>O3087*H3087</f>
        <v>0</v>
      </c>
      <c r="Q3087" s="187">
        <v>0</v>
      </c>
      <c r="R3087" s="187">
        <f>Q3087*H3087</f>
        <v>0</v>
      </c>
      <c r="S3087" s="187">
        <v>0</v>
      </c>
      <c r="T3087" s="188">
        <f>S3087*H3087</f>
        <v>0</v>
      </c>
      <c r="AR3087" s="189" t="s">
        <v>265</v>
      </c>
      <c r="AT3087" s="189" t="s">
        <v>179</v>
      </c>
      <c r="AU3087" s="189" t="s">
        <v>81</v>
      </c>
      <c r="AY3087" s="18" t="s">
        <v>177</v>
      </c>
      <c r="BE3087" s="190">
        <f>IF(N3087="základní",J3087,0)</f>
        <v>0</v>
      </c>
      <c r="BF3087" s="190">
        <f>IF(N3087="snížená",J3087,0)</f>
        <v>0</v>
      </c>
      <c r="BG3087" s="190">
        <f>IF(N3087="zákl. přenesená",J3087,0)</f>
        <v>0</v>
      </c>
      <c r="BH3087" s="190">
        <f>IF(N3087="sníž. přenesená",J3087,0)</f>
        <v>0</v>
      </c>
      <c r="BI3087" s="190">
        <f>IF(N3087="nulová",J3087,0)</f>
        <v>0</v>
      </c>
      <c r="BJ3087" s="18" t="s">
        <v>79</v>
      </c>
      <c r="BK3087" s="190">
        <f>ROUND(I3087*H3087,2)</f>
        <v>0</v>
      </c>
      <c r="BL3087" s="18" t="s">
        <v>265</v>
      </c>
      <c r="BM3087" s="189" t="s">
        <v>2356</v>
      </c>
    </row>
    <row r="3088" spans="2:51" s="12" customFormat="1" ht="12">
      <c r="B3088" s="194"/>
      <c r="D3088" s="191" t="s">
        <v>188</v>
      </c>
      <c r="E3088" s="195" t="s">
        <v>3</v>
      </c>
      <c r="F3088" s="196" t="s">
        <v>2357</v>
      </c>
      <c r="H3088" s="197">
        <v>13</v>
      </c>
      <c r="I3088" s="198"/>
      <c r="L3088" s="194"/>
      <c r="M3088" s="199"/>
      <c r="N3088" s="200"/>
      <c r="O3088" s="200"/>
      <c r="P3088" s="200"/>
      <c r="Q3088" s="200"/>
      <c r="R3088" s="200"/>
      <c r="S3088" s="200"/>
      <c r="T3088" s="201"/>
      <c r="AT3088" s="195" t="s">
        <v>188</v>
      </c>
      <c r="AU3088" s="195" t="s">
        <v>81</v>
      </c>
      <c r="AV3088" s="12" t="s">
        <v>81</v>
      </c>
      <c r="AW3088" s="12" t="s">
        <v>34</v>
      </c>
      <c r="AX3088" s="12" t="s">
        <v>79</v>
      </c>
      <c r="AY3088" s="195" t="s">
        <v>177</v>
      </c>
    </row>
    <row r="3089" spans="2:65" s="1" customFormat="1" ht="24" customHeight="1">
      <c r="B3089" s="177"/>
      <c r="C3089" s="178" t="s">
        <v>2358</v>
      </c>
      <c r="D3089" s="178" t="s">
        <v>179</v>
      </c>
      <c r="E3089" s="179" t="s">
        <v>2359</v>
      </c>
      <c r="F3089" s="180" t="s">
        <v>2360</v>
      </c>
      <c r="G3089" s="181" t="s">
        <v>245</v>
      </c>
      <c r="H3089" s="182">
        <v>9</v>
      </c>
      <c r="I3089" s="183"/>
      <c r="J3089" s="184">
        <f>ROUND(I3089*H3089,2)</f>
        <v>0</v>
      </c>
      <c r="K3089" s="180" t="s">
        <v>3</v>
      </c>
      <c r="L3089" s="37"/>
      <c r="M3089" s="185" t="s">
        <v>3</v>
      </c>
      <c r="N3089" s="186" t="s">
        <v>43</v>
      </c>
      <c r="O3089" s="70"/>
      <c r="P3089" s="187">
        <f>O3089*H3089</f>
        <v>0</v>
      </c>
      <c r="Q3089" s="187">
        <v>0</v>
      </c>
      <c r="R3089" s="187">
        <f>Q3089*H3089</f>
        <v>0</v>
      </c>
      <c r="S3089" s="187">
        <v>0</v>
      </c>
      <c r="T3089" s="188">
        <f>S3089*H3089</f>
        <v>0</v>
      </c>
      <c r="AR3089" s="189" t="s">
        <v>265</v>
      </c>
      <c r="AT3089" s="189" t="s">
        <v>179</v>
      </c>
      <c r="AU3089" s="189" t="s">
        <v>81</v>
      </c>
      <c r="AY3089" s="18" t="s">
        <v>177</v>
      </c>
      <c r="BE3089" s="190">
        <f>IF(N3089="základní",J3089,0)</f>
        <v>0</v>
      </c>
      <c r="BF3089" s="190">
        <f>IF(N3089="snížená",J3089,0)</f>
        <v>0</v>
      </c>
      <c r="BG3089" s="190">
        <f>IF(N3089="zákl. přenesená",J3089,0)</f>
        <v>0</v>
      </c>
      <c r="BH3089" s="190">
        <f>IF(N3089="sníž. přenesená",J3089,0)</f>
        <v>0</v>
      </c>
      <c r="BI3089" s="190">
        <f>IF(N3089="nulová",J3089,0)</f>
        <v>0</v>
      </c>
      <c r="BJ3089" s="18" t="s">
        <v>79</v>
      </c>
      <c r="BK3089" s="190">
        <f>ROUND(I3089*H3089,2)</f>
        <v>0</v>
      </c>
      <c r="BL3089" s="18" t="s">
        <v>265</v>
      </c>
      <c r="BM3089" s="189" t="s">
        <v>2361</v>
      </c>
    </row>
    <row r="3090" spans="2:51" s="12" customFormat="1" ht="12">
      <c r="B3090" s="194"/>
      <c r="D3090" s="191" t="s">
        <v>188</v>
      </c>
      <c r="E3090" s="195" t="s">
        <v>3</v>
      </c>
      <c r="F3090" s="196" t="s">
        <v>2362</v>
      </c>
      <c r="H3090" s="197">
        <v>9</v>
      </c>
      <c r="I3090" s="198"/>
      <c r="L3090" s="194"/>
      <c r="M3090" s="199"/>
      <c r="N3090" s="200"/>
      <c r="O3090" s="200"/>
      <c r="P3090" s="200"/>
      <c r="Q3090" s="200"/>
      <c r="R3090" s="200"/>
      <c r="S3090" s="200"/>
      <c r="T3090" s="201"/>
      <c r="AT3090" s="195" t="s">
        <v>188</v>
      </c>
      <c r="AU3090" s="195" t="s">
        <v>81</v>
      </c>
      <c r="AV3090" s="12" t="s">
        <v>81</v>
      </c>
      <c r="AW3090" s="12" t="s">
        <v>34</v>
      </c>
      <c r="AX3090" s="12" t="s">
        <v>79</v>
      </c>
      <c r="AY3090" s="195" t="s">
        <v>177</v>
      </c>
    </row>
    <row r="3091" spans="2:65" s="1" customFormat="1" ht="24" customHeight="1">
      <c r="B3091" s="177"/>
      <c r="C3091" s="178" t="s">
        <v>2363</v>
      </c>
      <c r="D3091" s="178" t="s">
        <v>179</v>
      </c>
      <c r="E3091" s="179" t="s">
        <v>2364</v>
      </c>
      <c r="F3091" s="180" t="s">
        <v>2365</v>
      </c>
      <c r="G3091" s="181" t="s">
        <v>245</v>
      </c>
      <c r="H3091" s="182">
        <v>1</v>
      </c>
      <c r="I3091" s="183"/>
      <c r="J3091" s="184">
        <f>ROUND(I3091*H3091,2)</f>
        <v>0</v>
      </c>
      <c r="K3091" s="180" t="s">
        <v>3</v>
      </c>
      <c r="L3091" s="37"/>
      <c r="M3091" s="185" t="s">
        <v>3</v>
      </c>
      <c r="N3091" s="186" t="s">
        <v>43</v>
      </c>
      <c r="O3091" s="70"/>
      <c r="P3091" s="187">
        <f>O3091*H3091</f>
        <v>0</v>
      </c>
      <c r="Q3091" s="187">
        <v>0</v>
      </c>
      <c r="R3091" s="187">
        <f>Q3091*H3091</f>
        <v>0</v>
      </c>
      <c r="S3091" s="187">
        <v>0</v>
      </c>
      <c r="T3091" s="188">
        <f>S3091*H3091</f>
        <v>0</v>
      </c>
      <c r="AR3091" s="189" t="s">
        <v>265</v>
      </c>
      <c r="AT3091" s="189" t="s">
        <v>179</v>
      </c>
      <c r="AU3091" s="189" t="s">
        <v>81</v>
      </c>
      <c r="AY3091" s="18" t="s">
        <v>177</v>
      </c>
      <c r="BE3091" s="190">
        <f>IF(N3091="základní",J3091,0)</f>
        <v>0</v>
      </c>
      <c r="BF3091" s="190">
        <f>IF(N3091="snížená",J3091,0)</f>
        <v>0</v>
      </c>
      <c r="BG3091" s="190">
        <f>IF(N3091="zákl. přenesená",J3091,0)</f>
        <v>0</v>
      </c>
      <c r="BH3091" s="190">
        <f>IF(N3091="sníž. přenesená",J3091,0)</f>
        <v>0</v>
      </c>
      <c r="BI3091" s="190">
        <f>IF(N3091="nulová",J3091,0)</f>
        <v>0</v>
      </c>
      <c r="BJ3091" s="18" t="s">
        <v>79</v>
      </c>
      <c r="BK3091" s="190">
        <f>ROUND(I3091*H3091,2)</f>
        <v>0</v>
      </c>
      <c r="BL3091" s="18" t="s">
        <v>265</v>
      </c>
      <c r="BM3091" s="189" t="s">
        <v>2366</v>
      </c>
    </row>
    <row r="3092" spans="2:51" s="12" customFormat="1" ht="12">
      <c r="B3092" s="194"/>
      <c r="D3092" s="191" t="s">
        <v>188</v>
      </c>
      <c r="E3092" s="195" t="s">
        <v>3</v>
      </c>
      <c r="F3092" s="196" t="s">
        <v>2071</v>
      </c>
      <c r="H3092" s="197">
        <v>1</v>
      </c>
      <c r="I3092" s="198"/>
      <c r="L3092" s="194"/>
      <c r="M3092" s="199"/>
      <c r="N3092" s="200"/>
      <c r="O3092" s="200"/>
      <c r="P3092" s="200"/>
      <c r="Q3092" s="200"/>
      <c r="R3092" s="200"/>
      <c r="S3092" s="200"/>
      <c r="T3092" s="201"/>
      <c r="AT3092" s="195" t="s">
        <v>188</v>
      </c>
      <c r="AU3092" s="195" t="s">
        <v>81</v>
      </c>
      <c r="AV3092" s="12" t="s">
        <v>81</v>
      </c>
      <c r="AW3092" s="12" t="s">
        <v>34</v>
      </c>
      <c r="AX3092" s="12" t="s">
        <v>79</v>
      </c>
      <c r="AY3092" s="195" t="s">
        <v>177</v>
      </c>
    </row>
    <row r="3093" spans="2:65" s="1" customFormat="1" ht="24" customHeight="1">
      <c r="B3093" s="177"/>
      <c r="C3093" s="178" t="s">
        <v>2367</v>
      </c>
      <c r="D3093" s="178" t="s">
        <v>179</v>
      </c>
      <c r="E3093" s="179" t="s">
        <v>2368</v>
      </c>
      <c r="F3093" s="180" t="s">
        <v>2369</v>
      </c>
      <c r="G3093" s="181" t="s">
        <v>245</v>
      </c>
      <c r="H3093" s="182">
        <v>1</v>
      </c>
      <c r="I3093" s="183"/>
      <c r="J3093" s="184">
        <f>ROUND(I3093*H3093,2)</f>
        <v>0</v>
      </c>
      <c r="K3093" s="180" t="s">
        <v>3</v>
      </c>
      <c r="L3093" s="37"/>
      <c r="M3093" s="185" t="s">
        <v>3</v>
      </c>
      <c r="N3093" s="186" t="s">
        <v>43</v>
      </c>
      <c r="O3093" s="70"/>
      <c r="P3093" s="187">
        <f>O3093*H3093</f>
        <v>0</v>
      </c>
      <c r="Q3093" s="187">
        <v>0</v>
      </c>
      <c r="R3093" s="187">
        <f>Q3093*H3093</f>
        <v>0</v>
      </c>
      <c r="S3093" s="187">
        <v>0</v>
      </c>
      <c r="T3093" s="188">
        <f>S3093*H3093</f>
        <v>0</v>
      </c>
      <c r="AR3093" s="189" t="s">
        <v>265</v>
      </c>
      <c r="AT3093" s="189" t="s">
        <v>179</v>
      </c>
      <c r="AU3093" s="189" t="s">
        <v>81</v>
      </c>
      <c r="AY3093" s="18" t="s">
        <v>177</v>
      </c>
      <c r="BE3093" s="190">
        <f>IF(N3093="základní",J3093,0)</f>
        <v>0</v>
      </c>
      <c r="BF3093" s="190">
        <f>IF(N3093="snížená",J3093,0)</f>
        <v>0</v>
      </c>
      <c r="BG3093" s="190">
        <f>IF(N3093="zákl. přenesená",J3093,0)</f>
        <v>0</v>
      </c>
      <c r="BH3093" s="190">
        <f>IF(N3093="sníž. přenesená",J3093,0)</f>
        <v>0</v>
      </c>
      <c r="BI3093" s="190">
        <f>IF(N3093="nulová",J3093,0)</f>
        <v>0</v>
      </c>
      <c r="BJ3093" s="18" t="s">
        <v>79</v>
      </c>
      <c r="BK3093" s="190">
        <f>ROUND(I3093*H3093,2)</f>
        <v>0</v>
      </c>
      <c r="BL3093" s="18" t="s">
        <v>265</v>
      </c>
      <c r="BM3093" s="189" t="s">
        <v>2370</v>
      </c>
    </row>
    <row r="3094" spans="2:51" s="12" customFormat="1" ht="12">
      <c r="B3094" s="194"/>
      <c r="D3094" s="191" t="s">
        <v>188</v>
      </c>
      <c r="E3094" s="195" t="s">
        <v>3</v>
      </c>
      <c r="F3094" s="196" t="s">
        <v>2071</v>
      </c>
      <c r="H3094" s="197">
        <v>1</v>
      </c>
      <c r="I3094" s="198"/>
      <c r="L3094" s="194"/>
      <c r="M3094" s="199"/>
      <c r="N3094" s="200"/>
      <c r="O3094" s="200"/>
      <c r="P3094" s="200"/>
      <c r="Q3094" s="200"/>
      <c r="R3094" s="200"/>
      <c r="S3094" s="200"/>
      <c r="T3094" s="201"/>
      <c r="AT3094" s="195" t="s">
        <v>188</v>
      </c>
      <c r="AU3094" s="195" t="s">
        <v>81</v>
      </c>
      <c r="AV3094" s="12" t="s">
        <v>81</v>
      </c>
      <c r="AW3094" s="12" t="s">
        <v>34</v>
      </c>
      <c r="AX3094" s="12" t="s">
        <v>79</v>
      </c>
      <c r="AY3094" s="195" t="s">
        <v>177</v>
      </c>
    </row>
    <row r="3095" spans="2:65" s="1" customFormat="1" ht="24" customHeight="1">
      <c r="B3095" s="177"/>
      <c r="C3095" s="178" t="s">
        <v>2371</v>
      </c>
      <c r="D3095" s="178" t="s">
        <v>179</v>
      </c>
      <c r="E3095" s="179" t="s">
        <v>2372</v>
      </c>
      <c r="F3095" s="180" t="s">
        <v>2373</v>
      </c>
      <c r="G3095" s="181" t="s">
        <v>245</v>
      </c>
      <c r="H3095" s="182">
        <v>2</v>
      </c>
      <c r="I3095" s="183"/>
      <c r="J3095" s="184">
        <f>ROUND(I3095*H3095,2)</f>
        <v>0</v>
      </c>
      <c r="K3095" s="180" t="s">
        <v>3</v>
      </c>
      <c r="L3095" s="37"/>
      <c r="M3095" s="185" t="s">
        <v>3</v>
      </c>
      <c r="N3095" s="186" t="s">
        <v>43</v>
      </c>
      <c r="O3095" s="70"/>
      <c r="P3095" s="187">
        <f>O3095*H3095</f>
        <v>0</v>
      </c>
      <c r="Q3095" s="187">
        <v>0</v>
      </c>
      <c r="R3095" s="187">
        <f>Q3095*H3095</f>
        <v>0</v>
      </c>
      <c r="S3095" s="187">
        <v>0</v>
      </c>
      <c r="T3095" s="188">
        <f>S3095*H3095</f>
        <v>0</v>
      </c>
      <c r="AR3095" s="189" t="s">
        <v>265</v>
      </c>
      <c r="AT3095" s="189" t="s">
        <v>179</v>
      </c>
      <c r="AU3095" s="189" t="s">
        <v>81</v>
      </c>
      <c r="AY3095" s="18" t="s">
        <v>177</v>
      </c>
      <c r="BE3095" s="190">
        <f>IF(N3095="základní",J3095,0)</f>
        <v>0</v>
      </c>
      <c r="BF3095" s="190">
        <f>IF(N3095="snížená",J3095,0)</f>
        <v>0</v>
      </c>
      <c r="BG3095" s="190">
        <f>IF(N3095="zákl. přenesená",J3095,0)</f>
        <v>0</v>
      </c>
      <c r="BH3095" s="190">
        <f>IF(N3095="sníž. přenesená",J3095,0)</f>
        <v>0</v>
      </c>
      <c r="BI3095" s="190">
        <f>IF(N3095="nulová",J3095,0)</f>
        <v>0</v>
      </c>
      <c r="BJ3095" s="18" t="s">
        <v>79</v>
      </c>
      <c r="BK3095" s="190">
        <f>ROUND(I3095*H3095,2)</f>
        <v>0</v>
      </c>
      <c r="BL3095" s="18" t="s">
        <v>265</v>
      </c>
      <c r="BM3095" s="189" t="s">
        <v>2374</v>
      </c>
    </row>
    <row r="3096" spans="2:51" s="12" customFormat="1" ht="12">
      <c r="B3096" s="194"/>
      <c r="D3096" s="191" t="s">
        <v>188</v>
      </c>
      <c r="E3096" s="195" t="s">
        <v>3</v>
      </c>
      <c r="F3096" s="196" t="s">
        <v>2338</v>
      </c>
      <c r="H3096" s="197">
        <v>2</v>
      </c>
      <c r="I3096" s="198"/>
      <c r="L3096" s="194"/>
      <c r="M3096" s="199"/>
      <c r="N3096" s="200"/>
      <c r="O3096" s="200"/>
      <c r="P3096" s="200"/>
      <c r="Q3096" s="200"/>
      <c r="R3096" s="200"/>
      <c r="S3096" s="200"/>
      <c r="T3096" s="201"/>
      <c r="AT3096" s="195" t="s">
        <v>188</v>
      </c>
      <c r="AU3096" s="195" t="s">
        <v>81</v>
      </c>
      <c r="AV3096" s="12" t="s">
        <v>81</v>
      </c>
      <c r="AW3096" s="12" t="s">
        <v>34</v>
      </c>
      <c r="AX3096" s="12" t="s">
        <v>79</v>
      </c>
      <c r="AY3096" s="195" t="s">
        <v>177</v>
      </c>
    </row>
    <row r="3097" spans="2:65" s="1" customFormat="1" ht="24" customHeight="1">
      <c r="B3097" s="177"/>
      <c r="C3097" s="178" t="s">
        <v>2375</v>
      </c>
      <c r="D3097" s="178" t="s">
        <v>179</v>
      </c>
      <c r="E3097" s="179" t="s">
        <v>2376</v>
      </c>
      <c r="F3097" s="180" t="s">
        <v>2377</v>
      </c>
      <c r="G3097" s="181" t="s">
        <v>245</v>
      </c>
      <c r="H3097" s="182">
        <v>2</v>
      </c>
      <c r="I3097" s="183"/>
      <c r="J3097" s="184">
        <f>ROUND(I3097*H3097,2)</f>
        <v>0</v>
      </c>
      <c r="K3097" s="180" t="s">
        <v>3</v>
      </c>
      <c r="L3097" s="37"/>
      <c r="M3097" s="185" t="s">
        <v>3</v>
      </c>
      <c r="N3097" s="186" t="s">
        <v>43</v>
      </c>
      <c r="O3097" s="70"/>
      <c r="P3097" s="187">
        <f>O3097*H3097</f>
        <v>0</v>
      </c>
      <c r="Q3097" s="187">
        <v>0</v>
      </c>
      <c r="R3097" s="187">
        <f>Q3097*H3097</f>
        <v>0</v>
      </c>
      <c r="S3097" s="187">
        <v>0</v>
      </c>
      <c r="T3097" s="188">
        <f>S3097*H3097</f>
        <v>0</v>
      </c>
      <c r="AR3097" s="189" t="s">
        <v>265</v>
      </c>
      <c r="AT3097" s="189" t="s">
        <v>179</v>
      </c>
      <c r="AU3097" s="189" t="s">
        <v>81</v>
      </c>
      <c r="AY3097" s="18" t="s">
        <v>177</v>
      </c>
      <c r="BE3097" s="190">
        <f>IF(N3097="základní",J3097,0)</f>
        <v>0</v>
      </c>
      <c r="BF3097" s="190">
        <f>IF(N3097="snížená",J3097,0)</f>
        <v>0</v>
      </c>
      <c r="BG3097" s="190">
        <f>IF(N3097="zákl. přenesená",J3097,0)</f>
        <v>0</v>
      </c>
      <c r="BH3097" s="190">
        <f>IF(N3097="sníž. přenesená",J3097,0)</f>
        <v>0</v>
      </c>
      <c r="BI3097" s="190">
        <f>IF(N3097="nulová",J3097,0)</f>
        <v>0</v>
      </c>
      <c r="BJ3097" s="18" t="s">
        <v>79</v>
      </c>
      <c r="BK3097" s="190">
        <f>ROUND(I3097*H3097,2)</f>
        <v>0</v>
      </c>
      <c r="BL3097" s="18" t="s">
        <v>265</v>
      </c>
      <c r="BM3097" s="189" t="s">
        <v>2378</v>
      </c>
    </row>
    <row r="3098" spans="2:51" s="12" customFormat="1" ht="12">
      <c r="B3098" s="194"/>
      <c r="D3098" s="191" t="s">
        <v>188</v>
      </c>
      <c r="E3098" s="195" t="s">
        <v>3</v>
      </c>
      <c r="F3098" s="196" t="s">
        <v>2338</v>
      </c>
      <c r="H3098" s="197">
        <v>2</v>
      </c>
      <c r="I3098" s="198"/>
      <c r="L3098" s="194"/>
      <c r="M3098" s="199"/>
      <c r="N3098" s="200"/>
      <c r="O3098" s="200"/>
      <c r="P3098" s="200"/>
      <c r="Q3098" s="200"/>
      <c r="R3098" s="200"/>
      <c r="S3098" s="200"/>
      <c r="T3098" s="201"/>
      <c r="AT3098" s="195" t="s">
        <v>188</v>
      </c>
      <c r="AU3098" s="195" t="s">
        <v>81</v>
      </c>
      <c r="AV3098" s="12" t="s">
        <v>81</v>
      </c>
      <c r="AW3098" s="12" t="s">
        <v>34</v>
      </c>
      <c r="AX3098" s="12" t="s">
        <v>79</v>
      </c>
      <c r="AY3098" s="195" t="s">
        <v>177</v>
      </c>
    </row>
    <row r="3099" spans="2:65" s="1" customFormat="1" ht="24" customHeight="1">
      <c r="B3099" s="177"/>
      <c r="C3099" s="178" t="s">
        <v>2379</v>
      </c>
      <c r="D3099" s="178" t="s">
        <v>179</v>
      </c>
      <c r="E3099" s="179" t="s">
        <v>2380</v>
      </c>
      <c r="F3099" s="180" t="s">
        <v>2381</v>
      </c>
      <c r="G3099" s="181" t="s">
        <v>245</v>
      </c>
      <c r="H3099" s="182">
        <v>1</v>
      </c>
      <c r="I3099" s="183"/>
      <c r="J3099" s="184">
        <f>ROUND(I3099*H3099,2)</f>
        <v>0</v>
      </c>
      <c r="K3099" s="180" t="s">
        <v>3</v>
      </c>
      <c r="L3099" s="37"/>
      <c r="M3099" s="185" t="s">
        <v>3</v>
      </c>
      <c r="N3099" s="186" t="s">
        <v>43</v>
      </c>
      <c r="O3099" s="70"/>
      <c r="P3099" s="187">
        <f>O3099*H3099</f>
        <v>0</v>
      </c>
      <c r="Q3099" s="187">
        <v>0</v>
      </c>
      <c r="R3099" s="187">
        <f>Q3099*H3099</f>
        <v>0</v>
      </c>
      <c r="S3099" s="187">
        <v>0</v>
      </c>
      <c r="T3099" s="188">
        <f>S3099*H3099</f>
        <v>0</v>
      </c>
      <c r="AR3099" s="189" t="s">
        <v>265</v>
      </c>
      <c r="AT3099" s="189" t="s">
        <v>179</v>
      </c>
      <c r="AU3099" s="189" t="s">
        <v>81</v>
      </c>
      <c r="AY3099" s="18" t="s">
        <v>177</v>
      </c>
      <c r="BE3099" s="190">
        <f>IF(N3099="základní",J3099,0)</f>
        <v>0</v>
      </c>
      <c r="BF3099" s="190">
        <f>IF(N3099="snížená",J3099,0)</f>
        <v>0</v>
      </c>
      <c r="BG3099" s="190">
        <f>IF(N3099="zákl. přenesená",J3099,0)</f>
        <v>0</v>
      </c>
      <c r="BH3099" s="190">
        <f>IF(N3099="sníž. přenesená",J3099,0)</f>
        <v>0</v>
      </c>
      <c r="BI3099" s="190">
        <f>IF(N3099="nulová",J3099,0)</f>
        <v>0</v>
      </c>
      <c r="BJ3099" s="18" t="s">
        <v>79</v>
      </c>
      <c r="BK3099" s="190">
        <f>ROUND(I3099*H3099,2)</f>
        <v>0</v>
      </c>
      <c r="BL3099" s="18" t="s">
        <v>265</v>
      </c>
      <c r="BM3099" s="189" t="s">
        <v>2382</v>
      </c>
    </row>
    <row r="3100" spans="2:51" s="12" customFormat="1" ht="12">
      <c r="B3100" s="194"/>
      <c r="D3100" s="191" t="s">
        <v>188</v>
      </c>
      <c r="E3100" s="195" t="s">
        <v>3</v>
      </c>
      <c r="F3100" s="196" t="s">
        <v>2071</v>
      </c>
      <c r="H3100" s="197">
        <v>1</v>
      </c>
      <c r="I3100" s="198"/>
      <c r="L3100" s="194"/>
      <c r="M3100" s="199"/>
      <c r="N3100" s="200"/>
      <c r="O3100" s="200"/>
      <c r="P3100" s="200"/>
      <c r="Q3100" s="200"/>
      <c r="R3100" s="200"/>
      <c r="S3100" s="200"/>
      <c r="T3100" s="201"/>
      <c r="AT3100" s="195" t="s">
        <v>188</v>
      </c>
      <c r="AU3100" s="195" t="s">
        <v>81</v>
      </c>
      <c r="AV3100" s="12" t="s">
        <v>81</v>
      </c>
      <c r="AW3100" s="12" t="s">
        <v>34</v>
      </c>
      <c r="AX3100" s="12" t="s">
        <v>79</v>
      </c>
      <c r="AY3100" s="195" t="s">
        <v>177</v>
      </c>
    </row>
    <row r="3101" spans="2:65" s="1" customFormat="1" ht="24" customHeight="1">
      <c r="B3101" s="177"/>
      <c r="C3101" s="178" t="s">
        <v>2383</v>
      </c>
      <c r="D3101" s="178" t="s">
        <v>179</v>
      </c>
      <c r="E3101" s="179" t="s">
        <v>2384</v>
      </c>
      <c r="F3101" s="180" t="s">
        <v>2385</v>
      </c>
      <c r="G3101" s="181" t="s">
        <v>245</v>
      </c>
      <c r="H3101" s="182">
        <v>7</v>
      </c>
      <c r="I3101" s="183"/>
      <c r="J3101" s="184">
        <f>ROUND(I3101*H3101,2)</f>
        <v>0</v>
      </c>
      <c r="K3101" s="180" t="s">
        <v>3</v>
      </c>
      <c r="L3101" s="37"/>
      <c r="M3101" s="185" t="s">
        <v>3</v>
      </c>
      <c r="N3101" s="186" t="s">
        <v>43</v>
      </c>
      <c r="O3101" s="70"/>
      <c r="P3101" s="187">
        <f>O3101*H3101</f>
        <v>0</v>
      </c>
      <c r="Q3101" s="187">
        <v>0</v>
      </c>
      <c r="R3101" s="187">
        <f>Q3101*H3101</f>
        <v>0</v>
      </c>
      <c r="S3101" s="187">
        <v>0</v>
      </c>
      <c r="T3101" s="188">
        <f>S3101*H3101</f>
        <v>0</v>
      </c>
      <c r="AR3101" s="189" t="s">
        <v>265</v>
      </c>
      <c r="AT3101" s="189" t="s">
        <v>179</v>
      </c>
      <c r="AU3101" s="189" t="s">
        <v>81</v>
      </c>
      <c r="AY3101" s="18" t="s">
        <v>177</v>
      </c>
      <c r="BE3101" s="190">
        <f>IF(N3101="základní",J3101,0)</f>
        <v>0</v>
      </c>
      <c r="BF3101" s="190">
        <f>IF(N3101="snížená",J3101,0)</f>
        <v>0</v>
      </c>
      <c r="BG3101" s="190">
        <f>IF(N3101="zákl. přenesená",J3101,0)</f>
        <v>0</v>
      </c>
      <c r="BH3101" s="190">
        <f>IF(N3101="sníž. přenesená",J3101,0)</f>
        <v>0</v>
      </c>
      <c r="BI3101" s="190">
        <f>IF(N3101="nulová",J3101,0)</f>
        <v>0</v>
      </c>
      <c r="BJ3101" s="18" t="s">
        <v>79</v>
      </c>
      <c r="BK3101" s="190">
        <f>ROUND(I3101*H3101,2)</f>
        <v>0</v>
      </c>
      <c r="BL3101" s="18" t="s">
        <v>265</v>
      </c>
      <c r="BM3101" s="189" t="s">
        <v>2386</v>
      </c>
    </row>
    <row r="3102" spans="2:51" s="12" customFormat="1" ht="12">
      <c r="B3102" s="194"/>
      <c r="D3102" s="191" t="s">
        <v>188</v>
      </c>
      <c r="E3102" s="195" t="s">
        <v>3</v>
      </c>
      <c r="F3102" s="196" t="s">
        <v>2387</v>
      </c>
      <c r="H3102" s="197">
        <v>7</v>
      </c>
      <c r="I3102" s="198"/>
      <c r="L3102" s="194"/>
      <c r="M3102" s="199"/>
      <c r="N3102" s="200"/>
      <c r="O3102" s="200"/>
      <c r="P3102" s="200"/>
      <c r="Q3102" s="200"/>
      <c r="R3102" s="200"/>
      <c r="S3102" s="200"/>
      <c r="T3102" s="201"/>
      <c r="AT3102" s="195" t="s">
        <v>188</v>
      </c>
      <c r="AU3102" s="195" t="s">
        <v>81</v>
      </c>
      <c r="AV3102" s="12" t="s">
        <v>81</v>
      </c>
      <c r="AW3102" s="12" t="s">
        <v>34</v>
      </c>
      <c r="AX3102" s="12" t="s">
        <v>79</v>
      </c>
      <c r="AY3102" s="195" t="s">
        <v>177</v>
      </c>
    </row>
    <row r="3103" spans="2:65" s="1" customFormat="1" ht="24" customHeight="1">
      <c r="B3103" s="177"/>
      <c r="C3103" s="178" t="s">
        <v>2388</v>
      </c>
      <c r="D3103" s="178" t="s">
        <v>179</v>
      </c>
      <c r="E3103" s="179" t="s">
        <v>2389</v>
      </c>
      <c r="F3103" s="180" t="s">
        <v>2390</v>
      </c>
      <c r="G3103" s="181" t="s">
        <v>245</v>
      </c>
      <c r="H3103" s="182">
        <v>8</v>
      </c>
      <c r="I3103" s="183"/>
      <c r="J3103" s="184">
        <f>ROUND(I3103*H3103,2)</f>
        <v>0</v>
      </c>
      <c r="K3103" s="180" t="s">
        <v>3</v>
      </c>
      <c r="L3103" s="37"/>
      <c r="M3103" s="185" t="s">
        <v>3</v>
      </c>
      <c r="N3103" s="186" t="s">
        <v>43</v>
      </c>
      <c r="O3103" s="70"/>
      <c r="P3103" s="187">
        <f>O3103*H3103</f>
        <v>0</v>
      </c>
      <c r="Q3103" s="187">
        <v>0</v>
      </c>
      <c r="R3103" s="187">
        <f>Q3103*H3103</f>
        <v>0</v>
      </c>
      <c r="S3103" s="187">
        <v>0</v>
      </c>
      <c r="T3103" s="188">
        <f>S3103*H3103</f>
        <v>0</v>
      </c>
      <c r="AR3103" s="189" t="s">
        <v>265</v>
      </c>
      <c r="AT3103" s="189" t="s">
        <v>179</v>
      </c>
      <c r="AU3103" s="189" t="s">
        <v>81</v>
      </c>
      <c r="AY3103" s="18" t="s">
        <v>177</v>
      </c>
      <c r="BE3103" s="190">
        <f>IF(N3103="základní",J3103,0)</f>
        <v>0</v>
      </c>
      <c r="BF3103" s="190">
        <f>IF(N3103="snížená",J3103,0)</f>
        <v>0</v>
      </c>
      <c r="BG3103" s="190">
        <f>IF(N3103="zákl. přenesená",J3103,0)</f>
        <v>0</v>
      </c>
      <c r="BH3103" s="190">
        <f>IF(N3103="sníž. přenesená",J3103,0)</f>
        <v>0</v>
      </c>
      <c r="BI3103" s="190">
        <f>IF(N3103="nulová",J3103,0)</f>
        <v>0</v>
      </c>
      <c r="BJ3103" s="18" t="s">
        <v>79</v>
      </c>
      <c r="BK3103" s="190">
        <f>ROUND(I3103*H3103,2)</f>
        <v>0</v>
      </c>
      <c r="BL3103" s="18" t="s">
        <v>265</v>
      </c>
      <c r="BM3103" s="189" t="s">
        <v>2391</v>
      </c>
    </row>
    <row r="3104" spans="2:51" s="12" customFormat="1" ht="12">
      <c r="B3104" s="194"/>
      <c r="D3104" s="191" t="s">
        <v>188</v>
      </c>
      <c r="E3104" s="195" t="s">
        <v>3</v>
      </c>
      <c r="F3104" s="196" t="s">
        <v>2392</v>
      </c>
      <c r="H3104" s="197">
        <v>8</v>
      </c>
      <c r="I3104" s="198"/>
      <c r="L3104" s="194"/>
      <c r="M3104" s="199"/>
      <c r="N3104" s="200"/>
      <c r="O3104" s="200"/>
      <c r="P3104" s="200"/>
      <c r="Q3104" s="200"/>
      <c r="R3104" s="200"/>
      <c r="S3104" s="200"/>
      <c r="T3104" s="201"/>
      <c r="AT3104" s="195" t="s">
        <v>188</v>
      </c>
      <c r="AU3104" s="195" t="s">
        <v>81</v>
      </c>
      <c r="AV3104" s="12" t="s">
        <v>81</v>
      </c>
      <c r="AW3104" s="12" t="s">
        <v>34</v>
      </c>
      <c r="AX3104" s="12" t="s">
        <v>79</v>
      </c>
      <c r="AY3104" s="195" t="s">
        <v>177</v>
      </c>
    </row>
    <row r="3105" spans="2:65" s="1" customFormat="1" ht="24" customHeight="1">
      <c r="B3105" s="177"/>
      <c r="C3105" s="178" t="s">
        <v>2393</v>
      </c>
      <c r="D3105" s="178" t="s">
        <v>179</v>
      </c>
      <c r="E3105" s="179" t="s">
        <v>2394</v>
      </c>
      <c r="F3105" s="180" t="s">
        <v>2395</v>
      </c>
      <c r="G3105" s="181" t="s">
        <v>245</v>
      </c>
      <c r="H3105" s="182">
        <v>6</v>
      </c>
      <c r="I3105" s="183"/>
      <c r="J3105" s="184">
        <f>ROUND(I3105*H3105,2)</f>
        <v>0</v>
      </c>
      <c r="K3105" s="180" t="s">
        <v>3</v>
      </c>
      <c r="L3105" s="37"/>
      <c r="M3105" s="185" t="s">
        <v>3</v>
      </c>
      <c r="N3105" s="186" t="s">
        <v>43</v>
      </c>
      <c r="O3105" s="70"/>
      <c r="P3105" s="187">
        <f>O3105*H3105</f>
        <v>0</v>
      </c>
      <c r="Q3105" s="187">
        <v>0</v>
      </c>
      <c r="R3105" s="187">
        <f>Q3105*H3105</f>
        <v>0</v>
      </c>
      <c r="S3105" s="187">
        <v>0</v>
      </c>
      <c r="T3105" s="188">
        <f>S3105*H3105</f>
        <v>0</v>
      </c>
      <c r="AR3105" s="189" t="s">
        <v>265</v>
      </c>
      <c r="AT3105" s="189" t="s">
        <v>179</v>
      </c>
      <c r="AU3105" s="189" t="s">
        <v>81</v>
      </c>
      <c r="AY3105" s="18" t="s">
        <v>177</v>
      </c>
      <c r="BE3105" s="190">
        <f>IF(N3105="základní",J3105,0)</f>
        <v>0</v>
      </c>
      <c r="BF3105" s="190">
        <f>IF(N3105="snížená",J3105,0)</f>
        <v>0</v>
      </c>
      <c r="BG3105" s="190">
        <f>IF(N3105="zákl. přenesená",J3105,0)</f>
        <v>0</v>
      </c>
      <c r="BH3105" s="190">
        <f>IF(N3105="sníž. přenesená",J3105,0)</f>
        <v>0</v>
      </c>
      <c r="BI3105" s="190">
        <f>IF(N3105="nulová",J3105,0)</f>
        <v>0</v>
      </c>
      <c r="BJ3105" s="18" t="s">
        <v>79</v>
      </c>
      <c r="BK3105" s="190">
        <f>ROUND(I3105*H3105,2)</f>
        <v>0</v>
      </c>
      <c r="BL3105" s="18" t="s">
        <v>265</v>
      </c>
      <c r="BM3105" s="189" t="s">
        <v>2396</v>
      </c>
    </row>
    <row r="3106" spans="2:51" s="12" customFormat="1" ht="12">
      <c r="B3106" s="194"/>
      <c r="D3106" s="191" t="s">
        <v>188</v>
      </c>
      <c r="E3106" s="195" t="s">
        <v>3</v>
      </c>
      <c r="F3106" s="196" t="s">
        <v>2397</v>
      </c>
      <c r="H3106" s="197">
        <v>6</v>
      </c>
      <c r="I3106" s="198"/>
      <c r="L3106" s="194"/>
      <c r="M3106" s="199"/>
      <c r="N3106" s="200"/>
      <c r="O3106" s="200"/>
      <c r="P3106" s="200"/>
      <c r="Q3106" s="200"/>
      <c r="R3106" s="200"/>
      <c r="S3106" s="200"/>
      <c r="T3106" s="201"/>
      <c r="AT3106" s="195" t="s">
        <v>188</v>
      </c>
      <c r="AU3106" s="195" t="s">
        <v>81</v>
      </c>
      <c r="AV3106" s="12" t="s">
        <v>81</v>
      </c>
      <c r="AW3106" s="12" t="s">
        <v>34</v>
      </c>
      <c r="AX3106" s="12" t="s">
        <v>79</v>
      </c>
      <c r="AY3106" s="195" t="s">
        <v>177</v>
      </c>
    </row>
    <row r="3107" spans="2:65" s="1" customFormat="1" ht="24" customHeight="1">
      <c r="B3107" s="177"/>
      <c r="C3107" s="178" t="s">
        <v>2398</v>
      </c>
      <c r="D3107" s="178" t="s">
        <v>179</v>
      </c>
      <c r="E3107" s="179" t="s">
        <v>2399</v>
      </c>
      <c r="F3107" s="180" t="s">
        <v>2400</v>
      </c>
      <c r="G3107" s="181" t="s">
        <v>245</v>
      </c>
      <c r="H3107" s="182">
        <v>1</v>
      </c>
      <c r="I3107" s="183"/>
      <c r="J3107" s="184">
        <f>ROUND(I3107*H3107,2)</f>
        <v>0</v>
      </c>
      <c r="K3107" s="180" t="s">
        <v>3</v>
      </c>
      <c r="L3107" s="37"/>
      <c r="M3107" s="185" t="s">
        <v>3</v>
      </c>
      <c r="N3107" s="186" t="s">
        <v>43</v>
      </c>
      <c r="O3107" s="70"/>
      <c r="P3107" s="187">
        <f>O3107*H3107</f>
        <v>0</v>
      </c>
      <c r="Q3107" s="187">
        <v>0</v>
      </c>
      <c r="R3107" s="187">
        <f>Q3107*H3107</f>
        <v>0</v>
      </c>
      <c r="S3107" s="187">
        <v>0</v>
      </c>
      <c r="T3107" s="188">
        <f>S3107*H3107</f>
        <v>0</v>
      </c>
      <c r="AR3107" s="189" t="s">
        <v>265</v>
      </c>
      <c r="AT3107" s="189" t="s">
        <v>179</v>
      </c>
      <c r="AU3107" s="189" t="s">
        <v>81</v>
      </c>
      <c r="AY3107" s="18" t="s">
        <v>177</v>
      </c>
      <c r="BE3107" s="190">
        <f>IF(N3107="základní",J3107,0)</f>
        <v>0</v>
      </c>
      <c r="BF3107" s="190">
        <f>IF(N3107="snížená",J3107,0)</f>
        <v>0</v>
      </c>
      <c r="BG3107" s="190">
        <f>IF(N3107="zákl. přenesená",J3107,0)</f>
        <v>0</v>
      </c>
      <c r="BH3107" s="190">
        <f>IF(N3107="sníž. přenesená",J3107,0)</f>
        <v>0</v>
      </c>
      <c r="BI3107" s="190">
        <f>IF(N3107="nulová",J3107,0)</f>
        <v>0</v>
      </c>
      <c r="BJ3107" s="18" t="s">
        <v>79</v>
      </c>
      <c r="BK3107" s="190">
        <f>ROUND(I3107*H3107,2)</f>
        <v>0</v>
      </c>
      <c r="BL3107" s="18" t="s">
        <v>265</v>
      </c>
      <c r="BM3107" s="189" t="s">
        <v>2401</v>
      </c>
    </row>
    <row r="3108" spans="2:51" s="12" customFormat="1" ht="12">
      <c r="B3108" s="194"/>
      <c r="D3108" s="191" t="s">
        <v>188</v>
      </c>
      <c r="E3108" s="195" t="s">
        <v>3</v>
      </c>
      <c r="F3108" s="196" t="s">
        <v>2071</v>
      </c>
      <c r="H3108" s="197">
        <v>1</v>
      </c>
      <c r="I3108" s="198"/>
      <c r="L3108" s="194"/>
      <c r="M3108" s="199"/>
      <c r="N3108" s="200"/>
      <c r="O3108" s="200"/>
      <c r="P3108" s="200"/>
      <c r="Q3108" s="200"/>
      <c r="R3108" s="200"/>
      <c r="S3108" s="200"/>
      <c r="T3108" s="201"/>
      <c r="AT3108" s="195" t="s">
        <v>188</v>
      </c>
      <c r="AU3108" s="195" t="s">
        <v>81</v>
      </c>
      <c r="AV3108" s="12" t="s">
        <v>81</v>
      </c>
      <c r="AW3108" s="12" t="s">
        <v>34</v>
      </c>
      <c r="AX3108" s="12" t="s">
        <v>79</v>
      </c>
      <c r="AY3108" s="195" t="s">
        <v>177</v>
      </c>
    </row>
    <row r="3109" spans="2:65" s="1" customFormat="1" ht="24" customHeight="1">
      <c r="B3109" s="177"/>
      <c r="C3109" s="178" t="s">
        <v>2402</v>
      </c>
      <c r="D3109" s="178" t="s">
        <v>179</v>
      </c>
      <c r="E3109" s="179" t="s">
        <v>2403</v>
      </c>
      <c r="F3109" s="180" t="s">
        <v>2404</v>
      </c>
      <c r="G3109" s="181" t="s">
        <v>245</v>
      </c>
      <c r="H3109" s="182">
        <v>4</v>
      </c>
      <c r="I3109" s="183"/>
      <c r="J3109" s="184">
        <f>ROUND(I3109*H3109,2)</f>
        <v>0</v>
      </c>
      <c r="K3109" s="180" t="s">
        <v>3</v>
      </c>
      <c r="L3109" s="37"/>
      <c r="M3109" s="185" t="s">
        <v>3</v>
      </c>
      <c r="N3109" s="186" t="s">
        <v>43</v>
      </c>
      <c r="O3109" s="70"/>
      <c r="P3109" s="187">
        <f>O3109*H3109</f>
        <v>0</v>
      </c>
      <c r="Q3109" s="187">
        <v>0</v>
      </c>
      <c r="R3109" s="187">
        <f>Q3109*H3109</f>
        <v>0</v>
      </c>
      <c r="S3109" s="187">
        <v>0</v>
      </c>
      <c r="T3109" s="188">
        <f>S3109*H3109</f>
        <v>0</v>
      </c>
      <c r="AR3109" s="189" t="s">
        <v>265</v>
      </c>
      <c r="AT3109" s="189" t="s">
        <v>179</v>
      </c>
      <c r="AU3109" s="189" t="s">
        <v>81</v>
      </c>
      <c r="AY3109" s="18" t="s">
        <v>177</v>
      </c>
      <c r="BE3109" s="190">
        <f>IF(N3109="základní",J3109,0)</f>
        <v>0</v>
      </c>
      <c r="BF3109" s="190">
        <f>IF(N3109="snížená",J3109,0)</f>
        <v>0</v>
      </c>
      <c r="BG3109" s="190">
        <f>IF(N3109="zákl. přenesená",J3109,0)</f>
        <v>0</v>
      </c>
      <c r="BH3109" s="190">
        <f>IF(N3109="sníž. přenesená",J3109,0)</f>
        <v>0</v>
      </c>
      <c r="BI3109" s="190">
        <f>IF(N3109="nulová",J3109,0)</f>
        <v>0</v>
      </c>
      <c r="BJ3109" s="18" t="s">
        <v>79</v>
      </c>
      <c r="BK3109" s="190">
        <f>ROUND(I3109*H3109,2)</f>
        <v>0</v>
      </c>
      <c r="BL3109" s="18" t="s">
        <v>265</v>
      </c>
      <c r="BM3109" s="189" t="s">
        <v>2405</v>
      </c>
    </row>
    <row r="3110" spans="2:51" s="12" customFormat="1" ht="12">
      <c r="B3110" s="194"/>
      <c r="D3110" s="191" t="s">
        <v>188</v>
      </c>
      <c r="E3110" s="195" t="s">
        <v>3</v>
      </c>
      <c r="F3110" s="196" t="s">
        <v>2406</v>
      </c>
      <c r="H3110" s="197">
        <v>4</v>
      </c>
      <c r="I3110" s="198"/>
      <c r="L3110" s="194"/>
      <c r="M3110" s="199"/>
      <c r="N3110" s="200"/>
      <c r="O3110" s="200"/>
      <c r="P3110" s="200"/>
      <c r="Q3110" s="200"/>
      <c r="R3110" s="200"/>
      <c r="S3110" s="200"/>
      <c r="T3110" s="201"/>
      <c r="AT3110" s="195" t="s">
        <v>188</v>
      </c>
      <c r="AU3110" s="195" t="s">
        <v>81</v>
      </c>
      <c r="AV3110" s="12" t="s">
        <v>81</v>
      </c>
      <c r="AW3110" s="12" t="s">
        <v>34</v>
      </c>
      <c r="AX3110" s="12" t="s">
        <v>79</v>
      </c>
      <c r="AY3110" s="195" t="s">
        <v>177</v>
      </c>
    </row>
    <row r="3111" spans="2:65" s="1" customFormat="1" ht="24" customHeight="1">
      <c r="B3111" s="177"/>
      <c r="C3111" s="178" t="s">
        <v>2407</v>
      </c>
      <c r="D3111" s="178" t="s">
        <v>179</v>
      </c>
      <c r="E3111" s="179" t="s">
        <v>2408</v>
      </c>
      <c r="F3111" s="180" t="s">
        <v>2409</v>
      </c>
      <c r="G3111" s="181" t="s">
        <v>245</v>
      </c>
      <c r="H3111" s="182">
        <v>5</v>
      </c>
      <c r="I3111" s="183"/>
      <c r="J3111" s="184">
        <f>ROUND(I3111*H3111,2)</f>
        <v>0</v>
      </c>
      <c r="K3111" s="180" t="s">
        <v>3</v>
      </c>
      <c r="L3111" s="37"/>
      <c r="M3111" s="185" t="s">
        <v>3</v>
      </c>
      <c r="N3111" s="186" t="s">
        <v>43</v>
      </c>
      <c r="O3111" s="70"/>
      <c r="P3111" s="187">
        <f>O3111*H3111</f>
        <v>0</v>
      </c>
      <c r="Q3111" s="187">
        <v>0</v>
      </c>
      <c r="R3111" s="187">
        <f>Q3111*H3111</f>
        <v>0</v>
      </c>
      <c r="S3111" s="187">
        <v>0</v>
      </c>
      <c r="T3111" s="188">
        <f>S3111*H3111</f>
        <v>0</v>
      </c>
      <c r="AR3111" s="189" t="s">
        <v>265</v>
      </c>
      <c r="AT3111" s="189" t="s">
        <v>179</v>
      </c>
      <c r="AU3111" s="189" t="s">
        <v>81</v>
      </c>
      <c r="AY3111" s="18" t="s">
        <v>177</v>
      </c>
      <c r="BE3111" s="190">
        <f>IF(N3111="základní",J3111,0)</f>
        <v>0</v>
      </c>
      <c r="BF3111" s="190">
        <f>IF(N3111="snížená",J3111,0)</f>
        <v>0</v>
      </c>
      <c r="BG3111" s="190">
        <f>IF(N3111="zákl. přenesená",J3111,0)</f>
        <v>0</v>
      </c>
      <c r="BH3111" s="190">
        <f>IF(N3111="sníž. přenesená",J3111,0)</f>
        <v>0</v>
      </c>
      <c r="BI3111" s="190">
        <f>IF(N3111="nulová",J3111,0)</f>
        <v>0</v>
      </c>
      <c r="BJ3111" s="18" t="s">
        <v>79</v>
      </c>
      <c r="BK3111" s="190">
        <f>ROUND(I3111*H3111,2)</f>
        <v>0</v>
      </c>
      <c r="BL3111" s="18" t="s">
        <v>265</v>
      </c>
      <c r="BM3111" s="189" t="s">
        <v>2410</v>
      </c>
    </row>
    <row r="3112" spans="2:51" s="12" customFormat="1" ht="12">
      <c r="B3112" s="194"/>
      <c r="D3112" s="191" t="s">
        <v>188</v>
      </c>
      <c r="E3112" s="195" t="s">
        <v>3</v>
      </c>
      <c r="F3112" s="196" t="s">
        <v>2052</v>
      </c>
      <c r="H3112" s="197">
        <v>5</v>
      </c>
      <c r="I3112" s="198"/>
      <c r="L3112" s="194"/>
      <c r="M3112" s="199"/>
      <c r="N3112" s="200"/>
      <c r="O3112" s="200"/>
      <c r="P3112" s="200"/>
      <c r="Q3112" s="200"/>
      <c r="R3112" s="200"/>
      <c r="S3112" s="200"/>
      <c r="T3112" s="201"/>
      <c r="AT3112" s="195" t="s">
        <v>188</v>
      </c>
      <c r="AU3112" s="195" t="s">
        <v>81</v>
      </c>
      <c r="AV3112" s="12" t="s">
        <v>81</v>
      </c>
      <c r="AW3112" s="12" t="s">
        <v>34</v>
      </c>
      <c r="AX3112" s="12" t="s">
        <v>79</v>
      </c>
      <c r="AY3112" s="195" t="s">
        <v>177</v>
      </c>
    </row>
    <row r="3113" spans="2:65" s="1" customFormat="1" ht="24" customHeight="1">
      <c r="B3113" s="177"/>
      <c r="C3113" s="178" t="s">
        <v>2411</v>
      </c>
      <c r="D3113" s="178" t="s">
        <v>179</v>
      </c>
      <c r="E3113" s="179" t="s">
        <v>2412</v>
      </c>
      <c r="F3113" s="180" t="s">
        <v>2413</v>
      </c>
      <c r="G3113" s="181" t="s">
        <v>245</v>
      </c>
      <c r="H3113" s="182">
        <v>58</v>
      </c>
      <c r="I3113" s="183"/>
      <c r="J3113" s="184">
        <f>ROUND(I3113*H3113,2)</f>
        <v>0</v>
      </c>
      <c r="K3113" s="180" t="s">
        <v>3</v>
      </c>
      <c r="L3113" s="37"/>
      <c r="M3113" s="185" t="s">
        <v>3</v>
      </c>
      <c r="N3113" s="186" t="s">
        <v>43</v>
      </c>
      <c r="O3113" s="70"/>
      <c r="P3113" s="187">
        <f>O3113*H3113</f>
        <v>0</v>
      </c>
      <c r="Q3113" s="187">
        <v>0</v>
      </c>
      <c r="R3113" s="187">
        <f>Q3113*H3113</f>
        <v>0</v>
      </c>
      <c r="S3113" s="187">
        <v>0</v>
      </c>
      <c r="T3113" s="188">
        <f>S3113*H3113</f>
        <v>0</v>
      </c>
      <c r="AR3113" s="189" t="s">
        <v>265</v>
      </c>
      <c r="AT3113" s="189" t="s">
        <v>179</v>
      </c>
      <c r="AU3113" s="189" t="s">
        <v>81</v>
      </c>
      <c r="AY3113" s="18" t="s">
        <v>177</v>
      </c>
      <c r="BE3113" s="190">
        <f>IF(N3113="základní",J3113,0)</f>
        <v>0</v>
      </c>
      <c r="BF3113" s="190">
        <f>IF(N3113="snížená",J3113,0)</f>
        <v>0</v>
      </c>
      <c r="BG3113" s="190">
        <f>IF(N3113="zákl. přenesená",J3113,0)</f>
        <v>0</v>
      </c>
      <c r="BH3113" s="190">
        <f>IF(N3113="sníž. přenesená",J3113,0)</f>
        <v>0</v>
      </c>
      <c r="BI3113" s="190">
        <f>IF(N3113="nulová",J3113,0)</f>
        <v>0</v>
      </c>
      <c r="BJ3113" s="18" t="s">
        <v>79</v>
      </c>
      <c r="BK3113" s="190">
        <f>ROUND(I3113*H3113,2)</f>
        <v>0</v>
      </c>
      <c r="BL3113" s="18" t="s">
        <v>265</v>
      </c>
      <c r="BM3113" s="189" t="s">
        <v>2414</v>
      </c>
    </row>
    <row r="3114" spans="2:51" s="12" customFormat="1" ht="12">
      <c r="B3114" s="194"/>
      <c r="D3114" s="191" t="s">
        <v>188</v>
      </c>
      <c r="E3114" s="195" t="s">
        <v>3</v>
      </c>
      <c r="F3114" s="196" t="s">
        <v>2415</v>
      </c>
      <c r="H3114" s="197">
        <v>58</v>
      </c>
      <c r="I3114" s="198"/>
      <c r="L3114" s="194"/>
      <c r="M3114" s="199"/>
      <c r="N3114" s="200"/>
      <c r="O3114" s="200"/>
      <c r="P3114" s="200"/>
      <c r="Q3114" s="200"/>
      <c r="R3114" s="200"/>
      <c r="S3114" s="200"/>
      <c r="T3114" s="201"/>
      <c r="AT3114" s="195" t="s">
        <v>188</v>
      </c>
      <c r="AU3114" s="195" t="s">
        <v>81</v>
      </c>
      <c r="AV3114" s="12" t="s">
        <v>81</v>
      </c>
      <c r="AW3114" s="12" t="s">
        <v>34</v>
      </c>
      <c r="AX3114" s="12" t="s">
        <v>79</v>
      </c>
      <c r="AY3114" s="195" t="s">
        <v>177</v>
      </c>
    </row>
    <row r="3115" spans="2:65" s="1" customFormat="1" ht="24" customHeight="1">
      <c r="B3115" s="177"/>
      <c r="C3115" s="178" t="s">
        <v>2416</v>
      </c>
      <c r="D3115" s="178" t="s">
        <v>179</v>
      </c>
      <c r="E3115" s="179" t="s">
        <v>2417</v>
      </c>
      <c r="F3115" s="180" t="s">
        <v>2418</v>
      </c>
      <c r="G3115" s="181" t="s">
        <v>245</v>
      </c>
      <c r="H3115" s="182">
        <v>4</v>
      </c>
      <c r="I3115" s="183"/>
      <c r="J3115" s="184">
        <f>ROUND(I3115*H3115,2)</f>
        <v>0</v>
      </c>
      <c r="K3115" s="180" t="s">
        <v>3</v>
      </c>
      <c r="L3115" s="37"/>
      <c r="M3115" s="185" t="s">
        <v>3</v>
      </c>
      <c r="N3115" s="186" t="s">
        <v>43</v>
      </c>
      <c r="O3115" s="70"/>
      <c r="P3115" s="187">
        <f>O3115*H3115</f>
        <v>0</v>
      </c>
      <c r="Q3115" s="187">
        <v>0</v>
      </c>
      <c r="R3115" s="187">
        <f>Q3115*H3115</f>
        <v>0</v>
      </c>
      <c r="S3115" s="187">
        <v>0</v>
      </c>
      <c r="T3115" s="188">
        <f>S3115*H3115</f>
        <v>0</v>
      </c>
      <c r="AR3115" s="189" t="s">
        <v>265</v>
      </c>
      <c r="AT3115" s="189" t="s">
        <v>179</v>
      </c>
      <c r="AU3115" s="189" t="s">
        <v>81</v>
      </c>
      <c r="AY3115" s="18" t="s">
        <v>177</v>
      </c>
      <c r="BE3115" s="190">
        <f>IF(N3115="základní",J3115,0)</f>
        <v>0</v>
      </c>
      <c r="BF3115" s="190">
        <f>IF(N3115="snížená",J3115,0)</f>
        <v>0</v>
      </c>
      <c r="BG3115" s="190">
        <f>IF(N3115="zákl. přenesená",J3115,0)</f>
        <v>0</v>
      </c>
      <c r="BH3115" s="190">
        <f>IF(N3115="sníž. přenesená",J3115,0)</f>
        <v>0</v>
      </c>
      <c r="BI3115" s="190">
        <f>IF(N3115="nulová",J3115,0)</f>
        <v>0</v>
      </c>
      <c r="BJ3115" s="18" t="s">
        <v>79</v>
      </c>
      <c r="BK3115" s="190">
        <f>ROUND(I3115*H3115,2)</f>
        <v>0</v>
      </c>
      <c r="BL3115" s="18" t="s">
        <v>265</v>
      </c>
      <c r="BM3115" s="189" t="s">
        <v>2419</v>
      </c>
    </row>
    <row r="3116" spans="2:51" s="12" customFormat="1" ht="12">
      <c r="B3116" s="194"/>
      <c r="D3116" s="191" t="s">
        <v>188</v>
      </c>
      <c r="E3116" s="195" t="s">
        <v>3</v>
      </c>
      <c r="F3116" s="196" t="s">
        <v>2057</v>
      </c>
      <c r="H3116" s="197">
        <v>4</v>
      </c>
      <c r="I3116" s="198"/>
      <c r="L3116" s="194"/>
      <c r="M3116" s="199"/>
      <c r="N3116" s="200"/>
      <c r="O3116" s="200"/>
      <c r="P3116" s="200"/>
      <c r="Q3116" s="200"/>
      <c r="R3116" s="200"/>
      <c r="S3116" s="200"/>
      <c r="T3116" s="201"/>
      <c r="AT3116" s="195" t="s">
        <v>188</v>
      </c>
      <c r="AU3116" s="195" t="s">
        <v>81</v>
      </c>
      <c r="AV3116" s="12" t="s">
        <v>81</v>
      </c>
      <c r="AW3116" s="12" t="s">
        <v>34</v>
      </c>
      <c r="AX3116" s="12" t="s">
        <v>79</v>
      </c>
      <c r="AY3116" s="195" t="s">
        <v>177</v>
      </c>
    </row>
    <row r="3117" spans="2:65" s="1" customFormat="1" ht="24" customHeight="1">
      <c r="B3117" s="177"/>
      <c r="C3117" s="178" t="s">
        <v>2420</v>
      </c>
      <c r="D3117" s="178" t="s">
        <v>179</v>
      </c>
      <c r="E3117" s="179" t="s">
        <v>2421</v>
      </c>
      <c r="F3117" s="180" t="s">
        <v>2422</v>
      </c>
      <c r="G3117" s="181" t="s">
        <v>245</v>
      </c>
      <c r="H3117" s="182">
        <v>4</v>
      </c>
      <c r="I3117" s="183"/>
      <c r="J3117" s="184">
        <f>ROUND(I3117*H3117,2)</f>
        <v>0</v>
      </c>
      <c r="K3117" s="180" t="s">
        <v>3</v>
      </c>
      <c r="L3117" s="37"/>
      <c r="M3117" s="185" t="s">
        <v>3</v>
      </c>
      <c r="N3117" s="186" t="s">
        <v>43</v>
      </c>
      <c r="O3117" s="70"/>
      <c r="P3117" s="187">
        <f>O3117*H3117</f>
        <v>0</v>
      </c>
      <c r="Q3117" s="187">
        <v>0</v>
      </c>
      <c r="R3117" s="187">
        <f>Q3117*H3117</f>
        <v>0</v>
      </c>
      <c r="S3117" s="187">
        <v>0</v>
      </c>
      <c r="T3117" s="188">
        <f>S3117*H3117</f>
        <v>0</v>
      </c>
      <c r="AR3117" s="189" t="s">
        <v>265</v>
      </c>
      <c r="AT3117" s="189" t="s">
        <v>179</v>
      </c>
      <c r="AU3117" s="189" t="s">
        <v>81</v>
      </c>
      <c r="AY3117" s="18" t="s">
        <v>177</v>
      </c>
      <c r="BE3117" s="190">
        <f>IF(N3117="základní",J3117,0)</f>
        <v>0</v>
      </c>
      <c r="BF3117" s="190">
        <f>IF(N3117="snížená",J3117,0)</f>
        <v>0</v>
      </c>
      <c r="BG3117" s="190">
        <f>IF(N3117="zákl. přenesená",J3117,0)</f>
        <v>0</v>
      </c>
      <c r="BH3117" s="190">
        <f>IF(N3117="sníž. přenesená",J3117,0)</f>
        <v>0</v>
      </c>
      <c r="BI3117" s="190">
        <f>IF(N3117="nulová",J3117,0)</f>
        <v>0</v>
      </c>
      <c r="BJ3117" s="18" t="s">
        <v>79</v>
      </c>
      <c r="BK3117" s="190">
        <f>ROUND(I3117*H3117,2)</f>
        <v>0</v>
      </c>
      <c r="BL3117" s="18" t="s">
        <v>265</v>
      </c>
      <c r="BM3117" s="189" t="s">
        <v>2423</v>
      </c>
    </row>
    <row r="3118" spans="2:51" s="12" customFormat="1" ht="12">
      <c r="B3118" s="194"/>
      <c r="D3118" s="191" t="s">
        <v>188</v>
      </c>
      <c r="E3118" s="195" t="s">
        <v>3</v>
      </c>
      <c r="F3118" s="196" t="s">
        <v>2057</v>
      </c>
      <c r="H3118" s="197">
        <v>4</v>
      </c>
      <c r="I3118" s="198"/>
      <c r="L3118" s="194"/>
      <c r="M3118" s="199"/>
      <c r="N3118" s="200"/>
      <c r="O3118" s="200"/>
      <c r="P3118" s="200"/>
      <c r="Q3118" s="200"/>
      <c r="R3118" s="200"/>
      <c r="S3118" s="200"/>
      <c r="T3118" s="201"/>
      <c r="AT3118" s="195" t="s">
        <v>188</v>
      </c>
      <c r="AU3118" s="195" t="s">
        <v>81</v>
      </c>
      <c r="AV3118" s="12" t="s">
        <v>81</v>
      </c>
      <c r="AW3118" s="12" t="s">
        <v>34</v>
      </c>
      <c r="AX3118" s="12" t="s">
        <v>79</v>
      </c>
      <c r="AY3118" s="195" t="s">
        <v>177</v>
      </c>
    </row>
    <row r="3119" spans="2:65" s="1" customFormat="1" ht="24" customHeight="1">
      <c r="B3119" s="177"/>
      <c r="C3119" s="178" t="s">
        <v>2424</v>
      </c>
      <c r="D3119" s="178" t="s">
        <v>179</v>
      </c>
      <c r="E3119" s="179" t="s">
        <v>2425</v>
      </c>
      <c r="F3119" s="180" t="s">
        <v>2426</v>
      </c>
      <c r="G3119" s="181" t="s">
        <v>245</v>
      </c>
      <c r="H3119" s="182">
        <v>10</v>
      </c>
      <c r="I3119" s="183"/>
      <c r="J3119" s="184">
        <f>ROUND(I3119*H3119,2)</f>
        <v>0</v>
      </c>
      <c r="K3119" s="180" t="s">
        <v>3</v>
      </c>
      <c r="L3119" s="37"/>
      <c r="M3119" s="185" t="s">
        <v>3</v>
      </c>
      <c r="N3119" s="186" t="s">
        <v>43</v>
      </c>
      <c r="O3119" s="70"/>
      <c r="P3119" s="187">
        <f>O3119*H3119</f>
        <v>0</v>
      </c>
      <c r="Q3119" s="187">
        <v>0</v>
      </c>
      <c r="R3119" s="187">
        <f>Q3119*H3119</f>
        <v>0</v>
      </c>
      <c r="S3119" s="187">
        <v>0</v>
      </c>
      <c r="T3119" s="188">
        <f>S3119*H3119</f>
        <v>0</v>
      </c>
      <c r="AR3119" s="189" t="s">
        <v>265</v>
      </c>
      <c r="AT3119" s="189" t="s">
        <v>179</v>
      </c>
      <c r="AU3119" s="189" t="s">
        <v>81</v>
      </c>
      <c r="AY3119" s="18" t="s">
        <v>177</v>
      </c>
      <c r="BE3119" s="190">
        <f>IF(N3119="základní",J3119,0)</f>
        <v>0</v>
      </c>
      <c r="BF3119" s="190">
        <f>IF(N3119="snížená",J3119,0)</f>
        <v>0</v>
      </c>
      <c r="BG3119" s="190">
        <f>IF(N3119="zákl. přenesená",J3119,0)</f>
        <v>0</v>
      </c>
      <c r="BH3119" s="190">
        <f>IF(N3119="sníž. přenesená",J3119,0)</f>
        <v>0</v>
      </c>
      <c r="BI3119" s="190">
        <f>IF(N3119="nulová",J3119,0)</f>
        <v>0</v>
      </c>
      <c r="BJ3119" s="18" t="s">
        <v>79</v>
      </c>
      <c r="BK3119" s="190">
        <f>ROUND(I3119*H3119,2)</f>
        <v>0</v>
      </c>
      <c r="BL3119" s="18" t="s">
        <v>265</v>
      </c>
      <c r="BM3119" s="189" t="s">
        <v>2427</v>
      </c>
    </row>
    <row r="3120" spans="2:51" s="12" customFormat="1" ht="12">
      <c r="B3120" s="194"/>
      <c r="D3120" s="191" t="s">
        <v>188</v>
      </c>
      <c r="E3120" s="195" t="s">
        <v>3</v>
      </c>
      <c r="F3120" s="196" t="s">
        <v>2428</v>
      </c>
      <c r="H3120" s="197">
        <v>10</v>
      </c>
      <c r="I3120" s="198"/>
      <c r="L3120" s="194"/>
      <c r="M3120" s="199"/>
      <c r="N3120" s="200"/>
      <c r="O3120" s="200"/>
      <c r="P3120" s="200"/>
      <c r="Q3120" s="200"/>
      <c r="R3120" s="200"/>
      <c r="S3120" s="200"/>
      <c r="T3120" s="201"/>
      <c r="AT3120" s="195" t="s">
        <v>188</v>
      </c>
      <c r="AU3120" s="195" t="s">
        <v>81</v>
      </c>
      <c r="AV3120" s="12" t="s">
        <v>81</v>
      </c>
      <c r="AW3120" s="12" t="s">
        <v>34</v>
      </c>
      <c r="AX3120" s="12" t="s">
        <v>79</v>
      </c>
      <c r="AY3120" s="195" t="s">
        <v>177</v>
      </c>
    </row>
    <row r="3121" spans="2:65" s="1" customFormat="1" ht="36" customHeight="1">
      <c r="B3121" s="177"/>
      <c r="C3121" s="178" t="s">
        <v>2429</v>
      </c>
      <c r="D3121" s="178" t="s">
        <v>179</v>
      </c>
      <c r="E3121" s="179" t="s">
        <v>2430</v>
      </c>
      <c r="F3121" s="180" t="s">
        <v>2431</v>
      </c>
      <c r="G3121" s="181" t="s">
        <v>245</v>
      </c>
      <c r="H3121" s="182">
        <v>1</v>
      </c>
      <c r="I3121" s="183"/>
      <c r="J3121" s="184">
        <f>ROUND(I3121*H3121,2)</f>
        <v>0</v>
      </c>
      <c r="K3121" s="180" t="s">
        <v>3</v>
      </c>
      <c r="L3121" s="37"/>
      <c r="M3121" s="185" t="s">
        <v>3</v>
      </c>
      <c r="N3121" s="186" t="s">
        <v>43</v>
      </c>
      <c r="O3121" s="70"/>
      <c r="P3121" s="187">
        <f>O3121*H3121</f>
        <v>0</v>
      </c>
      <c r="Q3121" s="187">
        <v>0</v>
      </c>
      <c r="R3121" s="187">
        <f>Q3121*H3121</f>
        <v>0</v>
      </c>
      <c r="S3121" s="187">
        <v>0</v>
      </c>
      <c r="T3121" s="188">
        <f>S3121*H3121</f>
        <v>0</v>
      </c>
      <c r="AR3121" s="189" t="s">
        <v>265</v>
      </c>
      <c r="AT3121" s="189" t="s">
        <v>179</v>
      </c>
      <c r="AU3121" s="189" t="s">
        <v>81</v>
      </c>
      <c r="AY3121" s="18" t="s">
        <v>177</v>
      </c>
      <c r="BE3121" s="190">
        <f>IF(N3121="základní",J3121,0)</f>
        <v>0</v>
      </c>
      <c r="BF3121" s="190">
        <f>IF(N3121="snížená",J3121,0)</f>
        <v>0</v>
      </c>
      <c r="BG3121" s="190">
        <f>IF(N3121="zákl. přenesená",J3121,0)</f>
        <v>0</v>
      </c>
      <c r="BH3121" s="190">
        <f>IF(N3121="sníž. přenesená",J3121,0)</f>
        <v>0</v>
      </c>
      <c r="BI3121" s="190">
        <f>IF(N3121="nulová",J3121,0)</f>
        <v>0</v>
      </c>
      <c r="BJ3121" s="18" t="s">
        <v>79</v>
      </c>
      <c r="BK3121" s="190">
        <f>ROUND(I3121*H3121,2)</f>
        <v>0</v>
      </c>
      <c r="BL3121" s="18" t="s">
        <v>265</v>
      </c>
      <c r="BM3121" s="189" t="s">
        <v>2432</v>
      </c>
    </row>
    <row r="3122" spans="2:51" s="12" customFormat="1" ht="12">
      <c r="B3122" s="194"/>
      <c r="D3122" s="191" t="s">
        <v>188</v>
      </c>
      <c r="E3122" s="195" t="s">
        <v>3</v>
      </c>
      <c r="F3122" s="196" t="s">
        <v>2071</v>
      </c>
      <c r="H3122" s="197">
        <v>1</v>
      </c>
      <c r="I3122" s="198"/>
      <c r="L3122" s="194"/>
      <c r="M3122" s="199"/>
      <c r="N3122" s="200"/>
      <c r="O3122" s="200"/>
      <c r="P3122" s="200"/>
      <c r="Q3122" s="200"/>
      <c r="R3122" s="200"/>
      <c r="S3122" s="200"/>
      <c r="T3122" s="201"/>
      <c r="AT3122" s="195" t="s">
        <v>188</v>
      </c>
      <c r="AU3122" s="195" t="s">
        <v>81</v>
      </c>
      <c r="AV3122" s="12" t="s">
        <v>81</v>
      </c>
      <c r="AW3122" s="12" t="s">
        <v>34</v>
      </c>
      <c r="AX3122" s="12" t="s">
        <v>79</v>
      </c>
      <c r="AY3122" s="195" t="s">
        <v>177</v>
      </c>
    </row>
    <row r="3123" spans="2:65" s="1" customFormat="1" ht="24" customHeight="1">
      <c r="B3123" s="177"/>
      <c r="C3123" s="178" t="s">
        <v>2433</v>
      </c>
      <c r="D3123" s="178" t="s">
        <v>179</v>
      </c>
      <c r="E3123" s="179" t="s">
        <v>2434</v>
      </c>
      <c r="F3123" s="180" t="s">
        <v>2435</v>
      </c>
      <c r="G3123" s="181" t="s">
        <v>245</v>
      </c>
      <c r="H3123" s="182">
        <v>2</v>
      </c>
      <c r="I3123" s="183"/>
      <c r="J3123" s="184">
        <f>ROUND(I3123*H3123,2)</f>
        <v>0</v>
      </c>
      <c r="K3123" s="180" t="s">
        <v>3</v>
      </c>
      <c r="L3123" s="37"/>
      <c r="M3123" s="185" t="s">
        <v>3</v>
      </c>
      <c r="N3123" s="186" t="s">
        <v>43</v>
      </c>
      <c r="O3123" s="70"/>
      <c r="P3123" s="187">
        <f>O3123*H3123</f>
        <v>0</v>
      </c>
      <c r="Q3123" s="187">
        <v>0</v>
      </c>
      <c r="R3123" s="187">
        <f>Q3123*H3123</f>
        <v>0</v>
      </c>
      <c r="S3123" s="187">
        <v>0</v>
      </c>
      <c r="T3123" s="188">
        <f>S3123*H3123</f>
        <v>0</v>
      </c>
      <c r="AR3123" s="189" t="s">
        <v>265</v>
      </c>
      <c r="AT3123" s="189" t="s">
        <v>179</v>
      </c>
      <c r="AU3123" s="189" t="s">
        <v>81</v>
      </c>
      <c r="AY3123" s="18" t="s">
        <v>177</v>
      </c>
      <c r="BE3123" s="190">
        <f>IF(N3123="základní",J3123,0)</f>
        <v>0</v>
      </c>
      <c r="BF3123" s="190">
        <f>IF(N3123="snížená",J3123,0)</f>
        <v>0</v>
      </c>
      <c r="BG3123" s="190">
        <f>IF(N3123="zákl. přenesená",J3123,0)</f>
        <v>0</v>
      </c>
      <c r="BH3123" s="190">
        <f>IF(N3123="sníž. přenesená",J3123,0)</f>
        <v>0</v>
      </c>
      <c r="BI3123" s="190">
        <f>IF(N3123="nulová",J3123,0)</f>
        <v>0</v>
      </c>
      <c r="BJ3123" s="18" t="s">
        <v>79</v>
      </c>
      <c r="BK3123" s="190">
        <f>ROUND(I3123*H3123,2)</f>
        <v>0</v>
      </c>
      <c r="BL3123" s="18" t="s">
        <v>265</v>
      </c>
      <c r="BM3123" s="189" t="s">
        <v>2436</v>
      </c>
    </row>
    <row r="3124" spans="2:51" s="12" customFormat="1" ht="12">
      <c r="B3124" s="194"/>
      <c r="D3124" s="191" t="s">
        <v>188</v>
      </c>
      <c r="E3124" s="195" t="s">
        <v>3</v>
      </c>
      <c r="F3124" s="196" t="s">
        <v>311</v>
      </c>
      <c r="H3124" s="197">
        <v>2</v>
      </c>
      <c r="I3124" s="198"/>
      <c r="L3124" s="194"/>
      <c r="M3124" s="199"/>
      <c r="N3124" s="200"/>
      <c r="O3124" s="200"/>
      <c r="P3124" s="200"/>
      <c r="Q3124" s="200"/>
      <c r="R3124" s="200"/>
      <c r="S3124" s="200"/>
      <c r="T3124" s="201"/>
      <c r="AT3124" s="195" t="s">
        <v>188</v>
      </c>
      <c r="AU3124" s="195" t="s">
        <v>81</v>
      </c>
      <c r="AV3124" s="12" t="s">
        <v>81</v>
      </c>
      <c r="AW3124" s="12" t="s">
        <v>34</v>
      </c>
      <c r="AX3124" s="12" t="s">
        <v>79</v>
      </c>
      <c r="AY3124" s="195" t="s">
        <v>177</v>
      </c>
    </row>
    <row r="3125" spans="2:65" s="1" customFormat="1" ht="24" customHeight="1">
      <c r="B3125" s="177"/>
      <c r="C3125" s="178" t="s">
        <v>2437</v>
      </c>
      <c r="D3125" s="178" t="s">
        <v>179</v>
      </c>
      <c r="E3125" s="179" t="s">
        <v>2438</v>
      </c>
      <c r="F3125" s="180" t="s">
        <v>2439</v>
      </c>
      <c r="G3125" s="181" t="s">
        <v>245</v>
      </c>
      <c r="H3125" s="182">
        <v>5</v>
      </c>
      <c r="I3125" s="183"/>
      <c r="J3125" s="184">
        <f>ROUND(I3125*H3125,2)</f>
        <v>0</v>
      </c>
      <c r="K3125" s="180" t="s">
        <v>3</v>
      </c>
      <c r="L3125" s="37"/>
      <c r="M3125" s="185" t="s">
        <v>3</v>
      </c>
      <c r="N3125" s="186" t="s">
        <v>43</v>
      </c>
      <c r="O3125" s="70"/>
      <c r="P3125" s="187">
        <f>O3125*H3125</f>
        <v>0</v>
      </c>
      <c r="Q3125" s="187">
        <v>0</v>
      </c>
      <c r="R3125" s="187">
        <f>Q3125*H3125</f>
        <v>0</v>
      </c>
      <c r="S3125" s="187">
        <v>0</v>
      </c>
      <c r="T3125" s="188">
        <f>S3125*H3125</f>
        <v>0</v>
      </c>
      <c r="AR3125" s="189" t="s">
        <v>265</v>
      </c>
      <c r="AT3125" s="189" t="s">
        <v>179</v>
      </c>
      <c r="AU3125" s="189" t="s">
        <v>81</v>
      </c>
      <c r="AY3125" s="18" t="s">
        <v>177</v>
      </c>
      <c r="BE3125" s="190">
        <f>IF(N3125="základní",J3125,0)</f>
        <v>0</v>
      </c>
      <c r="BF3125" s="190">
        <f>IF(N3125="snížená",J3125,0)</f>
        <v>0</v>
      </c>
      <c r="BG3125" s="190">
        <f>IF(N3125="zákl. přenesená",J3125,0)</f>
        <v>0</v>
      </c>
      <c r="BH3125" s="190">
        <f>IF(N3125="sníž. přenesená",J3125,0)</f>
        <v>0</v>
      </c>
      <c r="BI3125" s="190">
        <f>IF(N3125="nulová",J3125,0)</f>
        <v>0</v>
      </c>
      <c r="BJ3125" s="18" t="s">
        <v>79</v>
      </c>
      <c r="BK3125" s="190">
        <f>ROUND(I3125*H3125,2)</f>
        <v>0</v>
      </c>
      <c r="BL3125" s="18" t="s">
        <v>265</v>
      </c>
      <c r="BM3125" s="189" t="s">
        <v>2440</v>
      </c>
    </row>
    <row r="3126" spans="2:51" s="12" customFormat="1" ht="12">
      <c r="B3126" s="194"/>
      <c r="D3126" s="191" t="s">
        <v>188</v>
      </c>
      <c r="E3126" s="195" t="s">
        <v>3</v>
      </c>
      <c r="F3126" s="196" t="s">
        <v>2441</v>
      </c>
      <c r="H3126" s="197">
        <v>5</v>
      </c>
      <c r="I3126" s="198"/>
      <c r="L3126" s="194"/>
      <c r="M3126" s="199"/>
      <c r="N3126" s="200"/>
      <c r="O3126" s="200"/>
      <c r="P3126" s="200"/>
      <c r="Q3126" s="200"/>
      <c r="R3126" s="200"/>
      <c r="S3126" s="200"/>
      <c r="T3126" s="201"/>
      <c r="AT3126" s="195" t="s">
        <v>188</v>
      </c>
      <c r="AU3126" s="195" t="s">
        <v>81</v>
      </c>
      <c r="AV3126" s="12" t="s">
        <v>81</v>
      </c>
      <c r="AW3126" s="12" t="s">
        <v>34</v>
      </c>
      <c r="AX3126" s="12" t="s">
        <v>79</v>
      </c>
      <c r="AY3126" s="195" t="s">
        <v>177</v>
      </c>
    </row>
    <row r="3127" spans="2:65" s="1" customFormat="1" ht="24" customHeight="1">
      <c r="B3127" s="177"/>
      <c r="C3127" s="178" t="s">
        <v>2442</v>
      </c>
      <c r="D3127" s="178" t="s">
        <v>179</v>
      </c>
      <c r="E3127" s="179" t="s">
        <v>2443</v>
      </c>
      <c r="F3127" s="180" t="s">
        <v>2444</v>
      </c>
      <c r="G3127" s="181" t="s">
        <v>245</v>
      </c>
      <c r="H3127" s="182">
        <v>2</v>
      </c>
      <c r="I3127" s="183"/>
      <c r="J3127" s="184">
        <f>ROUND(I3127*H3127,2)</f>
        <v>0</v>
      </c>
      <c r="K3127" s="180" t="s">
        <v>3</v>
      </c>
      <c r="L3127" s="37"/>
      <c r="M3127" s="185" t="s">
        <v>3</v>
      </c>
      <c r="N3127" s="186" t="s">
        <v>43</v>
      </c>
      <c r="O3127" s="70"/>
      <c r="P3127" s="187">
        <f>O3127*H3127</f>
        <v>0</v>
      </c>
      <c r="Q3127" s="187">
        <v>0</v>
      </c>
      <c r="R3127" s="187">
        <f>Q3127*H3127</f>
        <v>0</v>
      </c>
      <c r="S3127" s="187">
        <v>0</v>
      </c>
      <c r="T3127" s="188">
        <f>S3127*H3127</f>
        <v>0</v>
      </c>
      <c r="AR3127" s="189" t="s">
        <v>265</v>
      </c>
      <c r="AT3127" s="189" t="s">
        <v>179</v>
      </c>
      <c r="AU3127" s="189" t="s">
        <v>81</v>
      </c>
      <c r="AY3127" s="18" t="s">
        <v>177</v>
      </c>
      <c r="BE3127" s="190">
        <f>IF(N3127="základní",J3127,0)</f>
        <v>0</v>
      </c>
      <c r="BF3127" s="190">
        <f>IF(N3127="snížená",J3127,0)</f>
        <v>0</v>
      </c>
      <c r="BG3127" s="190">
        <f>IF(N3127="zákl. přenesená",J3127,0)</f>
        <v>0</v>
      </c>
      <c r="BH3127" s="190">
        <f>IF(N3127="sníž. přenesená",J3127,0)</f>
        <v>0</v>
      </c>
      <c r="BI3127" s="190">
        <f>IF(N3127="nulová",J3127,0)</f>
        <v>0</v>
      </c>
      <c r="BJ3127" s="18" t="s">
        <v>79</v>
      </c>
      <c r="BK3127" s="190">
        <f>ROUND(I3127*H3127,2)</f>
        <v>0</v>
      </c>
      <c r="BL3127" s="18" t="s">
        <v>265</v>
      </c>
      <c r="BM3127" s="189" t="s">
        <v>2445</v>
      </c>
    </row>
    <row r="3128" spans="2:51" s="12" customFormat="1" ht="12">
      <c r="B3128" s="194"/>
      <c r="D3128" s="191" t="s">
        <v>188</v>
      </c>
      <c r="E3128" s="195" t="s">
        <v>3</v>
      </c>
      <c r="F3128" s="196" t="s">
        <v>2338</v>
      </c>
      <c r="H3128" s="197">
        <v>2</v>
      </c>
      <c r="I3128" s="198"/>
      <c r="L3128" s="194"/>
      <c r="M3128" s="199"/>
      <c r="N3128" s="200"/>
      <c r="O3128" s="200"/>
      <c r="P3128" s="200"/>
      <c r="Q3128" s="200"/>
      <c r="R3128" s="200"/>
      <c r="S3128" s="200"/>
      <c r="T3128" s="201"/>
      <c r="AT3128" s="195" t="s">
        <v>188</v>
      </c>
      <c r="AU3128" s="195" t="s">
        <v>81</v>
      </c>
      <c r="AV3128" s="12" t="s">
        <v>81</v>
      </c>
      <c r="AW3128" s="12" t="s">
        <v>34</v>
      </c>
      <c r="AX3128" s="12" t="s">
        <v>79</v>
      </c>
      <c r="AY3128" s="195" t="s">
        <v>177</v>
      </c>
    </row>
    <row r="3129" spans="2:65" s="1" customFormat="1" ht="24" customHeight="1">
      <c r="B3129" s="177"/>
      <c r="C3129" s="178" t="s">
        <v>2446</v>
      </c>
      <c r="D3129" s="178" t="s">
        <v>179</v>
      </c>
      <c r="E3129" s="179" t="s">
        <v>2447</v>
      </c>
      <c r="F3129" s="180" t="s">
        <v>2448</v>
      </c>
      <c r="G3129" s="181" t="s">
        <v>245</v>
      </c>
      <c r="H3129" s="182">
        <v>1</v>
      </c>
      <c r="I3129" s="183"/>
      <c r="J3129" s="184">
        <f>ROUND(I3129*H3129,2)</f>
        <v>0</v>
      </c>
      <c r="K3129" s="180" t="s">
        <v>3</v>
      </c>
      <c r="L3129" s="37"/>
      <c r="M3129" s="185" t="s">
        <v>3</v>
      </c>
      <c r="N3129" s="186" t="s">
        <v>43</v>
      </c>
      <c r="O3129" s="70"/>
      <c r="P3129" s="187">
        <f>O3129*H3129</f>
        <v>0</v>
      </c>
      <c r="Q3129" s="187">
        <v>0</v>
      </c>
      <c r="R3129" s="187">
        <f>Q3129*H3129</f>
        <v>0</v>
      </c>
      <c r="S3129" s="187">
        <v>0</v>
      </c>
      <c r="T3129" s="188">
        <f>S3129*H3129</f>
        <v>0</v>
      </c>
      <c r="AR3129" s="189" t="s">
        <v>265</v>
      </c>
      <c r="AT3129" s="189" t="s">
        <v>179</v>
      </c>
      <c r="AU3129" s="189" t="s">
        <v>81</v>
      </c>
      <c r="AY3129" s="18" t="s">
        <v>177</v>
      </c>
      <c r="BE3129" s="190">
        <f>IF(N3129="základní",J3129,0)</f>
        <v>0</v>
      </c>
      <c r="BF3129" s="190">
        <f>IF(N3129="snížená",J3129,0)</f>
        <v>0</v>
      </c>
      <c r="BG3129" s="190">
        <f>IF(N3129="zákl. přenesená",J3129,0)</f>
        <v>0</v>
      </c>
      <c r="BH3129" s="190">
        <f>IF(N3129="sníž. přenesená",J3129,0)</f>
        <v>0</v>
      </c>
      <c r="BI3129" s="190">
        <f>IF(N3129="nulová",J3129,0)</f>
        <v>0</v>
      </c>
      <c r="BJ3129" s="18" t="s">
        <v>79</v>
      </c>
      <c r="BK3129" s="190">
        <f>ROUND(I3129*H3129,2)</f>
        <v>0</v>
      </c>
      <c r="BL3129" s="18" t="s">
        <v>265</v>
      </c>
      <c r="BM3129" s="189" t="s">
        <v>2449</v>
      </c>
    </row>
    <row r="3130" spans="2:51" s="12" customFormat="1" ht="12">
      <c r="B3130" s="194"/>
      <c r="D3130" s="191" t="s">
        <v>188</v>
      </c>
      <c r="E3130" s="195" t="s">
        <v>3</v>
      </c>
      <c r="F3130" s="196" t="s">
        <v>2071</v>
      </c>
      <c r="H3130" s="197">
        <v>1</v>
      </c>
      <c r="I3130" s="198"/>
      <c r="L3130" s="194"/>
      <c r="M3130" s="199"/>
      <c r="N3130" s="200"/>
      <c r="O3130" s="200"/>
      <c r="P3130" s="200"/>
      <c r="Q3130" s="200"/>
      <c r="R3130" s="200"/>
      <c r="S3130" s="200"/>
      <c r="T3130" s="201"/>
      <c r="AT3130" s="195" t="s">
        <v>188</v>
      </c>
      <c r="AU3130" s="195" t="s">
        <v>81</v>
      </c>
      <c r="AV3130" s="12" t="s">
        <v>81</v>
      </c>
      <c r="AW3130" s="12" t="s">
        <v>34</v>
      </c>
      <c r="AX3130" s="12" t="s">
        <v>79</v>
      </c>
      <c r="AY3130" s="195" t="s">
        <v>177</v>
      </c>
    </row>
    <row r="3131" spans="2:65" s="1" customFormat="1" ht="24" customHeight="1">
      <c r="B3131" s="177"/>
      <c r="C3131" s="178" t="s">
        <v>2450</v>
      </c>
      <c r="D3131" s="178" t="s">
        <v>179</v>
      </c>
      <c r="E3131" s="179" t="s">
        <v>2451</v>
      </c>
      <c r="F3131" s="180" t="s">
        <v>2452</v>
      </c>
      <c r="G3131" s="181" t="s">
        <v>245</v>
      </c>
      <c r="H3131" s="182">
        <v>1</v>
      </c>
      <c r="I3131" s="183"/>
      <c r="J3131" s="184">
        <f>ROUND(I3131*H3131,2)</f>
        <v>0</v>
      </c>
      <c r="K3131" s="180" t="s">
        <v>3</v>
      </c>
      <c r="L3131" s="37"/>
      <c r="M3131" s="185" t="s">
        <v>3</v>
      </c>
      <c r="N3131" s="186" t="s">
        <v>43</v>
      </c>
      <c r="O3131" s="70"/>
      <c r="P3131" s="187">
        <f>O3131*H3131</f>
        <v>0</v>
      </c>
      <c r="Q3131" s="187">
        <v>0</v>
      </c>
      <c r="R3131" s="187">
        <f>Q3131*H3131</f>
        <v>0</v>
      </c>
      <c r="S3131" s="187">
        <v>0</v>
      </c>
      <c r="T3131" s="188">
        <f>S3131*H3131</f>
        <v>0</v>
      </c>
      <c r="AR3131" s="189" t="s">
        <v>265</v>
      </c>
      <c r="AT3131" s="189" t="s">
        <v>179</v>
      </c>
      <c r="AU3131" s="189" t="s">
        <v>81</v>
      </c>
      <c r="AY3131" s="18" t="s">
        <v>177</v>
      </c>
      <c r="BE3131" s="190">
        <f>IF(N3131="základní",J3131,0)</f>
        <v>0</v>
      </c>
      <c r="BF3131" s="190">
        <f>IF(N3131="snížená",J3131,0)</f>
        <v>0</v>
      </c>
      <c r="BG3131" s="190">
        <f>IF(N3131="zákl. přenesená",J3131,0)</f>
        <v>0</v>
      </c>
      <c r="BH3131" s="190">
        <f>IF(N3131="sníž. přenesená",J3131,0)</f>
        <v>0</v>
      </c>
      <c r="BI3131" s="190">
        <f>IF(N3131="nulová",J3131,0)</f>
        <v>0</v>
      </c>
      <c r="BJ3131" s="18" t="s">
        <v>79</v>
      </c>
      <c r="BK3131" s="190">
        <f>ROUND(I3131*H3131,2)</f>
        <v>0</v>
      </c>
      <c r="BL3131" s="18" t="s">
        <v>265</v>
      </c>
      <c r="BM3131" s="189" t="s">
        <v>2453</v>
      </c>
    </row>
    <row r="3132" spans="2:51" s="12" customFormat="1" ht="12">
      <c r="B3132" s="194"/>
      <c r="D3132" s="191" t="s">
        <v>188</v>
      </c>
      <c r="E3132" s="195" t="s">
        <v>3</v>
      </c>
      <c r="F3132" s="196" t="s">
        <v>2071</v>
      </c>
      <c r="H3132" s="197">
        <v>1</v>
      </c>
      <c r="I3132" s="198"/>
      <c r="L3132" s="194"/>
      <c r="M3132" s="199"/>
      <c r="N3132" s="200"/>
      <c r="O3132" s="200"/>
      <c r="P3132" s="200"/>
      <c r="Q3132" s="200"/>
      <c r="R3132" s="200"/>
      <c r="S3132" s="200"/>
      <c r="T3132" s="201"/>
      <c r="AT3132" s="195" t="s">
        <v>188</v>
      </c>
      <c r="AU3132" s="195" t="s">
        <v>81</v>
      </c>
      <c r="AV3132" s="12" t="s">
        <v>81</v>
      </c>
      <c r="AW3132" s="12" t="s">
        <v>34</v>
      </c>
      <c r="AX3132" s="12" t="s">
        <v>79</v>
      </c>
      <c r="AY3132" s="195" t="s">
        <v>177</v>
      </c>
    </row>
    <row r="3133" spans="2:65" s="1" customFormat="1" ht="36" customHeight="1">
      <c r="B3133" s="177"/>
      <c r="C3133" s="178" t="s">
        <v>2454</v>
      </c>
      <c r="D3133" s="178" t="s">
        <v>179</v>
      </c>
      <c r="E3133" s="179" t="s">
        <v>2455</v>
      </c>
      <c r="F3133" s="180" t="s">
        <v>2456</v>
      </c>
      <c r="G3133" s="181" t="s">
        <v>245</v>
      </c>
      <c r="H3133" s="182">
        <v>1</v>
      </c>
      <c r="I3133" s="183"/>
      <c r="J3133" s="184">
        <f>ROUND(I3133*H3133,2)</f>
        <v>0</v>
      </c>
      <c r="K3133" s="180" t="s">
        <v>3</v>
      </c>
      <c r="L3133" s="37"/>
      <c r="M3133" s="185" t="s">
        <v>3</v>
      </c>
      <c r="N3133" s="186" t="s">
        <v>43</v>
      </c>
      <c r="O3133" s="70"/>
      <c r="P3133" s="187">
        <f>O3133*H3133</f>
        <v>0</v>
      </c>
      <c r="Q3133" s="187">
        <v>0</v>
      </c>
      <c r="R3133" s="187">
        <f>Q3133*H3133</f>
        <v>0</v>
      </c>
      <c r="S3133" s="187">
        <v>0</v>
      </c>
      <c r="T3133" s="188">
        <f>S3133*H3133</f>
        <v>0</v>
      </c>
      <c r="AR3133" s="189" t="s">
        <v>265</v>
      </c>
      <c r="AT3133" s="189" t="s">
        <v>179</v>
      </c>
      <c r="AU3133" s="189" t="s">
        <v>81</v>
      </c>
      <c r="AY3133" s="18" t="s">
        <v>177</v>
      </c>
      <c r="BE3133" s="190">
        <f>IF(N3133="základní",J3133,0)</f>
        <v>0</v>
      </c>
      <c r="BF3133" s="190">
        <f>IF(N3133="snížená",J3133,0)</f>
        <v>0</v>
      </c>
      <c r="BG3133" s="190">
        <f>IF(N3133="zákl. přenesená",J3133,0)</f>
        <v>0</v>
      </c>
      <c r="BH3133" s="190">
        <f>IF(N3133="sníž. přenesená",J3133,0)</f>
        <v>0</v>
      </c>
      <c r="BI3133" s="190">
        <f>IF(N3133="nulová",J3133,0)</f>
        <v>0</v>
      </c>
      <c r="BJ3133" s="18" t="s">
        <v>79</v>
      </c>
      <c r="BK3133" s="190">
        <f>ROUND(I3133*H3133,2)</f>
        <v>0</v>
      </c>
      <c r="BL3133" s="18" t="s">
        <v>265</v>
      </c>
      <c r="BM3133" s="189" t="s">
        <v>2457</v>
      </c>
    </row>
    <row r="3134" spans="2:51" s="12" customFormat="1" ht="12">
      <c r="B3134" s="194"/>
      <c r="D3134" s="191" t="s">
        <v>188</v>
      </c>
      <c r="E3134" s="195" t="s">
        <v>3</v>
      </c>
      <c r="F3134" s="196" t="s">
        <v>2071</v>
      </c>
      <c r="H3134" s="197">
        <v>1</v>
      </c>
      <c r="I3134" s="198"/>
      <c r="L3134" s="194"/>
      <c r="M3134" s="199"/>
      <c r="N3134" s="200"/>
      <c r="O3134" s="200"/>
      <c r="P3134" s="200"/>
      <c r="Q3134" s="200"/>
      <c r="R3134" s="200"/>
      <c r="S3134" s="200"/>
      <c r="T3134" s="201"/>
      <c r="AT3134" s="195" t="s">
        <v>188</v>
      </c>
      <c r="AU3134" s="195" t="s">
        <v>81</v>
      </c>
      <c r="AV3134" s="12" t="s">
        <v>81</v>
      </c>
      <c r="AW3134" s="12" t="s">
        <v>34</v>
      </c>
      <c r="AX3134" s="12" t="s">
        <v>79</v>
      </c>
      <c r="AY3134" s="195" t="s">
        <v>177</v>
      </c>
    </row>
    <row r="3135" spans="2:65" s="1" customFormat="1" ht="36" customHeight="1">
      <c r="B3135" s="177"/>
      <c r="C3135" s="178" t="s">
        <v>2458</v>
      </c>
      <c r="D3135" s="178" t="s">
        <v>179</v>
      </c>
      <c r="E3135" s="179" t="s">
        <v>2459</v>
      </c>
      <c r="F3135" s="180" t="s">
        <v>2460</v>
      </c>
      <c r="G3135" s="181" t="s">
        <v>245</v>
      </c>
      <c r="H3135" s="182">
        <v>1</v>
      </c>
      <c r="I3135" s="183"/>
      <c r="J3135" s="184">
        <f>ROUND(I3135*H3135,2)</f>
        <v>0</v>
      </c>
      <c r="K3135" s="180" t="s">
        <v>3</v>
      </c>
      <c r="L3135" s="37"/>
      <c r="M3135" s="185" t="s">
        <v>3</v>
      </c>
      <c r="N3135" s="186" t="s">
        <v>43</v>
      </c>
      <c r="O3135" s="70"/>
      <c r="P3135" s="187">
        <f>O3135*H3135</f>
        <v>0</v>
      </c>
      <c r="Q3135" s="187">
        <v>0</v>
      </c>
      <c r="R3135" s="187">
        <f>Q3135*H3135</f>
        <v>0</v>
      </c>
      <c r="S3135" s="187">
        <v>0</v>
      </c>
      <c r="T3135" s="188">
        <f>S3135*H3135</f>
        <v>0</v>
      </c>
      <c r="AR3135" s="189" t="s">
        <v>265</v>
      </c>
      <c r="AT3135" s="189" t="s">
        <v>179</v>
      </c>
      <c r="AU3135" s="189" t="s">
        <v>81</v>
      </c>
      <c r="AY3135" s="18" t="s">
        <v>177</v>
      </c>
      <c r="BE3135" s="190">
        <f>IF(N3135="základní",J3135,0)</f>
        <v>0</v>
      </c>
      <c r="BF3135" s="190">
        <f>IF(N3135="snížená",J3135,0)</f>
        <v>0</v>
      </c>
      <c r="BG3135" s="190">
        <f>IF(N3135="zákl. přenesená",J3135,0)</f>
        <v>0</v>
      </c>
      <c r="BH3135" s="190">
        <f>IF(N3135="sníž. přenesená",J3135,0)</f>
        <v>0</v>
      </c>
      <c r="BI3135" s="190">
        <f>IF(N3135="nulová",J3135,0)</f>
        <v>0</v>
      </c>
      <c r="BJ3135" s="18" t="s">
        <v>79</v>
      </c>
      <c r="BK3135" s="190">
        <f>ROUND(I3135*H3135,2)</f>
        <v>0</v>
      </c>
      <c r="BL3135" s="18" t="s">
        <v>265</v>
      </c>
      <c r="BM3135" s="189" t="s">
        <v>2461</v>
      </c>
    </row>
    <row r="3136" spans="2:51" s="12" customFormat="1" ht="12">
      <c r="B3136" s="194"/>
      <c r="D3136" s="191" t="s">
        <v>188</v>
      </c>
      <c r="E3136" s="195" t="s">
        <v>3</v>
      </c>
      <c r="F3136" s="196" t="s">
        <v>2071</v>
      </c>
      <c r="H3136" s="197">
        <v>1</v>
      </c>
      <c r="I3136" s="198"/>
      <c r="L3136" s="194"/>
      <c r="M3136" s="199"/>
      <c r="N3136" s="200"/>
      <c r="O3136" s="200"/>
      <c r="P3136" s="200"/>
      <c r="Q3136" s="200"/>
      <c r="R3136" s="200"/>
      <c r="S3136" s="200"/>
      <c r="T3136" s="201"/>
      <c r="AT3136" s="195" t="s">
        <v>188</v>
      </c>
      <c r="AU3136" s="195" t="s">
        <v>81</v>
      </c>
      <c r="AV3136" s="12" t="s">
        <v>81</v>
      </c>
      <c r="AW3136" s="12" t="s">
        <v>34</v>
      </c>
      <c r="AX3136" s="12" t="s">
        <v>79</v>
      </c>
      <c r="AY3136" s="195" t="s">
        <v>177</v>
      </c>
    </row>
    <row r="3137" spans="2:65" s="1" customFormat="1" ht="36" customHeight="1">
      <c r="B3137" s="177"/>
      <c r="C3137" s="178" t="s">
        <v>2462</v>
      </c>
      <c r="D3137" s="178" t="s">
        <v>179</v>
      </c>
      <c r="E3137" s="179" t="s">
        <v>2463</v>
      </c>
      <c r="F3137" s="180" t="s">
        <v>2464</v>
      </c>
      <c r="G3137" s="181" t="s">
        <v>245</v>
      </c>
      <c r="H3137" s="182">
        <v>1</v>
      </c>
      <c r="I3137" s="183"/>
      <c r="J3137" s="184">
        <f>ROUND(I3137*H3137,2)</f>
        <v>0</v>
      </c>
      <c r="K3137" s="180" t="s">
        <v>3</v>
      </c>
      <c r="L3137" s="37"/>
      <c r="M3137" s="185" t="s">
        <v>3</v>
      </c>
      <c r="N3137" s="186" t="s">
        <v>43</v>
      </c>
      <c r="O3137" s="70"/>
      <c r="P3137" s="187">
        <f>O3137*H3137</f>
        <v>0</v>
      </c>
      <c r="Q3137" s="187">
        <v>0</v>
      </c>
      <c r="R3137" s="187">
        <f>Q3137*H3137</f>
        <v>0</v>
      </c>
      <c r="S3137" s="187">
        <v>0</v>
      </c>
      <c r="T3137" s="188">
        <f>S3137*H3137</f>
        <v>0</v>
      </c>
      <c r="AR3137" s="189" t="s">
        <v>265</v>
      </c>
      <c r="AT3137" s="189" t="s">
        <v>179</v>
      </c>
      <c r="AU3137" s="189" t="s">
        <v>81</v>
      </c>
      <c r="AY3137" s="18" t="s">
        <v>177</v>
      </c>
      <c r="BE3137" s="190">
        <f>IF(N3137="základní",J3137,0)</f>
        <v>0</v>
      </c>
      <c r="BF3137" s="190">
        <f>IF(N3137="snížená",J3137,0)</f>
        <v>0</v>
      </c>
      <c r="BG3137" s="190">
        <f>IF(N3137="zákl. přenesená",J3137,0)</f>
        <v>0</v>
      </c>
      <c r="BH3137" s="190">
        <f>IF(N3137="sníž. přenesená",J3137,0)</f>
        <v>0</v>
      </c>
      <c r="BI3137" s="190">
        <f>IF(N3137="nulová",J3137,0)</f>
        <v>0</v>
      </c>
      <c r="BJ3137" s="18" t="s">
        <v>79</v>
      </c>
      <c r="BK3137" s="190">
        <f>ROUND(I3137*H3137,2)</f>
        <v>0</v>
      </c>
      <c r="BL3137" s="18" t="s">
        <v>265</v>
      </c>
      <c r="BM3137" s="189" t="s">
        <v>2465</v>
      </c>
    </row>
    <row r="3138" spans="2:51" s="12" customFormat="1" ht="12">
      <c r="B3138" s="194"/>
      <c r="D3138" s="191" t="s">
        <v>188</v>
      </c>
      <c r="E3138" s="195" t="s">
        <v>3</v>
      </c>
      <c r="F3138" s="196" t="s">
        <v>2071</v>
      </c>
      <c r="H3138" s="197">
        <v>1</v>
      </c>
      <c r="I3138" s="198"/>
      <c r="L3138" s="194"/>
      <c r="M3138" s="199"/>
      <c r="N3138" s="200"/>
      <c r="O3138" s="200"/>
      <c r="P3138" s="200"/>
      <c r="Q3138" s="200"/>
      <c r="R3138" s="200"/>
      <c r="S3138" s="200"/>
      <c r="T3138" s="201"/>
      <c r="AT3138" s="195" t="s">
        <v>188</v>
      </c>
      <c r="AU3138" s="195" t="s">
        <v>81</v>
      </c>
      <c r="AV3138" s="12" t="s">
        <v>81</v>
      </c>
      <c r="AW3138" s="12" t="s">
        <v>34</v>
      </c>
      <c r="AX3138" s="12" t="s">
        <v>79</v>
      </c>
      <c r="AY3138" s="195" t="s">
        <v>177</v>
      </c>
    </row>
    <row r="3139" spans="2:65" s="1" customFormat="1" ht="36" customHeight="1">
      <c r="B3139" s="177"/>
      <c r="C3139" s="178" t="s">
        <v>2466</v>
      </c>
      <c r="D3139" s="178" t="s">
        <v>179</v>
      </c>
      <c r="E3139" s="179" t="s">
        <v>2467</v>
      </c>
      <c r="F3139" s="180" t="s">
        <v>2468</v>
      </c>
      <c r="G3139" s="181" t="s">
        <v>245</v>
      </c>
      <c r="H3139" s="182">
        <v>1</v>
      </c>
      <c r="I3139" s="183"/>
      <c r="J3139" s="184">
        <f>ROUND(I3139*H3139,2)</f>
        <v>0</v>
      </c>
      <c r="K3139" s="180" t="s">
        <v>3</v>
      </c>
      <c r="L3139" s="37"/>
      <c r="M3139" s="185" t="s">
        <v>3</v>
      </c>
      <c r="N3139" s="186" t="s">
        <v>43</v>
      </c>
      <c r="O3139" s="70"/>
      <c r="P3139" s="187">
        <f>O3139*H3139</f>
        <v>0</v>
      </c>
      <c r="Q3139" s="187">
        <v>0</v>
      </c>
      <c r="R3139" s="187">
        <f>Q3139*H3139</f>
        <v>0</v>
      </c>
      <c r="S3139" s="187">
        <v>0</v>
      </c>
      <c r="T3139" s="188">
        <f>S3139*H3139</f>
        <v>0</v>
      </c>
      <c r="AR3139" s="189" t="s">
        <v>265</v>
      </c>
      <c r="AT3139" s="189" t="s">
        <v>179</v>
      </c>
      <c r="AU3139" s="189" t="s">
        <v>81</v>
      </c>
      <c r="AY3139" s="18" t="s">
        <v>177</v>
      </c>
      <c r="BE3139" s="190">
        <f>IF(N3139="základní",J3139,0)</f>
        <v>0</v>
      </c>
      <c r="BF3139" s="190">
        <f>IF(N3139="snížená",J3139,0)</f>
        <v>0</v>
      </c>
      <c r="BG3139" s="190">
        <f>IF(N3139="zákl. přenesená",J3139,0)</f>
        <v>0</v>
      </c>
      <c r="BH3139" s="190">
        <f>IF(N3139="sníž. přenesená",J3139,0)</f>
        <v>0</v>
      </c>
      <c r="BI3139" s="190">
        <f>IF(N3139="nulová",J3139,0)</f>
        <v>0</v>
      </c>
      <c r="BJ3139" s="18" t="s">
        <v>79</v>
      </c>
      <c r="BK3139" s="190">
        <f>ROUND(I3139*H3139,2)</f>
        <v>0</v>
      </c>
      <c r="BL3139" s="18" t="s">
        <v>265</v>
      </c>
      <c r="BM3139" s="189" t="s">
        <v>2469</v>
      </c>
    </row>
    <row r="3140" spans="2:51" s="12" customFormat="1" ht="12">
      <c r="B3140" s="194"/>
      <c r="D3140" s="191" t="s">
        <v>188</v>
      </c>
      <c r="E3140" s="195" t="s">
        <v>3</v>
      </c>
      <c r="F3140" s="196" t="s">
        <v>2071</v>
      </c>
      <c r="H3140" s="197">
        <v>1</v>
      </c>
      <c r="I3140" s="198"/>
      <c r="L3140" s="194"/>
      <c r="M3140" s="199"/>
      <c r="N3140" s="200"/>
      <c r="O3140" s="200"/>
      <c r="P3140" s="200"/>
      <c r="Q3140" s="200"/>
      <c r="R3140" s="200"/>
      <c r="S3140" s="200"/>
      <c r="T3140" s="201"/>
      <c r="AT3140" s="195" t="s">
        <v>188</v>
      </c>
      <c r="AU3140" s="195" t="s">
        <v>81</v>
      </c>
      <c r="AV3140" s="12" t="s">
        <v>81</v>
      </c>
      <c r="AW3140" s="12" t="s">
        <v>34</v>
      </c>
      <c r="AX3140" s="12" t="s">
        <v>79</v>
      </c>
      <c r="AY3140" s="195" t="s">
        <v>177</v>
      </c>
    </row>
    <row r="3141" spans="2:65" s="1" customFormat="1" ht="36" customHeight="1">
      <c r="B3141" s="177"/>
      <c r="C3141" s="178" t="s">
        <v>2470</v>
      </c>
      <c r="D3141" s="178" t="s">
        <v>179</v>
      </c>
      <c r="E3141" s="179" t="s">
        <v>2471</v>
      </c>
      <c r="F3141" s="180" t="s">
        <v>2472</v>
      </c>
      <c r="G3141" s="181" t="s">
        <v>245</v>
      </c>
      <c r="H3141" s="182">
        <v>1</v>
      </c>
      <c r="I3141" s="183"/>
      <c r="J3141" s="184">
        <f>ROUND(I3141*H3141,2)</f>
        <v>0</v>
      </c>
      <c r="K3141" s="180" t="s">
        <v>3</v>
      </c>
      <c r="L3141" s="37"/>
      <c r="M3141" s="185" t="s">
        <v>3</v>
      </c>
      <c r="N3141" s="186" t="s">
        <v>43</v>
      </c>
      <c r="O3141" s="70"/>
      <c r="P3141" s="187">
        <f>O3141*H3141</f>
        <v>0</v>
      </c>
      <c r="Q3141" s="187">
        <v>0</v>
      </c>
      <c r="R3141" s="187">
        <f>Q3141*H3141</f>
        <v>0</v>
      </c>
      <c r="S3141" s="187">
        <v>0</v>
      </c>
      <c r="T3141" s="188">
        <f>S3141*H3141</f>
        <v>0</v>
      </c>
      <c r="AR3141" s="189" t="s">
        <v>265</v>
      </c>
      <c r="AT3141" s="189" t="s">
        <v>179</v>
      </c>
      <c r="AU3141" s="189" t="s">
        <v>81</v>
      </c>
      <c r="AY3141" s="18" t="s">
        <v>177</v>
      </c>
      <c r="BE3141" s="190">
        <f>IF(N3141="základní",J3141,0)</f>
        <v>0</v>
      </c>
      <c r="BF3141" s="190">
        <f>IF(N3141="snížená",J3141,0)</f>
        <v>0</v>
      </c>
      <c r="BG3141" s="190">
        <f>IF(N3141="zákl. přenesená",J3141,0)</f>
        <v>0</v>
      </c>
      <c r="BH3141" s="190">
        <f>IF(N3141="sníž. přenesená",J3141,0)</f>
        <v>0</v>
      </c>
      <c r="BI3141" s="190">
        <f>IF(N3141="nulová",J3141,0)</f>
        <v>0</v>
      </c>
      <c r="BJ3141" s="18" t="s">
        <v>79</v>
      </c>
      <c r="BK3141" s="190">
        <f>ROUND(I3141*H3141,2)</f>
        <v>0</v>
      </c>
      <c r="BL3141" s="18" t="s">
        <v>265</v>
      </c>
      <c r="BM3141" s="189" t="s">
        <v>2473</v>
      </c>
    </row>
    <row r="3142" spans="2:51" s="12" customFormat="1" ht="12">
      <c r="B3142" s="194"/>
      <c r="D3142" s="191" t="s">
        <v>188</v>
      </c>
      <c r="E3142" s="195" t="s">
        <v>3</v>
      </c>
      <c r="F3142" s="196" t="s">
        <v>2071</v>
      </c>
      <c r="H3142" s="197">
        <v>1</v>
      </c>
      <c r="I3142" s="198"/>
      <c r="L3142" s="194"/>
      <c r="M3142" s="199"/>
      <c r="N3142" s="200"/>
      <c r="O3142" s="200"/>
      <c r="P3142" s="200"/>
      <c r="Q3142" s="200"/>
      <c r="R3142" s="200"/>
      <c r="S3142" s="200"/>
      <c r="T3142" s="201"/>
      <c r="AT3142" s="195" t="s">
        <v>188</v>
      </c>
      <c r="AU3142" s="195" t="s">
        <v>81</v>
      </c>
      <c r="AV3142" s="12" t="s">
        <v>81</v>
      </c>
      <c r="AW3142" s="12" t="s">
        <v>34</v>
      </c>
      <c r="AX3142" s="12" t="s">
        <v>79</v>
      </c>
      <c r="AY3142" s="195" t="s">
        <v>177</v>
      </c>
    </row>
    <row r="3143" spans="2:65" s="1" customFormat="1" ht="36" customHeight="1">
      <c r="B3143" s="177"/>
      <c r="C3143" s="178" t="s">
        <v>2474</v>
      </c>
      <c r="D3143" s="178" t="s">
        <v>179</v>
      </c>
      <c r="E3143" s="179" t="s">
        <v>2475</v>
      </c>
      <c r="F3143" s="180" t="s">
        <v>2476</v>
      </c>
      <c r="G3143" s="181" t="s">
        <v>245</v>
      </c>
      <c r="H3143" s="182">
        <v>1</v>
      </c>
      <c r="I3143" s="183"/>
      <c r="J3143" s="184">
        <f>ROUND(I3143*H3143,2)</f>
        <v>0</v>
      </c>
      <c r="K3143" s="180" t="s">
        <v>3</v>
      </c>
      <c r="L3143" s="37"/>
      <c r="M3143" s="185" t="s">
        <v>3</v>
      </c>
      <c r="N3143" s="186" t="s">
        <v>43</v>
      </c>
      <c r="O3143" s="70"/>
      <c r="P3143" s="187">
        <f>O3143*H3143</f>
        <v>0</v>
      </c>
      <c r="Q3143" s="187">
        <v>0</v>
      </c>
      <c r="R3143" s="187">
        <f>Q3143*H3143</f>
        <v>0</v>
      </c>
      <c r="S3143" s="187">
        <v>0</v>
      </c>
      <c r="T3143" s="188">
        <f>S3143*H3143</f>
        <v>0</v>
      </c>
      <c r="AR3143" s="189" t="s">
        <v>265</v>
      </c>
      <c r="AT3143" s="189" t="s">
        <v>179</v>
      </c>
      <c r="AU3143" s="189" t="s">
        <v>81</v>
      </c>
      <c r="AY3143" s="18" t="s">
        <v>177</v>
      </c>
      <c r="BE3143" s="190">
        <f>IF(N3143="základní",J3143,0)</f>
        <v>0</v>
      </c>
      <c r="BF3143" s="190">
        <f>IF(N3143="snížená",J3143,0)</f>
        <v>0</v>
      </c>
      <c r="BG3143" s="190">
        <f>IF(N3143="zákl. přenesená",J3143,0)</f>
        <v>0</v>
      </c>
      <c r="BH3143" s="190">
        <f>IF(N3143="sníž. přenesená",J3143,0)</f>
        <v>0</v>
      </c>
      <c r="BI3143" s="190">
        <f>IF(N3143="nulová",J3143,0)</f>
        <v>0</v>
      </c>
      <c r="BJ3143" s="18" t="s">
        <v>79</v>
      </c>
      <c r="BK3143" s="190">
        <f>ROUND(I3143*H3143,2)</f>
        <v>0</v>
      </c>
      <c r="BL3143" s="18" t="s">
        <v>265</v>
      </c>
      <c r="BM3143" s="189" t="s">
        <v>2477</v>
      </c>
    </row>
    <row r="3144" spans="2:51" s="12" customFormat="1" ht="12">
      <c r="B3144" s="194"/>
      <c r="D3144" s="191" t="s">
        <v>188</v>
      </c>
      <c r="E3144" s="195" t="s">
        <v>3</v>
      </c>
      <c r="F3144" s="196" t="s">
        <v>2071</v>
      </c>
      <c r="H3144" s="197">
        <v>1</v>
      </c>
      <c r="I3144" s="198"/>
      <c r="L3144" s="194"/>
      <c r="M3144" s="199"/>
      <c r="N3144" s="200"/>
      <c r="O3144" s="200"/>
      <c r="P3144" s="200"/>
      <c r="Q3144" s="200"/>
      <c r="R3144" s="200"/>
      <c r="S3144" s="200"/>
      <c r="T3144" s="201"/>
      <c r="AT3144" s="195" t="s">
        <v>188</v>
      </c>
      <c r="AU3144" s="195" t="s">
        <v>81</v>
      </c>
      <c r="AV3144" s="12" t="s">
        <v>81</v>
      </c>
      <c r="AW3144" s="12" t="s">
        <v>34</v>
      </c>
      <c r="AX3144" s="12" t="s">
        <v>79</v>
      </c>
      <c r="AY3144" s="195" t="s">
        <v>177</v>
      </c>
    </row>
    <row r="3145" spans="2:65" s="1" customFormat="1" ht="36" customHeight="1">
      <c r="B3145" s="177"/>
      <c r="C3145" s="178" t="s">
        <v>2478</v>
      </c>
      <c r="D3145" s="178" t="s">
        <v>179</v>
      </c>
      <c r="E3145" s="179" t="s">
        <v>2479</v>
      </c>
      <c r="F3145" s="180" t="s">
        <v>2480</v>
      </c>
      <c r="G3145" s="181" t="s">
        <v>245</v>
      </c>
      <c r="H3145" s="182">
        <v>1</v>
      </c>
      <c r="I3145" s="183"/>
      <c r="J3145" s="184">
        <f>ROUND(I3145*H3145,2)</f>
        <v>0</v>
      </c>
      <c r="K3145" s="180" t="s">
        <v>3</v>
      </c>
      <c r="L3145" s="37"/>
      <c r="M3145" s="185" t="s">
        <v>3</v>
      </c>
      <c r="N3145" s="186" t="s">
        <v>43</v>
      </c>
      <c r="O3145" s="70"/>
      <c r="P3145" s="187">
        <f>O3145*H3145</f>
        <v>0</v>
      </c>
      <c r="Q3145" s="187">
        <v>0</v>
      </c>
      <c r="R3145" s="187">
        <f>Q3145*H3145</f>
        <v>0</v>
      </c>
      <c r="S3145" s="187">
        <v>0</v>
      </c>
      <c r="T3145" s="188">
        <f>S3145*H3145</f>
        <v>0</v>
      </c>
      <c r="AR3145" s="189" t="s">
        <v>265</v>
      </c>
      <c r="AT3145" s="189" t="s">
        <v>179</v>
      </c>
      <c r="AU3145" s="189" t="s">
        <v>81</v>
      </c>
      <c r="AY3145" s="18" t="s">
        <v>177</v>
      </c>
      <c r="BE3145" s="190">
        <f>IF(N3145="základní",J3145,0)</f>
        <v>0</v>
      </c>
      <c r="BF3145" s="190">
        <f>IF(N3145="snížená",J3145,0)</f>
        <v>0</v>
      </c>
      <c r="BG3145" s="190">
        <f>IF(N3145="zákl. přenesená",J3145,0)</f>
        <v>0</v>
      </c>
      <c r="BH3145" s="190">
        <f>IF(N3145="sníž. přenesená",J3145,0)</f>
        <v>0</v>
      </c>
      <c r="BI3145" s="190">
        <f>IF(N3145="nulová",J3145,0)</f>
        <v>0</v>
      </c>
      <c r="BJ3145" s="18" t="s">
        <v>79</v>
      </c>
      <c r="BK3145" s="190">
        <f>ROUND(I3145*H3145,2)</f>
        <v>0</v>
      </c>
      <c r="BL3145" s="18" t="s">
        <v>265</v>
      </c>
      <c r="BM3145" s="189" t="s">
        <v>2481</v>
      </c>
    </row>
    <row r="3146" spans="2:51" s="12" customFormat="1" ht="12">
      <c r="B3146" s="194"/>
      <c r="D3146" s="191" t="s">
        <v>188</v>
      </c>
      <c r="E3146" s="195" t="s">
        <v>3</v>
      </c>
      <c r="F3146" s="196" t="s">
        <v>2071</v>
      </c>
      <c r="H3146" s="197">
        <v>1</v>
      </c>
      <c r="I3146" s="198"/>
      <c r="L3146" s="194"/>
      <c r="M3146" s="199"/>
      <c r="N3146" s="200"/>
      <c r="O3146" s="200"/>
      <c r="P3146" s="200"/>
      <c r="Q3146" s="200"/>
      <c r="R3146" s="200"/>
      <c r="S3146" s="200"/>
      <c r="T3146" s="201"/>
      <c r="AT3146" s="195" t="s">
        <v>188</v>
      </c>
      <c r="AU3146" s="195" t="s">
        <v>81</v>
      </c>
      <c r="AV3146" s="12" t="s">
        <v>81</v>
      </c>
      <c r="AW3146" s="12" t="s">
        <v>34</v>
      </c>
      <c r="AX3146" s="12" t="s">
        <v>79</v>
      </c>
      <c r="AY3146" s="195" t="s">
        <v>177</v>
      </c>
    </row>
    <row r="3147" spans="2:65" s="1" customFormat="1" ht="24" customHeight="1">
      <c r="B3147" s="177"/>
      <c r="C3147" s="178" t="s">
        <v>2482</v>
      </c>
      <c r="D3147" s="178" t="s">
        <v>179</v>
      </c>
      <c r="E3147" s="179" t="s">
        <v>2483</v>
      </c>
      <c r="F3147" s="180" t="s">
        <v>2484</v>
      </c>
      <c r="G3147" s="181" t="s">
        <v>245</v>
      </c>
      <c r="H3147" s="182">
        <v>1</v>
      </c>
      <c r="I3147" s="183"/>
      <c r="J3147" s="184">
        <f>ROUND(I3147*H3147,2)</f>
        <v>0</v>
      </c>
      <c r="K3147" s="180" t="s">
        <v>3</v>
      </c>
      <c r="L3147" s="37"/>
      <c r="M3147" s="185" t="s">
        <v>3</v>
      </c>
      <c r="N3147" s="186" t="s">
        <v>43</v>
      </c>
      <c r="O3147" s="70"/>
      <c r="P3147" s="187">
        <f>O3147*H3147</f>
        <v>0</v>
      </c>
      <c r="Q3147" s="187">
        <v>0</v>
      </c>
      <c r="R3147" s="187">
        <f>Q3147*H3147</f>
        <v>0</v>
      </c>
      <c r="S3147" s="187">
        <v>0</v>
      </c>
      <c r="T3147" s="188">
        <f>S3147*H3147</f>
        <v>0</v>
      </c>
      <c r="AR3147" s="189" t="s">
        <v>265</v>
      </c>
      <c r="AT3147" s="189" t="s">
        <v>179</v>
      </c>
      <c r="AU3147" s="189" t="s">
        <v>81</v>
      </c>
      <c r="AY3147" s="18" t="s">
        <v>177</v>
      </c>
      <c r="BE3147" s="190">
        <f>IF(N3147="základní",J3147,0)</f>
        <v>0</v>
      </c>
      <c r="BF3147" s="190">
        <f>IF(N3147="snížená",J3147,0)</f>
        <v>0</v>
      </c>
      <c r="BG3147" s="190">
        <f>IF(N3147="zákl. přenesená",J3147,0)</f>
        <v>0</v>
      </c>
      <c r="BH3147" s="190">
        <f>IF(N3147="sníž. přenesená",J3147,0)</f>
        <v>0</v>
      </c>
      <c r="BI3147" s="190">
        <f>IF(N3147="nulová",J3147,0)</f>
        <v>0</v>
      </c>
      <c r="BJ3147" s="18" t="s">
        <v>79</v>
      </c>
      <c r="BK3147" s="190">
        <f>ROUND(I3147*H3147,2)</f>
        <v>0</v>
      </c>
      <c r="BL3147" s="18" t="s">
        <v>265</v>
      </c>
      <c r="BM3147" s="189" t="s">
        <v>2485</v>
      </c>
    </row>
    <row r="3148" spans="2:51" s="12" customFormat="1" ht="12">
      <c r="B3148" s="194"/>
      <c r="D3148" s="191" t="s">
        <v>188</v>
      </c>
      <c r="E3148" s="195" t="s">
        <v>3</v>
      </c>
      <c r="F3148" s="196" t="s">
        <v>2071</v>
      </c>
      <c r="H3148" s="197">
        <v>1</v>
      </c>
      <c r="I3148" s="198"/>
      <c r="L3148" s="194"/>
      <c r="M3148" s="199"/>
      <c r="N3148" s="200"/>
      <c r="O3148" s="200"/>
      <c r="P3148" s="200"/>
      <c r="Q3148" s="200"/>
      <c r="R3148" s="200"/>
      <c r="S3148" s="200"/>
      <c r="T3148" s="201"/>
      <c r="AT3148" s="195" t="s">
        <v>188</v>
      </c>
      <c r="AU3148" s="195" t="s">
        <v>81</v>
      </c>
      <c r="AV3148" s="12" t="s">
        <v>81</v>
      </c>
      <c r="AW3148" s="12" t="s">
        <v>34</v>
      </c>
      <c r="AX3148" s="12" t="s">
        <v>79</v>
      </c>
      <c r="AY3148" s="195" t="s">
        <v>177</v>
      </c>
    </row>
    <row r="3149" spans="2:65" s="1" customFormat="1" ht="36" customHeight="1">
      <c r="B3149" s="177"/>
      <c r="C3149" s="178" t="s">
        <v>2486</v>
      </c>
      <c r="D3149" s="178" t="s">
        <v>179</v>
      </c>
      <c r="E3149" s="179" t="s">
        <v>2487</v>
      </c>
      <c r="F3149" s="180" t="s">
        <v>2488</v>
      </c>
      <c r="G3149" s="181" t="s">
        <v>245</v>
      </c>
      <c r="H3149" s="182">
        <v>1</v>
      </c>
      <c r="I3149" s="183"/>
      <c r="J3149" s="184">
        <f>ROUND(I3149*H3149,2)</f>
        <v>0</v>
      </c>
      <c r="K3149" s="180" t="s">
        <v>3</v>
      </c>
      <c r="L3149" s="37"/>
      <c r="M3149" s="185" t="s">
        <v>3</v>
      </c>
      <c r="N3149" s="186" t="s">
        <v>43</v>
      </c>
      <c r="O3149" s="70"/>
      <c r="P3149" s="187">
        <f>O3149*H3149</f>
        <v>0</v>
      </c>
      <c r="Q3149" s="187">
        <v>0</v>
      </c>
      <c r="R3149" s="187">
        <f>Q3149*H3149</f>
        <v>0</v>
      </c>
      <c r="S3149" s="187">
        <v>0</v>
      </c>
      <c r="T3149" s="188">
        <f>S3149*H3149</f>
        <v>0</v>
      </c>
      <c r="AR3149" s="189" t="s">
        <v>265</v>
      </c>
      <c r="AT3149" s="189" t="s">
        <v>179</v>
      </c>
      <c r="AU3149" s="189" t="s">
        <v>81</v>
      </c>
      <c r="AY3149" s="18" t="s">
        <v>177</v>
      </c>
      <c r="BE3149" s="190">
        <f>IF(N3149="základní",J3149,0)</f>
        <v>0</v>
      </c>
      <c r="BF3149" s="190">
        <f>IF(N3149="snížená",J3149,0)</f>
        <v>0</v>
      </c>
      <c r="BG3149" s="190">
        <f>IF(N3149="zákl. přenesená",J3149,0)</f>
        <v>0</v>
      </c>
      <c r="BH3149" s="190">
        <f>IF(N3149="sníž. přenesená",J3149,0)</f>
        <v>0</v>
      </c>
      <c r="BI3149" s="190">
        <f>IF(N3149="nulová",J3149,0)</f>
        <v>0</v>
      </c>
      <c r="BJ3149" s="18" t="s">
        <v>79</v>
      </c>
      <c r="BK3149" s="190">
        <f>ROUND(I3149*H3149,2)</f>
        <v>0</v>
      </c>
      <c r="BL3149" s="18" t="s">
        <v>265</v>
      </c>
      <c r="BM3149" s="189" t="s">
        <v>2489</v>
      </c>
    </row>
    <row r="3150" spans="2:51" s="12" customFormat="1" ht="12">
      <c r="B3150" s="194"/>
      <c r="D3150" s="191" t="s">
        <v>188</v>
      </c>
      <c r="E3150" s="195" t="s">
        <v>3</v>
      </c>
      <c r="F3150" s="196" t="s">
        <v>2071</v>
      </c>
      <c r="H3150" s="197">
        <v>1</v>
      </c>
      <c r="I3150" s="198"/>
      <c r="L3150" s="194"/>
      <c r="M3150" s="199"/>
      <c r="N3150" s="200"/>
      <c r="O3150" s="200"/>
      <c r="P3150" s="200"/>
      <c r="Q3150" s="200"/>
      <c r="R3150" s="200"/>
      <c r="S3150" s="200"/>
      <c r="T3150" s="201"/>
      <c r="AT3150" s="195" t="s">
        <v>188</v>
      </c>
      <c r="AU3150" s="195" t="s">
        <v>81</v>
      </c>
      <c r="AV3150" s="12" t="s">
        <v>81</v>
      </c>
      <c r="AW3150" s="12" t="s">
        <v>34</v>
      </c>
      <c r="AX3150" s="12" t="s">
        <v>79</v>
      </c>
      <c r="AY3150" s="195" t="s">
        <v>177</v>
      </c>
    </row>
    <row r="3151" spans="2:65" s="1" customFormat="1" ht="36" customHeight="1">
      <c r="B3151" s="177"/>
      <c r="C3151" s="178" t="s">
        <v>2490</v>
      </c>
      <c r="D3151" s="178" t="s">
        <v>179</v>
      </c>
      <c r="E3151" s="179" t="s">
        <v>2491</v>
      </c>
      <c r="F3151" s="180" t="s">
        <v>2492</v>
      </c>
      <c r="G3151" s="181" t="s">
        <v>245</v>
      </c>
      <c r="H3151" s="182">
        <v>2</v>
      </c>
      <c r="I3151" s="183"/>
      <c r="J3151" s="184">
        <f>ROUND(I3151*H3151,2)</f>
        <v>0</v>
      </c>
      <c r="K3151" s="180" t="s">
        <v>3</v>
      </c>
      <c r="L3151" s="37"/>
      <c r="M3151" s="185" t="s">
        <v>3</v>
      </c>
      <c r="N3151" s="186" t="s">
        <v>43</v>
      </c>
      <c r="O3151" s="70"/>
      <c r="P3151" s="187">
        <f>O3151*H3151</f>
        <v>0</v>
      </c>
      <c r="Q3151" s="187">
        <v>0</v>
      </c>
      <c r="R3151" s="187">
        <f>Q3151*H3151</f>
        <v>0</v>
      </c>
      <c r="S3151" s="187">
        <v>0</v>
      </c>
      <c r="T3151" s="188">
        <f>S3151*H3151</f>
        <v>0</v>
      </c>
      <c r="AR3151" s="189" t="s">
        <v>265</v>
      </c>
      <c r="AT3151" s="189" t="s">
        <v>179</v>
      </c>
      <c r="AU3151" s="189" t="s">
        <v>81</v>
      </c>
      <c r="AY3151" s="18" t="s">
        <v>177</v>
      </c>
      <c r="BE3151" s="190">
        <f>IF(N3151="základní",J3151,0)</f>
        <v>0</v>
      </c>
      <c r="BF3151" s="190">
        <f>IF(N3151="snížená",J3151,0)</f>
        <v>0</v>
      </c>
      <c r="BG3151" s="190">
        <f>IF(N3151="zákl. přenesená",J3151,0)</f>
        <v>0</v>
      </c>
      <c r="BH3151" s="190">
        <f>IF(N3151="sníž. přenesená",J3151,0)</f>
        <v>0</v>
      </c>
      <c r="BI3151" s="190">
        <f>IF(N3151="nulová",J3151,0)</f>
        <v>0</v>
      </c>
      <c r="BJ3151" s="18" t="s">
        <v>79</v>
      </c>
      <c r="BK3151" s="190">
        <f>ROUND(I3151*H3151,2)</f>
        <v>0</v>
      </c>
      <c r="BL3151" s="18" t="s">
        <v>265</v>
      </c>
      <c r="BM3151" s="189" t="s">
        <v>2493</v>
      </c>
    </row>
    <row r="3152" spans="2:51" s="12" customFormat="1" ht="12">
      <c r="B3152" s="194"/>
      <c r="D3152" s="191" t="s">
        <v>188</v>
      </c>
      <c r="E3152" s="195" t="s">
        <v>3</v>
      </c>
      <c r="F3152" s="196" t="s">
        <v>311</v>
      </c>
      <c r="H3152" s="197">
        <v>2</v>
      </c>
      <c r="I3152" s="198"/>
      <c r="L3152" s="194"/>
      <c r="M3152" s="199"/>
      <c r="N3152" s="200"/>
      <c r="O3152" s="200"/>
      <c r="P3152" s="200"/>
      <c r="Q3152" s="200"/>
      <c r="R3152" s="200"/>
      <c r="S3152" s="200"/>
      <c r="T3152" s="201"/>
      <c r="AT3152" s="195" t="s">
        <v>188</v>
      </c>
      <c r="AU3152" s="195" t="s">
        <v>81</v>
      </c>
      <c r="AV3152" s="12" t="s">
        <v>81</v>
      </c>
      <c r="AW3152" s="12" t="s">
        <v>34</v>
      </c>
      <c r="AX3152" s="12" t="s">
        <v>79</v>
      </c>
      <c r="AY3152" s="195" t="s">
        <v>177</v>
      </c>
    </row>
    <row r="3153" spans="2:65" s="1" customFormat="1" ht="36" customHeight="1">
      <c r="B3153" s="177"/>
      <c r="C3153" s="178" t="s">
        <v>2494</v>
      </c>
      <c r="D3153" s="178" t="s">
        <v>179</v>
      </c>
      <c r="E3153" s="179" t="s">
        <v>2495</v>
      </c>
      <c r="F3153" s="180" t="s">
        <v>2496</v>
      </c>
      <c r="G3153" s="181" t="s">
        <v>245</v>
      </c>
      <c r="H3153" s="182">
        <v>1</v>
      </c>
      <c r="I3153" s="183"/>
      <c r="J3153" s="184">
        <f>ROUND(I3153*H3153,2)</f>
        <v>0</v>
      </c>
      <c r="K3153" s="180" t="s">
        <v>3</v>
      </c>
      <c r="L3153" s="37"/>
      <c r="M3153" s="185" t="s">
        <v>3</v>
      </c>
      <c r="N3153" s="186" t="s">
        <v>43</v>
      </c>
      <c r="O3153" s="70"/>
      <c r="P3153" s="187">
        <f>O3153*H3153</f>
        <v>0</v>
      </c>
      <c r="Q3153" s="187">
        <v>0</v>
      </c>
      <c r="R3153" s="187">
        <f>Q3153*H3153</f>
        <v>0</v>
      </c>
      <c r="S3153" s="187">
        <v>0</v>
      </c>
      <c r="T3153" s="188">
        <f>S3153*H3153</f>
        <v>0</v>
      </c>
      <c r="AR3153" s="189" t="s">
        <v>265</v>
      </c>
      <c r="AT3153" s="189" t="s">
        <v>179</v>
      </c>
      <c r="AU3153" s="189" t="s">
        <v>81</v>
      </c>
      <c r="AY3153" s="18" t="s">
        <v>177</v>
      </c>
      <c r="BE3153" s="190">
        <f>IF(N3153="základní",J3153,0)</f>
        <v>0</v>
      </c>
      <c r="BF3153" s="190">
        <f>IF(N3153="snížená",J3153,0)</f>
        <v>0</v>
      </c>
      <c r="BG3153" s="190">
        <f>IF(N3153="zákl. přenesená",J3153,0)</f>
        <v>0</v>
      </c>
      <c r="BH3153" s="190">
        <f>IF(N3153="sníž. přenesená",J3153,0)</f>
        <v>0</v>
      </c>
      <c r="BI3153" s="190">
        <f>IF(N3153="nulová",J3153,0)</f>
        <v>0</v>
      </c>
      <c r="BJ3153" s="18" t="s">
        <v>79</v>
      </c>
      <c r="BK3153" s="190">
        <f>ROUND(I3153*H3153,2)</f>
        <v>0</v>
      </c>
      <c r="BL3153" s="18" t="s">
        <v>265</v>
      </c>
      <c r="BM3153" s="189" t="s">
        <v>2497</v>
      </c>
    </row>
    <row r="3154" spans="2:51" s="12" customFormat="1" ht="12">
      <c r="B3154" s="194"/>
      <c r="D3154" s="191" t="s">
        <v>188</v>
      </c>
      <c r="E3154" s="195" t="s">
        <v>3</v>
      </c>
      <c r="F3154" s="196" t="s">
        <v>2071</v>
      </c>
      <c r="H3154" s="197">
        <v>1</v>
      </c>
      <c r="I3154" s="198"/>
      <c r="L3154" s="194"/>
      <c r="M3154" s="199"/>
      <c r="N3154" s="200"/>
      <c r="O3154" s="200"/>
      <c r="P3154" s="200"/>
      <c r="Q3154" s="200"/>
      <c r="R3154" s="200"/>
      <c r="S3154" s="200"/>
      <c r="T3154" s="201"/>
      <c r="AT3154" s="195" t="s">
        <v>188</v>
      </c>
      <c r="AU3154" s="195" t="s">
        <v>81</v>
      </c>
      <c r="AV3154" s="12" t="s">
        <v>81</v>
      </c>
      <c r="AW3154" s="12" t="s">
        <v>34</v>
      </c>
      <c r="AX3154" s="12" t="s">
        <v>79</v>
      </c>
      <c r="AY3154" s="195" t="s">
        <v>177</v>
      </c>
    </row>
    <row r="3155" spans="2:65" s="1" customFormat="1" ht="36" customHeight="1">
      <c r="B3155" s="177"/>
      <c r="C3155" s="178" t="s">
        <v>2498</v>
      </c>
      <c r="D3155" s="178" t="s">
        <v>179</v>
      </c>
      <c r="E3155" s="179" t="s">
        <v>2499</v>
      </c>
      <c r="F3155" s="180" t="s">
        <v>2500</v>
      </c>
      <c r="G3155" s="181" t="s">
        <v>245</v>
      </c>
      <c r="H3155" s="182">
        <v>4</v>
      </c>
      <c r="I3155" s="183"/>
      <c r="J3155" s="184">
        <f>ROUND(I3155*H3155,2)</f>
        <v>0</v>
      </c>
      <c r="K3155" s="180" t="s">
        <v>3</v>
      </c>
      <c r="L3155" s="37"/>
      <c r="M3155" s="185" t="s">
        <v>3</v>
      </c>
      <c r="N3155" s="186" t="s">
        <v>43</v>
      </c>
      <c r="O3155" s="70"/>
      <c r="P3155" s="187">
        <f>O3155*H3155</f>
        <v>0</v>
      </c>
      <c r="Q3155" s="187">
        <v>0</v>
      </c>
      <c r="R3155" s="187">
        <f>Q3155*H3155</f>
        <v>0</v>
      </c>
      <c r="S3155" s="187">
        <v>0</v>
      </c>
      <c r="T3155" s="188">
        <f>S3155*H3155</f>
        <v>0</v>
      </c>
      <c r="AR3155" s="189" t="s">
        <v>265</v>
      </c>
      <c r="AT3155" s="189" t="s">
        <v>179</v>
      </c>
      <c r="AU3155" s="189" t="s">
        <v>81</v>
      </c>
      <c r="AY3155" s="18" t="s">
        <v>177</v>
      </c>
      <c r="BE3155" s="190">
        <f>IF(N3155="základní",J3155,0)</f>
        <v>0</v>
      </c>
      <c r="BF3155" s="190">
        <f>IF(N3155="snížená",J3155,0)</f>
        <v>0</v>
      </c>
      <c r="BG3155" s="190">
        <f>IF(N3155="zákl. přenesená",J3155,0)</f>
        <v>0</v>
      </c>
      <c r="BH3155" s="190">
        <f>IF(N3155="sníž. přenesená",J3155,0)</f>
        <v>0</v>
      </c>
      <c r="BI3155" s="190">
        <f>IF(N3155="nulová",J3155,0)</f>
        <v>0</v>
      </c>
      <c r="BJ3155" s="18" t="s">
        <v>79</v>
      </c>
      <c r="BK3155" s="190">
        <f>ROUND(I3155*H3155,2)</f>
        <v>0</v>
      </c>
      <c r="BL3155" s="18" t="s">
        <v>265</v>
      </c>
      <c r="BM3155" s="189" t="s">
        <v>2501</v>
      </c>
    </row>
    <row r="3156" spans="2:51" s="12" customFormat="1" ht="12">
      <c r="B3156" s="194"/>
      <c r="D3156" s="191" t="s">
        <v>188</v>
      </c>
      <c r="E3156" s="195" t="s">
        <v>3</v>
      </c>
      <c r="F3156" s="196" t="s">
        <v>2057</v>
      </c>
      <c r="H3156" s="197">
        <v>4</v>
      </c>
      <c r="I3156" s="198"/>
      <c r="L3156" s="194"/>
      <c r="M3156" s="199"/>
      <c r="N3156" s="200"/>
      <c r="O3156" s="200"/>
      <c r="P3156" s="200"/>
      <c r="Q3156" s="200"/>
      <c r="R3156" s="200"/>
      <c r="S3156" s="200"/>
      <c r="T3156" s="201"/>
      <c r="AT3156" s="195" t="s">
        <v>188</v>
      </c>
      <c r="AU3156" s="195" t="s">
        <v>81</v>
      </c>
      <c r="AV3156" s="12" t="s">
        <v>81</v>
      </c>
      <c r="AW3156" s="12" t="s">
        <v>34</v>
      </c>
      <c r="AX3156" s="12" t="s">
        <v>79</v>
      </c>
      <c r="AY3156" s="195" t="s">
        <v>177</v>
      </c>
    </row>
    <row r="3157" spans="2:65" s="1" customFormat="1" ht="36" customHeight="1">
      <c r="B3157" s="177"/>
      <c r="C3157" s="178" t="s">
        <v>2502</v>
      </c>
      <c r="D3157" s="178" t="s">
        <v>179</v>
      </c>
      <c r="E3157" s="179" t="s">
        <v>2503</v>
      </c>
      <c r="F3157" s="180" t="s">
        <v>2504</v>
      </c>
      <c r="G3157" s="181" t="s">
        <v>245</v>
      </c>
      <c r="H3157" s="182">
        <v>4</v>
      </c>
      <c r="I3157" s="183"/>
      <c r="J3157" s="184">
        <f>ROUND(I3157*H3157,2)</f>
        <v>0</v>
      </c>
      <c r="K3157" s="180" t="s">
        <v>3</v>
      </c>
      <c r="L3157" s="37"/>
      <c r="M3157" s="185" t="s">
        <v>3</v>
      </c>
      <c r="N3157" s="186" t="s">
        <v>43</v>
      </c>
      <c r="O3157" s="70"/>
      <c r="P3157" s="187">
        <f>O3157*H3157</f>
        <v>0</v>
      </c>
      <c r="Q3157" s="187">
        <v>0</v>
      </c>
      <c r="R3157" s="187">
        <f>Q3157*H3157</f>
        <v>0</v>
      </c>
      <c r="S3157" s="187">
        <v>0</v>
      </c>
      <c r="T3157" s="188">
        <f>S3157*H3157</f>
        <v>0</v>
      </c>
      <c r="AR3157" s="189" t="s">
        <v>265</v>
      </c>
      <c r="AT3157" s="189" t="s">
        <v>179</v>
      </c>
      <c r="AU3157" s="189" t="s">
        <v>81</v>
      </c>
      <c r="AY3157" s="18" t="s">
        <v>177</v>
      </c>
      <c r="BE3157" s="190">
        <f>IF(N3157="základní",J3157,0)</f>
        <v>0</v>
      </c>
      <c r="BF3157" s="190">
        <f>IF(N3157="snížená",J3157,0)</f>
        <v>0</v>
      </c>
      <c r="BG3157" s="190">
        <f>IF(N3157="zákl. přenesená",J3157,0)</f>
        <v>0</v>
      </c>
      <c r="BH3157" s="190">
        <f>IF(N3157="sníž. přenesená",J3157,0)</f>
        <v>0</v>
      </c>
      <c r="BI3157" s="190">
        <f>IF(N3157="nulová",J3157,0)</f>
        <v>0</v>
      </c>
      <c r="BJ3157" s="18" t="s">
        <v>79</v>
      </c>
      <c r="BK3157" s="190">
        <f>ROUND(I3157*H3157,2)</f>
        <v>0</v>
      </c>
      <c r="BL3157" s="18" t="s">
        <v>265</v>
      </c>
      <c r="BM3157" s="189" t="s">
        <v>2505</v>
      </c>
    </row>
    <row r="3158" spans="2:51" s="12" customFormat="1" ht="12">
      <c r="B3158" s="194"/>
      <c r="D3158" s="191" t="s">
        <v>188</v>
      </c>
      <c r="E3158" s="195" t="s">
        <v>3</v>
      </c>
      <c r="F3158" s="196" t="s">
        <v>2057</v>
      </c>
      <c r="H3158" s="197">
        <v>4</v>
      </c>
      <c r="I3158" s="198"/>
      <c r="L3158" s="194"/>
      <c r="M3158" s="199"/>
      <c r="N3158" s="200"/>
      <c r="O3158" s="200"/>
      <c r="P3158" s="200"/>
      <c r="Q3158" s="200"/>
      <c r="R3158" s="200"/>
      <c r="S3158" s="200"/>
      <c r="T3158" s="201"/>
      <c r="AT3158" s="195" t="s">
        <v>188</v>
      </c>
      <c r="AU3158" s="195" t="s">
        <v>81</v>
      </c>
      <c r="AV3158" s="12" t="s">
        <v>81</v>
      </c>
      <c r="AW3158" s="12" t="s">
        <v>34</v>
      </c>
      <c r="AX3158" s="12" t="s">
        <v>79</v>
      </c>
      <c r="AY3158" s="195" t="s">
        <v>177</v>
      </c>
    </row>
    <row r="3159" spans="2:65" s="1" customFormat="1" ht="36" customHeight="1">
      <c r="B3159" s="177"/>
      <c r="C3159" s="178" t="s">
        <v>2506</v>
      </c>
      <c r="D3159" s="178" t="s">
        <v>179</v>
      </c>
      <c r="E3159" s="179" t="s">
        <v>2507</v>
      </c>
      <c r="F3159" s="180" t="s">
        <v>2508</v>
      </c>
      <c r="G3159" s="181" t="s">
        <v>245</v>
      </c>
      <c r="H3159" s="182">
        <v>4</v>
      </c>
      <c r="I3159" s="183"/>
      <c r="J3159" s="184">
        <f>ROUND(I3159*H3159,2)</f>
        <v>0</v>
      </c>
      <c r="K3159" s="180" t="s">
        <v>3</v>
      </c>
      <c r="L3159" s="37"/>
      <c r="M3159" s="185" t="s">
        <v>3</v>
      </c>
      <c r="N3159" s="186" t="s">
        <v>43</v>
      </c>
      <c r="O3159" s="70"/>
      <c r="P3159" s="187">
        <f>O3159*H3159</f>
        <v>0</v>
      </c>
      <c r="Q3159" s="187">
        <v>0</v>
      </c>
      <c r="R3159" s="187">
        <f>Q3159*H3159</f>
        <v>0</v>
      </c>
      <c r="S3159" s="187">
        <v>0</v>
      </c>
      <c r="T3159" s="188">
        <f>S3159*H3159</f>
        <v>0</v>
      </c>
      <c r="AR3159" s="189" t="s">
        <v>265</v>
      </c>
      <c r="AT3159" s="189" t="s">
        <v>179</v>
      </c>
      <c r="AU3159" s="189" t="s">
        <v>81</v>
      </c>
      <c r="AY3159" s="18" t="s">
        <v>177</v>
      </c>
      <c r="BE3159" s="190">
        <f>IF(N3159="základní",J3159,0)</f>
        <v>0</v>
      </c>
      <c r="BF3159" s="190">
        <f>IF(N3159="snížená",J3159,0)</f>
        <v>0</v>
      </c>
      <c r="BG3159" s="190">
        <f>IF(N3159="zákl. přenesená",J3159,0)</f>
        <v>0</v>
      </c>
      <c r="BH3159" s="190">
        <f>IF(N3159="sníž. přenesená",J3159,0)</f>
        <v>0</v>
      </c>
      <c r="BI3159" s="190">
        <f>IF(N3159="nulová",J3159,0)</f>
        <v>0</v>
      </c>
      <c r="BJ3159" s="18" t="s">
        <v>79</v>
      </c>
      <c r="BK3159" s="190">
        <f>ROUND(I3159*H3159,2)</f>
        <v>0</v>
      </c>
      <c r="BL3159" s="18" t="s">
        <v>265</v>
      </c>
      <c r="BM3159" s="189" t="s">
        <v>2509</v>
      </c>
    </row>
    <row r="3160" spans="2:51" s="12" customFormat="1" ht="12">
      <c r="B3160" s="194"/>
      <c r="D3160" s="191" t="s">
        <v>188</v>
      </c>
      <c r="E3160" s="195" t="s">
        <v>3</v>
      </c>
      <c r="F3160" s="196" t="s">
        <v>2057</v>
      </c>
      <c r="H3160" s="197">
        <v>4</v>
      </c>
      <c r="I3160" s="198"/>
      <c r="L3160" s="194"/>
      <c r="M3160" s="199"/>
      <c r="N3160" s="200"/>
      <c r="O3160" s="200"/>
      <c r="P3160" s="200"/>
      <c r="Q3160" s="200"/>
      <c r="R3160" s="200"/>
      <c r="S3160" s="200"/>
      <c r="T3160" s="201"/>
      <c r="AT3160" s="195" t="s">
        <v>188</v>
      </c>
      <c r="AU3160" s="195" t="s">
        <v>81</v>
      </c>
      <c r="AV3160" s="12" t="s">
        <v>81</v>
      </c>
      <c r="AW3160" s="12" t="s">
        <v>34</v>
      </c>
      <c r="AX3160" s="12" t="s">
        <v>79</v>
      </c>
      <c r="AY3160" s="195" t="s">
        <v>177</v>
      </c>
    </row>
    <row r="3161" spans="2:65" s="1" customFormat="1" ht="36" customHeight="1">
      <c r="B3161" s="177"/>
      <c r="C3161" s="178" t="s">
        <v>2510</v>
      </c>
      <c r="D3161" s="178" t="s">
        <v>179</v>
      </c>
      <c r="E3161" s="179" t="s">
        <v>2511</v>
      </c>
      <c r="F3161" s="180" t="s">
        <v>2512</v>
      </c>
      <c r="G3161" s="181" t="s">
        <v>245</v>
      </c>
      <c r="H3161" s="182">
        <v>4</v>
      </c>
      <c r="I3161" s="183"/>
      <c r="J3161" s="184">
        <f>ROUND(I3161*H3161,2)</f>
        <v>0</v>
      </c>
      <c r="K3161" s="180" t="s">
        <v>3</v>
      </c>
      <c r="L3161" s="37"/>
      <c r="M3161" s="185" t="s">
        <v>3</v>
      </c>
      <c r="N3161" s="186" t="s">
        <v>43</v>
      </c>
      <c r="O3161" s="70"/>
      <c r="P3161" s="187">
        <f>O3161*H3161</f>
        <v>0</v>
      </c>
      <c r="Q3161" s="187">
        <v>0</v>
      </c>
      <c r="R3161" s="187">
        <f>Q3161*H3161</f>
        <v>0</v>
      </c>
      <c r="S3161" s="187">
        <v>0</v>
      </c>
      <c r="T3161" s="188">
        <f>S3161*H3161</f>
        <v>0</v>
      </c>
      <c r="AR3161" s="189" t="s">
        <v>265</v>
      </c>
      <c r="AT3161" s="189" t="s">
        <v>179</v>
      </c>
      <c r="AU3161" s="189" t="s">
        <v>81</v>
      </c>
      <c r="AY3161" s="18" t="s">
        <v>177</v>
      </c>
      <c r="BE3161" s="190">
        <f>IF(N3161="základní",J3161,0)</f>
        <v>0</v>
      </c>
      <c r="BF3161" s="190">
        <f>IF(N3161="snížená",J3161,0)</f>
        <v>0</v>
      </c>
      <c r="BG3161" s="190">
        <f>IF(N3161="zákl. přenesená",J3161,0)</f>
        <v>0</v>
      </c>
      <c r="BH3161" s="190">
        <f>IF(N3161="sníž. přenesená",J3161,0)</f>
        <v>0</v>
      </c>
      <c r="BI3161" s="190">
        <f>IF(N3161="nulová",J3161,0)</f>
        <v>0</v>
      </c>
      <c r="BJ3161" s="18" t="s">
        <v>79</v>
      </c>
      <c r="BK3161" s="190">
        <f>ROUND(I3161*H3161,2)</f>
        <v>0</v>
      </c>
      <c r="BL3161" s="18" t="s">
        <v>265</v>
      </c>
      <c r="BM3161" s="189" t="s">
        <v>2513</v>
      </c>
    </row>
    <row r="3162" spans="2:51" s="12" customFormat="1" ht="12">
      <c r="B3162" s="194"/>
      <c r="D3162" s="191" t="s">
        <v>188</v>
      </c>
      <c r="E3162" s="195" t="s">
        <v>3</v>
      </c>
      <c r="F3162" s="196" t="s">
        <v>2057</v>
      </c>
      <c r="H3162" s="197">
        <v>4</v>
      </c>
      <c r="I3162" s="198"/>
      <c r="L3162" s="194"/>
      <c r="M3162" s="199"/>
      <c r="N3162" s="200"/>
      <c r="O3162" s="200"/>
      <c r="P3162" s="200"/>
      <c r="Q3162" s="200"/>
      <c r="R3162" s="200"/>
      <c r="S3162" s="200"/>
      <c r="T3162" s="201"/>
      <c r="AT3162" s="195" t="s">
        <v>188</v>
      </c>
      <c r="AU3162" s="195" t="s">
        <v>81</v>
      </c>
      <c r="AV3162" s="12" t="s">
        <v>81</v>
      </c>
      <c r="AW3162" s="12" t="s">
        <v>34</v>
      </c>
      <c r="AX3162" s="12" t="s">
        <v>79</v>
      </c>
      <c r="AY3162" s="195" t="s">
        <v>177</v>
      </c>
    </row>
    <row r="3163" spans="2:65" s="1" customFormat="1" ht="36" customHeight="1">
      <c r="B3163" s="177"/>
      <c r="C3163" s="178" t="s">
        <v>2514</v>
      </c>
      <c r="D3163" s="178" t="s">
        <v>179</v>
      </c>
      <c r="E3163" s="179" t="s">
        <v>2515</v>
      </c>
      <c r="F3163" s="180" t="s">
        <v>2516</v>
      </c>
      <c r="G3163" s="181" t="s">
        <v>245</v>
      </c>
      <c r="H3163" s="182">
        <v>3</v>
      </c>
      <c r="I3163" s="183"/>
      <c r="J3163" s="184">
        <f>ROUND(I3163*H3163,2)</f>
        <v>0</v>
      </c>
      <c r="K3163" s="180" t="s">
        <v>3</v>
      </c>
      <c r="L3163" s="37"/>
      <c r="M3163" s="185" t="s">
        <v>3</v>
      </c>
      <c r="N3163" s="186" t="s">
        <v>43</v>
      </c>
      <c r="O3163" s="70"/>
      <c r="P3163" s="187">
        <f>O3163*H3163</f>
        <v>0</v>
      </c>
      <c r="Q3163" s="187">
        <v>0</v>
      </c>
      <c r="R3163" s="187">
        <f>Q3163*H3163</f>
        <v>0</v>
      </c>
      <c r="S3163" s="187">
        <v>0</v>
      </c>
      <c r="T3163" s="188">
        <f>S3163*H3163</f>
        <v>0</v>
      </c>
      <c r="AR3163" s="189" t="s">
        <v>265</v>
      </c>
      <c r="AT3163" s="189" t="s">
        <v>179</v>
      </c>
      <c r="AU3163" s="189" t="s">
        <v>81</v>
      </c>
      <c r="AY3163" s="18" t="s">
        <v>177</v>
      </c>
      <c r="BE3163" s="190">
        <f>IF(N3163="základní",J3163,0)</f>
        <v>0</v>
      </c>
      <c r="BF3163" s="190">
        <f>IF(N3163="snížená",J3163,0)</f>
        <v>0</v>
      </c>
      <c r="BG3163" s="190">
        <f>IF(N3163="zákl. přenesená",J3163,0)</f>
        <v>0</v>
      </c>
      <c r="BH3163" s="190">
        <f>IF(N3163="sníž. přenesená",J3163,0)</f>
        <v>0</v>
      </c>
      <c r="BI3163" s="190">
        <f>IF(N3163="nulová",J3163,0)</f>
        <v>0</v>
      </c>
      <c r="BJ3163" s="18" t="s">
        <v>79</v>
      </c>
      <c r="BK3163" s="190">
        <f>ROUND(I3163*H3163,2)</f>
        <v>0</v>
      </c>
      <c r="BL3163" s="18" t="s">
        <v>265</v>
      </c>
      <c r="BM3163" s="189" t="s">
        <v>2517</v>
      </c>
    </row>
    <row r="3164" spans="2:51" s="12" customFormat="1" ht="12">
      <c r="B3164" s="194"/>
      <c r="D3164" s="191" t="s">
        <v>188</v>
      </c>
      <c r="E3164" s="195" t="s">
        <v>3</v>
      </c>
      <c r="F3164" s="196" t="s">
        <v>321</v>
      </c>
      <c r="H3164" s="197">
        <v>3</v>
      </c>
      <c r="I3164" s="198"/>
      <c r="L3164" s="194"/>
      <c r="M3164" s="199"/>
      <c r="N3164" s="200"/>
      <c r="O3164" s="200"/>
      <c r="P3164" s="200"/>
      <c r="Q3164" s="200"/>
      <c r="R3164" s="200"/>
      <c r="S3164" s="200"/>
      <c r="T3164" s="201"/>
      <c r="AT3164" s="195" t="s">
        <v>188</v>
      </c>
      <c r="AU3164" s="195" t="s">
        <v>81</v>
      </c>
      <c r="AV3164" s="12" t="s">
        <v>81</v>
      </c>
      <c r="AW3164" s="12" t="s">
        <v>34</v>
      </c>
      <c r="AX3164" s="12" t="s">
        <v>79</v>
      </c>
      <c r="AY3164" s="195" t="s">
        <v>177</v>
      </c>
    </row>
    <row r="3165" spans="2:65" s="1" customFormat="1" ht="36" customHeight="1">
      <c r="B3165" s="177"/>
      <c r="C3165" s="178" t="s">
        <v>2518</v>
      </c>
      <c r="D3165" s="178" t="s">
        <v>179</v>
      </c>
      <c r="E3165" s="179" t="s">
        <v>2519</v>
      </c>
      <c r="F3165" s="180" t="s">
        <v>2520</v>
      </c>
      <c r="G3165" s="181" t="s">
        <v>245</v>
      </c>
      <c r="H3165" s="182">
        <v>1</v>
      </c>
      <c r="I3165" s="183"/>
      <c r="J3165" s="184">
        <f>ROUND(I3165*H3165,2)</f>
        <v>0</v>
      </c>
      <c r="K3165" s="180" t="s">
        <v>3</v>
      </c>
      <c r="L3165" s="37"/>
      <c r="M3165" s="185" t="s">
        <v>3</v>
      </c>
      <c r="N3165" s="186" t="s">
        <v>43</v>
      </c>
      <c r="O3165" s="70"/>
      <c r="P3165" s="187">
        <f>O3165*H3165</f>
        <v>0</v>
      </c>
      <c r="Q3165" s="187">
        <v>0</v>
      </c>
      <c r="R3165" s="187">
        <f>Q3165*H3165</f>
        <v>0</v>
      </c>
      <c r="S3165" s="187">
        <v>0</v>
      </c>
      <c r="T3165" s="188">
        <f>S3165*H3165</f>
        <v>0</v>
      </c>
      <c r="AR3165" s="189" t="s">
        <v>265</v>
      </c>
      <c r="AT3165" s="189" t="s">
        <v>179</v>
      </c>
      <c r="AU3165" s="189" t="s">
        <v>81</v>
      </c>
      <c r="AY3165" s="18" t="s">
        <v>177</v>
      </c>
      <c r="BE3165" s="190">
        <f>IF(N3165="základní",J3165,0)</f>
        <v>0</v>
      </c>
      <c r="BF3165" s="190">
        <f>IF(N3165="snížená",J3165,0)</f>
        <v>0</v>
      </c>
      <c r="BG3165" s="190">
        <f>IF(N3165="zákl. přenesená",J3165,0)</f>
        <v>0</v>
      </c>
      <c r="BH3165" s="190">
        <f>IF(N3165="sníž. přenesená",J3165,0)</f>
        <v>0</v>
      </c>
      <c r="BI3165" s="190">
        <f>IF(N3165="nulová",J3165,0)</f>
        <v>0</v>
      </c>
      <c r="BJ3165" s="18" t="s">
        <v>79</v>
      </c>
      <c r="BK3165" s="190">
        <f>ROUND(I3165*H3165,2)</f>
        <v>0</v>
      </c>
      <c r="BL3165" s="18" t="s">
        <v>265</v>
      </c>
      <c r="BM3165" s="189" t="s">
        <v>2521</v>
      </c>
    </row>
    <row r="3166" spans="2:51" s="12" customFormat="1" ht="12">
      <c r="B3166" s="194"/>
      <c r="D3166" s="191" t="s">
        <v>188</v>
      </c>
      <c r="E3166" s="195" t="s">
        <v>3</v>
      </c>
      <c r="F3166" s="196" t="s">
        <v>2071</v>
      </c>
      <c r="H3166" s="197">
        <v>1</v>
      </c>
      <c r="I3166" s="198"/>
      <c r="L3166" s="194"/>
      <c r="M3166" s="199"/>
      <c r="N3166" s="200"/>
      <c r="O3166" s="200"/>
      <c r="P3166" s="200"/>
      <c r="Q3166" s="200"/>
      <c r="R3166" s="200"/>
      <c r="S3166" s="200"/>
      <c r="T3166" s="201"/>
      <c r="AT3166" s="195" t="s">
        <v>188</v>
      </c>
      <c r="AU3166" s="195" t="s">
        <v>81</v>
      </c>
      <c r="AV3166" s="12" t="s">
        <v>81</v>
      </c>
      <c r="AW3166" s="12" t="s">
        <v>34</v>
      </c>
      <c r="AX3166" s="12" t="s">
        <v>79</v>
      </c>
      <c r="AY3166" s="195" t="s">
        <v>177</v>
      </c>
    </row>
    <row r="3167" spans="2:65" s="1" customFormat="1" ht="36" customHeight="1">
      <c r="B3167" s="177"/>
      <c r="C3167" s="178" t="s">
        <v>2522</v>
      </c>
      <c r="D3167" s="178" t="s">
        <v>179</v>
      </c>
      <c r="E3167" s="179" t="s">
        <v>2523</v>
      </c>
      <c r="F3167" s="180" t="s">
        <v>2524</v>
      </c>
      <c r="G3167" s="181" t="s">
        <v>245</v>
      </c>
      <c r="H3167" s="182">
        <v>1</v>
      </c>
      <c r="I3167" s="183"/>
      <c r="J3167" s="184">
        <f>ROUND(I3167*H3167,2)</f>
        <v>0</v>
      </c>
      <c r="K3167" s="180" t="s">
        <v>3</v>
      </c>
      <c r="L3167" s="37"/>
      <c r="M3167" s="185" t="s">
        <v>3</v>
      </c>
      <c r="N3167" s="186" t="s">
        <v>43</v>
      </c>
      <c r="O3167" s="70"/>
      <c r="P3167" s="187">
        <f>O3167*H3167</f>
        <v>0</v>
      </c>
      <c r="Q3167" s="187">
        <v>0</v>
      </c>
      <c r="R3167" s="187">
        <f>Q3167*H3167</f>
        <v>0</v>
      </c>
      <c r="S3167" s="187">
        <v>0</v>
      </c>
      <c r="T3167" s="188">
        <f>S3167*H3167</f>
        <v>0</v>
      </c>
      <c r="AR3167" s="189" t="s">
        <v>265</v>
      </c>
      <c r="AT3167" s="189" t="s">
        <v>179</v>
      </c>
      <c r="AU3167" s="189" t="s">
        <v>81</v>
      </c>
      <c r="AY3167" s="18" t="s">
        <v>177</v>
      </c>
      <c r="BE3167" s="190">
        <f>IF(N3167="základní",J3167,0)</f>
        <v>0</v>
      </c>
      <c r="BF3167" s="190">
        <f>IF(N3167="snížená",J3167,0)</f>
        <v>0</v>
      </c>
      <c r="BG3167" s="190">
        <f>IF(N3167="zákl. přenesená",J3167,0)</f>
        <v>0</v>
      </c>
      <c r="BH3167" s="190">
        <f>IF(N3167="sníž. přenesená",J3167,0)</f>
        <v>0</v>
      </c>
      <c r="BI3167" s="190">
        <f>IF(N3167="nulová",J3167,0)</f>
        <v>0</v>
      </c>
      <c r="BJ3167" s="18" t="s">
        <v>79</v>
      </c>
      <c r="BK3167" s="190">
        <f>ROUND(I3167*H3167,2)</f>
        <v>0</v>
      </c>
      <c r="BL3167" s="18" t="s">
        <v>265</v>
      </c>
      <c r="BM3167" s="189" t="s">
        <v>2525</v>
      </c>
    </row>
    <row r="3168" spans="2:51" s="12" customFormat="1" ht="12">
      <c r="B3168" s="194"/>
      <c r="D3168" s="191" t="s">
        <v>188</v>
      </c>
      <c r="E3168" s="195" t="s">
        <v>3</v>
      </c>
      <c r="F3168" s="196" t="s">
        <v>2071</v>
      </c>
      <c r="H3168" s="197">
        <v>1</v>
      </c>
      <c r="I3168" s="198"/>
      <c r="L3168" s="194"/>
      <c r="M3168" s="199"/>
      <c r="N3168" s="200"/>
      <c r="O3168" s="200"/>
      <c r="P3168" s="200"/>
      <c r="Q3168" s="200"/>
      <c r="R3168" s="200"/>
      <c r="S3168" s="200"/>
      <c r="T3168" s="201"/>
      <c r="AT3168" s="195" t="s">
        <v>188</v>
      </c>
      <c r="AU3168" s="195" t="s">
        <v>81</v>
      </c>
      <c r="AV3168" s="12" t="s">
        <v>81</v>
      </c>
      <c r="AW3168" s="12" t="s">
        <v>34</v>
      </c>
      <c r="AX3168" s="12" t="s">
        <v>79</v>
      </c>
      <c r="AY3168" s="195" t="s">
        <v>177</v>
      </c>
    </row>
    <row r="3169" spans="2:65" s="1" customFormat="1" ht="36" customHeight="1">
      <c r="B3169" s="177"/>
      <c r="C3169" s="178" t="s">
        <v>2526</v>
      </c>
      <c r="D3169" s="178" t="s">
        <v>179</v>
      </c>
      <c r="E3169" s="179" t="s">
        <v>2527</v>
      </c>
      <c r="F3169" s="180" t="s">
        <v>2528</v>
      </c>
      <c r="G3169" s="181" t="s">
        <v>245</v>
      </c>
      <c r="H3169" s="182">
        <v>1</v>
      </c>
      <c r="I3169" s="183"/>
      <c r="J3169" s="184">
        <f>ROUND(I3169*H3169,2)</f>
        <v>0</v>
      </c>
      <c r="K3169" s="180" t="s">
        <v>3</v>
      </c>
      <c r="L3169" s="37"/>
      <c r="M3169" s="185" t="s">
        <v>3</v>
      </c>
      <c r="N3169" s="186" t="s">
        <v>43</v>
      </c>
      <c r="O3169" s="70"/>
      <c r="P3169" s="187">
        <f>O3169*H3169</f>
        <v>0</v>
      </c>
      <c r="Q3169" s="187">
        <v>0</v>
      </c>
      <c r="R3169" s="187">
        <f>Q3169*H3169</f>
        <v>0</v>
      </c>
      <c r="S3169" s="187">
        <v>0</v>
      </c>
      <c r="T3169" s="188">
        <f>S3169*H3169</f>
        <v>0</v>
      </c>
      <c r="AR3169" s="189" t="s">
        <v>265</v>
      </c>
      <c r="AT3169" s="189" t="s">
        <v>179</v>
      </c>
      <c r="AU3169" s="189" t="s">
        <v>81</v>
      </c>
      <c r="AY3169" s="18" t="s">
        <v>177</v>
      </c>
      <c r="BE3169" s="190">
        <f>IF(N3169="základní",J3169,0)</f>
        <v>0</v>
      </c>
      <c r="BF3169" s="190">
        <f>IF(N3169="snížená",J3169,0)</f>
        <v>0</v>
      </c>
      <c r="BG3169" s="190">
        <f>IF(N3169="zákl. přenesená",J3169,0)</f>
        <v>0</v>
      </c>
      <c r="BH3169" s="190">
        <f>IF(N3169="sníž. přenesená",J3169,0)</f>
        <v>0</v>
      </c>
      <c r="BI3169" s="190">
        <f>IF(N3169="nulová",J3169,0)</f>
        <v>0</v>
      </c>
      <c r="BJ3169" s="18" t="s">
        <v>79</v>
      </c>
      <c r="BK3169" s="190">
        <f>ROUND(I3169*H3169,2)</f>
        <v>0</v>
      </c>
      <c r="BL3169" s="18" t="s">
        <v>265</v>
      </c>
      <c r="BM3169" s="189" t="s">
        <v>2529</v>
      </c>
    </row>
    <row r="3170" spans="2:51" s="12" customFormat="1" ht="12">
      <c r="B3170" s="194"/>
      <c r="D3170" s="191" t="s">
        <v>188</v>
      </c>
      <c r="E3170" s="195" t="s">
        <v>3</v>
      </c>
      <c r="F3170" s="196" t="s">
        <v>2071</v>
      </c>
      <c r="H3170" s="197">
        <v>1</v>
      </c>
      <c r="I3170" s="198"/>
      <c r="L3170" s="194"/>
      <c r="M3170" s="199"/>
      <c r="N3170" s="200"/>
      <c r="O3170" s="200"/>
      <c r="P3170" s="200"/>
      <c r="Q3170" s="200"/>
      <c r="R3170" s="200"/>
      <c r="S3170" s="200"/>
      <c r="T3170" s="201"/>
      <c r="AT3170" s="195" t="s">
        <v>188</v>
      </c>
      <c r="AU3170" s="195" t="s">
        <v>81</v>
      </c>
      <c r="AV3170" s="12" t="s">
        <v>81</v>
      </c>
      <c r="AW3170" s="12" t="s">
        <v>34</v>
      </c>
      <c r="AX3170" s="12" t="s">
        <v>79</v>
      </c>
      <c r="AY3170" s="195" t="s">
        <v>177</v>
      </c>
    </row>
    <row r="3171" spans="2:65" s="1" customFormat="1" ht="36" customHeight="1">
      <c r="B3171" s="177"/>
      <c r="C3171" s="178" t="s">
        <v>2530</v>
      </c>
      <c r="D3171" s="178" t="s">
        <v>179</v>
      </c>
      <c r="E3171" s="179" t="s">
        <v>2531</v>
      </c>
      <c r="F3171" s="180" t="s">
        <v>2532</v>
      </c>
      <c r="G3171" s="181" t="s">
        <v>245</v>
      </c>
      <c r="H3171" s="182">
        <v>1</v>
      </c>
      <c r="I3171" s="183"/>
      <c r="J3171" s="184">
        <f>ROUND(I3171*H3171,2)</f>
        <v>0</v>
      </c>
      <c r="K3171" s="180" t="s">
        <v>3</v>
      </c>
      <c r="L3171" s="37"/>
      <c r="M3171" s="185" t="s">
        <v>3</v>
      </c>
      <c r="N3171" s="186" t="s">
        <v>43</v>
      </c>
      <c r="O3171" s="70"/>
      <c r="P3171" s="187">
        <f>O3171*H3171</f>
        <v>0</v>
      </c>
      <c r="Q3171" s="187">
        <v>0</v>
      </c>
      <c r="R3171" s="187">
        <f>Q3171*H3171</f>
        <v>0</v>
      </c>
      <c r="S3171" s="187">
        <v>0</v>
      </c>
      <c r="T3171" s="188">
        <f>S3171*H3171</f>
        <v>0</v>
      </c>
      <c r="AR3171" s="189" t="s">
        <v>265</v>
      </c>
      <c r="AT3171" s="189" t="s">
        <v>179</v>
      </c>
      <c r="AU3171" s="189" t="s">
        <v>81</v>
      </c>
      <c r="AY3171" s="18" t="s">
        <v>177</v>
      </c>
      <c r="BE3171" s="190">
        <f>IF(N3171="základní",J3171,0)</f>
        <v>0</v>
      </c>
      <c r="BF3171" s="190">
        <f>IF(N3171="snížená",J3171,0)</f>
        <v>0</v>
      </c>
      <c r="BG3171" s="190">
        <f>IF(N3171="zákl. přenesená",J3171,0)</f>
        <v>0</v>
      </c>
      <c r="BH3171" s="190">
        <f>IF(N3171="sníž. přenesená",J3171,0)</f>
        <v>0</v>
      </c>
      <c r="BI3171" s="190">
        <f>IF(N3171="nulová",J3171,0)</f>
        <v>0</v>
      </c>
      <c r="BJ3171" s="18" t="s">
        <v>79</v>
      </c>
      <c r="BK3171" s="190">
        <f>ROUND(I3171*H3171,2)</f>
        <v>0</v>
      </c>
      <c r="BL3171" s="18" t="s">
        <v>265</v>
      </c>
      <c r="BM3171" s="189" t="s">
        <v>2533</v>
      </c>
    </row>
    <row r="3172" spans="2:51" s="12" customFormat="1" ht="12">
      <c r="B3172" s="194"/>
      <c r="D3172" s="191" t="s">
        <v>188</v>
      </c>
      <c r="E3172" s="195" t="s">
        <v>3</v>
      </c>
      <c r="F3172" s="196" t="s">
        <v>2071</v>
      </c>
      <c r="H3172" s="197">
        <v>1</v>
      </c>
      <c r="I3172" s="198"/>
      <c r="L3172" s="194"/>
      <c r="M3172" s="199"/>
      <c r="N3172" s="200"/>
      <c r="O3172" s="200"/>
      <c r="P3172" s="200"/>
      <c r="Q3172" s="200"/>
      <c r="R3172" s="200"/>
      <c r="S3172" s="200"/>
      <c r="T3172" s="201"/>
      <c r="AT3172" s="195" t="s">
        <v>188</v>
      </c>
      <c r="AU3172" s="195" t="s">
        <v>81</v>
      </c>
      <c r="AV3172" s="12" t="s">
        <v>81</v>
      </c>
      <c r="AW3172" s="12" t="s">
        <v>34</v>
      </c>
      <c r="AX3172" s="12" t="s">
        <v>79</v>
      </c>
      <c r="AY3172" s="195" t="s">
        <v>177</v>
      </c>
    </row>
    <row r="3173" spans="2:65" s="1" customFormat="1" ht="36" customHeight="1">
      <c r="B3173" s="177"/>
      <c r="C3173" s="178" t="s">
        <v>2534</v>
      </c>
      <c r="D3173" s="178" t="s">
        <v>179</v>
      </c>
      <c r="E3173" s="179" t="s">
        <v>2535</v>
      </c>
      <c r="F3173" s="180" t="s">
        <v>2536</v>
      </c>
      <c r="G3173" s="181" t="s">
        <v>245</v>
      </c>
      <c r="H3173" s="182">
        <v>5</v>
      </c>
      <c r="I3173" s="183"/>
      <c r="J3173" s="184">
        <f>ROUND(I3173*H3173,2)</f>
        <v>0</v>
      </c>
      <c r="K3173" s="180" t="s">
        <v>3</v>
      </c>
      <c r="L3173" s="37"/>
      <c r="M3173" s="185" t="s">
        <v>3</v>
      </c>
      <c r="N3173" s="186" t="s">
        <v>43</v>
      </c>
      <c r="O3173" s="70"/>
      <c r="P3173" s="187">
        <f>O3173*H3173</f>
        <v>0</v>
      </c>
      <c r="Q3173" s="187">
        <v>0</v>
      </c>
      <c r="R3173" s="187">
        <f>Q3173*H3173</f>
        <v>0</v>
      </c>
      <c r="S3173" s="187">
        <v>0</v>
      </c>
      <c r="T3173" s="188">
        <f>S3173*H3173</f>
        <v>0</v>
      </c>
      <c r="AR3173" s="189" t="s">
        <v>265</v>
      </c>
      <c r="AT3173" s="189" t="s">
        <v>179</v>
      </c>
      <c r="AU3173" s="189" t="s">
        <v>81</v>
      </c>
      <c r="AY3173" s="18" t="s">
        <v>177</v>
      </c>
      <c r="BE3173" s="190">
        <f>IF(N3173="základní",J3173,0)</f>
        <v>0</v>
      </c>
      <c r="BF3173" s="190">
        <f>IF(N3173="snížená",J3173,0)</f>
        <v>0</v>
      </c>
      <c r="BG3173" s="190">
        <f>IF(N3173="zákl. přenesená",J3173,0)</f>
        <v>0</v>
      </c>
      <c r="BH3173" s="190">
        <f>IF(N3173="sníž. přenesená",J3173,0)</f>
        <v>0</v>
      </c>
      <c r="BI3173" s="190">
        <f>IF(N3173="nulová",J3173,0)</f>
        <v>0</v>
      </c>
      <c r="BJ3173" s="18" t="s">
        <v>79</v>
      </c>
      <c r="BK3173" s="190">
        <f>ROUND(I3173*H3173,2)</f>
        <v>0</v>
      </c>
      <c r="BL3173" s="18" t="s">
        <v>265</v>
      </c>
      <c r="BM3173" s="189" t="s">
        <v>2537</v>
      </c>
    </row>
    <row r="3174" spans="2:51" s="12" customFormat="1" ht="12">
      <c r="B3174" s="194"/>
      <c r="D3174" s="191" t="s">
        <v>188</v>
      </c>
      <c r="E3174" s="195" t="s">
        <v>3</v>
      </c>
      <c r="F3174" s="196" t="s">
        <v>2441</v>
      </c>
      <c r="H3174" s="197">
        <v>5</v>
      </c>
      <c r="I3174" s="198"/>
      <c r="L3174" s="194"/>
      <c r="M3174" s="199"/>
      <c r="N3174" s="200"/>
      <c r="O3174" s="200"/>
      <c r="P3174" s="200"/>
      <c r="Q3174" s="200"/>
      <c r="R3174" s="200"/>
      <c r="S3174" s="200"/>
      <c r="T3174" s="201"/>
      <c r="AT3174" s="195" t="s">
        <v>188</v>
      </c>
      <c r="AU3174" s="195" t="s">
        <v>81</v>
      </c>
      <c r="AV3174" s="12" t="s">
        <v>81</v>
      </c>
      <c r="AW3174" s="12" t="s">
        <v>34</v>
      </c>
      <c r="AX3174" s="12" t="s">
        <v>79</v>
      </c>
      <c r="AY3174" s="195" t="s">
        <v>177</v>
      </c>
    </row>
    <row r="3175" spans="2:65" s="1" customFormat="1" ht="36" customHeight="1">
      <c r="B3175" s="177"/>
      <c r="C3175" s="178" t="s">
        <v>2538</v>
      </c>
      <c r="D3175" s="178" t="s">
        <v>179</v>
      </c>
      <c r="E3175" s="179" t="s">
        <v>2539</v>
      </c>
      <c r="F3175" s="180" t="s">
        <v>2540</v>
      </c>
      <c r="G3175" s="181" t="s">
        <v>245</v>
      </c>
      <c r="H3175" s="182">
        <v>1</v>
      </c>
      <c r="I3175" s="183"/>
      <c r="J3175" s="184">
        <f>ROUND(I3175*H3175,2)</f>
        <v>0</v>
      </c>
      <c r="K3175" s="180" t="s">
        <v>3</v>
      </c>
      <c r="L3175" s="37"/>
      <c r="M3175" s="185" t="s">
        <v>3</v>
      </c>
      <c r="N3175" s="186" t="s">
        <v>43</v>
      </c>
      <c r="O3175" s="70"/>
      <c r="P3175" s="187">
        <f>O3175*H3175</f>
        <v>0</v>
      </c>
      <c r="Q3175" s="187">
        <v>0</v>
      </c>
      <c r="R3175" s="187">
        <f>Q3175*H3175</f>
        <v>0</v>
      </c>
      <c r="S3175" s="187">
        <v>0</v>
      </c>
      <c r="T3175" s="188">
        <f>S3175*H3175</f>
        <v>0</v>
      </c>
      <c r="AR3175" s="189" t="s">
        <v>265</v>
      </c>
      <c r="AT3175" s="189" t="s">
        <v>179</v>
      </c>
      <c r="AU3175" s="189" t="s">
        <v>81</v>
      </c>
      <c r="AY3175" s="18" t="s">
        <v>177</v>
      </c>
      <c r="BE3175" s="190">
        <f>IF(N3175="základní",J3175,0)</f>
        <v>0</v>
      </c>
      <c r="BF3175" s="190">
        <f>IF(N3175="snížená",J3175,0)</f>
        <v>0</v>
      </c>
      <c r="BG3175" s="190">
        <f>IF(N3175="zákl. přenesená",J3175,0)</f>
        <v>0</v>
      </c>
      <c r="BH3175" s="190">
        <f>IF(N3175="sníž. přenesená",J3175,0)</f>
        <v>0</v>
      </c>
      <c r="BI3175" s="190">
        <f>IF(N3175="nulová",J3175,0)</f>
        <v>0</v>
      </c>
      <c r="BJ3175" s="18" t="s">
        <v>79</v>
      </c>
      <c r="BK3175" s="190">
        <f>ROUND(I3175*H3175,2)</f>
        <v>0</v>
      </c>
      <c r="BL3175" s="18" t="s">
        <v>265</v>
      </c>
      <c r="BM3175" s="189" t="s">
        <v>2541</v>
      </c>
    </row>
    <row r="3176" spans="2:51" s="12" customFormat="1" ht="12">
      <c r="B3176" s="194"/>
      <c r="D3176" s="191" t="s">
        <v>188</v>
      </c>
      <c r="E3176" s="195" t="s">
        <v>3</v>
      </c>
      <c r="F3176" s="196" t="s">
        <v>2071</v>
      </c>
      <c r="H3176" s="197">
        <v>1</v>
      </c>
      <c r="I3176" s="198"/>
      <c r="L3176" s="194"/>
      <c r="M3176" s="199"/>
      <c r="N3176" s="200"/>
      <c r="O3176" s="200"/>
      <c r="P3176" s="200"/>
      <c r="Q3176" s="200"/>
      <c r="R3176" s="200"/>
      <c r="S3176" s="200"/>
      <c r="T3176" s="201"/>
      <c r="AT3176" s="195" t="s">
        <v>188</v>
      </c>
      <c r="AU3176" s="195" t="s">
        <v>81</v>
      </c>
      <c r="AV3176" s="12" t="s">
        <v>81</v>
      </c>
      <c r="AW3176" s="12" t="s">
        <v>34</v>
      </c>
      <c r="AX3176" s="12" t="s">
        <v>79</v>
      </c>
      <c r="AY3176" s="195" t="s">
        <v>177</v>
      </c>
    </row>
    <row r="3177" spans="2:65" s="1" customFormat="1" ht="36" customHeight="1">
      <c r="B3177" s="177"/>
      <c r="C3177" s="178" t="s">
        <v>2542</v>
      </c>
      <c r="D3177" s="178" t="s">
        <v>179</v>
      </c>
      <c r="E3177" s="179" t="s">
        <v>2543</v>
      </c>
      <c r="F3177" s="180" t="s">
        <v>2544</v>
      </c>
      <c r="G3177" s="181" t="s">
        <v>245</v>
      </c>
      <c r="H3177" s="182">
        <v>1</v>
      </c>
      <c r="I3177" s="183"/>
      <c r="J3177" s="184">
        <f>ROUND(I3177*H3177,2)</f>
        <v>0</v>
      </c>
      <c r="K3177" s="180" t="s">
        <v>3</v>
      </c>
      <c r="L3177" s="37"/>
      <c r="M3177" s="185" t="s">
        <v>3</v>
      </c>
      <c r="N3177" s="186" t="s">
        <v>43</v>
      </c>
      <c r="O3177" s="70"/>
      <c r="P3177" s="187">
        <f>O3177*H3177</f>
        <v>0</v>
      </c>
      <c r="Q3177" s="187">
        <v>0</v>
      </c>
      <c r="R3177" s="187">
        <f>Q3177*H3177</f>
        <v>0</v>
      </c>
      <c r="S3177" s="187">
        <v>0</v>
      </c>
      <c r="T3177" s="188">
        <f>S3177*H3177</f>
        <v>0</v>
      </c>
      <c r="AR3177" s="189" t="s">
        <v>265</v>
      </c>
      <c r="AT3177" s="189" t="s">
        <v>179</v>
      </c>
      <c r="AU3177" s="189" t="s">
        <v>81</v>
      </c>
      <c r="AY3177" s="18" t="s">
        <v>177</v>
      </c>
      <c r="BE3177" s="190">
        <f>IF(N3177="základní",J3177,0)</f>
        <v>0</v>
      </c>
      <c r="BF3177" s="190">
        <f>IF(N3177="snížená",J3177,0)</f>
        <v>0</v>
      </c>
      <c r="BG3177" s="190">
        <f>IF(N3177="zákl. přenesená",J3177,0)</f>
        <v>0</v>
      </c>
      <c r="BH3177" s="190">
        <f>IF(N3177="sníž. přenesená",J3177,0)</f>
        <v>0</v>
      </c>
      <c r="BI3177" s="190">
        <f>IF(N3177="nulová",J3177,0)</f>
        <v>0</v>
      </c>
      <c r="BJ3177" s="18" t="s">
        <v>79</v>
      </c>
      <c r="BK3177" s="190">
        <f>ROUND(I3177*H3177,2)</f>
        <v>0</v>
      </c>
      <c r="BL3177" s="18" t="s">
        <v>265</v>
      </c>
      <c r="BM3177" s="189" t="s">
        <v>2545</v>
      </c>
    </row>
    <row r="3178" spans="2:51" s="12" customFormat="1" ht="12">
      <c r="B3178" s="194"/>
      <c r="D3178" s="191" t="s">
        <v>188</v>
      </c>
      <c r="E3178" s="195" t="s">
        <v>3</v>
      </c>
      <c r="F3178" s="196" t="s">
        <v>2071</v>
      </c>
      <c r="H3178" s="197">
        <v>1</v>
      </c>
      <c r="I3178" s="198"/>
      <c r="L3178" s="194"/>
      <c r="M3178" s="199"/>
      <c r="N3178" s="200"/>
      <c r="O3178" s="200"/>
      <c r="P3178" s="200"/>
      <c r="Q3178" s="200"/>
      <c r="R3178" s="200"/>
      <c r="S3178" s="200"/>
      <c r="T3178" s="201"/>
      <c r="AT3178" s="195" t="s">
        <v>188</v>
      </c>
      <c r="AU3178" s="195" t="s">
        <v>81</v>
      </c>
      <c r="AV3178" s="12" t="s">
        <v>81</v>
      </c>
      <c r="AW3178" s="12" t="s">
        <v>34</v>
      </c>
      <c r="AX3178" s="12" t="s">
        <v>79</v>
      </c>
      <c r="AY3178" s="195" t="s">
        <v>177</v>
      </c>
    </row>
    <row r="3179" spans="2:65" s="1" customFormat="1" ht="36" customHeight="1">
      <c r="B3179" s="177"/>
      <c r="C3179" s="178" t="s">
        <v>2546</v>
      </c>
      <c r="D3179" s="178" t="s">
        <v>179</v>
      </c>
      <c r="E3179" s="179" t="s">
        <v>2547</v>
      </c>
      <c r="F3179" s="180" t="s">
        <v>2548</v>
      </c>
      <c r="G3179" s="181" t="s">
        <v>245</v>
      </c>
      <c r="H3179" s="182">
        <v>1</v>
      </c>
      <c r="I3179" s="183"/>
      <c r="J3179" s="184">
        <f>ROUND(I3179*H3179,2)</f>
        <v>0</v>
      </c>
      <c r="K3179" s="180" t="s">
        <v>3</v>
      </c>
      <c r="L3179" s="37"/>
      <c r="M3179" s="185" t="s">
        <v>3</v>
      </c>
      <c r="N3179" s="186" t="s">
        <v>43</v>
      </c>
      <c r="O3179" s="70"/>
      <c r="P3179" s="187">
        <f>O3179*H3179</f>
        <v>0</v>
      </c>
      <c r="Q3179" s="187">
        <v>0</v>
      </c>
      <c r="R3179" s="187">
        <f>Q3179*H3179</f>
        <v>0</v>
      </c>
      <c r="S3179" s="187">
        <v>0</v>
      </c>
      <c r="T3179" s="188">
        <f>S3179*H3179</f>
        <v>0</v>
      </c>
      <c r="AR3179" s="189" t="s">
        <v>265</v>
      </c>
      <c r="AT3179" s="189" t="s">
        <v>179</v>
      </c>
      <c r="AU3179" s="189" t="s">
        <v>81</v>
      </c>
      <c r="AY3179" s="18" t="s">
        <v>177</v>
      </c>
      <c r="BE3179" s="190">
        <f>IF(N3179="základní",J3179,0)</f>
        <v>0</v>
      </c>
      <c r="BF3179" s="190">
        <f>IF(N3179="snížená",J3179,0)</f>
        <v>0</v>
      </c>
      <c r="BG3179" s="190">
        <f>IF(N3179="zákl. přenesená",J3179,0)</f>
        <v>0</v>
      </c>
      <c r="BH3179" s="190">
        <f>IF(N3179="sníž. přenesená",J3179,0)</f>
        <v>0</v>
      </c>
      <c r="BI3179" s="190">
        <f>IF(N3179="nulová",J3179,0)</f>
        <v>0</v>
      </c>
      <c r="BJ3179" s="18" t="s">
        <v>79</v>
      </c>
      <c r="BK3179" s="190">
        <f>ROUND(I3179*H3179,2)</f>
        <v>0</v>
      </c>
      <c r="BL3179" s="18" t="s">
        <v>265</v>
      </c>
      <c r="BM3179" s="189" t="s">
        <v>2549</v>
      </c>
    </row>
    <row r="3180" spans="2:51" s="12" customFormat="1" ht="12">
      <c r="B3180" s="194"/>
      <c r="D3180" s="191" t="s">
        <v>188</v>
      </c>
      <c r="E3180" s="195" t="s">
        <v>3</v>
      </c>
      <c r="F3180" s="196" t="s">
        <v>2071</v>
      </c>
      <c r="H3180" s="197">
        <v>1</v>
      </c>
      <c r="I3180" s="198"/>
      <c r="L3180" s="194"/>
      <c r="M3180" s="199"/>
      <c r="N3180" s="200"/>
      <c r="O3180" s="200"/>
      <c r="P3180" s="200"/>
      <c r="Q3180" s="200"/>
      <c r="R3180" s="200"/>
      <c r="S3180" s="200"/>
      <c r="T3180" s="201"/>
      <c r="AT3180" s="195" t="s">
        <v>188</v>
      </c>
      <c r="AU3180" s="195" t="s">
        <v>81</v>
      </c>
      <c r="AV3180" s="12" t="s">
        <v>81</v>
      </c>
      <c r="AW3180" s="12" t="s">
        <v>34</v>
      </c>
      <c r="AX3180" s="12" t="s">
        <v>79</v>
      </c>
      <c r="AY3180" s="195" t="s">
        <v>177</v>
      </c>
    </row>
    <row r="3181" spans="2:65" s="1" customFormat="1" ht="24" customHeight="1">
      <c r="B3181" s="177"/>
      <c r="C3181" s="178" t="s">
        <v>2550</v>
      </c>
      <c r="D3181" s="178" t="s">
        <v>179</v>
      </c>
      <c r="E3181" s="179" t="s">
        <v>2551</v>
      </c>
      <c r="F3181" s="180" t="s">
        <v>2552</v>
      </c>
      <c r="G3181" s="181" t="s">
        <v>245</v>
      </c>
      <c r="H3181" s="182">
        <v>1</v>
      </c>
      <c r="I3181" s="183"/>
      <c r="J3181" s="184">
        <f>ROUND(I3181*H3181,2)</f>
        <v>0</v>
      </c>
      <c r="K3181" s="180" t="s">
        <v>3</v>
      </c>
      <c r="L3181" s="37"/>
      <c r="M3181" s="185" t="s">
        <v>3</v>
      </c>
      <c r="N3181" s="186" t="s">
        <v>43</v>
      </c>
      <c r="O3181" s="70"/>
      <c r="P3181" s="187">
        <f>O3181*H3181</f>
        <v>0</v>
      </c>
      <c r="Q3181" s="187">
        <v>0</v>
      </c>
      <c r="R3181" s="187">
        <f>Q3181*H3181</f>
        <v>0</v>
      </c>
      <c r="S3181" s="187">
        <v>0</v>
      </c>
      <c r="T3181" s="188">
        <f>S3181*H3181</f>
        <v>0</v>
      </c>
      <c r="AR3181" s="189" t="s">
        <v>265</v>
      </c>
      <c r="AT3181" s="189" t="s">
        <v>179</v>
      </c>
      <c r="AU3181" s="189" t="s">
        <v>81</v>
      </c>
      <c r="AY3181" s="18" t="s">
        <v>177</v>
      </c>
      <c r="BE3181" s="190">
        <f>IF(N3181="základní",J3181,0)</f>
        <v>0</v>
      </c>
      <c r="BF3181" s="190">
        <f>IF(N3181="snížená",J3181,0)</f>
        <v>0</v>
      </c>
      <c r="BG3181" s="190">
        <f>IF(N3181="zákl. přenesená",J3181,0)</f>
        <v>0</v>
      </c>
      <c r="BH3181" s="190">
        <f>IF(N3181="sníž. přenesená",J3181,0)</f>
        <v>0</v>
      </c>
      <c r="BI3181" s="190">
        <f>IF(N3181="nulová",J3181,0)</f>
        <v>0</v>
      </c>
      <c r="BJ3181" s="18" t="s">
        <v>79</v>
      </c>
      <c r="BK3181" s="190">
        <f>ROUND(I3181*H3181,2)</f>
        <v>0</v>
      </c>
      <c r="BL3181" s="18" t="s">
        <v>265</v>
      </c>
      <c r="BM3181" s="189" t="s">
        <v>2553</v>
      </c>
    </row>
    <row r="3182" spans="2:51" s="12" customFormat="1" ht="12">
      <c r="B3182" s="194"/>
      <c r="D3182" s="191" t="s">
        <v>188</v>
      </c>
      <c r="E3182" s="195" t="s">
        <v>3</v>
      </c>
      <c r="F3182" s="196" t="s">
        <v>2071</v>
      </c>
      <c r="H3182" s="197">
        <v>1</v>
      </c>
      <c r="I3182" s="198"/>
      <c r="L3182" s="194"/>
      <c r="M3182" s="199"/>
      <c r="N3182" s="200"/>
      <c r="O3182" s="200"/>
      <c r="P3182" s="200"/>
      <c r="Q3182" s="200"/>
      <c r="R3182" s="200"/>
      <c r="S3182" s="200"/>
      <c r="T3182" s="201"/>
      <c r="AT3182" s="195" t="s">
        <v>188</v>
      </c>
      <c r="AU3182" s="195" t="s">
        <v>81</v>
      </c>
      <c r="AV3182" s="12" t="s">
        <v>81</v>
      </c>
      <c r="AW3182" s="12" t="s">
        <v>34</v>
      </c>
      <c r="AX3182" s="12" t="s">
        <v>79</v>
      </c>
      <c r="AY3182" s="195" t="s">
        <v>177</v>
      </c>
    </row>
    <row r="3183" spans="2:65" s="1" customFormat="1" ht="36" customHeight="1">
      <c r="B3183" s="177"/>
      <c r="C3183" s="178" t="s">
        <v>2554</v>
      </c>
      <c r="D3183" s="178" t="s">
        <v>179</v>
      </c>
      <c r="E3183" s="179" t="s">
        <v>2555</v>
      </c>
      <c r="F3183" s="180" t="s">
        <v>2556</v>
      </c>
      <c r="G3183" s="181" t="s">
        <v>245</v>
      </c>
      <c r="H3183" s="182">
        <v>1</v>
      </c>
      <c r="I3183" s="183"/>
      <c r="J3183" s="184">
        <f>ROUND(I3183*H3183,2)</f>
        <v>0</v>
      </c>
      <c r="K3183" s="180" t="s">
        <v>3</v>
      </c>
      <c r="L3183" s="37"/>
      <c r="M3183" s="185" t="s">
        <v>3</v>
      </c>
      <c r="N3183" s="186" t="s">
        <v>43</v>
      </c>
      <c r="O3183" s="70"/>
      <c r="P3183" s="187">
        <f>O3183*H3183</f>
        <v>0</v>
      </c>
      <c r="Q3183" s="187">
        <v>0</v>
      </c>
      <c r="R3183" s="187">
        <f>Q3183*H3183</f>
        <v>0</v>
      </c>
      <c r="S3183" s="187">
        <v>0</v>
      </c>
      <c r="T3183" s="188">
        <f>S3183*H3183</f>
        <v>0</v>
      </c>
      <c r="AR3183" s="189" t="s">
        <v>265</v>
      </c>
      <c r="AT3183" s="189" t="s">
        <v>179</v>
      </c>
      <c r="AU3183" s="189" t="s">
        <v>81</v>
      </c>
      <c r="AY3183" s="18" t="s">
        <v>177</v>
      </c>
      <c r="BE3183" s="190">
        <f>IF(N3183="základní",J3183,0)</f>
        <v>0</v>
      </c>
      <c r="BF3183" s="190">
        <f>IF(N3183="snížená",J3183,0)</f>
        <v>0</v>
      </c>
      <c r="BG3183" s="190">
        <f>IF(N3183="zákl. přenesená",J3183,0)</f>
        <v>0</v>
      </c>
      <c r="BH3183" s="190">
        <f>IF(N3183="sníž. přenesená",J3183,0)</f>
        <v>0</v>
      </c>
      <c r="BI3183" s="190">
        <f>IF(N3183="nulová",J3183,0)</f>
        <v>0</v>
      </c>
      <c r="BJ3183" s="18" t="s">
        <v>79</v>
      </c>
      <c r="BK3183" s="190">
        <f>ROUND(I3183*H3183,2)</f>
        <v>0</v>
      </c>
      <c r="BL3183" s="18" t="s">
        <v>265</v>
      </c>
      <c r="BM3183" s="189" t="s">
        <v>2557</v>
      </c>
    </row>
    <row r="3184" spans="2:51" s="12" customFormat="1" ht="12">
      <c r="B3184" s="194"/>
      <c r="D3184" s="191" t="s">
        <v>188</v>
      </c>
      <c r="E3184" s="195" t="s">
        <v>3</v>
      </c>
      <c r="F3184" s="196" t="s">
        <v>2071</v>
      </c>
      <c r="H3184" s="197">
        <v>1</v>
      </c>
      <c r="I3184" s="198"/>
      <c r="L3184" s="194"/>
      <c r="M3184" s="199"/>
      <c r="N3184" s="200"/>
      <c r="O3184" s="200"/>
      <c r="P3184" s="200"/>
      <c r="Q3184" s="200"/>
      <c r="R3184" s="200"/>
      <c r="S3184" s="200"/>
      <c r="T3184" s="201"/>
      <c r="AT3184" s="195" t="s">
        <v>188</v>
      </c>
      <c r="AU3184" s="195" t="s">
        <v>81</v>
      </c>
      <c r="AV3184" s="12" t="s">
        <v>81</v>
      </c>
      <c r="AW3184" s="12" t="s">
        <v>34</v>
      </c>
      <c r="AX3184" s="12" t="s">
        <v>79</v>
      </c>
      <c r="AY3184" s="195" t="s">
        <v>177</v>
      </c>
    </row>
    <row r="3185" spans="2:65" s="1" customFormat="1" ht="24" customHeight="1">
      <c r="B3185" s="177"/>
      <c r="C3185" s="178" t="s">
        <v>2558</v>
      </c>
      <c r="D3185" s="178" t="s">
        <v>179</v>
      </c>
      <c r="E3185" s="179" t="s">
        <v>2559</v>
      </c>
      <c r="F3185" s="180" t="s">
        <v>2560</v>
      </c>
      <c r="G3185" s="181" t="s">
        <v>245</v>
      </c>
      <c r="H3185" s="182">
        <v>5</v>
      </c>
      <c r="I3185" s="183"/>
      <c r="J3185" s="184">
        <f>ROUND(I3185*H3185,2)</f>
        <v>0</v>
      </c>
      <c r="K3185" s="180" t="s">
        <v>3</v>
      </c>
      <c r="L3185" s="37"/>
      <c r="M3185" s="185" t="s">
        <v>3</v>
      </c>
      <c r="N3185" s="186" t="s">
        <v>43</v>
      </c>
      <c r="O3185" s="70"/>
      <c r="P3185" s="187">
        <f>O3185*H3185</f>
        <v>0</v>
      </c>
      <c r="Q3185" s="187">
        <v>0</v>
      </c>
      <c r="R3185" s="187">
        <f>Q3185*H3185</f>
        <v>0</v>
      </c>
      <c r="S3185" s="187">
        <v>0</v>
      </c>
      <c r="T3185" s="188">
        <f>S3185*H3185</f>
        <v>0</v>
      </c>
      <c r="AR3185" s="189" t="s">
        <v>265</v>
      </c>
      <c r="AT3185" s="189" t="s">
        <v>179</v>
      </c>
      <c r="AU3185" s="189" t="s">
        <v>81</v>
      </c>
      <c r="AY3185" s="18" t="s">
        <v>177</v>
      </c>
      <c r="BE3185" s="190">
        <f>IF(N3185="základní",J3185,0)</f>
        <v>0</v>
      </c>
      <c r="BF3185" s="190">
        <f>IF(N3185="snížená",J3185,0)</f>
        <v>0</v>
      </c>
      <c r="BG3185" s="190">
        <f>IF(N3185="zákl. přenesená",J3185,0)</f>
        <v>0</v>
      </c>
      <c r="BH3185" s="190">
        <f>IF(N3185="sníž. přenesená",J3185,0)</f>
        <v>0</v>
      </c>
      <c r="BI3185" s="190">
        <f>IF(N3185="nulová",J3185,0)</f>
        <v>0</v>
      </c>
      <c r="BJ3185" s="18" t="s">
        <v>79</v>
      </c>
      <c r="BK3185" s="190">
        <f>ROUND(I3185*H3185,2)</f>
        <v>0</v>
      </c>
      <c r="BL3185" s="18" t="s">
        <v>265</v>
      </c>
      <c r="BM3185" s="189" t="s">
        <v>2561</v>
      </c>
    </row>
    <row r="3186" spans="2:51" s="12" customFormat="1" ht="12">
      <c r="B3186" s="194"/>
      <c r="D3186" s="191" t="s">
        <v>188</v>
      </c>
      <c r="E3186" s="195" t="s">
        <v>3</v>
      </c>
      <c r="F3186" s="196" t="s">
        <v>2052</v>
      </c>
      <c r="H3186" s="197">
        <v>5</v>
      </c>
      <c r="I3186" s="198"/>
      <c r="L3186" s="194"/>
      <c r="M3186" s="199"/>
      <c r="N3186" s="200"/>
      <c r="O3186" s="200"/>
      <c r="P3186" s="200"/>
      <c r="Q3186" s="200"/>
      <c r="R3186" s="200"/>
      <c r="S3186" s="200"/>
      <c r="T3186" s="201"/>
      <c r="AT3186" s="195" t="s">
        <v>188</v>
      </c>
      <c r="AU3186" s="195" t="s">
        <v>81</v>
      </c>
      <c r="AV3186" s="12" t="s">
        <v>81</v>
      </c>
      <c r="AW3186" s="12" t="s">
        <v>34</v>
      </c>
      <c r="AX3186" s="12" t="s">
        <v>79</v>
      </c>
      <c r="AY3186" s="195" t="s">
        <v>177</v>
      </c>
    </row>
    <row r="3187" spans="2:65" s="1" customFormat="1" ht="24" customHeight="1">
      <c r="B3187" s="177"/>
      <c r="C3187" s="178" t="s">
        <v>2562</v>
      </c>
      <c r="D3187" s="178" t="s">
        <v>179</v>
      </c>
      <c r="E3187" s="179" t="s">
        <v>2563</v>
      </c>
      <c r="F3187" s="180" t="s">
        <v>2564</v>
      </c>
      <c r="G3187" s="181" t="s">
        <v>245</v>
      </c>
      <c r="H3187" s="182">
        <v>5</v>
      </c>
      <c r="I3187" s="183"/>
      <c r="J3187" s="184">
        <f>ROUND(I3187*H3187,2)</f>
        <v>0</v>
      </c>
      <c r="K3187" s="180" t="s">
        <v>3</v>
      </c>
      <c r="L3187" s="37"/>
      <c r="M3187" s="185" t="s">
        <v>3</v>
      </c>
      <c r="N3187" s="186" t="s">
        <v>43</v>
      </c>
      <c r="O3187" s="70"/>
      <c r="P3187" s="187">
        <f>O3187*H3187</f>
        <v>0</v>
      </c>
      <c r="Q3187" s="187">
        <v>0</v>
      </c>
      <c r="R3187" s="187">
        <f>Q3187*H3187</f>
        <v>0</v>
      </c>
      <c r="S3187" s="187">
        <v>0</v>
      </c>
      <c r="T3187" s="188">
        <f>S3187*H3187</f>
        <v>0</v>
      </c>
      <c r="AR3187" s="189" t="s">
        <v>265</v>
      </c>
      <c r="AT3187" s="189" t="s">
        <v>179</v>
      </c>
      <c r="AU3187" s="189" t="s">
        <v>81</v>
      </c>
      <c r="AY3187" s="18" t="s">
        <v>177</v>
      </c>
      <c r="BE3187" s="190">
        <f>IF(N3187="základní",J3187,0)</f>
        <v>0</v>
      </c>
      <c r="BF3187" s="190">
        <f>IF(N3187="snížená",J3187,0)</f>
        <v>0</v>
      </c>
      <c r="BG3187" s="190">
        <f>IF(N3187="zákl. přenesená",J3187,0)</f>
        <v>0</v>
      </c>
      <c r="BH3187" s="190">
        <f>IF(N3187="sníž. přenesená",J3187,0)</f>
        <v>0</v>
      </c>
      <c r="BI3187" s="190">
        <f>IF(N3187="nulová",J3187,0)</f>
        <v>0</v>
      </c>
      <c r="BJ3187" s="18" t="s">
        <v>79</v>
      </c>
      <c r="BK3187" s="190">
        <f>ROUND(I3187*H3187,2)</f>
        <v>0</v>
      </c>
      <c r="BL3187" s="18" t="s">
        <v>265</v>
      </c>
      <c r="BM3187" s="189" t="s">
        <v>2565</v>
      </c>
    </row>
    <row r="3188" spans="2:51" s="12" customFormat="1" ht="12">
      <c r="B3188" s="194"/>
      <c r="D3188" s="191" t="s">
        <v>188</v>
      </c>
      <c r="E3188" s="195" t="s">
        <v>3</v>
      </c>
      <c r="F3188" s="196" t="s">
        <v>2052</v>
      </c>
      <c r="H3188" s="197">
        <v>5</v>
      </c>
      <c r="I3188" s="198"/>
      <c r="L3188" s="194"/>
      <c r="M3188" s="199"/>
      <c r="N3188" s="200"/>
      <c r="O3188" s="200"/>
      <c r="P3188" s="200"/>
      <c r="Q3188" s="200"/>
      <c r="R3188" s="200"/>
      <c r="S3188" s="200"/>
      <c r="T3188" s="201"/>
      <c r="AT3188" s="195" t="s">
        <v>188</v>
      </c>
      <c r="AU3188" s="195" t="s">
        <v>81</v>
      </c>
      <c r="AV3188" s="12" t="s">
        <v>81</v>
      </c>
      <c r="AW3188" s="12" t="s">
        <v>34</v>
      </c>
      <c r="AX3188" s="12" t="s">
        <v>79</v>
      </c>
      <c r="AY3188" s="195" t="s">
        <v>177</v>
      </c>
    </row>
    <row r="3189" spans="2:65" s="1" customFormat="1" ht="36" customHeight="1">
      <c r="B3189" s="177"/>
      <c r="C3189" s="178" t="s">
        <v>2566</v>
      </c>
      <c r="D3189" s="178" t="s">
        <v>179</v>
      </c>
      <c r="E3189" s="179" t="s">
        <v>2567</v>
      </c>
      <c r="F3189" s="180" t="s">
        <v>2568</v>
      </c>
      <c r="G3189" s="181" t="s">
        <v>245</v>
      </c>
      <c r="H3189" s="182">
        <v>1</v>
      </c>
      <c r="I3189" s="183"/>
      <c r="J3189" s="184">
        <f>ROUND(I3189*H3189,2)</f>
        <v>0</v>
      </c>
      <c r="K3189" s="180" t="s">
        <v>3</v>
      </c>
      <c r="L3189" s="37"/>
      <c r="M3189" s="185" t="s">
        <v>3</v>
      </c>
      <c r="N3189" s="186" t="s">
        <v>43</v>
      </c>
      <c r="O3189" s="70"/>
      <c r="P3189" s="187">
        <f>O3189*H3189</f>
        <v>0</v>
      </c>
      <c r="Q3189" s="187">
        <v>0</v>
      </c>
      <c r="R3189" s="187">
        <f>Q3189*H3189</f>
        <v>0</v>
      </c>
      <c r="S3189" s="187">
        <v>0</v>
      </c>
      <c r="T3189" s="188">
        <f>S3189*H3189</f>
        <v>0</v>
      </c>
      <c r="AR3189" s="189" t="s">
        <v>265</v>
      </c>
      <c r="AT3189" s="189" t="s">
        <v>179</v>
      </c>
      <c r="AU3189" s="189" t="s">
        <v>81</v>
      </c>
      <c r="AY3189" s="18" t="s">
        <v>177</v>
      </c>
      <c r="BE3189" s="190">
        <f>IF(N3189="základní",J3189,0)</f>
        <v>0</v>
      </c>
      <c r="BF3189" s="190">
        <f>IF(N3189="snížená",J3189,0)</f>
        <v>0</v>
      </c>
      <c r="BG3189" s="190">
        <f>IF(N3189="zákl. přenesená",J3189,0)</f>
        <v>0</v>
      </c>
      <c r="BH3189" s="190">
        <f>IF(N3189="sníž. přenesená",J3189,0)</f>
        <v>0</v>
      </c>
      <c r="BI3189" s="190">
        <f>IF(N3189="nulová",J3189,0)</f>
        <v>0</v>
      </c>
      <c r="BJ3189" s="18" t="s">
        <v>79</v>
      </c>
      <c r="BK3189" s="190">
        <f>ROUND(I3189*H3189,2)</f>
        <v>0</v>
      </c>
      <c r="BL3189" s="18" t="s">
        <v>265</v>
      </c>
      <c r="BM3189" s="189" t="s">
        <v>2569</v>
      </c>
    </row>
    <row r="3190" spans="2:51" s="12" customFormat="1" ht="12">
      <c r="B3190" s="194"/>
      <c r="D3190" s="191" t="s">
        <v>188</v>
      </c>
      <c r="E3190" s="195" t="s">
        <v>3</v>
      </c>
      <c r="F3190" s="196" t="s">
        <v>2071</v>
      </c>
      <c r="H3190" s="197">
        <v>1</v>
      </c>
      <c r="I3190" s="198"/>
      <c r="L3190" s="194"/>
      <c r="M3190" s="199"/>
      <c r="N3190" s="200"/>
      <c r="O3190" s="200"/>
      <c r="P3190" s="200"/>
      <c r="Q3190" s="200"/>
      <c r="R3190" s="200"/>
      <c r="S3190" s="200"/>
      <c r="T3190" s="201"/>
      <c r="AT3190" s="195" t="s">
        <v>188</v>
      </c>
      <c r="AU3190" s="195" t="s">
        <v>81</v>
      </c>
      <c r="AV3190" s="12" t="s">
        <v>81</v>
      </c>
      <c r="AW3190" s="12" t="s">
        <v>34</v>
      </c>
      <c r="AX3190" s="12" t="s">
        <v>79</v>
      </c>
      <c r="AY3190" s="195" t="s">
        <v>177</v>
      </c>
    </row>
    <row r="3191" spans="2:65" s="1" customFormat="1" ht="36" customHeight="1">
      <c r="B3191" s="177"/>
      <c r="C3191" s="178" t="s">
        <v>2570</v>
      </c>
      <c r="D3191" s="178" t="s">
        <v>179</v>
      </c>
      <c r="E3191" s="179" t="s">
        <v>2571</v>
      </c>
      <c r="F3191" s="180" t="s">
        <v>2572</v>
      </c>
      <c r="G3191" s="181" t="s">
        <v>245</v>
      </c>
      <c r="H3191" s="182">
        <v>1</v>
      </c>
      <c r="I3191" s="183"/>
      <c r="J3191" s="184">
        <f>ROUND(I3191*H3191,2)</f>
        <v>0</v>
      </c>
      <c r="K3191" s="180" t="s">
        <v>3</v>
      </c>
      <c r="L3191" s="37"/>
      <c r="M3191" s="185" t="s">
        <v>3</v>
      </c>
      <c r="N3191" s="186" t="s">
        <v>43</v>
      </c>
      <c r="O3191" s="70"/>
      <c r="P3191" s="187">
        <f>O3191*H3191</f>
        <v>0</v>
      </c>
      <c r="Q3191" s="187">
        <v>0</v>
      </c>
      <c r="R3191" s="187">
        <f>Q3191*H3191</f>
        <v>0</v>
      </c>
      <c r="S3191" s="187">
        <v>0</v>
      </c>
      <c r="T3191" s="188">
        <f>S3191*H3191</f>
        <v>0</v>
      </c>
      <c r="AR3191" s="189" t="s">
        <v>265</v>
      </c>
      <c r="AT3191" s="189" t="s">
        <v>179</v>
      </c>
      <c r="AU3191" s="189" t="s">
        <v>81</v>
      </c>
      <c r="AY3191" s="18" t="s">
        <v>177</v>
      </c>
      <c r="BE3191" s="190">
        <f>IF(N3191="základní",J3191,0)</f>
        <v>0</v>
      </c>
      <c r="BF3191" s="190">
        <f>IF(N3191="snížená",J3191,0)</f>
        <v>0</v>
      </c>
      <c r="BG3191" s="190">
        <f>IF(N3191="zákl. přenesená",J3191,0)</f>
        <v>0</v>
      </c>
      <c r="BH3191" s="190">
        <f>IF(N3191="sníž. přenesená",J3191,0)</f>
        <v>0</v>
      </c>
      <c r="BI3191" s="190">
        <f>IF(N3191="nulová",J3191,0)</f>
        <v>0</v>
      </c>
      <c r="BJ3191" s="18" t="s">
        <v>79</v>
      </c>
      <c r="BK3191" s="190">
        <f>ROUND(I3191*H3191,2)</f>
        <v>0</v>
      </c>
      <c r="BL3191" s="18" t="s">
        <v>265</v>
      </c>
      <c r="BM3191" s="189" t="s">
        <v>2573</v>
      </c>
    </row>
    <row r="3192" spans="2:51" s="12" customFormat="1" ht="12">
      <c r="B3192" s="194"/>
      <c r="D3192" s="191" t="s">
        <v>188</v>
      </c>
      <c r="E3192" s="195" t="s">
        <v>3</v>
      </c>
      <c r="F3192" s="196" t="s">
        <v>2071</v>
      </c>
      <c r="H3192" s="197">
        <v>1</v>
      </c>
      <c r="I3192" s="198"/>
      <c r="L3192" s="194"/>
      <c r="M3192" s="199"/>
      <c r="N3192" s="200"/>
      <c r="O3192" s="200"/>
      <c r="P3192" s="200"/>
      <c r="Q3192" s="200"/>
      <c r="R3192" s="200"/>
      <c r="S3192" s="200"/>
      <c r="T3192" s="201"/>
      <c r="AT3192" s="195" t="s">
        <v>188</v>
      </c>
      <c r="AU3192" s="195" t="s">
        <v>81</v>
      </c>
      <c r="AV3192" s="12" t="s">
        <v>81</v>
      </c>
      <c r="AW3192" s="12" t="s">
        <v>34</v>
      </c>
      <c r="AX3192" s="12" t="s">
        <v>79</v>
      </c>
      <c r="AY3192" s="195" t="s">
        <v>177</v>
      </c>
    </row>
    <row r="3193" spans="2:65" s="1" customFormat="1" ht="36" customHeight="1">
      <c r="B3193" s="177"/>
      <c r="C3193" s="178" t="s">
        <v>2574</v>
      </c>
      <c r="D3193" s="178" t="s">
        <v>179</v>
      </c>
      <c r="E3193" s="179" t="s">
        <v>2575</v>
      </c>
      <c r="F3193" s="180" t="s">
        <v>2576</v>
      </c>
      <c r="G3193" s="181" t="s">
        <v>245</v>
      </c>
      <c r="H3193" s="182">
        <v>3</v>
      </c>
      <c r="I3193" s="183"/>
      <c r="J3193" s="184">
        <f>ROUND(I3193*H3193,2)</f>
        <v>0</v>
      </c>
      <c r="K3193" s="180" t="s">
        <v>3</v>
      </c>
      <c r="L3193" s="37"/>
      <c r="M3193" s="185" t="s">
        <v>3</v>
      </c>
      <c r="N3193" s="186" t="s">
        <v>43</v>
      </c>
      <c r="O3193" s="70"/>
      <c r="P3193" s="187">
        <f>O3193*H3193</f>
        <v>0</v>
      </c>
      <c r="Q3193" s="187">
        <v>0</v>
      </c>
      <c r="R3193" s="187">
        <f>Q3193*H3193</f>
        <v>0</v>
      </c>
      <c r="S3193" s="187">
        <v>0</v>
      </c>
      <c r="T3193" s="188">
        <f>S3193*H3193</f>
        <v>0</v>
      </c>
      <c r="AR3193" s="189" t="s">
        <v>265</v>
      </c>
      <c r="AT3193" s="189" t="s">
        <v>179</v>
      </c>
      <c r="AU3193" s="189" t="s">
        <v>81</v>
      </c>
      <c r="AY3193" s="18" t="s">
        <v>177</v>
      </c>
      <c r="BE3193" s="190">
        <f>IF(N3193="základní",J3193,0)</f>
        <v>0</v>
      </c>
      <c r="BF3193" s="190">
        <f>IF(N3193="snížená",J3193,0)</f>
        <v>0</v>
      </c>
      <c r="BG3193" s="190">
        <f>IF(N3193="zákl. přenesená",J3193,0)</f>
        <v>0</v>
      </c>
      <c r="BH3193" s="190">
        <f>IF(N3193="sníž. přenesená",J3193,0)</f>
        <v>0</v>
      </c>
      <c r="BI3193" s="190">
        <f>IF(N3193="nulová",J3193,0)</f>
        <v>0</v>
      </c>
      <c r="BJ3193" s="18" t="s">
        <v>79</v>
      </c>
      <c r="BK3193" s="190">
        <f>ROUND(I3193*H3193,2)</f>
        <v>0</v>
      </c>
      <c r="BL3193" s="18" t="s">
        <v>265</v>
      </c>
      <c r="BM3193" s="189" t="s">
        <v>2577</v>
      </c>
    </row>
    <row r="3194" spans="2:51" s="12" customFormat="1" ht="12">
      <c r="B3194" s="194"/>
      <c r="D3194" s="191" t="s">
        <v>188</v>
      </c>
      <c r="E3194" s="195" t="s">
        <v>3</v>
      </c>
      <c r="F3194" s="196" t="s">
        <v>321</v>
      </c>
      <c r="H3194" s="197">
        <v>3</v>
      </c>
      <c r="I3194" s="198"/>
      <c r="L3194" s="194"/>
      <c r="M3194" s="199"/>
      <c r="N3194" s="200"/>
      <c r="O3194" s="200"/>
      <c r="P3194" s="200"/>
      <c r="Q3194" s="200"/>
      <c r="R3194" s="200"/>
      <c r="S3194" s="200"/>
      <c r="T3194" s="201"/>
      <c r="AT3194" s="195" t="s">
        <v>188</v>
      </c>
      <c r="AU3194" s="195" t="s">
        <v>81</v>
      </c>
      <c r="AV3194" s="12" t="s">
        <v>81</v>
      </c>
      <c r="AW3194" s="12" t="s">
        <v>34</v>
      </c>
      <c r="AX3194" s="12" t="s">
        <v>79</v>
      </c>
      <c r="AY3194" s="195" t="s">
        <v>177</v>
      </c>
    </row>
    <row r="3195" spans="2:65" s="1" customFormat="1" ht="36" customHeight="1">
      <c r="B3195" s="177"/>
      <c r="C3195" s="178" t="s">
        <v>2578</v>
      </c>
      <c r="D3195" s="178" t="s">
        <v>179</v>
      </c>
      <c r="E3195" s="179" t="s">
        <v>2579</v>
      </c>
      <c r="F3195" s="180" t="s">
        <v>2580</v>
      </c>
      <c r="G3195" s="181" t="s">
        <v>245</v>
      </c>
      <c r="H3195" s="182">
        <v>4</v>
      </c>
      <c r="I3195" s="183"/>
      <c r="J3195" s="184">
        <f>ROUND(I3195*H3195,2)</f>
        <v>0</v>
      </c>
      <c r="K3195" s="180" t="s">
        <v>3</v>
      </c>
      <c r="L3195" s="37"/>
      <c r="M3195" s="185" t="s">
        <v>3</v>
      </c>
      <c r="N3195" s="186" t="s">
        <v>43</v>
      </c>
      <c r="O3195" s="70"/>
      <c r="P3195" s="187">
        <f>O3195*H3195</f>
        <v>0</v>
      </c>
      <c r="Q3195" s="187">
        <v>0</v>
      </c>
      <c r="R3195" s="187">
        <f>Q3195*H3195</f>
        <v>0</v>
      </c>
      <c r="S3195" s="187">
        <v>0</v>
      </c>
      <c r="T3195" s="188">
        <f>S3195*H3195</f>
        <v>0</v>
      </c>
      <c r="AR3195" s="189" t="s">
        <v>265</v>
      </c>
      <c r="AT3195" s="189" t="s">
        <v>179</v>
      </c>
      <c r="AU3195" s="189" t="s">
        <v>81</v>
      </c>
      <c r="AY3195" s="18" t="s">
        <v>177</v>
      </c>
      <c r="BE3195" s="190">
        <f>IF(N3195="základní",J3195,0)</f>
        <v>0</v>
      </c>
      <c r="BF3195" s="190">
        <f>IF(N3195="snížená",J3195,0)</f>
        <v>0</v>
      </c>
      <c r="BG3195" s="190">
        <f>IF(N3195="zákl. přenesená",J3195,0)</f>
        <v>0</v>
      </c>
      <c r="BH3195" s="190">
        <f>IF(N3195="sníž. přenesená",J3195,0)</f>
        <v>0</v>
      </c>
      <c r="BI3195" s="190">
        <f>IF(N3195="nulová",J3195,0)</f>
        <v>0</v>
      </c>
      <c r="BJ3195" s="18" t="s">
        <v>79</v>
      </c>
      <c r="BK3195" s="190">
        <f>ROUND(I3195*H3195,2)</f>
        <v>0</v>
      </c>
      <c r="BL3195" s="18" t="s">
        <v>265</v>
      </c>
      <c r="BM3195" s="189" t="s">
        <v>2581</v>
      </c>
    </row>
    <row r="3196" spans="2:51" s="12" customFormat="1" ht="12">
      <c r="B3196" s="194"/>
      <c r="D3196" s="191" t="s">
        <v>188</v>
      </c>
      <c r="E3196" s="195" t="s">
        <v>3</v>
      </c>
      <c r="F3196" s="196" t="s">
        <v>2057</v>
      </c>
      <c r="H3196" s="197">
        <v>4</v>
      </c>
      <c r="I3196" s="198"/>
      <c r="L3196" s="194"/>
      <c r="M3196" s="199"/>
      <c r="N3196" s="200"/>
      <c r="O3196" s="200"/>
      <c r="P3196" s="200"/>
      <c r="Q3196" s="200"/>
      <c r="R3196" s="200"/>
      <c r="S3196" s="200"/>
      <c r="T3196" s="201"/>
      <c r="AT3196" s="195" t="s">
        <v>188</v>
      </c>
      <c r="AU3196" s="195" t="s">
        <v>81</v>
      </c>
      <c r="AV3196" s="12" t="s">
        <v>81</v>
      </c>
      <c r="AW3196" s="12" t="s">
        <v>34</v>
      </c>
      <c r="AX3196" s="12" t="s">
        <v>79</v>
      </c>
      <c r="AY3196" s="195" t="s">
        <v>177</v>
      </c>
    </row>
    <row r="3197" spans="2:65" s="1" customFormat="1" ht="36" customHeight="1">
      <c r="B3197" s="177"/>
      <c r="C3197" s="178" t="s">
        <v>2582</v>
      </c>
      <c r="D3197" s="178" t="s">
        <v>179</v>
      </c>
      <c r="E3197" s="179" t="s">
        <v>2583</v>
      </c>
      <c r="F3197" s="180" t="s">
        <v>2584</v>
      </c>
      <c r="G3197" s="181" t="s">
        <v>245</v>
      </c>
      <c r="H3197" s="182">
        <v>1</v>
      </c>
      <c r="I3197" s="183"/>
      <c r="J3197" s="184">
        <f>ROUND(I3197*H3197,2)</f>
        <v>0</v>
      </c>
      <c r="K3197" s="180" t="s">
        <v>3</v>
      </c>
      <c r="L3197" s="37"/>
      <c r="M3197" s="185" t="s">
        <v>3</v>
      </c>
      <c r="N3197" s="186" t="s">
        <v>43</v>
      </c>
      <c r="O3197" s="70"/>
      <c r="P3197" s="187">
        <f>O3197*H3197</f>
        <v>0</v>
      </c>
      <c r="Q3197" s="187">
        <v>0</v>
      </c>
      <c r="R3197" s="187">
        <f>Q3197*H3197</f>
        <v>0</v>
      </c>
      <c r="S3197" s="187">
        <v>0</v>
      </c>
      <c r="T3197" s="188">
        <f>S3197*H3197</f>
        <v>0</v>
      </c>
      <c r="AR3197" s="189" t="s">
        <v>265</v>
      </c>
      <c r="AT3197" s="189" t="s">
        <v>179</v>
      </c>
      <c r="AU3197" s="189" t="s">
        <v>81</v>
      </c>
      <c r="AY3197" s="18" t="s">
        <v>177</v>
      </c>
      <c r="BE3197" s="190">
        <f>IF(N3197="základní",J3197,0)</f>
        <v>0</v>
      </c>
      <c r="BF3197" s="190">
        <f>IF(N3197="snížená",J3197,0)</f>
        <v>0</v>
      </c>
      <c r="BG3197" s="190">
        <f>IF(N3197="zákl. přenesená",J3197,0)</f>
        <v>0</v>
      </c>
      <c r="BH3197" s="190">
        <f>IF(N3197="sníž. přenesená",J3197,0)</f>
        <v>0</v>
      </c>
      <c r="BI3197" s="190">
        <f>IF(N3197="nulová",J3197,0)</f>
        <v>0</v>
      </c>
      <c r="BJ3197" s="18" t="s">
        <v>79</v>
      </c>
      <c r="BK3197" s="190">
        <f>ROUND(I3197*H3197,2)</f>
        <v>0</v>
      </c>
      <c r="BL3197" s="18" t="s">
        <v>265</v>
      </c>
      <c r="BM3197" s="189" t="s">
        <v>2585</v>
      </c>
    </row>
    <row r="3198" spans="2:51" s="12" customFormat="1" ht="12">
      <c r="B3198" s="194"/>
      <c r="D3198" s="191" t="s">
        <v>188</v>
      </c>
      <c r="E3198" s="195" t="s">
        <v>3</v>
      </c>
      <c r="F3198" s="196" t="s">
        <v>2071</v>
      </c>
      <c r="H3198" s="197">
        <v>1</v>
      </c>
      <c r="I3198" s="198"/>
      <c r="L3198" s="194"/>
      <c r="M3198" s="199"/>
      <c r="N3198" s="200"/>
      <c r="O3198" s="200"/>
      <c r="P3198" s="200"/>
      <c r="Q3198" s="200"/>
      <c r="R3198" s="200"/>
      <c r="S3198" s="200"/>
      <c r="T3198" s="201"/>
      <c r="AT3198" s="195" t="s">
        <v>188</v>
      </c>
      <c r="AU3198" s="195" t="s">
        <v>81</v>
      </c>
      <c r="AV3198" s="12" t="s">
        <v>81</v>
      </c>
      <c r="AW3198" s="12" t="s">
        <v>34</v>
      </c>
      <c r="AX3198" s="12" t="s">
        <v>79</v>
      </c>
      <c r="AY3198" s="195" t="s">
        <v>177</v>
      </c>
    </row>
    <row r="3199" spans="2:65" s="1" customFormat="1" ht="36" customHeight="1">
      <c r="B3199" s="177"/>
      <c r="C3199" s="178" t="s">
        <v>2586</v>
      </c>
      <c r="D3199" s="178" t="s">
        <v>179</v>
      </c>
      <c r="E3199" s="179" t="s">
        <v>2587</v>
      </c>
      <c r="F3199" s="180" t="s">
        <v>2588</v>
      </c>
      <c r="G3199" s="181" t="s">
        <v>245</v>
      </c>
      <c r="H3199" s="182">
        <v>1</v>
      </c>
      <c r="I3199" s="183"/>
      <c r="J3199" s="184">
        <f>ROUND(I3199*H3199,2)</f>
        <v>0</v>
      </c>
      <c r="K3199" s="180" t="s">
        <v>3</v>
      </c>
      <c r="L3199" s="37"/>
      <c r="M3199" s="185" t="s">
        <v>3</v>
      </c>
      <c r="N3199" s="186" t="s">
        <v>43</v>
      </c>
      <c r="O3199" s="70"/>
      <c r="P3199" s="187">
        <f>O3199*H3199</f>
        <v>0</v>
      </c>
      <c r="Q3199" s="187">
        <v>0</v>
      </c>
      <c r="R3199" s="187">
        <f>Q3199*H3199</f>
        <v>0</v>
      </c>
      <c r="S3199" s="187">
        <v>0</v>
      </c>
      <c r="T3199" s="188">
        <f>S3199*H3199</f>
        <v>0</v>
      </c>
      <c r="AR3199" s="189" t="s">
        <v>265</v>
      </c>
      <c r="AT3199" s="189" t="s">
        <v>179</v>
      </c>
      <c r="AU3199" s="189" t="s">
        <v>81</v>
      </c>
      <c r="AY3199" s="18" t="s">
        <v>177</v>
      </c>
      <c r="BE3199" s="190">
        <f>IF(N3199="základní",J3199,0)</f>
        <v>0</v>
      </c>
      <c r="BF3199" s="190">
        <f>IF(N3199="snížená",J3199,0)</f>
        <v>0</v>
      </c>
      <c r="BG3199" s="190">
        <f>IF(N3199="zákl. přenesená",J3199,0)</f>
        <v>0</v>
      </c>
      <c r="BH3199" s="190">
        <f>IF(N3199="sníž. přenesená",J3199,0)</f>
        <v>0</v>
      </c>
      <c r="BI3199" s="190">
        <f>IF(N3199="nulová",J3199,0)</f>
        <v>0</v>
      </c>
      <c r="BJ3199" s="18" t="s">
        <v>79</v>
      </c>
      <c r="BK3199" s="190">
        <f>ROUND(I3199*H3199,2)</f>
        <v>0</v>
      </c>
      <c r="BL3199" s="18" t="s">
        <v>265</v>
      </c>
      <c r="BM3199" s="189" t="s">
        <v>2589</v>
      </c>
    </row>
    <row r="3200" spans="2:51" s="12" customFormat="1" ht="12">
      <c r="B3200" s="194"/>
      <c r="D3200" s="191" t="s">
        <v>188</v>
      </c>
      <c r="E3200" s="195" t="s">
        <v>3</v>
      </c>
      <c r="F3200" s="196" t="s">
        <v>2071</v>
      </c>
      <c r="H3200" s="197">
        <v>1</v>
      </c>
      <c r="I3200" s="198"/>
      <c r="L3200" s="194"/>
      <c r="M3200" s="199"/>
      <c r="N3200" s="200"/>
      <c r="O3200" s="200"/>
      <c r="P3200" s="200"/>
      <c r="Q3200" s="200"/>
      <c r="R3200" s="200"/>
      <c r="S3200" s="200"/>
      <c r="T3200" s="201"/>
      <c r="AT3200" s="195" t="s">
        <v>188</v>
      </c>
      <c r="AU3200" s="195" t="s">
        <v>81</v>
      </c>
      <c r="AV3200" s="12" t="s">
        <v>81</v>
      </c>
      <c r="AW3200" s="12" t="s">
        <v>34</v>
      </c>
      <c r="AX3200" s="12" t="s">
        <v>79</v>
      </c>
      <c r="AY3200" s="195" t="s">
        <v>177</v>
      </c>
    </row>
    <row r="3201" spans="2:65" s="1" customFormat="1" ht="36" customHeight="1">
      <c r="B3201" s="177"/>
      <c r="C3201" s="178" t="s">
        <v>2590</v>
      </c>
      <c r="D3201" s="178" t="s">
        <v>179</v>
      </c>
      <c r="E3201" s="179" t="s">
        <v>2591</v>
      </c>
      <c r="F3201" s="180" t="s">
        <v>2592</v>
      </c>
      <c r="G3201" s="181" t="s">
        <v>245</v>
      </c>
      <c r="H3201" s="182">
        <v>1</v>
      </c>
      <c r="I3201" s="183"/>
      <c r="J3201" s="184">
        <f>ROUND(I3201*H3201,2)</f>
        <v>0</v>
      </c>
      <c r="K3201" s="180" t="s">
        <v>3</v>
      </c>
      <c r="L3201" s="37"/>
      <c r="M3201" s="185" t="s">
        <v>3</v>
      </c>
      <c r="N3201" s="186" t="s">
        <v>43</v>
      </c>
      <c r="O3201" s="70"/>
      <c r="P3201" s="187">
        <f>O3201*H3201</f>
        <v>0</v>
      </c>
      <c r="Q3201" s="187">
        <v>0</v>
      </c>
      <c r="R3201" s="187">
        <f>Q3201*H3201</f>
        <v>0</v>
      </c>
      <c r="S3201" s="187">
        <v>0</v>
      </c>
      <c r="T3201" s="188">
        <f>S3201*H3201</f>
        <v>0</v>
      </c>
      <c r="AR3201" s="189" t="s">
        <v>265</v>
      </c>
      <c r="AT3201" s="189" t="s">
        <v>179</v>
      </c>
      <c r="AU3201" s="189" t="s">
        <v>81</v>
      </c>
      <c r="AY3201" s="18" t="s">
        <v>177</v>
      </c>
      <c r="BE3201" s="190">
        <f>IF(N3201="základní",J3201,0)</f>
        <v>0</v>
      </c>
      <c r="BF3201" s="190">
        <f>IF(N3201="snížená",J3201,0)</f>
        <v>0</v>
      </c>
      <c r="BG3201" s="190">
        <f>IF(N3201="zákl. přenesená",J3201,0)</f>
        <v>0</v>
      </c>
      <c r="BH3201" s="190">
        <f>IF(N3201="sníž. přenesená",J3201,0)</f>
        <v>0</v>
      </c>
      <c r="BI3201" s="190">
        <f>IF(N3201="nulová",J3201,0)</f>
        <v>0</v>
      </c>
      <c r="BJ3201" s="18" t="s">
        <v>79</v>
      </c>
      <c r="BK3201" s="190">
        <f>ROUND(I3201*H3201,2)</f>
        <v>0</v>
      </c>
      <c r="BL3201" s="18" t="s">
        <v>265</v>
      </c>
      <c r="BM3201" s="189" t="s">
        <v>2593</v>
      </c>
    </row>
    <row r="3202" spans="2:51" s="12" customFormat="1" ht="12">
      <c r="B3202" s="194"/>
      <c r="D3202" s="191" t="s">
        <v>188</v>
      </c>
      <c r="E3202" s="195" t="s">
        <v>3</v>
      </c>
      <c r="F3202" s="196" t="s">
        <v>2071</v>
      </c>
      <c r="H3202" s="197">
        <v>1</v>
      </c>
      <c r="I3202" s="198"/>
      <c r="L3202" s="194"/>
      <c r="M3202" s="199"/>
      <c r="N3202" s="200"/>
      <c r="O3202" s="200"/>
      <c r="P3202" s="200"/>
      <c r="Q3202" s="200"/>
      <c r="R3202" s="200"/>
      <c r="S3202" s="200"/>
      <c r="T3202" s="201"/>
      <c r="AT3202" s="195" t="s">
        <v>188</v>
      </c>
      <c r="AU3202" s="195" t="s">
        <v>81</v>
      </c>
      <c r="AV3202" s="12" t="s">
        <v>81</v>
      </c>
      <c r="AW3202" s="12" t="s">
        <v>34</v>
      </c>
      <c r="AX3202" s="12" t="s">
        <v>79</v>
      </c>
      <c r="AY3202" s="195" t="s">
        <v>177</v>
      </c>
    </row>
    <row r="3203" spans="2:65" s="1" customFormat="1" ht="36" customHeight="1">
      <c r="B3203" s="177"/>
      <c r="C3203" s="178" t="s">
        <v>2594</v>
      </c>
      <c r="D3203" s="178" t="s">
        <v>179</v>
      </c>
      <c r="E3203" s="179" t="s">
        <v>2595</v>
      </c>
      <c r="F3203" s="180" t="s">
        <v>2596</v>
      </c>
      <c r="G3203" s="181" t="s">
        <v>245</v>
      </c>
      <c r="H3203" s="182">
        <v>1</v>
      </c>
      <c r="I3203" s="183"/>
      <c r="J3203" s="184">
        <f>ROUND(I3203*H3203,2)</f>
        <v>0</v>
      </c>
      <c r="K3203" s="180" t="s">
        <v>3</v>
      </c>
      <c r="L3203" s="37"/>
      <c r="M3203" s="185" t="s">
        <v>3</v>
      </c>
      <c r="N3203" s="186" t="s">
        <v>43</v>
      </c>
      <c r="O3203" s="70"/>
      <c r="P3203" s="187">
        <f>O3203*H3203</f>
        <v>0</v>
      </c>
      <c r="Q3203" s="187">
        <v>0</v>
      </c>
      <c r="R3203" s="187">
        <f>Q3203*H3203</f>
        <v>0</v>
      </c>
      <c r="S3203" s="187">
        <v>0</v>
      </c>
      <c r="T3203" s="188">
        <f>S3203*H3203</f>
        <v>0</v>
      </c>
      <c r="AR3203" s="189" t="s">
        <v>265</v>
      </c>
      <c r="AT3203" s="189" t="s">
        <v>179</v>
      </c>
      <c r="AU3203" s="189" t="s">
        <v>81</v>
      </c>
      <c r="AY3203" s="18" t="s">
        <v>177</v>
      </c>
      <c r="BE3203" s="190">
        <f>IF(N3203="základní",J3203,0)</f>
        <v>0</v>
      </c>
      <c r="BF3203" s="190">
        <f>IF(N3203="snížená",J3203,0)</f>
        <v>0</v>
      </c>
      <c r="BG3203" s="190">
        <f>IF(N3203="zákl. přenesená",J3203,0)</f>
        <v>0</v>
      </c>
      <c r="BH3203" s="190">
        <f>IF(N3203="sníž. přenesená",J3203,0)</f>
        <v>0</v>
      </c>
      <c r="BI3203" s="190">
        <f>IF(N3203="nulová",J3203,0)</f>
        <v>0</v>
      </c>
      <c r="BJ3203" s="18" t="s">
        <v>79</v>
      </c>
      <c r="BK3203" s="190">
        <f>ROUND(I3203*H3203,2)</f>
        <v>0</v>
      </c>
      <c r="BL3203" s="18" t="s">
        <v>265</v>
      </c>
      <c r="BM3203" s="189" t="s">
        <v>2597</v>
      </c>
    </row>
    <row r="3204" spans="2:51" s="12" customFormat="1" ht="12">
      <c r="B3204" s="194"/>
      <c r="D3204" s="191" t="s">
        <v>188</v>
      </c>
      <c r="E3204" s="195" t="s">
        <v>3</v>
      </c>
      <c r="F3204" s="196" t="s">
        <v>2071</v>
      </c>
      <c r="H3204" s="197">
        <v>1</v>
      </c>
      <c r="I3204" s="198"/>
      <c r="L3204" s="194"/>
      <c r="M3204" s="199"/>
      <c r="N3204" s="200"/>
      <c r="O3204" s="200"/>
      <c r="P3204" s="200"/>
      <c r="Q3204" s="200"/>
      <c r="R3204" s="200"/>
      <c r="S3204" s="200"/>
      <c r="T3204" s="201"/>
      <c r="AT3204" s="195" t="s">
        <v>188</v>
      </c>
      <c r="AU3204" s="195" t="s">
        <v>81</v>
      </c>
      <c r="AV3204" s="12" t="s">
        <v>81</v>
      </c>
      <c r="AW3204" s="12" t="s">
        <v>34</v>
      </c>
      <c r="AX3204" s="12" t="s">
        <v>79</v>
      </c>
      <c r="AY3204" s="195" t="s">
        <v>177</v>
      </c>
    </row>
    <row r="3205" spans="2:65" s="1" customFormat="1" ht="36" customHeight="1">
      <c r="B3205" s="177"/>
      <c r="C3205" s="178" t="s">
        <v>2598</v>
      </c>
      <c r="D3205" s="178" t="s">
        <v>179</v>
      </c>
      <c r="E3205" s="179" t="s">
        <v>2599</v>
      </c>
      <c r="F3205" s="180" t="s">
        <v>2600</v>
      </c>
      <c r="G3205" s="181" t="s">
        <v>245</v>
      </c>
      <c r="H3205" s="182">
        <v>1</v>
      </c>
      <c r="I3205" s="183"/>
      <c r="J3205" s="184">
        <f>ROUND(I3205*H3205,2)</f>
        <v>0</v>
      </c>
      <c r="K3205" s="180" t="s">
        <v>3</v>
      </c>
      <c r="L3205" s="37"/>
      <c r="M3205" s="185" t="s">
        <v>3</v>
      </c>
      <c r="N3205" s="186" t="s">
        <v>43</v>
      </c>
      <c r="O3205" s="70"/>
      <c r="P3205" s="187">
        <f>O3205*H3205</f>
        <v>0</v>
      </c>
      <c r="Q3205" s="187">
        <v>0</v>
      </c>
      <c r="R3205" s="187">
        <f>Q3205*H3205</f>
        <v>0</v>
      </c>
      <c r="S3205" s="187">
        <v>0</v>
      </c>
      <c r="T3205" s="188">
        <f>S3205*H3205</f>
        <v>0</v>
      </c>
      <c r="AR3205" s="189" t="s">
        <v>265</v>
      </c>
      <c r="AT3205" s="189" t="s">
        <v>179</v>
      </c>
      <c r="AU3205" s="189" t="s">
        <v>81</v>
      </c>
      <c r="AY3205" s="18" t="s">
        <v>177</v>
      </c>
      <c r="BE3205" s="190">
        <f>IF(N3205="základní",J3205,0)</f>
        <v>0</v>
      </c>
      <c r="BF3205" s="190">
        <f>IF(N3205="snížená",J3205,0)</f>
        <v>0</v>
      </c>
      <c r="BG3205" s="190">
        <f>IF(N3205="zákl. přenesená",J3205,0)</f>
        <v>0</v>
      </c>
      <c r="BH3205" s="190">
        <f>IF(N3205="sníž. přenesená",J3205,0)</f>
        <v>0</v>
      </c>
      <c r="BI3205" s="190">
        <f>IF(N3205="nulová",J3205,0)</f>
        <v>0</v>
      </c>
      <c r="BJ3205" s="18" t="s">
        <v>79</v>
      </c>
      <c r="BK3205" s="190">
        <f>ROUND(I3205*H3205,2)</f>
        <v>0</v>
      </c>
      <c r="BL3205" s="18" t="s">
        <v>265</v>
      </c>
      <c r="BM3205" s="189" t="s">
        <v>2601</v>
      </c>
    </row>
    <row r="3206" spans="2:51" s="12" customFormat="1" ht="12">
      <c r="B3206" s="194"/>
      <c r="D3206" s="191" t="s">
        <v>188</v>
      </c>
      <c r="E3206" s="195" t="s">
        <v>3</v>
      </c>
      <c r="F3206" s="196" t="s">
        <v>2071</v>
      </c>
      <c r="H3206" s="197">
        <v>1</v>
      </c>
      <c r="I3206" s="198"/>
      <c r="L3206" s="194"/>
      <c r="M3206" s="199"/>
      <c r="N3206" s="200"/>
      <c r="O3206" s="200"/>
      <c r="P3206" s="200"/>
      <c r="Q3206" s="200"/>
      <c r="R3206" s="200"/>
      <c r="S3206" s="200"/>
      <c r="T3206" s="201"/>
      <c r="AT3206" s="195" t="s">
        <v>188</v>
      </c>
      <c r="AU3206" s="195" t="s">
        <v>81</v>
      </c>
      <c r="AV3206" s="12" t="s">
        <v>81</v>
      </c>
      <c r="AW3206" s="12" t="s">
        <v>34</v>
      </c>
      <c r="AX3206" s="12" t="s">
        <v>79</v>
      </c>
      <c r="AY3206" s="195" t="s">
        <v>177</v>
      </c>
    </row>
    <row r="3207" spans="2:65" s="1" customFormat="1" ht="36" customHeight="1">
      <c r="B3207" s="177"/>
      <c r="C3207" s="178" t="s">
        <v>2602</v>
      </c>
      <c r="D3207" s="178" t="s">
        <v>179</v>
      </c>
      <c r="E3207" s="179" t="s">
        <v>2603</v>
      </c>
      <c r="F3207" s="180" t="s">
        <v>2604</v>
      </c>
      <c r="G3207" s="181" t="s">
        <v>245</v>
      </c>
      <c r="H3207" s="182">
        <v>1</v>
      </c>
      <c r="I3207" s="183"/>
      <c r="J3207" s="184">
        <f>ROUND(I3207*H3207,2)</f>
        <v>0</v>
      </c>
      <c r="K3207" s="180" t="s">
        <v>3</v>
      </c>
      <c r="L3207" s="37"/>
      <c r="M3207" s="185" t="s">
        <v>3</v>
      </c>
      <c r="N3207" s="186" t="s">
        <v>43</v>
      </c>
      <c r="O3207" s="70"/>
      <c r="P3207" s="187">
        <f>O3207*H3207</f>
        <v>0</v>
      </c>
      <c r="Q3207" s="187">
        <v>0</v>
      </c>
      <c r="R3207" s="187">
        <f>Q3207*H3207</f>
        <v>0</v>
      </c>
      <c r="S3207" s="187">
        <v>0</v>
      </c>
      <c r="T3207" s="188">
        <f>S3207*H3207</f>
        <v>0</v>
      </c>
      <c r="AR3207" s="189" t="s">
        <v>265</v>
      </c>
      <c r="AT3207" s="189" t="s">
        <v>179</v>
      </c>
      <c r="AU3207" s="189" t="s">
        <v>81</v>
      </c>
      <c r="AY3207" s="18" t="s">
        <v>177</v>
      </c>
      <c r="BE3207" s="190">
        <f>IF(N3207="základní",J3207,0)</f>
        <v>0</v>
      </c>
      <c r="BF3207" s="190">
        <f>IF(N3207="snížená",J3207,0)</f>
        <v>0</v>
      </c>
      <c r="BG3207" s="190">
        <f>IF(N3207="zákl. přenesená",J3207,0)</f>
        <v>0</v>
      </c>
      <c r="BH3207" s="190">
        <f>IF(N3207="sníž. přenesená",J3207,0)</f>
        <v>0</v>
      </c>
      <c r="BI3207" s="190">
        <f>IF(N3207="nulová",J3207,0)</f>
        <v>0</v>
      </c>
      <c r="BJ3207" s="18" t="s">
        <v>79</v>
      </c>
      <c r="BK3207" s="190">
        <f>ROUND(I3207*H3207,2)</f>
        <v>0</v>
      </c>
      <c r="BL3207" s="18" t="s">
        <v>265</v>
      </c>
      <c r="BM3207" s="189" t="s">
        <v>2605</v>
      </c>
    </row>
    <row r="3208" spans="2:51" s="12" customFormat="1" ht="12">
      <c r="B3208" s="194"/>
      <c r="D3208" s="191" t="s">
        <v>188</v>
      </c>
      <c r="E3208" s="195" t="s">
        <v>3</v>
      </c>
      <c r="F3208" s="196" t="s">
        <v>2071</v>
      </c>
      <c r="H3208" s="197">
        <v>1</v>
      </c>
      <c r="I3208" s="198"/>
      <c r="L3208" s="194"/>
      <c r="M3208" s="199"/>
      <c r="N3208" s="200"/>
      <c r="O3208" s="200"/>
      <c r="P3208" s="200"/>
      <c r="Q3208" s="200"/>
      <c r="R3208" s="200"/>
      <c r="S3208" s="200"/>
      <c r="T3208" s="201"/>
      <c r="AT3208" s="195" t="s">
        <v>188</v>
      </c>
      <c r="AU3208" s="195" t="s">
        <v>81</v>
      </c>
      <c r="AV3208" s="12" t="s">
        <v>81</v>
      </c>
      <c r="AW3208" s="12" t="s">
        <v>34</v>
      </c>
      <c r="AX3208" s="12" t="s">
        <v>79</v>
      </c>
      <c r="AY3208" s="195" t="s">
        <v>177</v>
      </c>
    </row>
    <row r="3209" spans="2:65" s="1" customFormat="1" ht="36" customHeight="1">
      <c r="B3209" s="177"/>
      <c r="C3209" s="178" t="s">
        <v>2606</v>
      </c>
      <c r="D3209" s="178" t="s">
        <v>179</v>
      </c>
      <c r="E3209" s="179" t="s">
        <v>2607</v>
      </c>
      <c r="F3209" s="180" t="s">
        <v>2608</v>
      </c>
      <c r="G3209" s="181" t="s">
        <v>245</v>
      </c>
      <c r="H3209" s="182">
        <v>1</v>
      </c>
      <c r="I3209" s="183"/>
      <c r="J3209" s="184">
        <f>ROUND(I3209*H3209,2)</f>
        <v>0</v>
      </c>
      <c r="K3209" s="180" t="s">
        <v>3</v>
      </c>
      <c r="L3209" s="37"/>
      <c r="M3209" s="185" t="s">
        <v>3</v>
      </c>
      <c r="N3209" s="186" t="s">
        <v>43</v>
      </c>
      <c r="O3209" s="70"/>
      <c r="P3209" s="187">
        <f>O3209*H3209</f>
        <v>0</v>
      </c>
      <c r="Q3209" s="187">
        <v>0</v>
      </c>
      <c r="R3209" s="187">
        <f>Q3209*H3209</f>
        <v>0</v>
      </c>
      <c r="S3209" s="187">
        <v>0</v>
      </c>
      <c r="T3209" s="188">
        <f>S3209*H3209</f>
        <v>0</v>
      </c>
      <c r="AR3209" s="189" t="s">
        <v>265</v>
      </c>
      <c r="AT3209" s="189" t="s">
        <v>179</v>
      </c>
      <c r="AU3209" s="189" t="s">
        <v>81</v>
      </c>
      <c r="AY3209" s="18" t="s">
        <v>177</v>
      </c>
      <c r="BE3209" s="190">
        <f>IF(N3209="základní",J3209,0)</f>
        <v>0</v>
      </c>
      <c r="BF3209" s="190">
        <f>IF(N3209="snížená",J3209,0)</f>
        <v>0</v>
      </c>
      <c r="BG3209" s="190">
        <f>IF(N3209="zákl. přenesená",J3209,0)</f>
        <v>0</v>
      </c>
      <c r="BH3209" s="190">
        <f>IF(N3209="sníž. přenesená",J3209,0)</f>
        <v>0</v>
      </c>
      <c r="BI3209" s="190">
        <f>IF(N3209="nulová",J3209,0)</f>
        <v>0</v>
      </c>
      <c r="BJ3209" s="18" t="s">
        <v>79</v>
      </c>
      <c r="BK3209" s="190">
        <f>ROUND(I3209*H3209,2)</f>
        <v>0</v>
      </c>
      <c r="BL3209" s="18" t="s">
        <v>265</v>
      </c>
      <c r="BM3209" s="189" t="s">
        <v>2609</v>
      </c>
    </row>
    <row r="3210" spans="2:51" s="12" customFormat="1" ht="12">
      <c r="B3210" s="194"/>
      <c r="D3210" s="191" t="s">
        <v>188</v>
      </c>
      <c r="E3210" s="195" t="s">
        <v>3</v>
      </c>
      <c r="F3210" s="196" t="s">
        <v>2071</v>
      </c>
      <c r="H3210" s="197">
        <v>1</v>
      </c>
      <c r="I3210" s="198"/>
      <c r="L3210" s="194"/>
      <c r="M3210" s="199"/>
      <c r="N3210" s="200"/>
      <c r="O3210" s="200"/>
      <c r="P3210" s="200"/>
      <c r="Q3210" s="200"/>
      <c r="R3210" s="200"/>
      <c r="S3210" s="200"/>
      <c r="T3210" s="201"/>
      <c r="AT3210" s="195" t="s">
        <v>188</v>
      </c>
      <c r="AU3210" s="195" t="s">
        <v>81</v>
      </c>
      <c r="AV3210" s="12" t="s">
        <v>81</v>
      </c>
      <c r="AW3210" s="12" t="s">
        <v>34</v>
      </c>
      <c r="AX3210" s="12" t="s">
        <v>79</v>
      </c>
      <c r="AY3210" s="195" t="s">
        <v>177</v>
      </c>
    </row>
    <row r="3211" spans="2:65" s="1" customFormat="1" ht="24" customHeight="1">
      <c r="B3211" s="177"/>
      <c r="C3211" s="178" t="s">
        <v>2610</v>
      </c>
      <c r="D3211" s="178" t="s">
        <v>179</v>
      </c>
      <c r="E3211" s="179" t="s">
        <v>2611</v>
      </c>
      <c r="F3211" s="180" t="s">
        <v>2612</v>
      </c>
      <c r="G3211" s="181" t="s">
        <v>245</v>
      </c>
      <c r="H3211" s="182">
        <v>5</v>
      </c>
      <c r="I3211" s="183"/>
      <c r="J3211" s="184">
        <f>ROUND(I3211*H3211,2)</f>
        <v>0</v>
      </c>
      <c r="K3211" s="180" t="s">
        <v>3</v>
      </c>
      <c r="L3211" s="37"/>
      <c r="M3211" s="185" t="s">
        <v>3</v>
      </c>
      <c r="N3211" s="186" t="s">
        <v>43</v>
      </c>
      <c r="O3211" s="70"/>
      <c r="P3211" s="187">
        <f>O3211*H3211</f>
        <v>0</v>
      </c>
      <c r="Q3211" s="187">
        <v>0</v>
      </c>
      <c r="R3211" s="187">
        <f>Q3211*H3211</f>
        <v>0</v>
      </c>
      <c r="S3211" s="187">
        <v>0</v>
      </c>
      <c r="T3211" s="188">
        <f>S3211*H3211</f>
        <v>0</v>
      </c>
      <c r="AR3211" s="189" t="s">
        <v>265</v>
      </c>
      <c r="AT3211" s="189" t="s">
        <v>179</v>
      </c>
      <c r="AU3211" s="189" t="s">
        <v>81</v>
      </c>
      <c r="AY3211" s="18" t="s">
        <v>177</v>
      </c>
      <c r="BE3211" s="190">
        <f>IF(N3211="základní",J3211,0)</f>
        <v>0</v>
      </c>
      <c r="BF3211" s="190">
        <f>IF(N3211="snížená",J3211,0)</f>
        <v>0</v>
      </c>
      <c r="BG3211" s="190">
        <f>IF(N3211="zákl. přenesená",J3211,0)</f>
        <v>0</v>
      </c>
      <c r="BH3211" s="190">
        <f>IF(N3211="sníž. přenesená",J3211,0)</f>
        <v>0</v>
      </c>
      <c r="BI3211" s="190">
        <f>IF(N3211="nulová",J3211,0)</f>
        <v>0</v>
      </c>
      <c r="BJ3211" s="18" t="s">
        <v>79</v>
      </c>
      <c r="BK3211" s="190">
        <f>ROUND(I3211*H3211,2)</f>
        <v>0</v>
      </c>
      <c r="BL3211" s="18" t="s">
        <v>265</v>
      </c>
      <c r="BM3211" s="189" t="s">
        <v>2613</v>
      </c>
    </row>
    <row r="3212" spans="2:51" s="12" customFormat="1" ht="12">
      <c r="B3212" s="194"/>
      <c r="D3212" s="191" t="s">
        <v>188</v>
      </c>
      <c r="E3212" s="195" t="s">
        <v>3</v>
      </c>
      <c r="F3212" s="196" t="s">
        <v>2052</v>
      </c>
      <c r="H3212" s="197">
        <v>5</v>
      </c>
      <c r="I3212" s="198"/>
      <c r="L3212" s="194"/>
      <c r="M3212" s="199"/>
      <c r="N3212" s="200"/>
      <c r="O3212" s="200"/>
      <c r="P3212" s="200"/>
      <c r="Q3212" s="200"/>
      <c r="R3212" s="200"/>
      <c r="S3212" s="200"/>
      <c r="T3212" s="201"/>
      <c r="AT3212" s="195" t="s">
        <v>188</v>
      </c>
      <c r="AU3212" s="195" t="s">
        <v>81</v>
      </c>
      <c r="AV3212" s="12" t="s">
        <v>81</v>
      </c>
      <c r="AW3212" s="12" t="s">
        <v>34</v>
      </c>
      <c r="AX3212" s="12" t="s">
        <v>79</v>
      </c>
      <c r="AY3212" s="195" t="s">
        <v>177</v>
      </c>
    </row>
    <row r="3213" spans="2:65" s="1" customFormat="1" ht="24" customHeight="1">
      <c r="B3213" s="177"/>
      <c r="C3213" s="178" t="s">
        <v>2614</v>
      </c>
      <c r="D3213" s="178" t="s">
        <v>179</v>
      </c>
      <c r="E3213" s="179" t="s">
        <v>2615</v>
      </c>
      <c r="F3213" s="180" t="s">
        <v>2616</v>
      </c>
      <c r="G3213" s="181" t="s">
        <v>245</v>
      </c>
      <c r="H3213" s="182">
        <v>5</v>
      </c>
      <c r="I3213" s="183"/>
      <c r="J3213" s="184">
        <f>ROUND(I3213*H3213,2)</f>
        <v>0</v>
      </c>
      <c r="K3213" s="180" t="s">
        <v>3</v>
      </c>
      <c r="L3213" s="37"/>
      <c r="M3213" s="185" t="s">
        <v>3</v>
      </c>
      <c r="N3213" s="186" t="s">
        <v>43</v>
      </c>
      <c r="O3213" s="70"/>
      <c r="P3213" s="187">
        <f>O3213*H3213</f>
        <v>0</v>
      </c>
      <c r="Q3213" s="187">
        <v>0</v>
      </c>
      <c r="R3213" s="187">
        <f>Q3213*H3213</f>
        <v>0</v>
      </c>
      <c r="S3213" s="187">
        <v>0</v>
      </c>
      <c r="T3213" s="188">
        <f>S3213*H3213</f>
        <v>0</v>
      </c>
      <c r="AR3213" s="189" t="s">
        <v>265</v>
      </c>
      <c r="AT3213" s="189" t="s">
        <v>179</v>
      </c>
      <c r="AU3213" s="189" t="s">
        <v>81</v>
      </c>
      <c r="AY3213" s="18" t="s">
        <v>177</v>
      </c>
      <c r="BE3213" s="190">
        <f>IF(N3213="základní",J3213,0)</f>
        <v>0</v>
      </c>
      <c r="BF3213" s="190">
        <f>IF(N3213="snížená",J3213,0)</f>
        <v>0</v>
      </c>
      <c r="BG3213" s="190">
        <f>IF(N3213="zákl. přenesená",J3213,0)</f>
        <v>0</v>
      </c>
      <c r="BH3213" s="190">
        <f>IF(N3213="sníž. přenesená",J3213,0)</f>
        <v>0</v>
      </c>
      <c r="BI3213" s="190">
        <f>IF(N3213="nulová",J3213,0)</f>
        <v>0</v>
      </c>
      <c r="BJ3213" s="18" t="s">
        <v>79</v>
      </c>
      <c r="BK3213" s="190">
        <f>ROUND(I3213*H3213,2)</f>
        <v>0</v>
      </c>
      <c r="BL3213" s="18" t="s">
        <v>265</v>
      </c>
      <c r="BM3213" s="189" t="s">
        <v>2617</v>
      </c>
    </row>
    <row r="3214" spans="2:51" s="12" customFormat="1" ht="12">
      <c r="B3214" s="194"/>
      <c r="D3214" s="191" t="s">
        <v>188</v>
      </c>
      <c r="E3214" s="195" t="s">
        <v>3</v>
      </c>
      <c r="F3214" s="196" t="s">
        <v>2052</v>
      </c>
      <c r="H3214" s="197">
        <v>5</v>
      </c>
      <c r="I3214" s="198"/>
      <c r="L3214" s="194"/>
      <c r="M3214" s="199"/>
      <c r="N3214" s="200"/>
      <c r="O3214" s="200"/>
      <c r="P3214" s="200"/>
      <c r="Q3214" s="200"/>
      <c r="R3214" s="200"/>
      <c r="S3214" s="200"/>
      <c r="T3214" s="201"/>
      <c r="AT3214" s="195" t="s">
        <v>188</v>
      </c>
      <c r="AU3214" s="195" t="s">
        <v>81</v>
      </c>
      <c r="AV3214" s="12" t="s">
        <v>81</v>
      </c>
      <c r="AW3214" s="12" t="s">
        <v>34</v>
      </c>
      <c r="AX3214" s="12" t="s">
        <v>79</v>
      </c>
      <c r="AY3214" s="195" t="s">
        <v>177</v>
      </c>
    </row>
    <row r="3215" spans="2:65" s="1" customFormat="1" ht="36" customHeight="1">
      <c r="B3215" s="177"/>
      <c r="C3215" s="178" t="s">
        <v>2618</v>
      </c>
      <c r="D3215" s="178" t="s">
        <v>179</v>
      </c>
      <c r="E3215" s="179" t="s">
        <v>2619</v>
      </c>
      <c r="F3215" s="180" t="s">
        <v>2620</v>
      </c>
      <c r="G3215" s="181" t="s">
        <v>245</v>
      </c>
      <c r="H3215" s="182">
        <v>5</v>
      </c>
      <c r="I3215" s="183"/>
      <c r="J3215" s="184">
        <f>ROUND(I3215*H3215,2)</f>
        <v>0</v>
      </c>
      <c r="K3215" s="180" t="s">
        <v>3</v>
      </c>
      <c r="L3215" s="37"/>
      <c r="M3215" s="185" t="s">
        <v>3</v>
      </c>
      <c r="N3215" s="186" t="s">
        <v>43</v>
      </c>
      <c r="O3215" s="70"/>
      <c r="P3215" s="187">
        <f>O3215*H3215</f>
        <v>0</v>
      </c>
      <c r="Q3215" s="187">
        <v>0</v>
      </c>
      <c r="R3215" s="187">
        <f>Q3215*H3215</f>
        <v>0</v>
      </c>
      <c r="S3215" s="187">
        <v>0</v>
      </c>
      <c r="T3215" s="188">
        <f>S3215*H3215</f>
        <v>0</v>
      </c>
      <c r="AR3215" s="189" t="s">
        <v>265</v>
      </c>
      <c r="AT3215" s="189" t="s">
        <v>179</v>
      </c>
      <c r="AU3215" s="189" t="s">
        <v>81</v>
      </c>
      <c r="AY3215" s="18" t="s">
        <v>177</v>
      </c>
      <c r="BE3215" s="190">
        <f>IF(N3215="základní",J3215,0)</f>
        <v>0</v>
      </c>
      <c r="BF3215" s="190">
        <f>IF(N3215="snížená",J3215,0)</f>
        <v>0</v>
      </c>
      <c r="BG3215" s="190">
        <f>IF(N3215="zákl. přenesená",J3215,0)</f>
        <v>0</v>
      </c>
      <c r="BH3215" s="190">
        <f>IF(N3215="sníž. přenesená",J3215,0)</f>
        <v>0</v>
      </c>
      <c r="BI3215" s="190">
        <f>IF(N3215="nulová",J3215,0)</f>
        <v>0</v>
      </c>
      <c r="BJ3215" s="18" t="s">
        <v>79</v>
      </c>
      <c r="BK3215" s="190">
        <f>ROUND(I3215*H3215,2)</f>
        <v>0</v>
      </c>
      <c r="BL3215" s="18" t="s">
        <v>265</v>
      </c>
      <c r="BM3215" s="189" t="s">
        <v>2621</v>
      </c>
    </row>
    <row r="3216" spans="2:51" s="12" customFormat="1" ht="12">
      <c r="B3216" s="194"/>
      <c r="D3216" s="191" t="s">
        <v>188</v>
      </c>
      <c r="E3216" s="195" t="s">
        <v>3</v>
      </c>
      <c r="F3216" s="196" t="s">
        <v>2052</v>
      </c>
      <c r="H3216" s="197">
        <v>5</v>
      </c>
      <c r="I3216" s="198"/>
      <c r="L3216" s="194"/>
      <c r="M3216" s="199"/>
      <c r="N3216" s="200"/>
      <c r="O3216" s="200"/>
      <c r="P3216" s="200"/>
      <c r="Q3216" s="200"/>
      <c r="R3216" s="200"/>
      <c r="S3216" s="200"/>
      <c r="T3216" s="201"/>
      <c r="AT3216" s="195" t="s">
        <v>188</v>
      </c>
      <c r="AU3216" s="195" t="s">
        <v>81</v>
      </c>
      <c r="AV3216" s="12" t="s">
        <v>81</v>
      </c>
      <c r="AW3216" s="12" t="s">
        <v>34</v>
      </c>
      <c r="AX3216" s="12" t="s">
        <v>79</v>
      </c>
      <c r="AY3216" s="195" t="s">
        <v>177</v>
      </c>
    </row>
    <row r="3217" spans="2:65" s="1" customFormat="1" ht="36" customHeight="1">
      <c r="B3217" s="177"/>
      <c r="C3217" s="178" t="s">
        <v>2622</v>
      </c>
      <c r="D3217" s="178" t="s">
        <v>179</v>
      </c>
      <c r="E3217" s="179" t="s">
        <v>2623</v>
      </c>
      <c r="F3217" s="180" t="s">
        <v>2624</v>
      </c>
      <c r="G3217" s="181" t="s">
        <v>245</v>
      </c>
      <c r="H3217" s="182">
        <v>2</v>
      </c>
      <c r="I3217" s="183"/>
      <c r="J3217" s="184">
        <f>ROUND(I3217*H3217,2)</f>
        <v>0</v>
      </c>
      <c r="K3217" s="180" t="s">
        <v>3</v>
      </c>
      <c r="L3217" s="37"/>
      <c r="M3217" s="185" t="s">
        <v>3</v>
      </c>
      <c r="N3217" s="186" t="s">
        <v>43</v>
      </c>
      <c r="O3217" s="70"/>
      <c r="P3217" s="187">
        <f>O3217*H3217</f>
        <v>0</v>
      </c>
      <c r="Q3217" s="187">
        <v>0</v>
      </c>
      <c r="R3217" s="187">
        <f>Q3217*H3217</f>
        <v>0</v>
      </c>
      <c r="S3217" s="187">
        <v>0</v>
      </c>
      <c r="T3217" s="188">
        <f>S3217*H3217</f>
        <v>0</v>
      </c>
      <c r="AR3217" s="189" t="s">
        <v>265</v>
      </c>
      <c r="AT3217" s="189" t="s">
        <v>179</v>
      </c>
      <c r="AU3217" s="189" t="s">
        <v>81</v>
      </c>
      <c r="AY3217" s="18" t="s">
        <v>177</v>
      </c>
      <c r="BE3217" s="190">
        <f>IF(N3217="základní",J3217,0)</f>
        <v>0</v>
      </c>
      <c r="BF3217" s="190">
        <f>IF(N3217="snížená",J3217,0)</f>
        <v>0</v>
      </c>
      <c r="BG3217" s="190">
        <f>IF(N3217="zákl. přenesená",J3217,0)</f>
        <v>0</v>
      </c>
      <c r="BH3217" s="190">
        <f>IF(N3217="sníž. přenesená",J3217,0)</f>
        <v>0</v>
      </c>
      <c r="BI3217" s="190">
        <f>IF(N3217="nulová",J3217,0)</f>
        <v>0</v>
      </c>
      <c r="BJ3217" s="18" t="s">
        <v>79</v>
      </c>
      <c r="BK3217" s="190">
        <f>ROUND(I3217*H3217,2)</f>
        <v>0</v>
      </c>
      <c r="BL3217" s="18" t="s">
        <v>265</v>
      </c>
      <c r="BM3217" s="189" t="s">
        <v>2625</v>
      </c>
    </row>
    <row r="3218" spans="2:51" s="12" customFormat="1" ht="12">
      <c r="B3218" s="194"/>
      <c r="D3218" s="191" t="s">
        <v>188</v>
      </c>
      <c r="E3218" s="195" t="s">
        <v>3</v>
      </c>
      <c r="F3218" s="196" t="s">
        <v>311</v>
      </c>
      <c r="H3218" s="197">
        <v>2</v>
      </c>
      <c r="I3218" s="198"/>
      <c r="L3218" s="194"/>
      <c r="M3218" s="199"/>
      <c r="N3218" s="200"/>
      <c r="O3218" s="200"/>
      <c r="P3218" s="200"/>
      <c r="Q3218" s="200"/>
      <c r="R3218" s="200"/>
      <c r="S3218" s="200"/>
      <c r="T3218" s="201"/>
      <c r="AT3218" s="195" t="s">
        <v>188</v>
      </c>
      <c r="AU3218" s="195" t="s">
        <v>81</v>
      </c>
      <c r="AV3218" s="12" t="s">
        <v>81</v>
      </c>
      <c r="AW3218" s="12" t="s">
        <v>34</v>
      </c>
      <c r="AX3218" s="12" t="s">
        <v>79</v>
      </c>
      <c r="AY3218" s="195" t="s">
        <v>177</v>
      </c>
    </row>
    <row r="3219" spans="2:65" s="1" customFormat="1" ht="36" customHeight="1">
      <c r="B3219" s="177"/>
      <c r="C3219" s="178" t="s">
        <v>2626</v>
      </c>
      <c r="D3219" s="178" t="s">
        <v>179</v>
      </c>
      <c r="E3219" s="179" t="s">
        <v>2627</v>
      </c>
      <c r="F3219" s="180" t="s">
        <v>2628</v>
      </c>
      <c r="G3219" s="181" t="s">
        <v>245</v>
      </c>
      <c r="H3219" s="182">
        <v>1</v>
      </c>
      <c r="I3219" s="183"/>
      <c r="J3219" s="184">
        <f>ROUND(I3219*H3219,2)</f>
        <v>0</v>
      </c>
      <c r="K3219" s="180" t="s">
        <v>3</v>
      </c>
      <c r="L3219" s="37"/>
      <c r="M3219" s="185" t="s">
        <v>3</v>
      </c>
      <c r="N3219" s="186" t="s">
        <v>43</v>
      </c>
      <c r="O3219" s="70"/>
      <c r="P3219" s="187">
        <f>O3219*H3219</f>
        <v>0</v>
      </c>
      <c r="Q3219" s="187">
        <v>0</v>
      </c>
      <c r="R3219" s="187">
        <f>Q3219*H3219</f>
        <v>0</v>
      </c>
      <c r="S3219" s="187">
        <v>0</v>
      </c>
      <c r="T3219" s="188">
        <f>S3219*H3219</f>
        <v>0</v>
      </c>
      <c r="AR3219" s="189" t="s">
        <v>265</v>
      </c>
      <c r="AT3219" s="189" t="s">
        <v>179</v>
      </c>
      <c r="AU3219" s="189" t="s">
        <v>81</v>
      </c>
      <c r="AY3219" s="18" t="s">
        <v>177</v>
      </c>
      <c r="BE3219" s="190">
        <f>IF(N3219="základní",J3219,0)</f>
        <v>0</v>
      </c>
      <c r="BF3219" s="190">
        <f>IF(N3219="snížená",J3219,0)</f>
        <v>0</v>
      </c>
      <c r="BG3219" s="190">
        <f>IF(N3219="zákl. přenesená",J3219,0)</f>
        <v>0</v>
      </c>
      <c r="BH3219" s="190">
        <f>IF(N3219="sníž. přenesená",J3219,0)</f>
        <v>0</v>
      </c>
      <c r="BI3219" s="190">
        <f>IF(N3219="nulová",J3219,0)</f>
        <v>0</v>
      </c>
      <c r="BJ3219" s="18" t="s">
        <v>79</v>
      </c>
      <c r="BK3219" s="190">
        <f>ROUND(I3219*H3219,2)</f>
        <v>0</v>
      </c>
      <c r="BL3219" s="18" t="s">
        <v>265</v>
      </c>
      <c r="BM3219" s="189" t="s">
        <v>2629</v>
      </c>
    </row>
    <row r="3220" spans="2:51" s="12" customFormat="1" ht="12">
      <c r="B3220" s="194"/>
      <c r="D3220" s="191" t="s">
        <v>188</v>
      </c>
      <c r="E3220" s="195" t="s">
        <v>3</v>
      </c>
      <c r="F3220" s="196" t="s">
        <v>2071</v>
      </c>
      <c r="H3220" s="197">
        <v>1</v>
      </c>
      <c r="I3220" s="198"/>
      <c r="L3220" s="194"/>
      <c r="M3220" s="199"/>
      <c r="N3220" s="200"/>
      <c r="O3220" s="200"/>
      <c r="P3220" s="200"/>
      <c r="Q3220" s="200"/>
      <c r="R3220" s="200"/>
      <c r="S3220" s="200"/>
      <c r="T3220" s="201"/>
      <c r="AT3220" s="195" t="s">
        <v>188</v>
      </c>
      <c r="AU3220" s="195" t="s">
        <v>81</v>
      </c>
      <c r="AV3220" s="12" t="s">
        <v>81</v>
      </c>
      <c r="AW3220" s="12" t="s">
        <v>34</v>
      </c>
      <c r="AX3220" s="12" t="s">
        <v>79</v>
      </c>
      <c r="AY3220" s="195" t="s">
        <v>177</v>
      </c>
    </row>
    <row r="3221" spans="2:65" s="1" customFormat="1" ht="36" customHeight="1">
      <c r="B3221" s="177"/>
      <c r="C3221" s="178" t="s">
        <v>2630</v>
      </c>
      <c r="D3221" s="178" t="s">
        <v>179</v>
      </c>
      <c r="E3221" s="179" t="s">
        <v>2631</v>
      </c>
      <c r="F3221" s="180" t="s">
        <v>2632</v>
      </c>
      <c r="G3221" s="181" t="s">
        <v>245</v>
      </c>
      <c r="H3221" s="182">
        <v>1</v>
      </c>
      <c r="I3221" s="183"/>
      <c r="J3221" s="184">
        <f>ROUND(I3221*H3221,2)</f>
        <v>0</v>
      </c>
      <c r="K3221" s="180" t="s">
        <v>3</v>
      </c>
      <c r="L3221" s="37"/>
      <c r="M3221" s="185" t="s">
        <v>3</v>
      </c>
      <c r="N3221" s="186" t="s">
        <v>43</v>
      </c>
      <c r="O3221" s="70"/>
      <c r="P3221" s="187">
        <f>O3221*H3221</f>
        <v>0</v>
      </c>
      <c r="Q3221" s="187">
        <v>0</v>
      </c>
      <c r="R3221" s="187">
        <f>Q3221*H3221</f>
        <v>0</v>
      </c>
      <c r="S3221" s="187">
        <v>0</v>
      </c>
      <c r="T3221" s="188">
        <f>S3221*H3221</f>
        <v>0</v>
      </c>
      <c r="AR3221" s="189" t="s">
        <v>265</v>
      </c>
      <c r="AT3221" s="189" t="s">
        <v>179</v>
      </c>
      <c r="AU3221" s="189" t="s">
        <v>81</v>
      </c>
      <c r="AY3221" s="18" t="s">
        <v>177</v>
      </c>
      <c r="BE3221" s="190">
        <f>IF(N3221="základní",J3221,0)</f>
        <v>0</v>
      </c>
      <c r="BF3221" s="190">
        <f>IF(N3221="snížená",J3221,0)</f>
        <v>0</v>
      </c>
      <c r="BG3221" s="190">
        <f>IF(N3221="zákl. přenesená",J3221,0)</f>
        <v>0</v>
      </c>
      <c r="BH3221" s="190">
        <f>IF(N3221="sníž. přenesená",J3221,0)</f>
        <v>0</v>
      </c>
      <c r="BI3221" s="190">
        <f>IF(N3221="nulová",J3221,0)</f>
        <v>0</v>
      </c>
      <c r="BJ3221" s="18" t="s">
        <v>79</v>
      </c>
      <c r="BK3221" s="190">
        <f>ROUND(I3221*H3221,2)</f>
        <v>0</v>
      </c>
      <c r="BL3221" s="18" t="s">
        <v>265</v>
      </c>
      <c r="BM3221" s="189" t="s">
        <v>2633</v>
      </c>
    </row>
    <row r="3222" spans="2:51" s="12" customFormat="1" ht="12">
      <c r="B3222" s="194"/>
      <c r="D3222" s="191" t="s">
        <v>188</v>
      </c>
      <c r="E3222" s="195" t="s">
        <v>3</v>
      </c>
      <c r="F3222" s="196" t="s">
        <v>2071</v>
      </c>
      <c r="H3222" s="197">
        <v>1</v>
      </c>
      <c r="I3222" s="198"/>
      <c r="L3222" s="194"/>
      <c r="M3222" s="199"/>
      <c r="N3222" s="200"/>
      <c r="O3222" s="200"/>
      <c r="P3222" s="200"/>
      <c r="Q3222" s="200"/>
      <c r="R3222" s="200"/>
      <c r="S3222" s="200"/>
      <c r="T3222" s="201"/>
      <c r="AT3222" s="195" t="s">
        <v>188</v>
      </c>
      <c r="AU3222" s="195" t="s">
        <v>81</v>
      </c>
      <c r="AV3222" s="12" t="s">
        <v>81</v>
      </c>
      <c r="AW3222" s="12" t="s">
        <v>34</v>
      </c>
      <c r="AX3222" s="12" t="s">
        <v>79</v>
      </c>
      <c r="AY3222" s="195" t="s">
        <v>177</v>
      </c>
    </row>
    <row r="3223" spans="2:65" s="1" customFormat="1" ht="36" customHeight="1">
      <c r="B3223" s="177"/>
      <c r="C3223" s="178" t="s">
        <v>2634</v>
      </c>
      <c r="D3223" s="178" t="s">
        <v>179</v>
      </c>
      <c r="E3223" s="179" t="s">
        <v>2635</v>
      </c>
      <c r="F3223" s="180" t="s">
        <v>2636</v>
      </c>
      <c r="G3223" s="181" t="s">
        <v>245</v>
      </c>
      <c r="H3223" s="182">
        <v>1</v>
      </c>
      <c r="I3223" s="183"/>
      <c r="J3223" s="184">
        <f>ROUND(I3223*H3223,2)</f>
        <v>0</v>
      </c>
      <c r="K3223" s="180" t="s">
        <v>3</v>
      </c>
      <c r="L3223" s="37"/>
      <c r="M3223" s="185" t="s">
        <v>3</v>
      </c>
      <c r="N3223" s="186" t="s">
        <v>43</v>
      </c>
      <c r="O3223" s="70"/>
      <c r="P3223" s="187">
        <f>O3223*H3223</f>
        <v>0</v>
      </c>
      <c r="Q3223" s="187">
        <v>0</v>
      </c>
      <c r="R3223" s="187">
        <f>Q3223*H3223</f>
        <v>0</v>
      </c>
      <c r="S3223" s="187">
        <v>0</v>
      </c>
      <c r="T3223" s="188">
        <f>S3223*H3223</f>
        <v>0</v>
      </c>
      <c r="AR3223" s="189" t="s">
        <v>265</v>
      </c>
      <c r="AT3223" s="189" t="s">
        <v>179</v>
      </c>
      <c r="AU3223" s="189" t="s">
        <v>81</v>
      </c>
      <c r="AY3223" s="18" t="s">
        <v>177</v>
      </c>
      <c r="BE3223" s="190">
        <f>IF(N3223="základní",J3223,0)</f>
        <v>0</v>
      </c>
      <c r="BF3223" s="190">
        <f>IF(N3223="snížená",J3223,0)</f>
        <v>0</v>
      </c>
      <c r="BG3223" s="190">
        <f>IF(N3223="zákl. přenesená",J3223,0)</f>
        <v>0</v>
      </c>
      <c r="BH3223" s="190">
        <f>IF(N3223="sníž. přenesená",J3223,0)</f>
        <v>0</v>
      </c>
      <c r="BI3223" s="190">
        <f>IF(N3223="nulová",J3223,0)</f>
        <v>0</v>
      </c>
      <c r="BJ3223" s="18" t="s">
        <v>79</v>
      </c>
      <c r="BK3223" s="190">
        <f>ROUND(I3223*H3223,2)</f>
        <v>0</v>
      </c>
      <c r="BL3223" s="18" t="s">
        <v>265</v>
      </c>
      <c r="BM3223" s="189" t="s">
        <v>2637</v>
      </c>
    </row>
    <row r="3224" spans="2:51" s="12" customFormat="1" ht="12">
      <c r="B3224" s="194"/>
      <c r="D3224" s="191" t="s">
        <v>188</v>
      </c>
      <c r="E3224" s="195" t="s">
        <v>3</v>
      </c>
      <c r="F3224" s="196" t="s">
        <v>2071</v>
      </c>
      <c r="H3224" s="197">
        <v>1</v>
      </c>
      <c r="I3224" s="198"/>
      <c r="L3224" s="194"/>
      <c r="M3224" s="199"/>
      <c r="N3224" s="200"/>
      <c r="O3224" s="200"/>
      <c r="P3224" s="200"/>
      <c r="Q3224" s="200"/>
      <c r="R3224" s="200"/>
      <c r="S3224" s="200"/>
      <c r="T3224" s="201"/>
      <c r="AT3224" s="195" t="s">
        <v>188</v>
      </c>
      <c r="AU3224" s="195" t="s">
        <v>81</v>
      </c>
      <c r="AV3224" s="12" t="s">
        <v>81</v>
      </c>
      <c r="AW3224" s="12" t="s">
        <v>34</v>
      </c>
      <c r="AX3224" s="12" t="s">
        <v>79</v>
      </c>
      <c r="AY3224" s="195" t="s">
        <v>177</v>
      </c>
    </row>
    <row r="3225" spans="2:65" s="1" customFormat="1" ht="36" customHeight="1">
      <c r="B3225" s="177"/>
      <c r="C3225" s="178" t="s">
        <v>2638</v>
      </c>
      <c r="D3225" s="178" t="s">
        <v>179</v>
      </c>
      <c r="E3225" s="179" t="s">
        <v>2639</v>
      </c>
      <c r="F3225" s="180" t="s">
        <v>2640</v>
      </c>
      <c r="G3225" s="181" t="s">
        <v>245</v>
      </c>
      <c r="H3225" s="182">
        <v>1</v>
      </c>
      <c r="I3225" s="183"/>
      <c r="J3225" s="184">
        <f>ROUND(I3225*H3225,2)</f>
        <v>0</v>
      </c>
      <c r="K3225" s="180" t="s">
        <v>3</v>
      </c>
      <c r="L3225" s="37"/>
      <c r="M3225" s="185" t="s">
        <v>3</v>
      </c>
      <c r="N3225" s="186" t="s">
        <v>43</v>
      </c>
      <c r="O3225" s="70"/>
      <c r="P3225" s="187">
        <f>O3225*H3225</f>
        <v>0</v>
      </c>
      <c r="Q3225" s="187">
        <v>0</v>
      </c>
      <c r="R3225" s="187">
        <f>Q3225*H3225</f>
        <v>0</v>
      </c>
      <c r="S3225" s="187">
        <v>0</v>
      </c>
      <c r="T3225" s="188">
        <f>S3225*H3225</f>
        <v>0</v>
      </c>
      <c r="AR3225" s="189" t="s">
        <v>265</v>
      </c>
      <c r="AT3225" s="189" t="s">
        <v>179</v>
      </c>
      <c r="AU3225" s="189" t="s">
        <v>81</v>
      </c>
      <c r="AY3225" s="18" t="s">
        <v>177</v>
      </c>
      <c r="BE3225" s="190">
        <f>IF(N3225="základní",J3225,0)</f>
        <v>0</v>
      </c>
      <c r="BF3225" s="190">
        <f>IF(N3225="snížená",J3225,0)</f>
        <v>0</v>
      </c>
      <c r="BG3225" s="190">
        <f>IF(N3225="zákl. přenesená",J3225,0)</f>
        <v>0</v>
      </c>
      <c r="BH3225" s="190">
        <f>IF(N3225="sníž. přenesená",J3225,0)</f>
        <v>0</v>
      </c>
      <c r="BI3225" s="190">
        <f>IF(N3225="nulová",J3225,0)</f>
        <v>0</v>
      </c>
      <c r="BJ3225" s="18" t="s">
        <v>79</v>
      </c>
      <c r="BK3225" s="190">
        <f>ROUND(I3225*H3225,2)</f>
        <v>0</v>
      </c>
      <c r="BL3225" s="18" t="s">
        <v>265</v>
      </c>
      <c r="BM3225" s="189" t="s">
        <v>2641</v>
      </c>
    </row>
    <row r="3226" spans="2:51" s="12" customFormat="1" ht="12">
      <c r="B3226" s="194"/>
      <c r="D3226" s="191" t="s">
        <v>188</v>
      </c>
      <c r="E3226" s="195" t="s">
        <v>3</v>
      </c>
      <c r="F3226" s="196" t="s">
        <v>2071</v>
      </c>
      <c r="H3226" s="197">
        <v>1</v>
      </c>
      <c r="I3226" s="198"/>
      <c r="L3226" s="194"/>
      <c r="M3226" s="199"/>
      <c r="N3226" s="200"/>
      <c r="O3226" s="200"/>
      <c r="P3226" s="200"/>
      <c r="Q3226" s="200"/>
      <c r="R3226" s="200"/>
      <c r="S3226" s="200"/>
      <c r="T3226" s="201"/>
      <c r="AT3226" s="195" t="s">
        <v>188</v>
      </c>
      <c r="AU3226" s="195" t="s">
        <v>81</v>
      </c>
      <c r="AV3226" s="12" t="s">
        <v>81</v>
      </c>
      <c r="AW3226" s="12" t="s">
        <v>34</v>
      </c>
      <c r="AX3226" s="12" t="s">
        <v>79</v>
      </c>
      <c r="AY3226" s="195" t="s">
        <v>177</v>
      </c>
    </row>
    <row r="3227" spans="2:65" s="1" customFormat="1" ht="36" customHeight="1">
      <c r="B3227" s="177"/>
      <c r="C3227" s="178" t="s">
        <v>2642</v>
      </c>
      <c r="D3227" s="178" t="s">
        <v>179</v>
      </c>
      <c r="E3227" s="179" t="s">
        <v>2643</v>
      </c>
      <c r="F3227" s="180" t="s">
        <v>2644</v>
      </c>
      <c r="G3227" s="181" t="s">
        <v>245</v>
      </c>
      <c r="H3227" s="182">
        <v>4</v>
      </c>
      <c r="I3227" s="183"/>
      <c r="J3227" s="184">
        <f>ROUND(I3227*H3227,2)</f>
        <v>0</v>
      </c>
      <c r="K3227" s="180" t="s">
        <v>3</v>
      </c>
      <c r="L3227" s="37"/>
      <c r="M3227" s="185" t="s">
        <v>3</v>
      </c>
      <c r="N3227" s="186" t="s">
        <v>43</v>
      </c>
      <c r="O3227" s="70"/>
      <c r="P3227" s="187">
        <f>O3227*H3227</f>
        <v>0</v>
      </c>
      <c r="Q3227" s="187">
        <v>0</v>
      </c>
      <c r="R3227" s="187">
        <f>Q3227*H3227</f>
        <v>0</v>
      </c>
      <c r="S3227" s="187">
        <v>0</v>
      </c>
      <c r="T3227" s="188">
        <f>S3227*H3227</f>
        <v>0</v>
      </c>
      <c r="AR3227" s="189" t="s">
        <v>265</v>
      </c>
      <c r="AT3227" s="189" t="s">
        <v>179</v>
      </c>
      <c r="AU3227" s="189" t="s">
        <v>81</v>
      </c>
      <c r="AY3227" s="18" t="s">
        <v>177</v>
      </c>
      <c r="BE3227" s="190">
        <f>IF(N3227="základní",J3227,0)</f>
        <v>0</v>
      </c>
      <c r="BF3227" s="190">
        <f>IF(N3227="snížená",J3227,0)</f>
        <v>0</v>
      </c>
      <c r="BG3227" s="190">
        <f>IF(N3227="zákl. přenesená",J3227,0)</f>
        <v>0</v>
      </c>
      <c r="BH3227" s="190">
        <f>IF(N3227="sníž. přenesená",J3227,0)</f>
        <v>0</v>
      </c>
      <c r="BI3227" s="190">
        <f>IF(N3227="nulová",J3227,0)</f>
        <v>0</v>
      </c>
      <c r="BJ3227" s="18" t="s">
        <v>79</v>
      </c>
      <c r="BK3227" s="190">
        <f>ROUND(I3227*H3227,2)</f>
        <v>0</v>
      </c>
      <c r="BL3227" s="18" t="s">
        <v>265</v>
      </c>
      <c r="BM3227" s="189" t="s">
        <v>2645</v>
      </c>
    </row>
    <row r="3228" spans="2:51" s="12" customFormat="1" ht="12">
      <c r="B3228" s="194"/>
      <c r="D3228" s="191" t="s">
        <v>188</v>
      </c>
      <c r="E3228" s="195" t="s">
        <v>3</v>
      </c>
      <c r="F3228" s="196" t="s">
        <v>2057</v>
      </c>
      <c r="H3228" s="197">
        <v>4</v>
      </c>
      <c r="I3228" s="198"/>
      <c r="L3228" s="194"/>
      <c r="M3228" s="199"/>
      <c r="N3228" s="200"/>
      <c r="O3228" s="200"/>
      <c r="P3228" s="200"/>
      <c r="Q3228" s="200"/>
      <c r="R3228" s="200"/>
      <c r="S3228" s="200"/>
      <c r="T3228" s="201"/>
      <c r="AT3228" s="195" t="s">
        <v>188</v>
      </c>
      <c r="AU3228" s="195" t="s">
        <v>81</v>
      </c>
      <c r="AV3228" s="12" t="s">
        <v>81</v>
      </c>
      <c r="AW3228" s="12" t="s">
        <v>34</v>
      </c>
      <c r="AX3228" s="12" t="s">
        <v>79</v>
      </c>
      <c r="AY3228" s="195" t="s">
        <v>177</v>
      </c>
    </row>
    <row r="3229" spans="2:65" s="1" customFormat="1" ht="36" customHeight="1">
      <c r="B3229" s="177"/>
      <c r="C3229" s="178" t="s">
        <v>2646</v>
      </c>
      <c r="D3229" s="178" t="s">
        <v>179</v>
      </c>
      <c r="E3229" s="179" t="s">
        <v>2647</v>
      </c>
      <c r="F3229" s="180" t="s">
        <v>2648</v>
      </c>
      <c r="G3229" s="181" t="s">
        <v>245</v>
      </c>
      <c r="H3229" s="182">
        <v>4</v>
      </c>
      <c r="I3229" s="183"/>
      <c r="J3229" s="184">
        <f>ROUND(I3229*H3229,2)</f>
        <v>0</v>
      </c>
      <c r="K3229" s="180" t="s">
        <v>3</v>
      </c>
      <c r="L3229" s="37"/>
      <c r="M3229" s="185" t="s">
        <v>3</v>
      </c>
      <c r="N3229" s="186" t="s">
        <v>43</v>
      </c>
      <c r="O3229" s="70"/>
      <c r="P3229" s="187">
        <f>O3229*H3229</f>
        <v>0</v>
      </c>
      <c r="Q3229" s="187">
        <v>0</v>
      </c>
      <c r="R3229" s="187">
        <f>Q3229*H3229</f>
        <v>0</v>
      </c>
      <c r="S3229" s="187">
        <v>0</v>
      </c>
      <c r="T3229" s="188">
        <f>S3229*H3229</f>
        <v>0</v>
      </c>
      <c r="AR3229" s="189" t="s">
        <v>265</v>
      </c>
      <c r="AT3229" s="189" t="s">
        <v>179</v>
      </c>
      <c r="AU3229" s="189" t="s">
        <v>81</v>
      </c>
      <c r="AY3229" s="18" t="s">
        <v>177</v>
      </c>
      <c r="BE3229" s="190">
        <f>IF(N3229="základní",J3229,0)</f>
        <v>0</v>
      </c>
      <c r="BF3229" s="190">
        <f>IF(N3229="snížená",J3229,0)</f>
        <v>0</v>
      </c>
      <c r="BG3229" s="190">
        <f>IF(N3229="zákl. přenesená",J3229,0)</f>
        <v>0</v>
      </c>
      <c r="BH3229" s="190">
        <f>IF(N3229="sníž. přenesená",J3229,0)</f>
        <v>0</v>
      </c>
      <c r="BI3229" s="190">
        <f>IF(N3229="nulová",J3229,0)</f>
        <v>0</v>
      </c>
      <c r="BJ3229" s="18" t="s">
        <v>79</v>
      </c>
      <c r="BK3229" s="190">
        <f>ROUND(I3229*H3229,2)</f>
        <v>0</v>
      </c>
      <c r="BL3229" s="18" t="s">
        <v>265</v>
      </c>
      <c r="BM3229" s="189" t="s">
        <v>2649</v>
      </c>
    </row>
    <row r="3230" spans="2:51" s="12" customFormat="1" ht="12">
      <c r="B3230" s="194"/>
      <c r="D3230" s="191" t="s">
        <v>188</v>
      </c>
      <c r="E3230" s="195" t="s">
        <v>3</v>
      </c>
      <c r="F3230" s="196" t="s">
        <v>2057</v>
      </c>
      <c r="H3230" s="197">
        <v>4</v>
      </c>
      <c r="I3230" s="198"/>
      <c r="L3230" s="194"/>
      <c r="M3230" s="199"/>
      <c r="N3230" s="200"/>
      <c r="O3230" s="200"/>
      <c r="P3230" s="200"/>
      <c r="Q3230" s="200"/>
      <c r="R3230" s="200"/>
      <c r="S3230" s="200"/>
      <c r="T3230" s="201"/>
      <c r="AT3230" s="195" t="s">
        <v>188</v>
      </c>
      <c r="AU3230" s="195" t="s">
        <v>81</v>
      </c>
      <c r="AV3230" s="12" t="s">
        <v>81</v>
      </c>
      <c r="AW3230" s="12" t="s">
        <v>34</v>
      </c>
      <c r="AX3230" s="12" t="s">
        <v>79</v>
      </c>
      <c r="AY3230" s="195" t="s">
        <v>177</v>
      </c>
    </row>
    <row r="3231" spans="2:65" s="1" customFormat="1" ht="36" customHeight="1">
      <c r="B3231" s="177"/>
      <c r="C3231" s="178" t="s">
        <v>2650</v>
      </c>
      <c r="D3231" s="178" t="s">
        <v>179</v>
      </c>
      <c r="E3231" s="179" t="s">
        <v>2651</v>
      </c>
      <c r="F3231" s="180" t="s">
        <v>2652</v>
      </c>
      <c r="G3231" s="181" t="s">
        <v>245</v>
      </c>
      <c r="H3231" s="182">
        <v>4</v>
      </c>
      <c r="I3231" s="183"/>
      <c r="J3231" s="184">
        <f>ROUND(I3231*H3231,2)</f>
        <v>0</v>
      </c>
      <c r="K3231" s="180" t="s">
        <v>3</v>
      </c>
      <c r="L3231" s="37"/>
      <c r="M3231" s="185" t="s">
        <v>3</v>
      </c>
      <c r="N3231" s="186" t="s">
        <v>43</v>
      </c>
      <c r="O3231" s="70"/>
      <c r="P3231" s="187">
        <f>O3231*H3231</f>
        <v>0</v>
      </c>
      <c r="Q3231" s="187">
        <v>0</v>
      </c>
      <c r="R3231" s="187">
        <f>Q3231*H3231</f>
        <v>0</v>
      </c>
      <c r="S3231" s="187">
        <v>0</v>
      </c>
      <c r="T3231" s="188">
        <f>S3231*H3231</f>
        <v>0</v>
      </c>
      <c r="AR3231" s="189" t="s">
        <v>265</v>
      </c>
      <c r="AT3231" s="189" t="s">
        <v>179</v>
      </c>
      <c r="AU3231" s="189" t="s">
        <v>81</v>
      </c>
      <c r="AY3231" s="18" t="s">
        <v>177</v>
      </c>
      <c r="BE3231" s="190">
        <f>IF(N3231="základní",J3231,0)</f>
        <v>0</v>
      </c>
      <c r="BF3231" s="190">
        <f>IF(N3231="snížená",J3231,0)</f>
        <v>0</v>
      </c>
      <c r="BG3231" s="190">
        <f>IF(N3231="zákl. přenesená",J3231,0)</f>
        <v>0</v>
      </c>
      <c r="BH3231" s="190">
        <f>IF(N3231="sníž. přenesená",J3231,0)</f>
        <v>0</v>
      </c>
      <c r="BI3231" s="190">
        <f>IF(N3231="nulová",J3231,0)</f>
        <v>0</v>
      </c>
      <c r="BJ3231" s="18" t="s">
        <v>79</v>
      </c>
      <c r="BK3231" s="190">
        <f>ROUND(I3231*H3231,2)</f>
        <v>0</v>
      </c>
      <c r="BL3231" s="18" t="s">
        <v>265</v>
      </c>
      <c r="BM3231" s="189" t="s">
        <v>2653</v>
      </c>
    </row>
    <row r="3232" spans="2:51" s="12" customFormat="1" ht="12">
      <c r="B3232" s="194"/>
      <c r="D3232" s="191" t="s">
        <v>188</v>
      </c>
      <c r="E3232" s="195" t="s">
        <v>3</v>
      </c>
      <c r="F3232" s="196" t="s">
        <v>2057</v>
      </c>
      <c r="H3232" s="197">
        <v>4</v>
      </c>
      <c r="I3232" s="198"/>
      <c r="L3232" s="194"/>
      <c r="M3232" s="199"/>
      <c r="N3232" s="200"/>
      <c r="O3232" s="200"/>
      <c r="P3232" s="200"/>
      <c r="Q3232" s="200"/>
      <c r="R3232" s="200"/>
      <c r="S3232" s="200"/>
      <c r="T3232" s="201"/>
      <c r="AT3232" s="195" t="s">
        <v>188</v>
      </c>
      <c r="AU3232" s="195" t="s">
        <v>81</v>
      </c>
      <c r="AV3232" s="12" t="s">
        <v>81</v>
      </c>
      <c r="AW3232" s="12" t="s">
        <v>34</v>
      </c>
      <c r="AX3232" s="12" t="s">
        <v>79</v>
      </c>
      <c r="AY3232" s="195" t="s">
        <v>177</v>
      </c>
    </row>
    <row r="3233" spans="2:65" s="1" customFormat="1" ht="36" customHeight="1">
      <c r="B3233" s="177"/>
      <c r="C3233" s="178" t="s">
        <v>2654</v>
      </c>
      <c r="D3233" s="178" t="s">
        <v>179</v>
      </c>
      <c r="E3233" s="179" t="s">
        <v>2655</v>
      </c>
      <c r="F3233" s="180" t="s">
        <v>2656</v>
      </c>
      <c r="G3233" s="181" t="s">
        <v>245</v>
      </c>
      <c r="H3233" s="182">
        <v>1</v>
      </c>
      <c r="I3233" s="183"/>
      <c r="J3233" s="184">
        <f>ROUND(I3233*H3233,2)</f>
        <v>0</v>
      </c>
      <c r="K3233" s="180" t="s">
        <v>3</v>
      </c>
      <c r="L3233" s="37"/>
      <c r="M3233" s="185" t="s">
        <v>3</v>
      </c>
      <c r="N3233" s="186" t="s">
        <v>43</v>
      </c>
      <c r="O3233" s="70"/>
      <c r="P3233" s="187">
        <f>O3233*H3233</f>
        <v>0</v>
      </c>
      <c r="Q3233" s="187">
        <v>0</v>
      </c>
      <c r="R3233" s="187">
        <f>Q3233*H3233</f>
        <v>0</v>
      </c>
      <c r="S3233" s="187">
        <v>0</v>
      </c>
      <c r="T3233" s="188">
        <f>S3233*H3233</f>
        <v>0</v>
      </c>
      <c r="AR3233" s="189" t="s">
        <v>265</v>
      </c>
      <c r="AT3233" s="189" t="s">
        <v>179</v>
      </c>
      <c r="AU3233" s="189" t="s">
        <v>81</v>
      </c>
      <c r="AY3233" s="18" t="s">
        <v>177</v>
      </c>
      <c r="BE3233" s="190">
        <f>IF(N3233="základní",J3233,0)</f>
        <v>0</v>
      </c>
      <c r="BF3233" s="190">
        <f>IF(N3233="snížená",J3233,0)</f>
        <v>0</v>
      </c>
      <c r="BG3233" s="190">
        <f>IF(N3233="zákl. přenesená",J3233,0)</f>
        <v>0</v>
      </c>
      <c r="BH3233" s="190">
        <f>IF(N3233="sníž. přenesená",J3233,0)</f>
        <v>0</v>
      </c>
      <c r="BI3233" s="190">
        <f>IF(N3233="nulová",J3233,0)</f>
        <v>0</v>
      </c>
      <c r="BJ3233" s="18" t="s">
        <v>79</v>
      </c>
      <c r="BK3233" s="190">
        <f>ROUND(I3233*H3233,2)</f>
        <v>0</v>
      </c>
      <c r="BL3233" s="18" t="s">
        <v>265</v>
      </c>
      <c r="BM3233" s="189" t="s">
        <v>2657</v>
      </c>
    </row>
    <row r="3234" spans="2:51" s="12" customFormat="1" ht="12">
      <c r="B3234" s="194"/>
      <c r="D3234" s="191" t="s">
        <v>188</v>
      </c>
      <c r="E3234" s="195" t="s">
        <v>3</v>
      </c>
      <c r="F3234" s="196" t="s">
        <v>2071</v>
      </c>
      <c r="H3234" s="197">
        <v>1</v>
      </c>
      <c r="I3234" s="198"/>
      <c r="L3234" s="194"/>
      <c r="M3234" s="199"/>
      <c r="N3234" s="200"/>
      <c r="O3234" s="200"/>
      <c r="P3234" s="200"/>
      <c r="Q3234" s="200"/>
      <c r="R3234" s="200"/>
      <c r="S3234" s="200"/>
      <c r="T3234" s="201"/>
      <c r="AT3234" s="195" t="s">
        <v>188</v>
      </c>
      <c r="AU3234" s="195" t="s">
        <v>81</v>
      </c>
      <c r="AV3234" s="12" t="s">
        <v>81</v>
      </c>
      <c r="AW3234" s="12" t="s">
        <v>34</v>
      </c>
      <c r="AX3234" s="12" t="s">
        <v>79</v>
      </c>
      <c r="AY3234" s="195" t="s">
        <v>177</v>
      </c>
    </row>
    <row r="3235" spans="2:65" s="1" customFormat="1" ht="36" customHeight="1">
      <c r="B3235" s="177"/>
      <c r="C3235" s="178" t="s">
        <v>2658</v>
      </c>
      <c r="D3235" s="178" t="s">
        <v>179</v>
      </c>
      <c r="E3235" s="179" t="s">
        <v>2659</v>
      </c>
      <c r="F3235" s="180" t="s">
        <v>2660</v>
      </c>
      <c r="G3235" s="181" t="s">
        <v>245</v>
      </c>
      <c r="H3235" s="182">
        <v>1</v>
      </c>
      <c r="I3235" s="183"/>
      <c r="J3235" s="184">
        <f>ROUND(I3235*H3235,2)</f>
        <v>0</v>
      </c>
      <c r="K3235" s="180" t="s">
        <v>3</v>
      </c>
      <c r="L3235" s="37"/>
      <c r="M3235" s="185" t="s">
        <v>3</v>
      </c>
      <c r="N3235" s="186" t="s">
        <v>43</v>
      </c>
      <c r="O3235" s="70"/>
      <c r="P3235" s="187">
        <f>O3235*H3235</f>
        <v>0</v>
      </c>
      <c r="Q3235" s="187">
        <v>0</v>
      </c>
      <c r="R3235" s="187">
        <f>Q3235*H3235</f>
        <v>0</v>
      </c>
      <c r="S3235" s="187">
        <v>0</v>
      </c>
      <c r="T3235" s="188">
        <f>S3235*H3235</f>
        <v>0</v>
      </c>
      <c r="AR3235" s="189" t="s">
        <v>265</v>
      </c>
      <c r="AT3235" s="189" t="s">
        <v>179</v>
      </c>
      <c r="AU3235" s="189" t="s">
        <v>81</v>
      </c>
      <c r="AY3235" s="18" t="s">
        <v>177</v>
      </c>
      <c r="BE3235" s="190">
        <f>IF(N3235="základní",J3235,0)</f>
        <v>0</v>
      </c>
      <c r="BF3235" s="190">
        <f>IF(N3235="snížená",J3235,0)</f>
        <v>0</v>
      </c>
      <c r="BG3235" s="190">
        <f>IF(N3235="zákl. přenesená",J3235,0)</f>
        <v>0</v>
      </c>
      <c r="BH3235" s="190">
        <f>IF(N3235="sníž. přenesená",J3235,0)</f>
        <v>0</v>
      </c>
      <c r="BI3235" s="190">
        <f>IF(N3235="nulová",J3235,0)</f>
        <v>0</v>
      </c>
      <c r="BJ3235" s="18" t="s">
        <v>79</v>
      </c>
      <c r="BK3235" s="190">
        <f>ROUND(I3235*H3235,2)</f>
        <v>0</v>
      </c>
      <c r="BL3235" s="18" t="s">
        <v>265</v>
      </c>
      <c r="BM3235" s="189" t="s">
        <v>2661</v>
      </c>
    </row>
    <row r="3236" spans="2:51" s="12" customFormat="1" ht="12">
      <c r="B3236" s="194"/>
      <c r="D3236" s="191" t="s">
        <v>188</v>
      </c>
      <c r="E3236" s="195" t="s">
        <v>3</v>
      </c>
      <c r="F3236" s="196" t="s">
        <v>2071</v>
      </c>
      <c r="H3236" s="197">
        <v>1</v>
      </c>
      <c r="I3236" s="198"/>
      <c r="L3236" s="194"/>
      <c r="M3236" s="199"/>
      <c r="N3236" s="200"/>
      <c r="O3236" s="200"/>
      <c r="P3236" s="200"/>
      <c r="Q3236" s="200"/>
      <c r="R3236" s="200"/>
      <c r="S3236" s="200"/>
      <c r="T3236" s="201"/>
      <c r="AT3236" s="195" t="s">
        <v>188</v>
      </c>
      <c r="AU3236" s="195" t="s">
        <v>81</v>
      </c>
      <c r="AV3236" s="12" t="s">
        <v>81</v>
      </c>
      <c r="AW3236" s="12" t="s">
        <v>34</v>
      </c>
      <c r="AX3236" s="12" t="s">
        <v>79</v>
      </c>
      <c r="AY3236" s="195" t="s">
        <v>177</v>
      </c>
    </row>
    <row r="3237" spans="2:65" s="1" customFormat="1" ht="36" customHeight="1">
      <c r="B3237" s="177"/>
      <c r="C3237" s="178" t="s">
        <v>2662</v>
      </c>
      <c r="D3237" s="178" t="s">
        <v>179</v>
      </c>
      <c r="E3237" s="179" t="s">
        <v>2663</v>
      </c>
      <c r="F3237" s="180" t="s">
        <v>2664</v>
      </c>
      <c r="G3237" s="181" t="s">
        <v>245</v>
      </c>
      <c r="H3237" s="182">
        <v>1</v>
      </c>
      <c r="I3237" s="183"/>
      <c r="J3237" s="184">
        <f>ROUND(I3237*H3237,2)</f>
        <v>0</v>
      </c>
      <c r="K3237" s="180" t="s">
        <v>3</v>
      </c>
      <c r="L3237" s="37"/>
      <c r="M3237" s="185" t="s">
        <v>3</v>
      </c>
      <c r="N3237" s="186" t="s">
        <v>43</v>
      </c>
      <c r="O3237" s="70"/>
      <c r="P3237" s="187">
        <f>O3237*H3237</f>
        <v>0</v>
      </c>
      <c r="Q3237" s="187">
        <v>0</v>
      </c>
      <c r="R3237" s="187">
        <f>Q3237*H3237</f>
        <v>0</v>
      </c>
      <c r="S3237" s="187">
        <v>0</v>
      </c>
      <c r="T3237" s="188">
        <f>S3237*H3237</f>
        <v>0</v>
      </c>
      <c r="AR3237" s="189" t="s">
        <v>265</v>
      </c>
      <c r="AT3237" s="189" t="s">
        <v>179</v>
      </c>
      <c r="AU3237" s="189" t="s">
        <v>81</v>
      </c>
      <c r="AY3237" s="18" t="s">
        <v>177</v>
      </c>
      <c r="BE3237" s="190">
        <f>IF(N3237="základní",J3237,0)</f>
        <v>0</v>
      </c>
      <c r="BF3237" s="190">
        <f>IF(N3237="snížená",J3237,0)</f>
        <v>0</v>
      </c>
      <c r="BG3237" s="190">
        <f>IF(N3237="zákl. přenesená",J3237,0)</f>
        <v>0</v>
      </c>
      <c r="BH3237" s="190">
        <f>IF(N3237="sníž. přenesená",J3237,0)</f>
        <v>0</v>
      </c>
      <c r="BI3237" s="190">
        <f>IF(N3237="nulová",J3237,0)</f>
        <v>0</v>
      </c>
      <c r="BJ3237" s="18" t="s">
        <v>79</v>
      </c>
      <c r="BK3237" s="190">
        <f>ROUND(I3237*H3237,2)</f>
        <v>0</v>
      </c>
      <c r="BL3237" s="18" t="s">
        <v>265</v>
      </c>
      <c r="BM3237" s="189" t="s">
        <v>2665</v>
      </c>
    </row>
    <row r="3238" spans="2:51" s="12" customFormat="1" ht="12">
      <c r="B3238" s="194"/>
      <c r="D3238" s="191" t="s">
        <v>188</v>
      </c>
      <c r="E3238" s="195" t="s">
        <v>3</v>
      </c>
      <c r="F3238" s="196" t="s">
        <v>2071</v>
      </c>
      <c r="H3238" s="197">
        <v>1</v>
      </c>
      <c r="I3238" s="198"/>
      <c r="L3238" s="194"/>
      <c r="M3238" s="199"/>
      <c r="N3238" s="200"/>
      <c r="O3238" s="200"/>
      <c r="P3238" s="200"/>
      <c r="Q3238" s="200"/>
      <c r="R3238" s="200"/>
      <c r="S3238" s="200"/>
      <c r="T3238" s="201"/>
      <c r="AT3238" s="195" t="s">
        <v>188</v>
      </c>
      <c r="AU3238" s="195" t="s">
        <v>81</v>
      </c>
      <c r="AV3238" s="12" t="s">
        <v>81</v>
      </c>
      <c r="AW3238" s="12" t="s">
        <v>34</v>
      </c>
      <c r="AX3238" s="12" t="s">
        <v>79</v>
      </c>
      <c r="AY3238" s="195" t="s">
        <v>177</v>
      </c>
    </row>
    <row r="3239" spans="2:65" s="1" customFormat="1" ht="36" customHeight="1">
      <c r="B3239" s="177"/>
      <c r="C3239" s="178" t="s">
        <v>2666</v>
      </c>
      <c r="D3239" s="178" t="s">
        <v>179</v>
      </c>
      <c r="E3239" s="179" t="s">
        <v>2667</v>
      </c>
      <c r="F3239" s="180" t="s">
        <v>2668</v>
      </c>
      <c r="G3239" s="181" t="s">
        <v>245</v>
      </c>
      <c r="H3239" s="182">
        <v>1</v>
      </c>
      <c r="I3239" s="183"/>
      <c r="J3239" s="184">
        <f>ROUND(I3239*H3239,2)</f>
        <v>0</v>
      </c>
      <c r="K3239" s="180" t="s">
        <v>3</v>
      </c>
      <c r="L3239" s="37"/>
      <c r="M3239" s="185" t="s">
        <v>3</v>
      </c>
      <c r="N3239" s="186" t="s">
        <v>43</v>
      </c>
      <c r="O3239" s="70"/>
      <c r="P3239" s="187">
        <f>O3239*H3239</f>
        <v>0</v>
      </c>
      <c r="Q3239" s="187">
        <v>0</v>
      </c>
      <c r="R3239" s="187">
        <f>Q3239*H3239</f>
        <v>0</v>
      </c>
      <c r="S3239" s="187">
        <v>0</v>
      </c>
      <c r="T3239" s="188">
        <f>S3239*H3239</f>
        <v>0</v>
      </c>
      <c r="AR3239" s="189" t="s">
        <v>265</v>
      </c>
      <c r="AT3239" s="189" t="s">
        <v>179</v>
      </c>
      <c r="AU3239" s="189" t="s">
        <v>81</v>
      </c>
      <c r="AY3239" s="18" t="s">
        <v>177</v>
      </c>
      <c r="BE3239" s="190">
        <f>IF(N3239="základní",J3239,0)</f>
        <v>0</v>
      </c>
      <c r="BF3239" s="190">
        <f>IF(N3239="snížená",J3239,0)</f>
        <v>0</v>
      </c>
      <c r="BG3239" s="190">
        <f>IF(N3239="zákl. přenesená",J3239,0)</f>
        <v>0</v>
      </c>
      <c r="BH3239" s="190">
        <f>IF(N3239="sníž. přenesená",J3239,0)</f>
        <v>0</v>
      </c>
      <c r="BI3239" s="190">
        <f>IF(N3239="nulová",J3239,0)</f>
        <v>0</v>
      </c>
      <c r="BJ3239" s="18" t="s">
        <v>79</v>
      </c>
      <c r="BK3239" s="190">
        <f>ROUND(I3239*H3239,2)</f>
        <v>0</v>
      </c>
      <c r="BL3239" s="18" t="s">
        <v>265</v>
      </c>
      <c r="BM3239" s="189" t="s">
        <v>2669</v>
      </c>
    </row>
    <row r="3240" spans="2:51" s="12" customFormat="1" ht="12">
      <c r="B3240" s="194"/>
      <c r="D3240" s="191" t="s">
        <v>188</v>
      </c>
      <c r="E3240" s="195" t="s">
        <v>3</v>
      </c>
      <c r="F3240" s="196" t="s">
        <v>2071</v>
      </c>
      <c r="H3240" s="197">
        <v>1</v>
      </c>
      <c r="I3240" s="198"/>
      <c r="L3240" s="194"/>
      <c r="M3240" s="199"/>
      <c r="N3240" s="200"/>
      <c r="O3240" s="200"/>
      <c r="P3240" s="200"/>
      <c r="Q3240" s="200"/>
      <c r="R3240" s="200"/>
      <c r="S3240" s="200"/>
      <c r="T3240" s="201"/>
      <c r="AT3240" s="195" t="s">
        <v>188</v>
      </c>
      <c r="AU3240" s="195" t="s">
        <v>81</v>
      </c>
      <c r="AV3240" s="12" t="s">
        <v>81</v>
      </c>
      <c r="AW3240" s="12" t="s">
        <v>34</v>
      </c>
      <c r="AX3240" s="12" t="s">
        <v>79</v>
      </c>
      <c r="AY3240" s="195" t="s">
        <v>177</v>
      </c>
    </row>
    <row r="3241" spans="2:65" s="1" customFormat="1" ht="36" customHeight="1">
      <c r="B3241" s="177"/>
      <c r="C3241" s="178" t="s">
        <v>2670</v>
      </c>
      <c r="D3241" s="178" t="s">
        <v>179</v>
      </c>
      <c r="E3241" s="179" t="s">
        <v>2671</v>
      </c>
      <c r="F3241" s="180" t="s">
        <v>2672</v>
      </c>
      <c r="G3241" s="181" t="s">
        <v>245</v>
      </c>
      <c r="H3241" s="182">
        <v>1</v>
      </c>
      <c r="I3241" s="183"/>
      <c r="J3241" s="184">
        <f>ROUND(I3241*H3241,2)</f>
        <v>0</v>
      </c>
      <c r="K3241" s="180" t="s">
        <v>3</v>
      </c>
      <c r="L3241" s="37"/>
      <c r="M3241" s="185" t="s">
        <v>3</v>
      </c>
      <c r="N3241" s="186" t="s">
        <v>43</v>
      </c>
      <c r="O3241" s="70"/>
      <c r="P3241" s="187">
        <f>O3241*H3241</f>
        <v>0</v>
      </c>
      <c r="Q3241" s="187">
        <v>0</v>
      </c>
      <c r="R3241" s="187">
        <f>Q3241*H3241</f>
        <v>0</v>
      </c>
      <c r="S3241" s="187">
        <v>0</v>
      </c>
      <c r="T3241" s="188">
        <f>S3241*H3241</f>
        <v>0</v>
      </c>
      <c r="AR3241" s="189" t="s">
        <v>265</v>
      </c>
      <c r="AT3241" s="189" t="s">
        <v>179</v>
      </c>
      <c r="AU3241" s="189" t="s">
        <v>81</v>
      </c>
      <c r="AY3241" s="18" t="s">
        <v>177</v>
      </c>
      <c r="BE3241" s="190">
        <f>IF(N3241="základní",J3241,0)</f>
        <v>0</v>
      </c>
      <c r="BF3241" s="190">
        <f>IF(N3241="snížená",J3241,0)</f>
        <v>0</v>
      </c>
      <c r="BG3241" s="190">
        <f>IF(N3241="zákl. přenesená",J3241,0)</f>
        <v>0</v>
      </c>
      <c r="BH3241" s="190">
        <f>IF(N3241="sníž. přenesená",J3241,0)</f>
        <v>0</v>
      </c>
      <c r="BI3241" s="190">
        <f>IF(N3241="nulová",J3241,0)</f>
        <v>0</v>
      </c>
      <c r="BJ3241" s="18" t="s">
        <v>79</v>
      </c>
      <c r="BK3241" s="190">
        <f>ROUND(I3241*H3241,2)</f>
        <v>0</v>
      </c>
      <c r="BL3241" s="18" t="s">
        <v>265</v>
      </c>
      <c r="BM3241" s="189" t="s">
        <v>2673</v>
      </c>
    </row>
    <row r="3242" spans="2:51" s="12" customFormat="1" ht="12">
      <c r="B3242" s="194"/>
      <c r="D3242" s="191" t="s">
        <v>188</v>
      </c>
      <c r="E3242" s="195" t="s">
        <v>3</v>
      </c>
      <c r="F3242" s="196" t="s">
        <v>2071</v>
      </c>
      <c r="H3242" s="197">
        <v>1</v>
      </c>
      <c r="I3242" s="198"/>
      <c r="L3242" s="194"/>
      <c r="M3242" s="199"/>
      <c r="N3242" s="200"/>
      <c r="O3242" s="200"/>
      <c r="P3242" s="200"/>
      <c r="Q3242" s="200"/>
      <c r="R3242" s="200"/>
      <c r="S3242" s="200"/>
      <c r="T3242" s="201"/>
      <c r="AT3242" s="195" t="s">
        <v>188</v>
      </c>
      <c r="AU3242" s="195" t="s">
        <v>81</v>
      </c>
      <c r="AV3242" s="12" t="s">
        <v>81</v>
      </c>
      <c r="AW3242" s="12" t="s">
        <v>34</v>
      </c>
      <c r="AX3242" s="12" t="s">
        <v>79</v>
      </c>
      <c r="AY3242" s="195" t="s">
        <v>177</v>
      </c>
    </row>
    <row r="3243" spans="2:65" s="1" customFormat="1" ht="36" customHeight="1">
      <c r="B3243" s="177"/>
      <c r="C3243" s="178" t="s">
        <v>2674</v>
      </c>
      <c r="D3243" s="178" t="s">
        <v>179</v>
      </c>
      <c r="E3243" s="179" t="s">
        <v>2675</v>
      </c>
      <c r="F3243" s="180" t="s">
        <v>2676</v>
      </c>
      <c r="G3243" s="181" t="s">
        <v>245</v>
      </c>
      <c r="H3243" s="182">
        <v>1</v>
      </c>
      <c r="I3243" s="183"/>
      <c r="J3243" s="184">
        <f>ROUND(I3243*H3243,2)</f>
        <v>0</v>
      </c>
      <c r="K3243" s="180" t="s">
        <v>3</v>
      </c>
      <c r="L3243" s="37"/>
      <c r="M3243" s="185" t="s">
        <v>3</v>
      </c>
      <c r="N3243" s="186" t="s">
        <v>43</v>
      </c>
      <c r="O3243" s="70"/>
      <c r="P3243" s="187">
        <f>O3243*H3243</f>
        <v>0</v>
      </c>
      <c r="Q3243" s="187">
        <v>0</v>
      </c>
      <c r="R3243" s="187">
        <f>Q3243*H3243</f>
        <v>0</v>
      </c>
      <c r="S3243" s="187">
        <v>0</v>
      </c>
      <c r="T3243" s="188">
        <f>S3243*H3243</f>
        <v>0</v>
      </c>
      <c r="AR3243" s="189" t="s">
        <v>265</v>
      </c>
      <c r="AT3243" s="189" t="s">
        <v>179</v>
      </c>
      <c r="AU3243" s="189" t="s">
        <v>81</v>
      </c>
      <c r="AY3243" s="18" t="s">
        <v>177</v>
      </c>
      <c r="BE3243" s="190">
        <f>IF(N3243="základní",J3243,0)</f>
        <v>0</v>
      </c>
      <c r="BF3243" s="190">
        <f>IF(N3243="snížená",J3243,0)</f>
        <v>0</v>
      </c>
      <c r="BG3243" s="190">
        <f>IF(N3243="zákl. přenesená",J3243,0)</f>
        <v>0</v>
      </c>
      <c r="BH3243" s="190">
        <f>IF(N3243="sníž. přenesená",J3243,0)</f>
        <v>0</v>
      </c>
      <c r="BI3243" s="190">
        <f>IF(N3243="nulová",J3243,0)</f>
        <v>0</v>
      </c>
      <c r="BJ3243" s="18" t="s">
        <v>79</v>
      </c>
      <c r="BK3243" s="190">
        <f>ROUND(I3243*H3243,2)</f>
        <v>0</v>
      </c>
      <c r="BL3243" s="18" t="s">
        <v>265</v>
      </c>
      <c r="BM3243" s="189" t="s">
        <v>2677</v>
      </c>
    </row>
    <row r="3244" spans="2:51" s="12" customFormat="1" ht="12">
      <c r="B3244" s="194"/>
      <c r="D3244" s="191" t="s">
        <v>188</v>
      </c>
      <c r="E3244" s="195" t="s">
        <v>3</v>
      </c>
      <c r="F3244" s="196" t="s">
        <v>2071</v>
      </c>
      <c r="H3244" s="197">
        <v>1</v>
      </c>
      <c r="I3244" s="198"/>
      <c r="L3244" s="194"/>
      <c r="M3244" s="199"/>
      <c r="N3244" s="200"/>
      <c r="O3244" s="200"/>
      <c r="P3244" s="200"/>
      <c r="Q3244" s="200"/>
      <c r="R3244" s="200"/>
      <c r="S3244" s="200"/>
      <c r="T3244" s="201"/>
      <c r="AT3244" s="195" t="s">
        <v>188</v>
      </c>
      <c r="AU3244" s="195" t="s">
        <v>81</v>
      </c>
      <c r="AV3244" s="12" t="s">
        <v>81</v>
      </c>
      <c r="AW3244" s="12" t="s">
        <v>34</v>
      </c>
      <c r="AX3244" s="12" t="s">
        <v>79</v>
      </c>
      <c r="AY3244" s="195" t="s">
        <v>177</v>
      </c>
    </row>
    <row r="3245" spans="2:65" s="1" customFormat="1" ht="36" customHeight="1">
      <c r="B3245" s="177"/>
      <c r="C3245" s="178" t="s">
        <v>2678</v>
      </c>
      <c r="D3245" s="178" t="s">
        <v>179</v>
      </c>
      <c r="E3245" s="179" t="s">
        <v>2679</v>
      </c>
      <c r="F3245" s="180" t="s">
        <v>2680</v>
      </c>
      <c r="G3245" s="181" t="s">
        <v>245</v>
      </c>
      <c r="H3245" s="182">
        <v>1</v>
      </c>
      <c r="I3245" s="183"/>
      <c r="J3245" s="184">
        <f>ROUND(I3245*H3245,2)</f>
        <v>0</v>
      </c>
      <c r="K3245" s="180" t="s">
        <v>3</v>
      </c>
      <c r="L3245" s="37"/>
      <c r="M3245" s="185" t="s">
        <v>3</v>
      </c>
      <c r="N3245" s="186" t="s">
        <v>43</v>
      </c>
      <c r="O3245" s="70"/>
      <c r="P3245" s="187">
        <f>O3245*H3245</f>
        <v>0</v>
      </c>
      <c r="Q3245" s="187">
        <v>0</v>
      </c>
      <c r="R3245" s="187">
        <f>Q3245*H3245</f>
        <v>0</v>
      </c>
      <c r="S3245" s="187">
        <v>0</v>
      </c>
      <c r="T3245" s="188">
        <f>S3245*H3245</f>
        <v>0</v>
      </c>
      <c r="AR3245" s="189" t="s">
        <v>265</v>
      </c>
      <c r="AT3245" s="189" t="s">
        <v>179</v>
      </c>
      <c r="AU3245" s="189" t="s">
        <v>81</v>
      </c>
      <c r="AY3245" s="18" t="s">
        <v>177</v>
      </c>
      <c r="BE3245" s="190">
        <f>IF(N3245="základní",J3245,0)</f>
        <v>0</v>
      </c>
      <c r="BF3245" s="190">
        <f>IF(N3245="snížená",J3245,0)</f>
        <v>0</v>
      </c>
      <c r="BG3245" s="190">
        <f>IF(N3245="zákl. přenesená",J3245,0)</f>
        <v>0</v>
      </c>
      <c r="BH3245" s="190">
        <f>IF(N3245="sníž. přenesená",J3245,0)</f>
        <v>0</v>
      </c>
      <c r="BI3245" s="190">
        <f>IF(N3245="nulová",J3245,0)</f>
        <v>0</v>
      </c>
      <c r="BJ3245" s="18" t="s">
        <v>79</v>
      </c>
      <c r="BK3245" s="190">
        <f>ROUND(I3245*H3245,2)</f>
        <v>0</v>
      </c>
      <c r="BL3245" s="18" t="s">
        <v>265</v>
      </c>
      <c r="BM3245" s="189" t="s">
        <v>2681</v>
      </c>
    </row>
    <row r="3246" spans="2:51" s="12" customFormat="1" ht="12">
      <c r="B3246" s="194"/>
      <c r="D3246" s="191" t="s">
        <v>188</v>
      </c>
      <c r="E3246" s="195" t="s">
        <v>3</v>
      </c>
      <c r="F3246" s="196" t="s">
        <v>2071</v>
      </c>
      <c r="H3246" s="197">
        <v>1</v>
      </c>
      <c r="I3246" s="198"/>
      <c r="L3246" s="194"/>
      <c r="M3246" s="199"/>
      <c r="N3246" s="200"/>
      <c r="O3246" s="200"/>
      <c r="P3246" s="200"/>
      <c r="Q3246" s="200"/>
      <c r="R3246" s="200"/>
      <c r="S3246" s="200"/>
      <c r="T3246" s="201"/>
      <c r="AT3246" s="195" t="s">
        <v>188</v>
      </c>
      <c r="AU3246" s="195" t="s">
        <v>81</v>
      </c>
      <c r="AV3246" s="12" t="s">
        <v>81</v>
      </c>
      <c r="AW3246" s="12" t="s">
        <v>34</v>
      </c>
      <c r="AX3246" s="12" t="s">
        <v>79</v>
      </c>
      <c r="AY3246" s="195" t="s">
        <v>177</v>
      </c>
    </row>
    <row r="3247" spans="2:65" s="1" customFormat="1" ht="36" customHeight="1">
      <c r="B3247" s="177"/>
      <c r="C3247" s="178" t="s">
        <v>2682</v>
      </c>
      <c r="D3247" s="178" t="s">
        <v>179</v>
      </c>
      <c r="E3247" s="179" t="s">
        <v>2683</v>
      </c>
      <c r="F3247" s="180" t="s">
        <v>2684</v>
      </c>
      <c r="G3247" s="181" t="s">
        <v>245</v>
      </c>
      <c r="H3247" s="182">
        <v>1</v>
      </c>
      <c r="I3247" s="183"/>
      <c r="J3247" s="184">
        <f>ROUND(I3247*H3247,2)</f>
        <v>0</v>
      </c>
      <c r="K3247" s="180" t="s">
        <v>3</v>
      </c>
      <c r="L3247" s="37"/>
      <c r="M3247" s="185" t="s">
        <v>3</v>
      </c>
      <c r="N3247" s="186" t="s">
        <v>43</v>
      </c>
      <c r="O3247" s="70"/>
      <c r="P3247" s="187">
        <f>O3247*H3247</f>
        <v>0</v>
      </c>
      <c r="Q3247" s="187">
        <v>0</v>
      </c>
      <c r="R3247" s="187">
        <f>Q3247*H3247</f>
        <v>0</v>
      </c>
      <c r="S3247" s="187">
        <v>0</v>
      </c>
      <c r="T3247" s="188">
        <f>S3247*H3247</f>
        <v>0</v>
      </c>
      <c r="AR3247" s="189" t="s">
        <v>265</v>
      </c>
      <c r="AT3247" s="189" t="s">
        <v>179</v>
      </c>
      <c r="AU3247" s="189" t="s">
        <v>81</v>
      </c>
      <c r="AY3247" s="18" t="s">
        <v>177</v>
      </c>
      <c r="BE3247" s="190">
        <f>IF(N3247="základní",J3247,0)</f>
        <v>0</v>
      </c>
      <c r="BF3247" s="190">
        <f>IF(N3247="snížená",J3247,0)</f>
        <v>0</v>
      </c>
      <c r="BG3247" s="190">
        <f>IF(N3247="zákl. přenesená",J3247,0)</f>
        <v>0</v>
      </c>
      <c r="BH3247" s="190">
        <f>IF(N3247="sníž. přenesená",J3247,0)</f>
        <v>0</v>
      </c>
      <c r="BI3247" s="190">
        <f>IF(N3247="nulová",J3247,0)</f>
        <v>0</v>
      </c>
      <c r="BJ3247" s="18" t="s">
        <v>79</v>
      </c>
      <c r="BK3247" s="190">
        <f>ROUND(I3247*H3247,2)</f>
        <v>0</v>
      </c>
      <c r="BL3247" s="18" t="s">
        <v>265</v>
      </c>
      <c r="BM3247" s="189" t="s">
        <v>2685</v>
      </c>
    </row>
    <row r="3248" spans="2:51" s="12" customFormat="1" ht="12">
      <c r="B3248" s="194"/>
      <c r="D3248" s="191" t="s">
        <v>188</v>
      </c>
      <c r="E3248" s="195" t="s">
        <v>3</v>
      </c>
      <c r="F3248" s="196" t="s">
        <v>2071</v>
      </c>
      <c r="H3248" s="197">
        <v>1</v>
      </c>
      <c r="I3248" s="198"/>
      <c r="L3248" s="194"/>
      <c r="M3248" s="199"/>
      <c r="N3248" s="200"/>
      <c r="O3248" s="200"/>
      <c r="P3248" s="200"/>
      <c r="Q3248" s="200"/>
      <c r="R3248" s="200"/>
      <c r="S3248" s="200"/>
      <c r="T3248" s="201"/>
      <c r="AT3248" s="195" t="s">
        <v>188</v>
      </c>
      <c r="AU3248" s="195" t="s">
        <v>81</v>
      </c>
      <c r="AV3248" s="12" t="s">
        <v>81</v>
      </c>
      <c r="AW3248" s="12" t="s">
        <v>34</v>
      </c>
      <c r="AX3248" s="12" t="s">
        <v>79</v>
      </c>
      <c r="AY3248" s="195" t="s">
        <v>177</v>
      </c>
    </row>
    <row r="3249" spans="2:65" s="1" customFormat="1" ht="36" customHeight="1">
      <c r="B3249" s="177"/>
      <c r="C3249" s="178" t="s">
        <v>2686</v>
      </c>
      <c r="D3249" s="178" t="s">
        <v>179</v>
      </c>
      <c r="E3249" s="179" t="s">
        <v>2687</v>
      </c>
      <c r="F3249" s="180" t="s">
        <v>2688</v>
      </c>
      <c r="G3249" s="181" t="s">
        <v>245</v>
      </c>
      <c r="H3249" s="182">
        <v>1</v>
      </c>
      <c r="I3249" s="183"/>
      <c r="J3249" s="184">
        <f>ROUND(I3249*H3249,2)</f>
        <v>0</v>
      </c>
      <c r="K3249" s="180" t="s">
        <v>3</v>
      </c>
      <c r="L3249" s="37"/>
      <c r="M3249" s="185" t="s">
        <v>3</v>
      </c>
      <c r="N3249" s="186" t="s">
        <v>43</v>
      </c>
      <c r="O3249" s="70"/>
      <c r="P3249" s="187">
        <f>O3249*H3249</f>
        <v>0</v>
      </c>
      <c r="Q3249" s="187">
        <v>0</v>
      </c>
      <c r="R3249" s="187">
        <f>Q3249*H3249</f>
        <v>0</v>
      </c>
      <c r="S3249" s="187">
        <v>0</v>
      </c>
      <c r="T3249" s="188">
        <f>S3249*H3249</f>
        <v>0</v>
      </c>
      <c r="AR3249" s="189" t="s">
        <v>265</v>
      </c>
      <c r="AT3249" s="189" t="s">
        <v>179</v>
      </c>
      <c r="AU3249" s="189" t="s">
        <v>81</v>
      </c>
      <c r="AY3249" s="18" t="s">
        <v>177</v>
      </c>
      <c r="BE3249" s="190">
        <f>IF(N3249="základní",J3249,0)</f>
        <v>0</v>
      </c>
      <c r="BF3249" s="190">
        <f>IF(N3249="snížená",J3249,0)</f>
        <v>0</v>
      </c>
      <c r="BG3249" s="190">
        <f>IF(N3249="zákl. přenesená",J3249,0)</f>
        <v>0</v>
      </c>
      <c r="BH3249" s="190">
        <f>IF(N3249="sníž. přenesená",J3249,0)</f>
        <v>0</v>
      </c>
      <c r="BI3249" s="190">
        <f>IF(N3249="nulová",J3249,0)</f>
        <v>0</v>
      </c>
      <c r="BJ3249" s="18" t="s">
        <v>79</v>
      </c>
      <c r="BK3249" s="190">
        <f>ROUND(I3249*H3249,2)</f>
        <v>0</v>
      </c>
      <c r="BL3249" s="18" t="s">
        <v>265</v>
      </c>
      <c r="BM3249" s="189" t="s">
        <v>2689</v>
      </c>
    </row>
    <row r="3250" spans="2:51" s="12" customFormat="1" ht="12">
      <c r="B3250" s="194"/>
      <c r="D3250" s="191" t="s">
        <v>188</v>
      </c>
      <c r="E3250" s="195" t="s">
        <v>3</v>
      </c>
      <c r="F3250" s="196" t="s">
        <v>2071</v>
      </c>
      <c r="H3250" s="197">
        <v>1</v>
      </c>
      <c r="I3250" s="198"/>
      <c r="L3250" s="194"/>
      <c r="M3250" s="199"/>
      <c r="N3250" s="200"/>
      <c r="O3250" s="200"/>
      <c r="P3250" s="200"/>
      <c r="Q3250" s="200"/>
      <c r="R3250" s="200"/>
      <c r="S3250" s="200"/>
      <c r="T3250" s="201"/>
      <c r="AT3250" s="195" t="s">
        <v>188</v>
      </c>
      <c r="AU3250" s="195" t="s">
        <v>81</v>
      </c>
      <c r="AV3250" s="12" t="s">
        <v>81</v>
      </c>
      <c r="AW3250" s="12" t="s">
        <v>34</v>
      </c>
      <c r="AX3250" s="12" t="s">
        <v>79</v>
      </c>
      <c r="AY3250" s="195" t="s">
        <v>177</v>
      </c>
    </row>
    <row r="3251" spans="2:65" s="1" customFormat="1" ht="36" customHeight="1">
      <c r="B3251" s="177"/>
      <c r="C3251" s="178" t="s">
        <v>2690</v>
      </c>
      <c r="D3251" s="178" t="s">
        <v>179</v>
      </c>
      <c r="E3251" s="179" t="s">
        <v>2691</v>
      </c>
      <c r="F3251" s="180" t="s">
        <v>2692</v>
      </c>
      <c r="G3251" s="181" t="s">
        <v>245</v>
      </c>
      <c r="H3251" s="182">
        <v>1</v>
      </c>
      <c r="I3251" s="183"/>
      <c r="J3251" s="184">
        <f>ROUND(I3251*H3251,2)</f>
        <v>0</v>
      </c>
      <c r="K3251" s="180" t="s">
        <v>3</v>
      </c>
      <c r="L3251" s="37"/>
      <c r="M3251" s="185" t="s">
        <v>3</v>
      </c>
      <c r="N3251" s="186" t="s">
        <v>43</v>
      </c>
      <c r="O3251" s="70"/>
      <c r="P3251" s="187">
        <f>O3251*H3251</f>
        <v>0</v>
      </c>
      <c r="Q3251" s="187">
        <v>0</v>
      </c>
      <c r="R3251" s="187">
        <f>Q3251*H3251</f>
        <v>0</v>
      </c>
      <c r="S3251" s="187">
        <v>0</v>
      </c>
      <c r="T3251" s="188">
        <f>S3251*H3251</f>
        <v>0</v>
      </c>
      <c r="AR3251" s="189" t="s">
        <v>265</v>
      </c>
      <c r="AT3251" s="189" t="s">
        <v>179</v>
      </c>
      <c r="AU3251" s="189" t="s">
        <v>81</v>
      </c>
      <c r="AY3251" s="18" t="s">
        <v>177</v>
      </c>
      <c r="BE3251" s="190">
        <f>IF(N3251="základní",J3251,0)</f>
        <v>0</v>
      </c>
      <c r="BF3251" s="190">
        <f>IF(N3251="snížená",J3251,0)</f>
        <v>0</v>
      </c>
      <c r="BG3251" s="190">
        <f>IF(N3251="zákl. přenesená",J3251,0)</f>
        <v>0</v>
      </c>
      <c r="BH3251" s="190">
        <f>IF(N3251="sníž. přenesená",J3251,0)</f>
        <v>0</v>
      </c>
      <c r="BI3251" s="190">
        <f>IF(N3251="nulová",J3251,0)</f>
        <v>0</v>
      </c>
      <c r="BJ3251" s="18" t="s">
        <v>79</v>
      </c>
      <c r="BK3251" s="190">
        <f>ROUND(I3251*H3251,2)</f>
        <v>0</v>
      </c>
      <c r="BL3251" s="18" t="s">
        <v>265</v>
      </c>
      <c r="BM3251" s="189" t="s">
        <v>2693</v>
      </c>
    </row>
    <row r="3252" spans="2:51" s="12" customFormat="1" ht="12">
      <c r="B3252" s="194"/>
      <c r="D3252" s="191" t="s">
        <v>188</v>
      </c>
      <c r="E3252" s="195" t="s">
        <v>3</v>
      </c>
      <c r="F3252" s="196" t="s">
        <v>2071</v>
      </c>
      <c r="H3252" s="197">
        <v>1</v>
      </c>
      <c r="I3252" s="198"/>
      <c r="L3252" s="194"/>
      <c r="M3252" s="199"/>
      <c r="N3252" s="200"/>
      <c r="O3252" s="200"/>
      <c r="P3252" s="200"/>
      <c r="Q3252" s="200"/>
      <c r="R3252" s="200"/>
      <c r="S3252" s="200"/>
      <c r="T3252" s="201"/>
      <c r="AT3252" s="195" t="s">
        <v>188</v>
      </c>
      <c r="AU3252" s="195" t="s">
        <v>81</v>
      </c>
      <c r="AV3252" s="12" t="s">
        <v>81</v>
      </c>
      <c r="AW3252" s="12" t="s">
        <v>34</v>
      </c>
      <c r="AX3252" s="12" t="s">
        <v>79</v>
      </c>
      <c r="AY3252" s="195" t="s">
        <v>177</v>
      </c>
    </row>
    <row r="3253" spans="2:65" s="1" customFormat="1" ht="24" customHeight="1">
      <c r="B3253" s="177"/>
      <c r="C3253" s="178" t="s">
        <v>2694</v>
      </c>
      <c r="D3253" s="178" t="s">
        <v>179</v>
      </c>
      <c r="E3253" s="179" t="s">
        <v>2695</v>
      </c>
      <c r="F3253" s="180" t="s">
        <v>2696</v>
      </c>
      <c r="G3253" s="181" t="s">
        <v>245</v>
      </c>
      <c r="H3253" s="182">
        <v>3</v>
      </c>
      <c r="I3253" s="183"/>
      <c r="J3253" s="184">
        <f>ROUND(I3253*H3253,2)</f>
        <v>0</v>
      </c>
      <c r="K3253" s="180" t="s">
        <v>3</v>
      </c>
      <c r="L3253" s="37"/>
      <c r="M3253" s="185" t="s">
        <v>3</v>
      </c>
      <c r="N3253" s="186" t="s">
        <v>43</v>
      </c>
      <c r="O3253" s="70"/>
      <c r="P3253" s="187">
        <f>O3253*H3253</f>
        <v>0</v>
      </c>
      <c r="Q3253" s="187">
        <v>0</v>
      </c>
      <c r="R3253" s="187">
        <f>Q3253*H3253</f>
        <v>0</v>
      </c>
      <c r="S3253" s="187">
        <v>0</v>
      </c>
      <c r="T3253" s="188">
        <f>S3253*H3253</f>
        <v>0</v>
      </c>
      <c r="AR3253" s="189" t="s">
        <v>265</v>
      </c>
      <c r="AT3253" s="189" t="s">
        <v>179</v>
      </c>
      <c r="AU3253" s="189" t="s">
        <v>81</v>
      </c>
      <c r="AY3253" s="18" t="s">
        <v>177</v>
      </c>
      <c r="BE3253" s="190">
        <f>IF(N3253="základní",J3253,0)</f>
        <v>0</v>
      </c>
      <c r="BF3253" s="190">
        <f>IF(N3253="snížená",J3253,0)</f>
        <v>0</v>
      </c>
      <c r="BG3253" s="190">
        <f>IF(N3253="zákl. přenesená",J3253,0)</f>
        <v>0</v>
      </c>
      <c r="BH3253" s="190">
        <f>IF(N3253="sníž. přenesená",J3253,0)</f>
        <v>0</v>
      </c>
      <c r="BI3253" s="190">
        <f>IF(N3253="nulová",J3253,0)</f>
        <v>0</v>
      </c>
      <c r="BJ3253" s="18" t="s">
        <v>79</v>
      </c>
      <c r="BK3253" s="190">
        <f>ROUND(I3253*H3253,2)</f>
        <v>0</v>
      </c>
      <c r="BL3253" s="18" t="s">
        <v>265</v>
      </c>
      <c r="BM3253" s="189" t="s">
        <v>2697</v>
      </c>
    </row>
    <row r="3254" spans="2:51" s="12" customFormat="1" ht="12">
      <c r="B3254" s="194"/>
      <c r="D3254" s="191" t="s">
        <v>188</v>
      </c>
      <c r="E3254" s="195" t="s">
        <v>3</v>
      </c>
      <c r="F3254" s="196" t="s">
        <v>321</v>
      </c>
      <c r="H3254" s="197">
        <v>3</v>
      </c>
      <c r="I3254" s="198"/>
      <c r="L3254" s="194"/>
      <c r="M3254" s="199"/>
      <c r="N3254" s="200"/>
      <c r="O3254" s="200"/>
      <c r="P3254" s="200"/>
      <c r="Q3254" s="200"/>
      <c r="R3254" s="200"/>
      <c r="S3254" s="200"/>
      <c r="T3254" s="201"/>
      <c r="AT3254" s="195" t="s">
        <v>188</v>
      </c>
      <c r="AU3254" s="195" t="s">
        <v>81</v>
      </c>
      <c r="AV3254" s="12" t="s">
        <v>81</v>
      </c>
      <c r="AW3254" s="12" t="s">
        <v>34</v>
      </c>
      <c r="AX3254" s="12" t="s">
        <v>79</v>
      </c>
      <c r="AY3254" s="195" t="s">
        <v>177</v>
      </c>
    </row>
    <row r="3255" spans="2:65" s="1" customFormat="1" ht="24" customHeight="1">
      <c r="B3255" s="177"/>
      <c r="C3255" s="178" t="s">
        <v>2698</v>
      </c>
      <c r="D3255" s="178" t="s">
        <v>179</v>
      </c>
      <c r="E3255" s="179" t="s">
        <v>2699</v>
      </c>
      <c r="F3255" s="180" t="s">
        <v>2700</v>
      </c>
      <c r="G3255" s="181" t="s">
        <v>245</v>
      </c>
      <c r="H3255" s="182">
        <v>9</v>
      </c>
      <c r="I3255" s="183"/>
      <c r="J3255" s="184">
        <f>ROUND(I3255*H3255,2)</f>
        <v>0</v>
      </c>
      <c r="K3255" s="180" t="s">
        <v>3</v>
      </c>
      <c r="L3255" s="37"/>
      <c r="M3255" s="185" t="s">
        <v>3</v>
      </c>
      <c r="N3255" s="186" t="s">
        <v>43</v>
      </c>
      <c r="O3255" s="70"/>
      <c r="P3255" s="187">
        <f>O3255*H3255</f>
        <v>0</v>
      </c>
      <c r="Q3255" s="187">
        <v>0</v>
      </c>
      <c r="R3255" s="187">
        <f>Q3255*H3255</f>
        <v>0</v>
      </c>
      <c r="S3255" s="187">
        <v>0</v>
      </c>
      <c r="T3255" s="188">
        <f>S3255*H3255</f>
        <v>0</v>
      </c>
      <c r="AR3255" s="189" t="s">
        <v>265</v>
      </c>
      <c r="AT3255" s="189" t="s">
        <v>179</v>
      </c>
      <c r="AU3255" s="189" t="s">
        <v>81</v>
      </c>
      <c r="AY3255" s="18" t="s">
        <v>177</v>
      </c>
      <c r="BE3255" s="190">
        <f>IF(N3255="základní",J3255,0)</f>
        <v>0</v>
      </c>
      <c r="BF3255" s="190">
        <f>IF(N3255="snížená",J3255,0)</f>
        <v>0</v>
      </c>
      <c r="BG3255" s="190">
        <f>IF(N3255="zákl. přenesená",J3255,0)</f>
        <v>0</v>
      </c>
      <c r="BH3255" s="190">
        <f>IF(N3255="sníž. přenesená",J3255,0)</f>
        <v>0</v>
      </c>
      <c r="BI3255" s="190">
        <f>IF(N3255="nulová",J3255,0)</f>
        <v>0</v>
      </c>
      <c r="BJ3255" s="18" t="s">
        <v>79</v>
      </c>
      <c r="BK3255" s="190">
        <f>ROUND(I3255*H3255,2)</f>
        <v>0</v>
      </c>
      <c r="BL3255" s="18" t="s">
        <v>265</v>
      </c>
      <c r="BM3255" s="189" t="s">
        <v>2701</v>
      </c>
    </row>
    <row r="3256" spans="2:51" s="12" customFormat="1" ht="12">
      <c r="B3256" s="194"/>
      <c r="D3256" s="191" t="s">
        <v>188</v>
      </c>
      <c r="E3256" s="195" t="s">
        <v>3</v>
      </c>
      <c r="F3256" s="196" t="s">
        <v>2702</v>
      </c>
      <c r="H3256" s="197">
        <v>9</v>
      </c>
      <c r="I3256" s="198"/>
      <c r="L3256" s="194"/>
      <c r="M3256" s="199"/>
      <c r="N3256" s="200"/>
      <c r="O3256" s="200"/>
      <c r="P3256" s="200"/>
      <c r="Q3256" s="200"/>
      <c r="R3256" s="200"/>
      <c r="S3256" s="200"/>
      <c r="T3256" s="201"/>
      <c r="AT3256" s="195" t="s">
        <v>188</v>
      </c>
      <c r="AU3256" s="195" t="s">
        <v>81</v>
      </c>
      <c r="AV3256" s="12" t="s">
        <v>81</v>
      </c>
      <c r="AW3256" s="12" t="s">
        <v>34</v>
      </c>
      <c r="AX3256" s="12" t="s">
        <v>79</v>
      </c>
      <c r="AY3256" s="195" t="s">
        <v>177</v>
      </c>
    </row>
    <row r="3257" spans="2:65" s="1" customFormat="1" ht="24" customHeight="1">
      <c r="B3257" s="177"/>
      <c r="C3257" s="178" t="s">
        <v>2703</v>
      </c>
      <c r="D3257" s="178" t="s">
        <v>179</v>
      </c>
      <c r="E3257" s="179" t="s">
        <v>2704</v>
      </c>
      <c r="F3257" s="180" t="s">
        <v>2705</v>
      </c>
      <c r="G3257" s="181" t="s">
        <v>245</v>
      </c>
      <c r="H3257" s="182">
        <v>4</v>
      </c>
      <c r="I3257" s="183"/>
      <c r="J3257" s="184">
        <f>ROUND(I3257*H3257,2)</f>
        <v>0</v>
      </c>
      <c r="K3257" s="180" t="s">
        <v>3</v>
      </c>
      <c r="L3257" s="37"/>
      <c r="M3257" s="185" t="s">
        <v>3</v>
      </c>
      <c r="N3257" s="186" t="s">
        <v>43</v>
      </c>
      <c r="O3257" s="70"/>
      <c r="P3257" s="187">
        <f>O3257*H3257</f>
        <v>0</v>
      </c>
      <c r="Q3257" s="187">
        <v>0</v>
      </c>
      <c r="R3257" s="187">
        <f>Q3257*H3257</f>
        <v>0</v>
      </c>
      <c r="S3257" s="187">
        <v>0</v>
      </c>
      <c r="T3257" s="188">
        <f>S3257*H3257</f>
        <v>0</v>
      </c>
      <c r="AR3257" s="189" t="s">
        <v>265</v>
      </c>
      <c r="AT3257" s="189" t="s">
        <v>179</v>
      </c>
      <c r="AU3257" s="189" t="s">
        <v>81</v>
      </c>
      <c r="AY3257" s="18" t="s">
        <v>177</v>
      </c>
      <c r="BE3257" s="190">
        <f>IF(N3257="základní",J3257,0)</f>
        <v>0</v>
      </c>
      <c r="BF3257" s="190">
        <f>IF(N3257="snížená",J3257,0)</f>
        <v>0</v>
      </c>
      <c r="BG3257" s="190">
        <f>IF(N3257="zákl. přenesená",J3257,0)</f>
        <v>0</v>
      </c>
      <c r="BH3257" s="190">
        <f>IF(N3257="sníž. přenesená",J3257,0)</f>
        <v>0</v>
      </c>
      <c r="BI3257" s="190">
        <f>IF(N3257="nulová",J3257,0)</f>
        <v>0</v>
      </c>
      <c r="BJ3257" s="18" t="s">
        <v>79</v>
      </c>
      <c r="BK3257" s="190">
        <f>ROUND(I3257*H3257,2)</f>
        <v>0</v>
      </c>
      <c r="BL3257" s="18" t="s">
        <v>265</v>
      </c>
      <c r="BM3257" s="189" t="s">
        <v>2706</v>
      </c>
    </row>
    <row r="3258" spans="2:51" s="12" customFormat="1" ht="12">
      <c r="B3258" s="194"/>
      <c r="D3258" s="191" t="s">
        <v>188</v>
      </c>
      <c r="E3258" s="195" t="s">
        <v>3</v>
      </c>
      <c r="F3258" s="196" t="s">
        <v>2707</v>
      </c>
      <c r="H3258" s="197">
        <v>4</v>
      </c>
      <c r="I3258" s="198"/>
      <c r="L3258" s="194"/>
      <c r="M3258" s="199"/>
      <c r="N3258" s="200"/>
      <c r="O3258" s="200"/>
      <c r="P3258" s="200"/>
      <c r="Q3258" s="200"/>
      <c r="R3258" s="200"/>
      <c r="S3258" s="200"/>
      <c r="T3258" s="201"/>
      <c r="AT3258" s="195" t="s">
        <v>188</v>
      </c>
      <c r="AU3258" s="195" t="s">
        <v>81</v>
      </c>
      <c r="AV3258" s="12" t="s">
        <v>81</v>
      </c>
      <c r="AW3258" s="12" t="s">
        <v>34</v>
      </c>
      <c r="AX3258" s="12" t="s">
        <v>79</v>
      </c>
      <c r="AY3258" s="195" t="s">
        <v>177</v>
      </c>
    </row>
    <row r="3259" spans="2:65" s="1" customFormat="1" ht="24" customHeight="1">
      <c r="B3259" s="177"/>
      <c r="C3259" s="178" t="s">
        <v>2708</v>
      </c>
      <c r="D3259" s="178" t="s">
        <v>179</v>
      </c>
      <c r="E3259" s="179" t="s">
        <v>2709</v>
      </c>
      <c r="F3259" s="180" t="s">
        <v>2710</v>
      </c>
      <c r="G3259" s="181" t="s">
        <v>245</v>
      </c>
      <c r="H3259" s="182">
        <v>1</v>
      </c>
      <c r="I3259" s="183"/>
      <c r="J3259" s="184">
        <f>ROUND(I3259*H3259,2)</f>
        <v>0</v>
      </c>
      <c r="K3259" s="180" t="s">
        <v>183</v>
      </c>
      <c r="L3259" s="37"/>
      <c r="M3259" s="185" t="s">
        <v>3</v>
      </c>
      <c r="N3259" s="186" t="s">
        <v>43</v>
      </c>
      <c r="O3259" s="70"/>
      <c r="P3259" s="187">
        <f>O3259*H3259</f>
        <v>0</v>
      </c>
      <c r="Q3259" s="187">
        <v>0</v>
      </c>
      <c r="R3259" s="187">
        <f>Q3259*H3259</f>
        <v>0</v>
      </c>
      <c r="S3259" s="187">
        <v>0.006</v>
      </c>
      <c r="T3259" s="188">
        <f>S3259*H3259</f>
        <v>0.006</v>
      </c>
      <c r="AR3259" s="189" t="s">
        <v>265</v>
      </c>
      <c r="AT3259" s="189" t="s">
        <v>179</v>
      </c>
      <c r="AU3259" s="189" t="s">
        <v>81</v>
      </c>
      <c r="AY3259" s="18" t="s">
        <v>177</v>
      </c>
      <c r="BE3259" s="190">
        <f>IF(N3259="základní",J3259,0)</f>
        <v>0</v>
      </c>
      <c r="BF3259" s="190">
        <f>IF(N3259="snížená",J3259,0)</f>
        <v>0</v>
      </c>
      <c r="BG3259" s="190">
        <f>IF(N3259="zákl. přenesená",J3259,0)</f>
        <v>0</v>
      </c>
      <c r="BH3259" s="190">
        <f>IF(N3259="sníž. přenesená",J3259,0)</f>
        <v>0</v>
      </c>
      <c r="BI3259" s="190">
        <f>IF(N3259="nulová",J3259,0)</f>
        <v>0</v>
      </c>
      <c r="BJ3259" s="18" t="s">
        <v>79</v>
      </c>
      <c r="BK3259" s="190">
        <f>ROUND(I3259*H3259,2)</f>
        <v>0</v>
      </c>
      <c r="BL3259" s="18" t="s">
        <v>265</v>
      </c>
      <c r="BM3259" s="189" t="s">
        <v>2711</v>
      </c>
    </row>
    <row r="3260" spans="2:51" s="12" customFormat="1" ht="12">
      <c r="B3260" s="194"/>
      <c r="D3260" s="191" t="s">
        <v>188</v>
      </c>
      <c r="E3260" s="195" t="s">
        <v>3</v>
      </c>
      <c r="F3260" s="196" t="s">
        <v>2712</v>
      </c>
      <c r="H3260" s="197">
        <v>1</v>
      </c>
      <c r="I3260" s="198"/>
      <c r="L3260" s="194"/>
      <c r="M3260" s="199"/>
      <c r="N3260" s="200"/>
      <c r="O3260" s="200"/>
      <c r="P3260" s="200"/>
      <c r="Q3260" s="200"/>
      <c r="R3260" s="200"/>
      <c r="S3260" s="200"/>
      <c r="T3260" s="201"/>
      <c r="AT3260" s="195" t="s">
        <v>188</v>
      </c>
      <c r="AU3260" s="195" t="s">
        <v>81</v>
      </c>
      <c r="AV3260" s="12" t="s">
        <v>81</v>
      </c>
      <c r="AW3260" s="12" t="s">
        <v>34</v>
      </c>
      <c r="AX3260" s="12" t="s">
        <v>79</v>
      </c>
      <c r="AY3260" s="195" t="s">
        <v>177</v>
      </c>
    </row>
    <row r="3261" spans="2:65" s="1" customFormat="1" ht="36" customHeight="1">
      <c r="B3261" s="177"/>
      <c r="C3261" s="178" t="s">
        <v>2713</v>
      </c>
      <c r="D3261" s="178" t="s">
        <v>179</v>
      </c>
      <c r="E3261" s="179" t="s">
        <v>2714</v>
      </c>
      <c r="F3261" s="180" t="s">
        <v>2715</v>
      </c>
      <c r="G3261" s="181" t="s">
        <v>494</v>
      </c>
      <c r="H3261" s="182">
        <v>270.65</v>
      </c>
      <c r="I3261" s="183"/>
      <c r="J3261" s="184">
        <f>ROUND(I3261*H3261,2)</f>
        <v>0</v>
      </c>
      <c r="K3261" s="180" t="s">
        <v>183</v>
      </c>
      <c r="L3261" s="37"/>
      <c r="M3261" s="185" t="s">
        <v>3</v>
      </c>
      <c r="N3261" s="186" t="s">
        <v>43</v>
      </c>
      <c r="O3261" s="70"/>
      <c r="P3261" s="187">
        <f>O3261*H3261</f>
        <v>0</v>
      </c>
      <c r="Q3261" s="187">
        <v>0.00015</v>
      </c>
      <c r="R3261" s="187">
        <f>Q3261*H3261</f>
        <v>0.040597499999999995</v>
      </c>
      <c r="S3261" s="187">
        <v>0</v>
      </c>
      <c r="T3261" s="188">
        <f>S3261*H3261</f>
        <v>0</v>
      </c>
      <c r="AR3261" s="189" t="s">
        <v>265</v>
      </c>
      <c r="AT3261" s="189" t="s">
        <v>179</v>
      </c>
      <c r="AU3261" s="189" t="s">
        <v>81</v>
      </c>
      <c r="AY3261" s="18" t="s">
        <v>177</v>
      </c>
      <c r="BE3261" s="190">
        <f>IF(N3261="základní",J3261,0)</f>
        <v>0</v>
      </c>
      <c r="BF3261" s="190">
        <f>IF(N3261="snížená",J3261,0)</f>
        <v>0</v>
      </c>
      <c r="BG3261" s="190">
        <f>IF(N3261="zákl. přenesená",J3261,0)</f>
        <v>0</v>
      </c>
      <c r="BH3261" s="190">
        <f>IF(N3261="sníž. přenesená",J3261,0)</f>
        <v>0</v>
      </c>
      <c r="BI3261" s="190">
        <f>IF(N3261="nulová",J3261,0)</f>
        <v>0</v>
      </c>
      <c r="BJ3261" s="18" t="s">
        <v>79</v>
      </c>
      <c r="BK3261" s="190">
        <f>ROUND(I3261*H3261,2)</f>
        <v>0</v>
      </c>
      <c r="BL3261" s="18" t="s">
        <v>265</v>
      </c>
      <c r="BM3261" s="189" t="s">
        <v>2716</v>
      </c>
    </row>
    <row r="3262" spans="2:47" s="1" customFormat="1" ht="12">
      <c r="B3262" s="37"/>
      <c r="D3262" s="191" t="s">
        <v>186</v>
      </c>
      <c r="F3262" s="192" t="s">
        <v>2717</v>
      </c>
      <c r="I3262" s="122"/>
      <c r="L3262" s="37"/>
      <c r="M3262" s="193"/>
      <c r="N3262" s="70"/>
      <c r="O3262" s="70"/>
      <c r="P3262" s="70"/>
      <c r="Q3262" s="70"/>
      <c r="R3262" s="70"/>
      <c r="S3262" s="70"/>
      <c r="T3262" s="71"/>
      <c r="AT3262" s="18" t="s">
        <v>186</v>
      </c>
      <c r="AU3262" s="18" t="s">
        <v>81</v>
      </c>
    </row>
    <row r="3263" spans="2:51" s="12" customFormat="1" ht="12">
      <c r="B3263" s="194"/>
      <c r="D3263" s="191" t="s">
        <v>188</v>
      </c>
      <c r="E3263" s="195" t="s">
        <v>3</v>
      </c>
      <c r="F3263" s="196" t="s">
        <v>2718</v>
      </c>
      <c r="H3263" s="197">
        <v>63.75</v>
      </c>
      <c r="I3263" s="198"/>
      <c r="L3263" s="194"/>
      <c r="M3263" s="199"/>
      <c r="N3263" s="200"/>
      <c r="O3263" s="200"/>
      <c r="P3263" s="200"/>
      <c r="Q3263" s="200"/>
      <c r="R3263" s="200"/>
      <c r="S3263" s="200"/>
      <c r="T3263" s="201"/>
      <c r="AT3263" s="195" t="s">
        <v>188</v>
      </c>
      <c r="AU3263" s="195" t="s">
        <v>81</v>
      </c>
      <c r="AV3263" s="12" t="s">
        <v>81</v>
      </c>
      <c r="AW3263" s="12" t="s">
        <v>34</v>
      </c>
      <c r="AX3263" s="12" t="s">
        <v>72</v>
      </c>
      <c r="AY3263" s="195" t="s">
        <v>177</v>
      </c>
    </row>
    <row r="3264" spans="2:51" s="12" customFormat="1" ht="12">
      <c r="B3264" s="194"/>
      <c r="D3264" s="191" t="s">
        <v>188</v>
      </c>
      <c r="E3264" s="195" t="s">
        <v>3</v>
      </c>
      <c r="F3264" s="196" t="s">
        <v>2719</v>
      </c>
      <c r="H3264" s="197">
        <v>35.1</v>
      </c>
      <c r="I3264" s="198"/>
      <c r="L3264" s="194"/>
      <c r="M3264" s="199"/>
      <c r="N3264" s="200"/>
      <c r="O3264" s="200"/>
      <c r="P3264" s="200"/>
      <c r="Q3264" s="200"/>
      <c r="R3264" s="200"/>
      <c r="S3264" s="200"/>
      <c r="T3264" s="201"/>
      <c r="AT3264" s="195" t="s">
        <v>188</v>
      </c>
      <c r="AU3264" s="195" t="s">
        <v>81</v>
      </c>
      <c r="AV3264" s="12" t="s">
        <v>81</v>
      </c>
      <c r="AW3264" s="12" t="s">
        <v>34</v>
      </c>
      <c r="AX3264" s="12" t="s">
        <v>72</v>
      </c>
      <c r="AY3264" s="195" t="s">
        <v>177</v>
      </c>
    </row>
    <row r="3265" spans="2:51" s="12" customFormat="1" ht="12">
      <c r="B3265" s="194"/>
      <c r="D3265" s="191" t="s">
        <v>188</v>
      </c>
      <c r="E3265" s="195" t="s">
        <v>3</v>
      </c>
      <c r="F3265" s="196" t="s">
        <v>2720</v>
      </c>
      <c r="H3265" s="197">
        <v>46.6</v>
      </c>
      <c r="I3265" s="198"/>
      <c r="L3265" s="194"/>
      <c r="M3265" s="199"/>
      <c r="N3265" s="200"/>
      <c r="O3265" s="200"/>
      <c r="P3265" s="200"/>
      <c r="Q3265" s="200"/>
      <c r="R3265" s="200"/>
      <c r="S3265" s="200"/>
      <c r="T3265" s="201"/>
      <c r="AT3265" s="195" t="s">
        <v>188</v>
      </c>
      <c r="AU3265" s="195" t="s">
        <v>81</v>
      </c>
      <c r="AV3265" s="12" t="s">
        <v>81</v>
      </c>
      <c r="AW3265" s="12" t="s">
        <v>34</v>
      </c>
      <c r="AX3265" s="12" t="s">
        <v>72</v>
      </c>
      <c r="AY3265" s="195" t="s">
        <v>177</v>
      </c>
    </row>
    <row r="3266" spans="2:51" s="12" customFormat="1" ht="12">
      <c r="B3266" s="194"/>
      <c r="D3266" s="191" t="s">
        <v>188</v>
      </c>
      <c r="E3266" s="195" t="s">
        <v>3</v>
      </c>
      <c r="F3266" s="196" t="s">
        <v>2721</v>
      </c>
      <c r="H3266" s="197">
        <v>47.2</v>
      </c>
      <c r="I3266" s="198"/>
      <c r="L3266" s="194"/>
      <c r="M3266" s="199"/>
      <c r="N3266" s="200"/>
      <c r="O3266" s="200"/>
      <c r="P3266" s="200"/>
      <c r="Q3266" s="200"/>
      <c r="R3266" s="200"/>
      <c r="S3266" s="200"/>
      <c r="T3266" s="201"/>
      <c r="AT3266" s="195" t="s">
        <v>188</v>
      </c>
      <c r="AU3266" s="195" t="s">
        <v>81</v>
      </c>
      <c r="AV3266" s="12" t="s">
        <v>81</v>
      </c>
      <c r="AW3266" s="12" t="s">
        <v>34</v>
      </c>
      <c r="AX3266" s="12" t="s">
        <v>72</v>
      </c>
      <c r="AY3266" s="195" t="s">
        <v>177</v>
      </c>
    </row>
    <row r="3267" spans="2:51" s="12" customFormat="1" ht="12">
      <c r="B3267" s="194"/>
      <c r="D3267" s="191" t="s">
        <v>188</v>
      </c>
      <c r="E3267" s="195" t="s">
        <v>3</v>
      </c>
      <c r="F3267" s="196" t="s">
        <v>2722</v>
      </c>
      <c r="H3267" s="197">
        <v>11.6</v>
      </c>
      <c r="I3267" s="198"/>
      <c r="L3267" s="194"/>
      <c r="M3267" s="199"/>
      <c r="N3267" s="200"/>
      <c r="O3267" s="200"/>
      <c r="P3267" s="200"/>
      <c r="Q3267" s="200"/>
      <c r="R3267" s="200"/>
      <c r="S3267" s="200"/>
      <c r="T3267" s="201"/>
      <c r="AT3267" s="195" t="s">
        <v>188</v>
      </c>
      <c r="AU3267" s="195" t="s">
        <v>81</v>
      </c>
      <c r="AV3267" s="12" t="s">
        <v>81</v>
      </c>
      <c r="AW3267" s="12" t="s">
        <v>34</v>
      </c>
      <c r="AX3267" s="12" t="s">
        <v>72</v>
      </c>
      <c r="AY3267" s="195" t="s">
        <v>177</v>
      </c>
    </row>
    <row r="3268" spans="2:51" s="12" customFormat="1" ht="12">
      <c r="B3268" s="194"/>
      <c r="D3268" s="191" t="s">
        <v>188</v>
      </c>
      <c r="E3268" s="195" t="s">
        <v>3</v>
      </c>
      <c r="F3268" s="196" t="s">
        <v>2723</v>
      </c>
      <c r="H3268" s="197">
        <v>14</v>
      </c>
      <c r="I3268" s="198"/>
      <c r="L3268" s="194"/>
      <c r="M3268" s="199"/>
      <c r="N3268" s="200"/>
      <c r="O3268" s="200"/>
      <c r="P3268" s="200"/>
      <c r="Q3268" s="200"/>
      <c r="R3268" s="200"/>
      <c r="S3268" s="200"/>
      <c r="T3268" s="201"/>
      <c r="AT3268" s="195" t="s">
        <v>188</v>
      </c>
      <c r="AU3268" s="195" t="s">
        <v>81</v>
      </c>
      <c r="AV3268" s="12" t="s">
        <v>81</v>
      </c>
      <c r="AW3268" s="12" t="s">
        <v>34</v>
      </c>
      <c r="AX3268" s="12" t="s">
        <v>72</v>
      </c>
      <c r="AY3268" s="195" t="s">
        <v>177</v>
      </c>
    </row>
    <row r="3269" spans="2:51" s="12" customFormat="1" ht="12">
      <c r="B3269" s="194"/>
      <c r="D3269" s="191" t="s">
        <v>188</v>
      </c>
      <c r="E3269" s="195" t="s">
        <v>3</v>
      </c>
      <c r="F3269" s="196" t="s">
        <v>2724</v>
      </c>
      <c r="H3269" s="197">
        <v>9.89</v>
      </c>
      <c r="I3269" s="198"/>
      <c r="L3269" s="194"/>
      <c r="M3269" s="199"/>
      <c r="N3269" s="200"/>
      <c r="O3269" s="200"/>
      <c r="P3269" s="200"/>
      <c r="Q3269" s="200"/>
      <c r="R3269" s="200"/>
      <c r="S3269" s="200"/>
      <c r="T3269" s="201"/>
      <c r="AT3269" s="195" t="s">
        <v>188</v>
      </c>
      <c r="AU3269" s="195" t="s">
        <v>81</v>
      </c>
      <c r="AV3269" s="12" t="s">
        <v>81</v>
      </c>
      <c r="AW3269" s="12" t="s">
        <v>34</v>
      </c>
      <c r="AX3269" s="12" t="s">
        <v>72</v>
      </c>
      <c r="AY3269" s="195" t="s">
        <v>177</v>
      </c>
    </row>
    <row r="3270" spans="2:51" s="12" customFormat="1" ht="12">
      <c r="B3270" s="194"/>
      <c r="D3270" s="191" t="s">
        <v>188</v>
      </c>
      <c r="E3270" s="195" t="s">
        <v>3</v>
      </c>
      <c r="F3270" s="196" t="s">
        <v>2725</v>
      </c>
      <c r="H3270" s="197">
        <v>11.5</v>
      </c>
      <c r="I3270" s="198"/>
      <c r="L3270" s="194"/>
      <c r="M3270" s="199"/>
      <c r="N3270" s="200"/>
      <c r="O3270" s="200"/>
      <c r="P3270" s="200"/>
      <c r="Q3270" s="200"/>
      <c r="R3270" s="200"/>
      <c r="S3270" s="200"/>
      <c r="T3270" s="201"/>
      <c r="AT3270" s="195" t="s">
        <v>188</v>
      </c>
      <c r="AU3270" s="195" t="s">
        <v>81</v>
      </c>
      <c r="AV3270" s="12" t="s">
        <v>81</v>
      </c>
      <c r="AW3270" s="12" t="s">
        <v>34</v>
      </c>
      <c r="AX3270" s="12" t="s">
        <v>72</v>
      </c>
      <c r="AY3270" s="195" t="s">
        <v>177</v>
      </c>
    </row>
    <row r="3271" spans="2:51" s="12" customFormat="1" ht="12">
      <c r="B3271" s="194"/>
      <c r="D3271" s="191" t="s">
        <v>188</v>
      </c>
      <c r="E3271" s="195" t="s">
        <v>3</v>
      </c>
      <c r="F3271" s="196" t="s">
        <v>2726</v>
      </c>
      <c r="H3271" s="197">
        <v>7.21</v>
      </c>
      <c r="I3271" s="198"/>
      <c r="L3271" s="194"/>
      <c r="M3271" s="199"/>
      <c r="N3271" s="200"/>
      <c r="O3271" s="200"/>
      <c r="P3271" s="200"/>
      <c r="Q3271" s="200"/>
      <c r="R3271" s="200"/>
      <c r="S3271" s="200"/>
      <c r="T3271" s="201"/>
      <c r="AT3271" s="195" t="s">
        <v>188</v>
      </c>
      <c r="AU3271" s="195" t="s">
        <v>81</v>
      </c>
      <c r="AV3271" s="12" t="s">
        <v>81</v>
      </c>
      <c r="AW3271" s="12" t="s">
        <v>34</v>
      </c>
      <c r="AX3271" s="12" t="s">
        <v>72</v>
      </c>
      <c r="AY3271" s="195" t="s">
        <v>177</v>
      </c>
    </row>
    <row r="3272" spans="2:51" s="12" customFormat="1" ht="12">
      <c r="B3272" s="194"/>
      <c r="D3272" s="191" t="s">
        <v>188</v>
      </c>
      <c r="E3272" s="195" t="s">
        <v>3</v>
      </c>
      <c r="F3272" s="196" t="s">
        <v>2727</v>
      </c>
      <c r="H3272" s="197">
        <v>13.8</v>
      </c>
      <c r="I3272" s="198"/>
      <c r="L3272" s="194"/>
      <c r="M3272" s="199"/>
      <c r="N3272" s="200"/>
      <c r="O3272" s="200"/>
      <c r="P3272" s="200"/>
      <c r="Q3272" s="200"/>
      <c r="R3272" s="200"/>
      <c r="S3272" s="200"/>
      <c r="T3272" s="201"/>
      <c r="AT3272" s="195" t="s">
        <v>188</v>
      </c>
      <c r="AU3272" s="195" t="s">
        <v>81</v>
      </c>
      <c r="AV3272" s="12" t="s">
        <v>81</v>
      </c>
      <c r="AW3272" s="12" t="s">
        <v>34</v>
      </c>
      <c r="AX3272" s="12" t="s">
        <v>72</v>
      </c>
      <c r="AY3272" s="195" t="s">
        <v>177</v>
      </c>
    </row>
    <row r="3273" spans="2:51" s="12" customFormat="1" ht="12">
      <c r="B3273" s="194"/>
      <c r="D3273" s="191" t="s">
        <v>188</v>
      </c>
      <c r="E3273" s="195" t="s">
        <v>3</v>
      </c>
      <c r="F3273" s="196" t="s">
        <v>2728</v>
      </c>
      <c r="H3273" s="197">
        <v>10</v>
      </c>
      <c r="I3273" s="198"/>
      <c r="L3273" s="194"/>
      <c r="M3273" s="199"/>
      <c r="N3273" s="200"/>
      <c r="O3273" s="200"/>
      <c r="P3273" s="200"/>
      <c r="Q3273" s="200"/>
      <c r="R3273" s="200"/>
      <c r="S3273" s="200"/>
      <c r="T3273" s="201"/>
      <c r="AT3273" s="195" t="s">
        <v>188</v>
      </c>
      <c r="AU3273" s="195" t="s">
        <v>81</v>
      </c>
      <c r="AV3273" s="12" t="s">
        <v>81</v>
      </c>
      <c r="AW3273" s="12" t="s">
        <v>34</v>
      </c>
      <c r="AX3273" s="12" t="s">
        <v>72</v>
      </c>
      <c r="AY3273" s="195" t="s">
        <v>177</v>
      </c>
    </row>
    <row r="3274" spans="2:51" s="13" customFormat="1" ht="12">
      <c r="B3274" s="213"/>
      <c r="D3274" s="191" t="s">
        <v>188</v>
      </c>
      <c r="E3274" s="214" t="s">
        <v>3</v>
      </c>
      <c r="F3274" s="215" t="s">
        <v>345</v>
      </c>
      <c r="H3274" s="216">
        <v>270.65</v>
      </c>
      <c r="I3274" s="217"/>
      <c r="L3274" s="213"/>
      <c r="M3274" s="218"/>
      <c r="N3274" s="219"/>
      <c r="O3274" s="219"/>
      <c r="P3274" s="219"/>
      <c r="Q3274" s="219"/>
      <c r="R3274" s="219"/>
      <c r="S3274" s="219"/>
      <c r="T3274" s="220"/>
      <c r="AT3274" s="214" t="s">
        <v>188</v>
      </c>
      <c r="AU3274" s="214" t="s">
        <v>81</v>
      </c>
      <c r="AV3274" s="13" t="s">
        <v>184</v>
      </c>
      <c r="AW3274" s="13" t="s">
        <v>34</v>
      </c>
      <c r="AX3274" s="13" t="s">
        <v>79</v>
      </c>
      <c r="AY3274" s="214" t="s">
        <v>177</v>
      </c>
    </row>
    <row r="3275" spans="2:65" s="1" customFormat="1" ht="36" customHeight="1">
      <c r="B3275" s="177"/>
      <c r="C3275" s="178" t="s">
        <v>2729</v>
      </c>
      <c r="D3275" s="178" t="s">
        <v>179</v>
      </c>
      <c r="E3275" s="179" t="s">
        <v>2730</v>
      </c>
      <c r="F3275" s="180" t="s">
        <v>2731</v>
      </c>
      <c r="G3275" s="181" t="s">
        <v>494</v>
      </c>
      <c r="H3275" s="182">
        <v>270.65</v>
      </c>
      <c r="I3275" s="183"/>
      <c r="J3275" s="184">
        <f>ROUND(I3275*H3275,2)</f>
        <v>0</v>
      </c>
      <c r="K3275" s="180" t="s">
        <v>183</v>
      </c>
      <c r="L3275" s="37"/>
      <c r="M3275" s="185" t="s">
        <v>3</v>
      </c>
      <c r="N3275" s="186" t="s">
        <v>43</v>
      </c>
      <c r="O3275" s="70"/>
      <c r="P3275" s="187">
        <f>O3275*H3275</f>
        <v>0</v>
      </c>
      <c r="Q3275" s="187">
        <v>0.00028</v>
      </c>
      <c r="R3275" s="187">
        <f>Q3275*H3275</f>
        <v>0.07578199999999999</v>
      </c>
      <c r="S3275" s="187">
        <v>0</v>
      </c>
      <c r="T3275" s="188">
        <f>S3275*H3275</f>
        <v>0</v>
      </c>
      <c r="AR3275" s="189" t="s">
        <v>265</v>
      </c>
      <c r="AT3275" s="189" t="s">
        <v>179</v>
      </c>
      <c r="AU3275" s="189" t="s">
        <v>81</v>
      </c>
      <c r="AY3275" s="18" t="s">
        <v>177</v>
      </c>
      <c r="BE3275" s="190">
        <f>IF(N3275="základní",J3275,0)</f>
        <v>0</v>
      </c>
      <c r="BF3275" s="190">
        <f>IF(N3275="snížená",J3275,0)</f>
        <v>0</v>
      </c>
      <c r="BG3275" s="190">
        <f>IF(N3275="zákl. přenesená",J3275,0)</f>
        <v>0</v>
      </c>
      <c r="BH3275" s="190">
        <f>IF(N3275="sníž. přenesená",J3275,0)</f>
        <v>0</v>
      </c>
      <c r="BI3275" s="190">
        <f>IF(N3275="nulová",J3275,0)</f>
        <v>0</v>
      </c>
      <c r="BJ3275" s="18" t="s">
        <v>79</v>
      </c>
      <c r="BK3275" s="190">
        <f>ROUND(I3275*H3275,2)</f>
        <v>0</v>
      </c>
      <c r="BL3275" s="18" t="s">
        <v>265</v>
      </c>
      <c r="BM3275" s="189" t="s">
        <v>2732</v>
      </c>
    </row>
    <row r="3276" spans="2:47" s="1" customFormat="1" ht="12">
      <c r="B3276" s="37"/>
      <c r="D3276" s="191" t="s">
        <v>186</v>
      </c>
      <c r="F3276" s="192" t="s">
        <v>2717</v>
      </c>
      <c r="I3276" s="122"/>
      <c r="L3276" s="37"/>
      <c r="M3276" s="193"/>
      <c r="N3276" s="70"/>
      <c r="O3276" s="70"/>
      <c r="P3276" s="70"/>
      <c r="Q3276" s="70"/>
      <c r="R3276" s="70"/>
      <c r="S3276" s="70"/>
      <c r="T3276" s="71"/>
      <c r="AT3276" s="18" t="s">
        <v>186</v>
      </c>
      <c r="AU3276" s="18" t="s">
        <v>81</v>
      </c>
    </row>
    <row r="3277" spans="2:51" s="12" customFormat="1" ht="12">
      <c r="B3277" s="194"/>
      <c r="D3277" s="191" t="s">
        <v>188</v>
      </c>
      <c r="E3277" s="195" t="s">
        <v>3</v>
      </c>
      <c r="F3277" s="196" t="s">
        <v>2718</v>
      </c>
      <c r="H3277" s="197">
        <v>63.75</v>
      </c>
      <c r="I3277" s="198"/>
      <c r="L3277" s="194"/>
      <c r="M3277" s="199"/>
      <c r="N3277" s="200"/>
      <c r="O3277" s="200"/>
      <c r="P3277" s="200"/>
      <c r="Q3277" s="200"/>
      <c r="R3277" s="200"/>
      <c r="S3277" s="200"/>
      <c r="T3277" s="201"/>
      <c r="AT3277" s="195" t="s">
        <v>188</v>
      </c>
      <c r="AU3277" s="195" t="s">
        <v>81</v>
      </c>
      <c r="AV3277" s="12" t="s">
        <v>81</v>
      </c>
      <c r="AW3277" s="12" t="s">
        <v>34</v>
      </c>
      <c r="AX3277" s="12" t="s">
        <v>72</v>
      </c>
      <c r="AY3277" s="195" t="s">
        <v>177</v>
      </c>
    </row>
    <row r="3278" spans="2:51" s="12" customFormat="1" ht="12">
      <c r="B3278" s="194"/>
      <c r="D3278" s="191" t="s">
        <v>188</v>
      </c>
      <c r="E3278" s="195" t="s">
        <v>3</v>
      </c>
      <c r="F3278" s="196" t="s">
        <v>2719</v>
      </c>
      <c r="H3278" s="197">
        <v>35.1</v>
      </c>
      <c r="I3278" s="198"/>
      <c r="L3278" s="194"/>
      <c r="M3278" s="199"/>
      <c r="N3278" s="200"/>
      <c r="O3278" s="200"/>
      <c r="P3278" s="200"/>
      <c r="Q3278" s="200"/>
      <c r="R3278" s="200"/>
      <c r="S3278" s="200"/>
      <c r="T3278" s="201"/>
      <c r="AT3278" s="195" t="s">
        <v>188</v>
      </c>
      <c r="AU3278" s="195" t="s">
        <v>81</v>
      </c>
      <c r="AV3278" s="12" t="s">
        <v>81</v>
      </c>
      <c r="AW3278" s="12" t="s">
        <v>34</v>
      </c>
      <c r="AX3278" s="12" t="s">
        <v>72</v>
      </c>
      <c r="AY3278" s="195" t="s">
        <v>177</v>
      </c>
    </row>
    <row r="3279" spans="2:51" s="12" customFormat="1" ht="12">
      <c r="B3279" s="194"/>
      <c r="D3279" s="191" t="s">
        <v>188</v>
      </c>
      <c r="E3279" s="195" t="s">
        <v>3</v>
      </c>
      <c r="F3279" s="196" t="s">
        <v>2720</v>
      </c>
      <c r="H3279" s="197">
        <v>46.6</v>
      </c>
      <c r="I3279" s="198"/>
      <c r="L3279" s="194"/>
      <c r="M3279" s="199"/>
      <c r="N3279" s="200"/>
      <c r="O3279" s="200"/>
      <c r="P3279" s="200"/>
      <c r="Q3279" s="200"/>
      <c r="R3279" s="200"/>
      <c r="S3279" s="200"/>
      <c r="T3279" s="201"/>
      <c r="AT3279" s="195" t="s">
        <v>188</v>
      </c>
      <c r="AU3279" s="195" t="s">
        <v>81</v>
      </c>
      <c r="AV3279" s="12" t="s">
        <v>81</v>
      </c>
      <c r="AW3279" s="12" t="s">
        <v>34</v>
      </c>
      <c r="AX3279" s="12" t="s">
        <v>72</v>
      </c>
      <c r="AY3279" s="195" t="s">
        <v>177</v>
      </c>
    </row>
    <row r="3280" spans="2:51" s="12" customFormat="1" ht="12">
      <c r="B3280" s="194"/>
      <c r="D3280" s="191" t="s">
        <v>188</v>
      </c>
      <c r="E3280" s="195" t="s">
        <v>3</v>
      </c>
      <c r="F3280" s="196" t="s">
        <v>2721</v>
      </c>
      <c r="H3280" s="197">
        <v>47.2</v>
      </c>
      <c r="I3280" s="198"/>
      <c r="L3280" s="194"/>
      <c r="M3280" s="199"/>
      <c r="N3280" s="200"/>
      <c r="O3280" s="200"/>
      <c r="P3280" s="200"/>
      <c r="Q3280" s="200"/>
      <c r="R3280" s="200"/>
      <c r="S3280" s="200"/>
      <c r="T3280" s="201"/>
      <c r="AT3280" s="195" t="s">
        <v>188</v>
      </c>
      <c r="AU3280" s="195" t="s">
        <v>81</v>
      </c>
      <c r="AV3280" s="12" t="s">
        <v>81</v>
      </c>
      <c r="AW3280" s="12" t="s">
        <v>34</v>
      </c>
      <c r="AX3280" s="12" t="s">
        <v>72</v>
      </c>
      <c r="AY3280" s="195" t="s">
        <v>177</v>
      </c>
    </row>
    <row r="3281" spans="2:51" s="12" customFormat="1" ht="12">
      <c r="B3281" s="194"/>
      <c r="D3281" s="191" t="s">
        <v>188</v>
      </c>
      <c r="E3281" s="195" t="s">
        <v>3</v>
      </c>
      <c r="F3281" s="196" t="s">
        <v>2722</v>
      </c>
      <c r="H3281" s="197">
        <v>11.6</v>
      </c>
      <c r="I3281" s="198"/>
      <c r="L3281" s="194"/>
      <c r="M3281" s="199"/>
      <c r="N3281" s="200"/>
      <c r="O3281" s="200"/>
      <c r="P3281" s="200"/>
      <c r="Q3281" s="200"/>
      <c r="R3281" s="200"/>
      <c r="S3281" s="200"/>
      <c r="T3281" s="201"/>
      <c r="AT3281" s="195" t="s">
        <v>188</v>
      </c>
      <c r="AU3281" s="195" t="s">
        <v>81</v>
      </c>
      <c r="AV3281" s="12" t="s">
        <v>81</v>
      </c>
      <c r="AW3281" s="12" t="s">
        <v>34</v>
      </c>
      <c r="AX3281" s="12" t="s">
        <v>72</v>
      </c>
      <c r="AY3281" s="195" t="s">
        <v>177</v>
      </c>
    </row>
    <row r="3282" spans="2:51" s="12" customFormat="1" ht="12">
      <c r="B3282" s="194"/>
      <c r="D3282" s="191" t="s">
        <v>188</v>
      </c>
      <c r="E3282" s="195" t="s">
        <v>3</v>
      </c>
      <c r="F3282" s="196" t="s">
        <v>2723</v>
      </c>
      <c r="H3282" s="197">
        <v>14</v>
      </c>
      <c r="I3282" s="198"/>
      <c r="L3282" s="194"/>
      <c r="M3282" s="199"/>
      <c r="N3282" s="200"/>
      <c r="O3282" s="200"/>
      <c r="P3282" s="200"/>
      <c r="Q3282" s="200"/>
      <c r="R3282" s="200"/>
      <c r="S3282" s="200"/>
      <c r="T3282" s="201"/>
      <c r="AT3282" s="195" t="s">
        <v>188</v>
      </c>
      <c r="AU3282" s="195" t="s">
        <v>81</v>
      </c>
      <c r="AV3282" s="12" t="s">
        <v>81</v>
      </c>
      <c r="AW3282" s="12" t="s">
        <v>34</v>
      </c>
      <c r="AX3282" s="12" t="s">
        <v>72</v>
      </c>
      <c r="AY3282" s="195" t="s">
        <v>177</v>
      </c>
    </row>
    <row r="3283" spans="2:51" s="12" customFormat="1" ht="12">
      <c r="B3283" s="194"/>
      <c r="D3283" s="191" t="s">
        <v>188</v>
      </c>
      <c r="E3283" s="195" t="s">
        <v>3</v>
      </c>
      <c r="F3283" s="196" t="s">
        <v>2724</v>
      </c>
      <c r="H3283" s="197">
        <v>9.89</v>
      </c>
      <c r="I3283" s="198"/>
      <c r="L3283" s="194"/>
      <c r="M3283" s="199"/>
      <c r="N3283" s="200"/>
      <c r="O3283" s="200"/>
      <c r="P3283" s="200"/>
      <c r="Q3283" s="200"/>
      <c r="R3283" s="200"/>
      <c r="S3283" s="200"/>
      <c r="T3283" s="201"/>
      <c r="AT3283" s="195" t="s">
        <v>188</v>
      </c>
      <c r="AU3283" s="195" t="s">
        <v>81</v>
      </c>
      <c r="AV3283" s="12" t="s">
        <v>81</v>
      </c>
      <c r="AW3283" s="12" t="s">
        <v>34</v>
      </c>
      <c r="AX3283" s="12" t="s">
        <v>72</v>
      </c>
      <c r="AY3283" s="195" t="s">
        <v>177</v>
      </c>
    </row>
    <row r="3284" spans="2:51" s="12" customFormat="1" ht="12">
      <c r="B3284" s="194"/>
      <c r="D3284" s="191" t="s">
        <v>188</v>
      </c>
      <c r="E3284" s="195" t="s">
        <v>3</v>
      </c>
      <c r="F3284" s="196" t="s">
        <v>2725</v>
      </c>
      <c r="H3284" s="197">
        <v>11.5</v>
      </c>
      <c r="I3284" s="198"/>
      <c r="L3284" s="194"/>
      <c r="M3284" s="199"/>
      <c r="N3284" s="200"/>
      <c r="O3284" s="200"/>
      <c r="P3284" s="200"/>
      <c r="Q3284" s="200"/>
      <c r="R3284" s="200"/>
      <c r="S3284" s="200"/>
      <c r="T3284" s="201"/>
      <c r="AT3284" s="195" t="s">
        <v>188</v>
      </c>
      <c r="AU3284" s="195" t="s">
        <v>81</v>
      </c>
      <c r="AV3284" s="12" t="s">
        <v>81</v>
      </c>
      <c r="AW3284" s="12" t="s">
        <v>34</v>
      </c>
      <c r="AX3284" s="12" t="s">
        <v>72</v>
      </c>
      <c r="AY3284" s="195" t="s">
        <v>177</v>
      </c>
    </row>
    <row r="3285" spans="2:51" s="12" customFormat="1" ht="12">
      <c r="B3285" s="194"/>
      <c r="D3285" s="191" t="s">
        <v>188</v>
      </c>
      <c r="E3285" s="195" t="s">
        <v>3</v>
      </c>
      <c r="F3285" s="196" t="s">
        <v>2726</v>
      </c>
      <c r="H3285" s="197">
        <v>7.21</v>
      </c>
      <c r="I3285" s="198"/>
      <c r="L3285" s="194"/>
      <c r="M3285" s="199"/>
      <c r="N3285" s="200"/>
      <c r="O3285" s="200"/>
      <c r="P3285" s="200"/>
      <c r="Q3285" s="200"/>
      <c r="R3285" s="200"/>
      <c r="S3285" s="200"/>
      <c r="T3285" s="201"/>
      <c r="AT3285" s="195" t="s">
        <v>188</v>
      </c>
      <c r="AU3285" s="195" t="s">
        <v>81</v>
      </c>
      <c r="AV3285" s="12" t="s">
        <v>81</v>
      </c>
      <c r="AW3285" s="12" t="s">
        <v>34</v>
      </c>
      <c r="AX3285" s="12" t="s">
        <v>72</v>
      </c>
      <c r="AY3285" s="195" t="s">
        <v>177</v>
      </c>
    </row>
    <row r="3286" spans="2:51" s="12" customFormat="1" ht="12">
      <c r="B3286" s="194"/>
      <c r="D3286" s="191" t="s">
        <v>188</v>
      </c>
      <c r="E3286" s="195" t="s">
        <v>3</v>
      </c>
      <c r="F3286" s="196" t="s">
        <v>2727</v>
      </c>
      <c r="H3286" s="197">
        <v>13.8</v>
      </c>
      <c r="I3286" s="198"/>
      <c r="L3286" s="194"/>
      <c r="M3286" s="199"/>
      <c r="N3286" s="200"/>
      <c r="O3286" s="200"/>
      <c r="P3286" s="200"/>
      <c r="Q3286" s="200"/>
      <c r="R3286" s="200"/>
      <c r="S3286" s="200"/>
      <c r="T3286" s="201"/>
      <c r="AT3286" s="195" t="s">
        <v>188</v>
      </c>
      <c r="AU3286" s="195" t="s">
        <v>81</v>
      </c>
      <c r="AV3286" s="12" t="s">
        <v>81</v>
      </c>
      <c r="AW3286" s="12" t="s">
        <v>34</v>
      </c>
      <c r="AX3286" s="12" t="s">
        <v>72</v>
      </c>
      <c r="AY3286" s="195" t="s">
        <v>177</v>
      </c>
    </row>
    <row r="3287" spans="2:51" s="12" customFormat="1" ht="12">
      <c r="B3287" s="194"/>
      <c r="D3287" s="191" t="s">
        <v>188</v>
      </c>
      <c r="E3287" s="195" t="s">
        <v>3</v>
      </c>
      <c r="F3287" s="196" t="s">
        <v>2728</v>
      </c>
      <c r="H3287" s="197">
        <v>10</v>
      </c>
      <c r="I3287" s="198"/>
      <c r="L3287" s="194"/>
      <c r="M3287" s="199"/>
      <c r="N3287" s="200"/>
      <c r="O3287" s="200"/>
      <c r="P3287" s="200"/>
      <c r="Q3287" s="200"/>
      <c r="R3287" s="200"/>
      <c r="S3287" s="200"/>
      <c r="T3287" s="201"/>
      <c r="AT3287" s="195" t="s">
        <v>188</v>
      </c>
      <c r="AU3287" s="195" t="s">
        <v>81</v>
      </c>
      <c r="AV3287" s="12" t="s">
        <v>81</v>
      </c>
      <c r="AW3287" s="12" t="s">
        <v>34</v>
      </c>
      <c r="AX3287" s="12" t="s">
        <v>72</v>
      </c>
      <c r="AY3287" s="195" t="s">
        <v>177</v>
      </c>
    </row>
    <row r="3288" spans="2:51" s="13" customFormat="1" ht="12">
      <c r="B3288" s="213"/>
      <c r="D3288" s="191" t="s">
        <v>188</v>
      </c>
      <c r="E3288" s="214" t="s">
        <v>3</v>
      </c>
      <c r="F3288" s="215" t="s">
        <v>345</v>
      </c>
      <c r="H3288" s="216">
        <v>270.65</v>
      </c>
      <c r="I3288" s="217"/>
      <c r="L3288" s="213"/>
      <c r="M3288" s="218"/>
      <c r="N3288" s="219"/>
      <c r="O3288" s="219"/>
      <c r="P3288" s="219"/>
      <c r="Q3288" s="219"/>
      <c r="R3288" s="219"/>
      <c r="S3288" s="219"/>
      <c r="T3288" s="220"/>
      <c r="AT3288" s="214" t="s">
        <v>188</v>
      </c>
      <c r="AU3288" s="214" t="s">
        <v>81</v>
      </c>
      <c r="AV3288" s="13" t="s">
        <v>184</v>
      </c>
      <c r="AW3288" s="13" t="s">
        <v>34</v>
      </c>
      <c r="AX3288" s="13" t="s">
        <v>79</v>
      </c>
      <c r="AY3288" s="214" t="s">
        <v>177</v>
      </c>
    </row>
    <row r="3289" spans="2:65" s="1" customFormat="1" ht="24" customHeight="1">
      <c r="B3289" s="177"/>
      <c r="C3289" s="178" t="s">
        <v>2733</v>
      </c>
      <c r="D3289" s="178" t="s">
        <v>179</v>
      </c>
      <c r="E3289" s="179" t="s">
        <v>2734</v>
      </c>
      <c r="F3289" s="180" t="s">
        <v>2735</v>
      </c>
      <c r="G3289" s="181" t="s">
        <v>245</v>
      </c>
      <c r="H3289" s="182">
        <v>142</v>
      </c>
      <c r="I3289" s="183"/>
      <c r="J3289" s="184">
        <f>ROUND(I3289*H3289,2)</f>
        <v>0</v>
      </c>
      <c r="K3289" s="180" t="s">
        <v>183</v>
      </c>
      <c r="L3289" s="37"/>
      <c r="M3289" s="185" t="s">
        <v>3</v>
      </c>
      <c r="N3289" s="186" t="s">
        <v>43</v>
      </c>
      <c r="O3289" s="70"/>
      <c r="P3289" s="187">
        <f>O3289*H3289</f>
        <v>0</v>
      </c>
      <c r="Q3289" s="187">
        <v>0</v>
      </c>
      <c r="R3289" s="187">
        <f>Q3289*H3289</f>
        <v>0</v>
      </c>
      <c r="S3289" s="187">
        <v>0</v>
      </c>
      <c r="T3289" s="188">
        <f>S3289*H3289</f>
        <v>0</v>
      </c>
      <c r="AR3289" s="189" t="s">
        <v>265</v>
      </c>
      <c r="AT3289" s="189" t="s">
        <v>179</v>
      </c>
      <c r="AU3289" s="189" t="s">
        <v>81</v>
      </c>
      <c r="AY3289" s="18" t="s">
        <v>177</v>
      </c>
      <c r="BE3289" s="190">
        <f>IF(N3289="základní",J3289,0)</f>
        <v>0</v>
      </c>
      <c r="BF3289" s="190">
        <f>IF(N3289="snížená",J3289,0)</f>
        <v>0</v>
      </c>
      <c r="BG3289" s="190">
        <f>IF(N3289="zákl. přenesená",J3289,0)</f>
        <v>0</v>
      </c>
      <c r="BH3289" s="190">
        <f>IF(N3289="sníž. přenesená",J3289,0)</f>
        <v>0</v>
      </c>
      <c r="BI3289" s="190">
        <f>IF(N3289="nulová",J3289,0)</f>
        <v>0</v>
      </c>
      <c r="BJ3289" s="18" t="s">
        <v>79</v>
      </c>
      <c r="BK3289" s="190">
        <f>ROUND(I3289*H3289,2)</f>
        <v>0</v>
      </c>
      <c r="BL3289" s="18" t="s">
        <v>265</v>
      </c>
      <c r="BM3289" s="189" t="s">
        <v>2736</v>
      </c>
    </row>
    <row r="3290" spans="2:51" s="12" customFormat="1" ht="12">
      <c r="B3290" s="194"/>
      <c r="D3290" s="191" t="s">
        <v>188</v>
      </c>
      <c r="E3290" s="195" t="s">
        <v>3</v>
      </c>
      <c r="F3290" s="196" t="s">
        <v>2737</v>
      </c>
      <c r="H3290" s="197">
        <v>142</v>
      </c>
      <c r="I3290" s="198"/>
      <c r="L3290" s="194"/>
      <c r="M3290" s="199"/>
      <c r="N3290" s="200"/>
      <c r="O3290" s="200"/>
      <c r="P3290" s="200"/>
      <c r="Q3290" s="200"/>
      <c r="R3290" s="200"/>
      <c r="S3290" s="200"/>
      <c r="T3290" s="201"/>
      <c r="AT3290" s="195" t="s">
        <v>188</v>
      </c>
      <c r="AU3290" s="195" t="s">
        <v>81</v>
      </c>
      <c r="AV3290" s="12" t="s">
        <v>81</v>
      </c>
      <c r="AW3290" s="12" t="s">
        <v>34</v>
      </c>
      <c r="AX3290" s="12" t="s">
        <v>79</v>
      </c>
      <c r="AY3290" s="195" t="s">
        <v>177</v>
      </c>
    </row>
    <row r="3291" spans="2:65" s="1" customFormat="1" ht="16.5" customHeight="1">
      <c r="B3291" s="177"/>
      <c r="C3291" s="203" t="s">
        <v>2738</v>
      </c>
      <c r="D3291" s="203" t="s">
        <v>237</v>
      </c>
      <c r="E3291" s="204" t="s">
        <v>2739</v>
      </c>
      <c r="F3291" s="205" t="s">
        <v>2740</v>
      </c>
      <c r="G3291" s="206" t="s">
        <v>245</v>
      </c>
      <c r="H3291" s="207">
        <v>142</v>
      </c>
      <c r="I3291" s="208"/>
      <c r="J3291" s="209">
        <f>ROUND(I3291*H3291,2)</f>
        <v>0</v>
      </c>
      <c r="K3291" s="205" t="s">
        <v>183</v>
      </c>
      <c r="L3291" s="210"/>
      <c r="M3291" s="211" t="s">
        <v>3</v>
      </c>
      <c r="N3291" s="212" t="s">
        <v>43</v>
      </c>
      <c r="O3291" s="70"/>
      <c r="P3291" s="187">
        <f>O3291*H3291</f>
        <v>0</v>
      </c>
      <c r="Q3291" s="187">
        <v>0.0038</v>
      </c>
      <c r="R3291" s="187">
        <f>Q3291*H3291</f>
        <v>0.5396</v>
      </c>
      <c r="S3291" s="187">
        <v>0</v>
      </c>
      <c r="T3291" s="188">
        <f>S3291*H3291</f>
        <v>0</v>
      </c>
      <c r="AR3291" s="189" t="s">
        <v>368</v>
      </c>
      <c r="AT3291" s="189" t="s">
        <v>237</v>
      </c>
      <c r="AU3291" s="189" t="s">
        <v>81</v>
      </c>
      <c r="AY3291" s="18" t="s">
        <v>177</v>
      </c>
      <c r="BE3291" s="190">
        <f>IF(N3291="základní",J3291,0)</f>
        <v>0</v>
      </c>
      <c r="BF3291" s="190">
        <f>IF(N3291="snížená",J3291,0)</f>
        <v>0</v>
      </c>
      <c r="BG3291" s="190">
        <f>IF(N3291="zákl. přenesená",J3291,0)</f>
        <v>0</v>
      </c>
      <c r="BH3291" s="190">
        <f>IF(N3291="sníž. přenesená",J3291,0)</f>
        <v>0</v>
      </c>
      <c r="BI3291" s="190">
        <f>IF(N3291="nulová",J3291,0)</f>
        <v>0</v>
      </c>
      <c r="BJ3291" s="18" t="s">
        <v>79</v>
      </c>
      <c r="BK3291" s="190">
        <f>ROUND(I3291*H3291,2)</f>
        <v>0</v>
      </c>
      <c r="BL3291" s="18" t="s">
        <v>265</v>
      </c>
      <c r="BM3291" s="189" t="s">
        <v>2741</v>
      </c>
    </row>
    <row r="3292" spans="2:51" s="12" customFormat="1" ht="12">
      <c r="B3292" s="194"/>
      <c r="D3292" s="191" t="s">
        <v>188</v>
      </c>
      <c r="E3292" s="195" t="s">
        <v>3</v>
      </c>
      <c r="F3292" s="196" t="s">
        <v>2742</v>
      </c>
      <c r="H3292" s="197">
        <v>142</v>
      </c>
      <c r="I3292" s="198"/>
      <c r="L3292" s="194"/>
      <c r="M3292" s="199"/>
      <c r="N3292" s="200"/>
      <c r="O3292" s="200"/>
      <c r="P3292" s="200"/>
      <c r="Q3292" s="200"/>
      <c r="R3292" s="200"/>
      <c r="S3292" s="200"/>
      <c r="T3292" s="201"/>
      <c r="AT3292" s="195" t="s">
        <v>188</v>
      </c>
      <c r="AU3292" s="195" t="s">
        <v>81</v>
      </c>
      <c r="AV3292" s="12" t="s">
        <v>81</v>
      </c>
      <c r="AW3292" s="12" t="s">
        <v>34</v>
      </c>
      <c r="AX3292" s="12" t="s">
        <v>79</v>
      </c>
      <c r="AY3292" s="195" t="s">
        <v>177</v>
      </c>
    </row>
    <row r="3293" spans="2:65" s="1" customFormat="1" ht="36" customHeight="1">
      <c r="B3293" s="177"/>
      <c r="C3293" s="178" t="s">
        <v>2743</v>
      </c>
      <c r="D3293" s="178" t="s">
        <v>179</v>
      </c>
      <c r="E3293" s="179" t="s">
        <v>2744</v>
      </c>
      <c r="F3293" s="180" t="s">
        <v>2745</v>
      </c>
      <c r="G3293" s="181" t="s">
        <v>245</v>
      </c>
      <c r="H3293" s="182">
        <v>11</v>
      </c>
      <c r="I3293" s="183"/>
      <c r="J3293" s="184">
        <f>ROUND(I3293*H3293,2)</f>
        <v>0</v>
      </c>
      <c r="K3293" s="180" t="s">
        <v>183</v>
      </c>
      <c r="L3293" s="37"/>
      <c r="M3293" s="185" t="s">
        <v>3</v>
      </c>
      <c r="N3293" s="186" t="s">
        <v>43</v>
      </c>
      <c r="O3293" s="70"/>
      <c r="P3293" s="187">
        <f>O3293*H3293</f>
        <v>0</v>
      </c>
      <c r="Q3293" s="187">
        <v>0</v>
      </c>
      <c r="R3293" s="187">
        <f>Q3293*H3293</f>
        <v>0</v>
      </c>
      <c r="S3293" s="187">
        <v>0.174</v>
      </c>
      <c r="T3293" s="188">
        <f>S3293*H3293</f>
        <v>1.914</v>
      </c>
      <c r="AR3293" s="189" t="s">
        <v>265</v>
      </c>
      <c r="AT3293" s="189" t="s">
        <v>179</v>
      </c>
      <c r="AU3293" s="189" t="s">
        <v>81</v>
      </c>
      <c r="AY3293" s="18" t="s">
        <v>177</v>
      </c>
      <c r="BE3293" s="190">
        <f>IF(N3293="základní",J3293,0)</f>
        <v>0</v>
      </c>
      <c r="BF3293" s="190">
        <f>IF(N3293="snížená",J3293,0)</f>
        <v>0</v>
      </c>
      <c r="BG3293" s="190">
        <f>IF(N3293="zákl. přenesená",J3293,0)</f>
        <v>0</v>
      </c>
      <c r="BH3293" s="190">
        <f>IF(N3293="sníž. přenesená",J3293,0)</f>
        <v>0</v>
      </c>
      <c r="BI3293" s="190">
        <f>IF(N3293="nulová",J3293,0)</f>
        <v>0</v>
      </c>
      <c r="BJ3293" s="18" t="s">
        <v>79</v>
      </c>
      <c r="BK3293" s="190">
        <f>ROUND(I3293*H3293,2)</f>
        <v>0</v>
      </c>
      <c r="BL3293" s="18" t="s">
        <v>265</v>
      </c>
      <c r="BM3293" s="189" t="s">
        <v>2746</v>
      </c>
    </row>
    <row r="3294" spans="2:47" s="1" customFormat="1" ht="12">
      <c r="B3294" s="37"/>
      <c r="D3294" s="191" t="s">
        <v>186</v>
      </c>
      <c r="F3294" s="192" t="s">
        <v>2747</v>
      </c>
      <c r="I3294" s="122"/>
      <c r="L3294" s="37"/>
      <c r="M3294" s="193"/>
      <c r="N3294" s="70"/>
      <c r="O3294" s="70"/>
      <c r="P3294" s="70"/>
      <c r="Q3294" s="70"/>
      <c r="R3294" s="70"/>
      <c r="S3294" s="70"/>
      <c r="T3294" s="71"/>
      <c r="AT3294" s="18" t="s">
        <v>186</v>
      </c>
      <c r="AU3294" s="18" t="s">
        <v>81</v>
      </c>
    </row>
    <row r="3295" spans="2:51" s="12" customFormat="1" ht="12">
      <c r="B3295" s="194"/>
      <c r="D3295" s="191" t="s">
        <v>188</v>
      </c>
      <c r="E3295" s="195" t="s">
        <v>3</v>
      </c>
      <c r="F3295" s="196" t="s">
        <v>2748</v>
      </c>
      <c r="H3295" s="197">
        <v>2</v>
      </c>
      <c r="I3295" s="198"/>
      <c r="L3295" s="194"/>
      <c r="M3295" s="199"/>
      <c r="N3295" s="200"/>
      <c r="O3295" s="200"/>
      <c r="P3295" s="200"/>
      <c r="Q3295" s="200"/>
      <c r="R3295" s="200"/>
      <c r="S3295" s="200"/>
      <c r="T3295" s="201"/>
      <c r="AT3295" s="195" t="s">
        <v>188</v>
      </c>
      <c r="AU3295" s="195" t="s">
        <v>81</v>
      </c>
      <c r="AV3295" s="12" t="s">
        <v>81</v>
      </c>
      <c r="AW3295" s="12" t="s">
        <v>34</v>
      </c>
      <c r="AX3295" s="12" t="s">
        <v>72</v>
      </c>
      <c r="AY3295" s="195" t="s">
        <v>177</v>
      </c>
    </row>
    <row r="3296" spans="2:51" s="12" customFormat="1" ht="12">
      <c r="B3296" s="194"/>
      <c r="D3296" s="191" t="s">
        <v>188</v>
      </c>
      <c r="E3296" s="195" t="s">
        <v>3</v>
      </c>
      <c r="F3296" s="196" t="s">
        <v>2749</v>
      </c>
      <c r="H3296" s="197">
        <v>2</v>
      </c>
      <c r="I3296" s="198"/>
      <c r="L3296" s="194"/>
      <c r="M3296" s="199"/>
      <c r="N3296" s="200"/>
      <c r="O3296" s="200"/>
      <c r="P3296" s="200"/>
      <c r="Q3296" s="200"/>
      <c r="R3296" s="200"/>
      <c r="S3296" s="200"/>
      <c r="T3296" s="201"/>
      <c r="AT3296" s="195" t="s">
        <v>188</v>
      </c>
      <c r="AU3296" s="195" t="s">
        <v>81</v>
      </c>
      <c r="AV3296" s="12" t="s">
        <v>81</v>
      </c>
      <c r="AW3296" s="12" t="s">
        <v>34</v>
      </c>
      <c r="AX3296" s="12" t="s">
        <v>72</v>
      </c>
      <c r="AY3296" s="195" t="s">
        <v>177</v>
      </c>
    </row>
    <row r="3297" spans="2:51" s="12" customFormat="1" ht="12">
      <c r="B3297" s="194"/>
      <c r="D3297" s="191" t="s">
        <v>188</v>
      </c>
      <c r="E3297" s="195" t="s">
        <v>3</v>
      </c>
      <c r="F3297" s="196" t="s">
        <v>2750</v>
      </c>
      <c r="H3297" s="197">
        <v>2</v>
      </c>
      <c r="I3297" s="198"/>
      <c r="L3297" s="194"/>
      <c r="M3297" s="199"/>
      <c r="N3297" s="200"/>
      <c r="O3297" s="200"/>
      <c r="P3297" s="200"/>
      <c r="Q3297" s="200"/>
      <c r="R3297" s="200"/>
      <c r="S3297" s="200"/>
      <c r="T3297" s="201"/>
      <c r="AT3297" s="195" t="s">
        <v>188</v>
      </c>
      <c r="AU3297" s="195" t="s">
        <v>81</v>
      </c>
      <c r="AV3297" s="12" t="s">
        <v>81</v>
      </c>
      <c r="AW3297" s="12" t="s">
        <v>34</v>
      </c>
      <c r="AX3297" s="12" t="s">
        <v>72</v>
      </c>
      <c r="AY3297" s="195" t="s">
        <v>177</v>
      </c>
    </row>
    <row r="3298" spans="2:51" s="12" customFormat="1" ht="12">
      <c r="B3298" s="194"/>
      <c r="D3298" s="191" t="s">
        <v>188</v>
      </c>
      <c r="E3298" s="195" t="s">
        <v>3</v>
      </c>
      <c r="F3298" s="196" t="s">
        <v>2751</v>
      </c>
      <c r="H3298" s="197">
        <v>5</v>
      </c>
      <c r="I3298" s="198"/>
      <c r="L3298" s="194"/>
      <c r="M3298" s="199"/>
      <c r="N3298" s="200"/>
      <c r="O3298" s="200"/>
      <c r="P3298" s="200"/>
      <c r="Q3298" s="200"/>
      <c r="R3298" s="200"/>
      <c r="S3298" s="200"/>
      <c r="T3298" s="201"/>
      <c r="AT3298" s="195" t="s">
        <v>188</v>
      </c>
      <c r="AU3298" s="195" t="s">
        <v>81</v>
      </c>
      <c r="AV3298" s="12" t="s">
        <v>81</v>
      </c>
      <c r="AW3298" s="12" t="s">
        <v>34</v>
      </c>
      <c r="AX3298" s="12" t="s">
        <v>72</v>
      </c>
      <c r="AY3298" s="195" t="s">
        <v>177</v>
      </c>
    </row>
    <row r="3299" spans="2:51" s="13" customFormat="1" ht="12">
      <c r="B3299" s="213"/>
      <c r="D3299" s="191" t="s">
        <v>188</v>
      </c>
      <c r="E3299" s="214" t="s">
        <v>3</v>
      </c>
      <c r="F3299" s="215" t="s">
        <v>359</v>
      </c>
      <c r="H3299" s="216">
        <v>11</v>
      </c>
      <c r="I3299" s="217"/>
      <c r="L3299" s="213"/>
      <c r="M3299" s="218"/>
      <c r="N3299" s="219"/>
      <c r="O3299" s="219"/>
      <c r="P3299" s="219"/>
      <c r="Q3299" s="219"/>
      <c r="R3299" s="219"/>
      <c r="S3299" s="219"/>
      <c r="T3299" s="220"/>
      <c r="AT3299" s="214" t="s">
        <v>188</v>
      </c>
      <c r="AU3299" s="214" t="s">
        <v>81</v>
      </c>
      <c r="AV3299" s="13" t="s">
        <v>184</v>
      </c>
      <c r="AW3299" s="13" t="s">
        <v>34</v>
      </c>
      <c r="AX3299" s="13" t="s">
        <v>79</v>
      </c>
      <c r="AY3299" s="214" t="s">
        <v>177</v>
      </c>
    </row>
    <row r="3300" spans="2:65" s="1" customFormat="1" ht="48" customHeight="1">
      <c r="B3300" s="177"/>
      <c r="C3300" s="178" t="s">
        <v>2752</v>
      </c>
      <c r="D3300" s="178" t="s">
        <v>179</v>
      </c>
      <c r="E3300" s="179" t="s">
        <v>2753</v>
      </c>
      <c r="F3300" s="180" t="s">
        <v>2754</v>
      </c>
      <c r="G3300" s="181" t="s">
        <v>221</v>
      </c>
      <c r="H3300" s="182">
        <v>0.656</v>
      </c>
      <c r="I3300" s="183"/>
      <c r="J3300" s="184">
        <f>ROUND(I3300*H3300,2)</f>
        <v>0</v>
      </c>
      <c r="K3300" s="180" t="s">
        <v>183</v>
      </c>
      <c r="L3300" s="37"/>
      <c r="M3300" s="185" t="s">
        <v>3</v>
      </c>
      <c r="N3300" s="186" t="s">
        <v>43</v>
      </c>
      <c r="O3300" s="70"/>
      <c r="P3300" s="187">
        <f>O3300*H3300</f>
        <v>0</v>
      </c>
      <c r="Q3300" s="187">
        <v>0</v>
      </c>
      <c r="R3300" s="187">
        <f>Q3300*H3300</f>
        <v>0</v>
      </c>
      <c r="S3300" s="187">
        <v>0</v>
      </c>
      <c r="T3300" s="188">
        <f>S3300*H3300</f>
        <v>0</v>
      </c>
      <c r="AR3300" s="189" t="s">
        <v>265</v>
      </c>
      <c r="AT3300" s="189" t="s">
        <v>179</v>
      </c>
      <c r="AU3300" s="189" t="s">
        <v>81</v>
      </c>
      <c r="AY3300" s="18" t="s">
        <v>177</v>
      </c>
      <c r="BE3300" s="190">
        <f>IF(N3300="základní",J3300,0)</f>
        <v>0</v>
      </c>
      <c r="BF3300" s="190">
        <f>IF(N3300="snížená",J3300,0)</f>
        <v>0</v>
      </c>
      <c r="BG3300" s="190">
        <f>IF(N3300="zákl. přenesená",J3300,0)</f>
        <v>0</v>
      </c>
      <c r="BH3300" s="190">
        <f>IF(N3300="sníž. přenesená",J3300,0)</f>
        <v>0</v>
      </c>
      <c r="BI3300" s="190">
        <f>IF(N3300="nulová",J3300,0)</f>
        <v>0</v>
      </c>
      <c r="BJ3300" s="18" t="s">
        <v>79</v>
      </c>
      <c r="BK3300" s="190">
        <f>ROUND(I3300*H3300,2)</f>
        <v>0</v>
      </c>
      <c r="BL3300" s="18" t="s">
        <v>265</v>
      </c>
      <c r="BM3300" s="189" t="s">
        <v>2755</v>
      </c>
    </row>
    <row r="3301" spans="2:47" s="1" customFormat="1" ht="12">
      <c r="B3301" s="37"/>
      <c r="D3301" s="191" t="s">
        <v>186</v>
      </c>
      <c r="F3301" s="192" t="s">
        <v>2756</v>
      </c>
      <c r="I3301" s="122"/>
      <c r="L3301" s="37"/>
      <c r="M3301" s="193"/>
      <c r="N3301" s="70"/>
      <c r="O3301" s="70"/>
      <c r="P3301" s="70"/>
      <c r="Q3301" s="70"/>
      <c r="R3301" s="70"/>
      <c r="S3301" s="70"/>
      <c r="T3301" s="71"/>
      <c r="AT3301" s="18" t="s">
        <v>186</v>
      </c>
      <c r="AU3301" s="18" t="s">
        <v>81</v>
      </c>
    </row>
    <row r="3302" spans="2:63" s="11" customFormat="1" ht="22.8" customHeight="1">
      <c r="B3302" s="164"/>
      <c r="D3302" s="165" t="s">
        <v>71</v>
      </c>
      <c r="E3302" s="175" t="s">
        <v>2757</v>
      </c>
      <c r="F3302" s="175" t="s">
        <v>2758</v>
      </c>
      <c r="I3302" s="167"/>
      <c r="J3302" s="176">
        <f>BK3302</f>
        <v>0</v>
      </c>
      <c r="L3302" s="164"/>
      <c r="M3302" s="169"/>
      <c r="N3302" s="170"/>
      <c r="O3302" s="170"/>
      <c r="P3302" s="171">
        <f>SUM(P3303:P3321)</f>
        <v>0</v>
      </c>
      <c r="Q3302" s="170"/>
      <c r="R3302" s="171">
        <f>SUM(R3303:R3321)</f>
        <v>0.3710708</v>
      </c>
      <c r="S3302" s="170"/>
      <c r="T3302" s="172">
        <f>SUM(T3303:T3321)</f>
        <v>0</v>
      </c>
      <c r="AR3302" s="165" t="s">
        <v>81</v>
      </c>
      <c r="AT3302" s="173" t="s">
        <v>71</v>
      </c>
      <c r="AU3302" s="173" t="s">
        <v>79</v>
      </c>
      <c r="AY3302" s="165" t="s">
        <v>177</v>
      </c>
      <c r="BK3302" s="174">
        <f>SUM(BK3303:BK3321)</f>
        <v>0</v>
      </c>
    </row>
    <row r="3303" spans="2:65" s="1" customFormat="1" ht="24" customHeight="1">
      <c r="B3303" s="177"/>
      <c r="C3303" s="178" t="s">
        <v>2759</v>
      </c>
      <c r="D3303" s="178" t="s">
        <v>179</v>
      </c>
      <c r="E3303" s="179" t="s">
        <v>2760</v>
      </c>
      <c r="F3303" s="180" t="s">
        <v>2761</v>
      </c>
      <c r="G3303" s="181" t="s">
        <v>261</v>
      </c>
      <c r="H3303" s="182">
        <v>18.313</v>
      </c>
      <c r="I3303" s="183"/>
      <c r="J3303" s="184">
        <f>ROUND(I3303*H3303,2)</f>
        <v>0</v>
      </c>
      <c r="K3303" s="180" t="s">
        <v>183</v>
      </c>
      <c r="L3303" s="37"/>
      <c r="M3303" s="185" t="s">
        <v>3</v>
      </c>
      <c r="N3303" s="186" t="s">
        <v>43</v>
      </c>
      <c r="O3303" s="70"/>
      <c r="P3303" s="187">
        <f>O3303*H3303</f>
        <v>0</v>
      </c>
      <c r="Q3303" s="187">
        <v>0</v>
      </c>
      <c r="R3303" s="187">
        <f>Q3303*H3303</f>
        <v>0</v>
      </c>
      <c r="S3303" s="187">
        <v>0</v>
      </c>
      <c r="T3303" s="188">
        <f>S3303*H3303</f>
        <v>0</v>
      </c>
      <c r="AR3303" s="189" t="s">
        <v>265</v>
      </c>
      <c r="AT3303" s="189" t="s">
        <v>179</v>
      </c>
      <c r="AU3303" s="189" t="s">
        <v>81</v>
      </c>
      <c r="AY3303" s="18" t="s">
        <v>177</v>
      </c>
      <c r="BE3303" s="190">
        <f>IF(N3303="základní",J3303,0)</f>
        <v>0</v>
      </c>
      <c r="BF3303" s="190">
        <f>IF(N3303="snížená",J3303,0)</f>
        <v>0</v>
      </c>
      <c r="BG3303" s="190">
        <f>IF(N3303="zákl. přenesená",J3303,0)</f>
        <v>0</v>
      </c>
      <c r="BH3303" s="190">
        <f>IF(N3303="sníž. přenesená",J3303,0)</f>
        <v>0</v>
      </c>
      <c r="BI3303" s="190">
        <f>IF(N3303="nulová",J3303,0)</f>
        <v>0</v>
      </c>
      <c r="BJ3303" s="18" t="s">
        <v>79</v>
      </c>
      <c r="BK3303" s="190">
        <f>ROUND(I3303*H3303,2)</f>
        <v>0</v>
      </c>
      <c r="BL3303" s="18" t="s">
        <v>265</v>
      </c>
      <c r="BM3303" s="189" t="s">
        <v>2762</v>
      </c>
    </row>
    <row r="3304" spans="2:47" s="1" customFormat="1" ht="12">
      <c r="B3304" s="37"/>
      <c r="D3304" s="191" t="s">
        <v>186</v>
      </c>
      <c r="F3304" s="192" t="s">
        <v>2763</v>
      </c>
      <c r="I3304" s="122"/>
      <c r="L3304" s="37"/>
      <c r="M3304" s="193"/>
      <c r="N3304" s="70"/>
      <c r="O3304" s="70"/>
      <c r="P3304" s="70"/>
      <c r="Q3304" s="70"/>
      <c r="R3304" s="70"/>
      <c r="S3304" s="70"/>
      <c r="T3304" s="71"/>
      <c r="AT3304" s="18" t="s">
        <v>186</v>
      </c>
      <c r="AU3304" s="18" t="s">
        <v>81</v>
      </c>
    </row>
    <row r="3305" spans="2:51" s="12" customFormat="1" ht="12">
      <c r="B3305" s="194"/>
      <c r="D3305" s="191" t="s">
        <v>188</v>
      </c>
      <c r="E3305" s="195" t="s">
        <v>3</v>
      </c>
      <c r="F3305" s="196" t="s">
        <v>2764</v>
      </c>
      <c r="H3305" s="197">
        <v>18.313</v>
      </c>
      <c r="I3305" s="198"/>
      <c r="L3305" s="194"/>
      <c r="M3305" s="199"/>
      <c r="N3305" s="200"/>
      <c r="O3305" s="200"/>
      <c r="P3305" s="200"/>
      <c r="Q3305" s="200"/>
      <c r="R3305" s="200"/>
      <c r="S3305" s="200"/>
      <c r="T3305" s="201"/>
      <c r="AT3305" s="195" t="s">
        <v>188</v>
      </c>
      <c r="AU3305" s="195" t="s">
        <v>81</v>
      </c>
      <c r="AV3305" s="12" t="s">
        <v>81</v>
      </c>
      <c r="AW3305" s="12" t="s">
        <v>34</v>
      </c>
      <c r="AX3305" s="12" t="s">
        <v>79</v>
      </c>
      <c r="AY3305" s="195" t="s">
        <v>177</v>
      </c>
    </row>
    <row r="3306" spans="2:65" s="1" customFormat="1" ht="16.5" customHeight="1">
      <c r="B3306" s="177"/>
      <c r="C3306" s="203" t="s">
        <v>2765</v>
      </c>
      <c r="D3306" s="203" t="s">
        <v>237</v>
      </c>
      <c r="E3306" s="204" t="s">
        <v>2766</v>
      </c>
      <c r="F3306" s="205" t="s">
        <v>2767</v>
      </c>
      <c r="G3306" s="206" t="s">
        <v>261</v>
      </c>
      <c r="H3306" s="207">
        <v>20.144</v>
      </c>
      <c r="I3306" s="208"/>
      <c r="J3306" s="209">
        <f>ROUND(I3306*H3306,2)</f>
        <v>0</v>
      </c>
      <c r="K3306" s="205" t="s">
        <v>183</v>
      </c>
      <c r="L3306" s="210"/>
      <c r="M3306" s="211" t="s">
        <v>3</v>
      </c>
      <c r="N3306" s="212" t="s">
        <v>43</v>
      </c>
      <c r="O3306" s="70"/>
      <c r="P3306" s="187">
        <f>O3306*H3306</f>
        <v>0</v>
      </c>
      <c r="Q3306" s="187">
        <v>0.018</v>
      </c>
      <c r="R3306" s="187">
        <f>Q3306*H3306</f>
        <v>0.36259199999999997</v>
      </c>
      <c r="S3306" s="187">
        <v>0</v>
      </c>
      <c r="T3306" s="188">
        <f>S3306*H3306</f>
        <v>0</v>
      </c>
      <c r="AR3306" s="189" t="s">
        <v>368</v>
      </c>
      <c r="AT3306" s="189" t="s">
        <v>237</v>
      </c>
      <c r="AU3306" s="189" t="s">
        <v>81</v>
      </c>
      <c r="AY3306" s="18" t="s">
        <v>177</v>
      </c>
      <c r="BE3306" s="190">
        <f>IF(N3306="základní",J3306,0)</f>
        <v>0</v>
      </c>
      <c r="BF3306" s="190">
        <f>IF(N3306="snížená",J3306,0)</f>
        <v>0</v>
      </c>
      <c r="BG3306" s="190">
        <f>IF(N3306="zákl. přenesená",J3306,0)</f>
        <v>0</v>
      </c>
      <c r="BH3306" s="190">
        <f>IF(N3306="sníž. přenesená",J3306,0)</f>
        <v>0</v>
      </c>
      <c r="BI3306" s="190">
        <f>IF(N3306="nulová",J3306,0)</f>
        <v>0</v>
      </c>
      <c r="BJ3306" s="18" t="s">
        <v>79</v>
      </c>
      <c r="BK3306" s="190">
        <f>ROUND(I3306*H3306,2)</f>
        <v>0</v>
      </c>
      <c r="BL3306" s="18" t="s">
        <v>265</v>
      </c>
      <c r="BM3306" s="189" t="s">
        <v>2768</v>
      </c>
    </row>
    <row r="3307" spans="2:51" s="12" customFormat="1" ht="12">
      <c r="B3307" s="194"/>
      <c r="D3307" s="191" t="s">
        <v>188</v>
      </c>
      <c r="E3307" s="195" t="s">
        <v>3</v>
      </c>
      <c r="F3307" s="196" t="s">
        <v>2769</v>
      </c>
      <c r="H3307" s="197">
        <v>20.144</v>
      </c>
      <c r="I3307" s="198"/>
      <c r="L3307" s="194"/>
      <c r="M3307" s="199"/>
      <c r="N3307" s="200"/>
      <c r="O3307" s="200"/>
      <c r="P3307" s="200"/>
      <c r="Q3307" s="200"/>
      <c r="R3307" s="200"/>
      <c r="S3307" s="200"/>
      <c r="T3307" s="201"/>
      <c r="AT3307" s="195" t="s">
        <v>188</v>
      </c>
      <c r="AU3307" s="195" t="s">
        <v>81</v>
      </c>
      <c r="AV3307" s="12" t="s">
        <v>81</v>
      </c>
      <c r="AW3307" s="12" t="s">
        <v>34</v>
      </c>
      <c r="AX3307" s="12" t="s">
        <v>79</v>
      </c>
      <c r="AY3307" s="195" t="s">
        <v>177</v>
      </c>
    </row>
    <row r="3308" spans="2:65" s="1" customFormat="1" ht="24" customHeight="1">
      <c r="B3308" s="177"/>
      <c r="C3308" s="178" t="s">
        <v>2770</v>
      </c>
      <c r="D3308" s="178" t="s">
        <v>179</v>
      </c>
      <c r="E3308" s="179" t="s">
        <v>2771</v>
      </c>
      <c r="F3308" s="180" t="s">
        <v>2772</v>
      </c>
      <c r="G3308" s="181" t="s">
        <v>494</v>
      </c>
      <c r="H3308" s="182">
        <v>38.54</v>
      </c>
      <c r="I3308" s="183"/>
      <c r="J3308" s="184">
        <f>ROUND(I3308*H3308,2)</f>
        <v>0</v>
      </c>
      <c r="K3308" s="180" t="s">
        <v>183</v>
      </c>
      <c r="L3308" s="37"/>
      <c r="M3308" s="185" t="s">
        <v>3</v>
      </c>
      <c r="N3308" s="186" t="s">
        <v>43</v>
      </c>
      <c r="O3308" s="70"/>
      <c r="P3308" s="187">
        <f>O3308*H3308</f>
        <v>0</v>
      </c>
      <c r="Q3308" s="187">
        <v>0</v>
      </c>
      <c r="R3308" s="187">
        <f>Q3308*H3308</f>
        <v>0</v>
      </c>
      <c r="S3308" s="187">
        <v>0</v>
      </c>
      <c r="T3308" s="188">
        <f>S3308*H3308</f>
        <v>0</v>
      </c>
      <c r="AR3308" s="189" t="s">
        <v>265</v>
      </c>
      <c r="AT3308" s="189" t="s">
        <v>179</v>
      </c>
      <c r="AU3308" s="189" t="s">
        <v>81</v>
      </c>
      <c r="AY3308" s="18" t="s">
        <v>177</v>
      </c>
      <c r="BE3308" s="190">
        <f>IF(N3308="základní",J3308,0)</f>
        <v>0</v>
      </c>
      <c r="BF3308" s="190">
        <f>IF(N3308="snížená",J3308,0)</f>
        <v>0</v>
      </c>
      <c r="BG3308" s="190">
        <f>IF(N3308="zákl. přenesená",J3308,0)</f>
        <v>0</v>
      </c>
      <c r="BH3308" s="190">
        <f>IF(N3308="sníž. přenesená",J3308,0)</f>
        <v>0</v>
      </c>
      <c r="BI3308" s="190">
        <f>IF(N3308="nulová",J3308,0)</f>
        <v>0</v>
      </c>
      <c r="BJ3308" s="18" t="s">
        <v>79</v>
      </c>
      <c r="BK3308" s="190">
        <f>ROUND(I3308*H3308,2)</f>
        <v>0</v>
      </c>
      <c r="BL3308" s="18" t="s">
        <v>265</v>
      </c>
      <c r="BM3308" s="189" t="s">
        <v>2773</v>
      </c>
    </row>
    <row r="3309" spans="2:47" s="1" customFormat="1" ht="12">
      <c r="B3309" s="37"/>
      <c r="D3309" s="191" t="s">
        <v>186</v>
      </c>
      <c r="F3309" s="192" t="s">
        <v>2763</v>
      </c>
      <c r="I3309" s="122"/>
      <c r="L3309" s="37"/>
      <c r="M3309" s="193"/>
      <c r="N3309" s="70"/>
      <c r="O3309" s="70"/>
      <c r="P3309" s="70"/>
      <c r="Q3309" s="70"/>
      <c r="R3309" s="70"/>
      <c r="S3309" s="70"/>
      <c r="T3309" s="71"/>
      <c r="AT3309" s="18" t="s">
        <v>186</v>
      </c>
      <c r="AU3309" s="18" t="s">
        <v>81</v>
      </c>
    </row>
    <row r="3310" spans="2:51" s="12" customFormat="1" ht="12">
      <c r="B3310" s="194"/>
      <c r="D3310" s="191" t="s">
        <v>188</v>
      </c>
      <c r="E3310" s="195" t="s">
        <v>3</v>
      </c>
      <c r="F3310" s="196" t="s">
        <v>2774</v>
      </c>
      <c r="H3310" s="197">
        <v>7</v>
      </c>
      <c r="I3310" s="198"/>
      <c r="L3310" s="194"/>
      <c r="M3310" s="199"/>
      <c r="N3310" s="200"/>
      <c r="O3310" s="200"/>
      <c r="P3310" s="200"/>
      <c r="Q3310" s="200"/>
      <c r="R3310" s="200"/>
      <c r="S3310" s="200"/>
      <c r="T3310" s="201"/>
      <c r="AT3310" s="195" t="s">
        <v>188</v>
      </c>
      <c r="AU3310" s="195" t="s">
        <v>81</v>
      </c>
      <c r="AV3310" s="12" t="s">
        <v>81</v>
      </c>
      <c r="AW3310" s="12" t="s">
        <v>34</v>
      </c>
      <c r="AX3310" s="12" t="s">
        <v>72</v>
      </c>
      <c r="AY3310" s="195" t="s">
        <v>177</v>
      </c>
    </row>
    <row r="3311" spans="2:51" s="12" customFormat="1" ht="12">
      <c r="B3311" s="194"/>
      <c r="D3311" s="191" t="s">
        <v>188</v>
      </c>
      <c r="E3311" s="195" t="s">
        <v>3</v>
      </c>
      <c r="F3311" s="196" t="s">
        <v>2775</v>
      </c>
      <c r="H3311" s="197">
        <v>4.8</v>
      </c>
      <c r="I3311" s="198"/>
      <c r="L3311" s="194"/>
      <c r="M3311" s="199"/>
      <c r="N3311" s="200"/>
      <c r="O3311" s="200"/>
      <c r="P3311" s="200"/>
      <c r="Q3311" s="200"/>
      <c r="R3311" s="200"/>
      <c r="S3311" s="200"/>
      <c r="T3311" s="201"/>
      <c r="AT3311" s="195" t="s">
        <v>188</v>
      </c>
      <c r="AU3311" s="195" t="s">
        <v>81</v>
      </c>
      <c r="AV3311" s="12" t="s">
        <v>81</v>
      </c>
      <c r="AW3311" s="12" t="s">
        <v>34</v>
      </c>
      <c r="AX3311" s="12" t="s">
        <v>72</v>
      </c>
      <c r="AY3311" s="195" t="s">
        <v>177</v>
      </c>
    </row>
    <row r="3312" spans="2:51" s="12" customFormat="1" ht="12">
      <c r="B3312" s="194"/>
      <c r="D3312" s="191" t="s">
        <v>188</v>
      </c>
      <c r="E3312" s="195" t="s">
        <v>3</v>
      </c>
      <c r="F3312" s="196" t="s">
        <v>2776</v>
      </c>
      <c r="H3312" s="197">
        <v>6.8</v>
      </c>
      <c r="I3312" s="198"/>
      <c r="L3312" s="194"/>
      <c r="M3312" s="199"/>
      <c r="N3312" s="200"/>
      <c r="O3312" s="200"/>
      <c r="P3312" s="200"/>
      <c r="Q3312" s="200"/>
      <c r="R3312" s="200"/>
      <c r="S3312" s="200"/>
      <c r="T3312" s="201"/>
      <c r="AT3312" s="195" t="s">
        <v>188</v>
      </c>
      <c r="AU3312" s="195" t="s">
        <v>81</v>
      </c>
      <c r="AV3312" s="12" t="s">
        <v>81</v>
      </c>
      <c r="AW3312" s="12" t="s">
        <v>34</v>
      </c>
      <c r="AX3312" s="12" t="s">
        <v>72</v>
      </c>
      <c r="AY3312" s="195" t="s">
        <v>177</v>
      </c>
    </row>
    <row r="3313" spans="2:51" s="12" customFormat="1" ht="12">
      <c r="B3313" s="194"/>
      <c r="D3313" s="191" t="s">
        <v>188</v>
      </c>
      <c r="E3313" s="195" t="s">
        <v>3</v>
      </c>
      <c r="F3313" s="196" t="s">
        <v>2777</v>
      </c>
      <c r="H3313" s="197">
        <v>9.8</v>
      </c>
      <c r="I3313" s="198"/>
      <c r="L3313" s="194"/>
      <c r="M3313" s="199"/>
      <c r="N3313" s="200"/>
      <c r="O3313" s="200"/>
      <c r="P3313" s="200"/>
      <c r="Q3313" s="200"/>
      <c r="R3313" s="200"/>
      <c r="S3313" s="200"/>
      <c r="T3313" s="201"/>
      <c r="AT3313" s="195" t="s">
        <v>188</v>
      </c>
      <c r="AU3313" s="195" t="s">
        <v>81</v>
      </c>
      <c r="AV3313" s="12" t="s">
        <v>81</v>
      </c>
      <c r="AW3313" s="12" t="s">
        <v>34</v>
      </c>
      <c r="AX3313" s="12" t="s">
        <v>72</v>
      </c>
      <c r="AY3313" s="195" t="s">
        <v>177</v>
      </c>
    </row>
    <row r="3314" spans="2:51" s="12" customFormat="1" ht="12">
      <c r="B3314" s="194"/>
      <c r="D3314" s="191" t="s">
        <v>188</v>
      </c>
      <c r="E3314" s="195" t="s">
        <v>3</v>
      </c>
      <c r="F3314" s="196" t="s">
        <v>2778</v>
      </c>
      <c r="H3314" s="197">
        <v>10.14</v>
      </c>
      <c r="I3314" s="198"/>
      <c r="L3314" s="194"/>
      <c r="M3314" s="199"/>
      <c r="N3314" s="200"/>
      <c r="O3314" s="200"/>
      <c r="P3314" s="200"/>
      <c r="Q3314" s="200"/>
      <c r="R3314" s="200"/>
      <c r="S3314" s="200"/>
      <c r="T3314" s="201"/>
      <c r="AT3314" s="195" t="s">
        <v>188</v>
      </c>
      <c r="AU3314" s="195" t="s">
        <v>81</v>
      </c>
      <c r="AV3314" s="12" t="s">
        <v>81</v>
      </c>
      <c r="AW3314" s="12" t="s">
        <v>34</v>
      </c>
      <c r="AX3314" s="12" t="s">
        <v>72</v>
      </c>
      <c r="AY3314" s="195" t="s">
        <v>177</v>
      </c>
    </row>
    <row r="3315" spans="2:51" s="13" customFormat="1" ht="12">
      <c r="B3315" s="213"/>
      <c r="D3315" s="191" t="s">
        <v>188</v>
      </c>
      <c r="E3315" s="214" t="s">
        <v>3</v>
      </c>
      <c r="F3315" s="215" t="s">
        <v>2779</v>
      </c>
      <c r="H3315" s="216">
        <v>38.540000000000006</v>
      </c>
      <c r="I3315" s="217"/>
      <c r="L3315" s="213"/>
      <c r="M3315" s="218"/>
      <c r="N3315" s="219"/>
      <c r="O3315" s="219"/>
      <c r="P3315" s="219"/>
      <c r="Q3315" s="219"/>
      <c r="R3315" s="219"/>
      <c r="S3315" s="219"/>
      <c r="T3315" s="220"/>
      <c r="AT3315" s="214" t="s">
        <v>188</v>
      </c>
      <c r="AU3315" s="214" t="s">
        <v>81</v>
      </c>
      <c r="AV3315" s="13" t="s">
        <v>184</v>
      </c>
      <c r="AW3315" s="13" t="s">
        <v>34</v>
      </c>
      <c r="AX3315" s="13" t="s">
        <v>79</v>
      </c>
      <c r="AY3315" s="214" t="s">
        <v>177</v>
      </c>
    </row>
    <row r="3316" spans="2:65" s="1" customFormat="1" ht="16.5" customHeight="1">
      <c r="B3316" s="177"/>
      <c r="C3316" s="203" t="s">
        <v>2780</v>
      </c>
      <c r="D3316" s="203" t="s">
        <v>237</v>
      </c>
      <c r="E3316" s="204" t="s">
        <v>2781</v>
      </c>
      <c r="F3316" s="205" t="s">
        <v>2782</v>
      </c>
      <c r="G3316" s="206" t="s">
        <v>494</v>
      </c>
      <c r="H3316" s="207">
        <v>42.394</v>
      </c>
      <c r="I3316" s="208"/>
      <c r="J3316" s="209">
        <f>ROUND(I3316*H3316,2)</f>
        <v>0</v>
      </c>
      <c r="K3316" s="205" t="s">
        <v>183</v>
      </c>
      <c r="L3316" s="210"/>
      <c r="M3316" s="211" t="s">
        <v>3</v>
      </c>
      <c r="N3316" s="212" t="s">
        <v>43</v>
      </c>
      <c r="O3316" s="70"/>
      <c r="P3316" s="187">
        <f>O3316*H3316</f>
        <v>0</v>
      </c>
      <c r="Q3316" s="187">
        <v>0.0002</v>
      </c>
      <c r="R3316" s="187">
        <f>Q3316*H3316</f>
        <v>0.0084788</v>
      </c>
      <c r="S3316" s="187">
        <v>0</v>
      </c>
      <c r="T3316" s="188">
        <f>S3316*H3316</f>
        <v>0</v>
      </c>
      <c r="AR3316" s="189" t="s">
        <v>368</v>
      </c>
      <c r="AT3316" s="189" t="s">
        <v>237</v>
      </c>
      <c r="AU3316" s="189" t="s">
        <v>81</v>
      </c>
      <c r="AY3316" s="18" t="s">
        <v>177</v>
      </c>
      <c r="BE3316" s="190">
        <f>IF(N3316="základní",J3316,0)</f>
        <v>0</v>
      </c>
      <c r="BF3316" s="190">
        <f>IF(N3316="snížená",J3316,0)</f>
        <v>0</v>
      </c>
      <c r="BG3316" s="190">
        <f>IF(N3316="zákl. přenesená",J3316,0)</f>
        <v>0</v>
      </c>
      <c r="BH3316" s="190">
        <f>IF(N3316="sníž. přenesená",J3316,0)</f>
        <v>0</v>
      </c>
      <c r="BI3316" s="190">
        <f>IF(N3316="nulová",J3316,0)</f>
        <v>0</v>
      </c>
      <c r="BJ3316" s="18" t="s">
        <v>79</v>
      </c>
      <c r="BK3316" s="190">
        <f>ROUND(I3316*H3316,2)</f>
        <v>0</v>
      </c>
      <c r="BL3316" s="18" t="s">
        <v>265</v>
      </c>
      <c r="BM3316" s="189" t="s">
        <v>2783</v>
      </c>
    </row>
    <row r="3317" spans="2:51" s="12" customFormat="1" ht="12">
      <c r="B3317" s="194"/>
      <c r="D3317" s="191" t="s">
        <v>188</v>
      </c>
      <c r="E3317" s="195" t="s">
        <v>3</v>
      </c>
      <c r="F3317" s="196" t="s">
        <v>2784</v>
      </c>
      <c r="H3317" s="197">
        <v>42.394</v>
      </c>
      <c r="I3317" s="198"/>
      <c r="L3317" s="194"/>
      <c r="M3317" s="199"/>
      <c r="N3317" s="200"/>
      <c r="O3317" s="200"/>
      <c r="P3317" s="200"/>
      <c r="Q3317" s="200"/>
      <c r="R3317" s="200"/>
      <c r="S3317" s="200"/>
      <c r="T3317" s="201"/>
      <c r="AT3317" s="195" t="s">
        <v>188</v>
      </c>
      <c r="AU3317" s="195" t="s">
        <v>81</v>
      </c>
      <c r="AV3317" s="12" t="s">
        <v>81</v>
      </c>
      <c r="AW3317" s="12" t="s">
        <v>34</v>
      </c>
      <c r="AX3317" s="12" t="s">
        <v>79</v>
      </c>
      <c r="AY3317" s="195" t="s">
        <v>177</v>
      </c>
    </row>
    <row r="3318" spans="2:65" s="1" customFormat="1" ht="36" customHeight="1">
      <c r="B3318" s="177"/>
      <c r="C3318" s="178" t="s">
        <v>2785</v>
      </c>
      <c r="D3318" s="178" t="s">
        <v>179</v>
      </c>
      <c r="E3318" s="179" t="s">
        <v>2786</v>
      </c>
      <c r="F3318" s="180" t="s">
        <v>2787</v>
      </c>
      <c r="G3318" s="181" t="s">
        <v>2788</v>
      </c>
      <c r="H3318" s="182">
        <v>1</v>
      </c>
      <c r="I3318" s="183"/>
      <c r="J3318" s="184">
        <f>ROUND(I3318*H3318,2)</f>
        <v>0</v>
      </c>
      <c r="K3318" s="180" t="s">
        <v>3</v>
      </c>
      <c r="L3318" s="37"/>
      <c r="M3318" s="185" t="s">
        <v>3</v>
      </c>
      <c r="N3318" s="186" t="s">
        <v>43</v>
      </c>
      <c r="O3318" s="70"/>
      <c r="P3318" s="187">
        <f>O3318*H3318</f>
        <v>0</v>
      </c>
      <c r="Q3318" s="187">
        <v>0</v>
      </c>
      <c r="R3318" s="187">
        <f>Q3318*H3318</f>
        <v>0</v>
      </c>
      <c r="S3318" s="187">
        <v>0</v>
      </c>
      <c r="T3318" s="188">
        <f>S3318*H3318</f>
        <v>0</v>
      </c>
      <c r="AR3318" s="189" t="s">
        <v>265</v>
      </c>
      <c r="AT3318" s="189" t="s">
        <v>179</v>
      </c>
      <c r="AU3318" s="189" t="s">
        <v>81</v>
      </c>
      <c r="AY3318" s="18" t="s">
        <v>177</v>
      </c>
      <c r="BE3318" s="190">
        <f>IF(N3318="základní",J3318,0)</f>
        <v>0</v>
      </c>
      <c r="BF3318" s="190">
        <f>IF(N3318="snížená",J3318,0)</f>
        <v>0</v>
      </c>
      <c r="BG3318" s="190">
        <f>IF(N3318="zákl. přenesená",J3318,0)</f>
        <v>0</v>
      </c>
      <c r="BH3318" s="190">
        <f>IF(N3318="sníž. přenesená",J3318,0)</f>
        <v>0</v>
      </c>
      <c r="BI3318" s="190">
        <f>IF(N3318="nulová",J3318,0)</f>
        <v>0</v>
      </c>
      <c r="BJ3318" s="18" t="s">
        <v>79</v>
      </c>
      <c r="BK3318" s="190">
        <f>ROUND(I3318*H3318,2)</f>
        <v>0</v>
      </c>
      <c r="BL3318" s="18" t="s">
        <v>265</v>
      </c>
      <c r="BM3318" s="189" t="s">
        <v>2789</v>
      </c>
    </row>
    <row r="3319" spans="2:65" s="1" customFormat="1" ht="24" customHeight="1">
      <c r="B3319" s="177"/>
      <c r="C3319" s="178" t="s">
        <v>2790</v>
      </c>
      <c r="D3319" s="178" t="s">
        <v>179</v>
      </c>
      <c r="E3319" s="179" t="s">
        <v>2791</v>
      </c>
      <c r="F3319" s="180" t="s">
        <v>2792</v>
      </c>
      <c r="G3319" s="181" t="s">
        <v>2788</v>
      </c>
      <c r="H3319" s="182">
        <v>1</v>
      </c>
      <c r="I3319" s="183"/>
      <c r="J3319" s="184">
        <f>ROUND(I3319*H3319,2)</f>
        <v>0</v>
      </c>
      <c r="K3319" s="180" t="s">
        <v>3</v>
      </c>
      <c r="L3319" s="37"/>
      <c r="M3319" s="185" t="s">
        <v>3</v>
      </c>
      <c r="N3319" s="186" t="s">
        <v>43</v>
      </c>
      <c r="O3319" s="70"/>
      <c r="P3319" s="187">
        <f>O3319*H3319</f>
        <v>0</v>
      </c>
      <c r="Q3319" s="187">
        <v>0</v>
      </c>
      <c r="R3319" s="187">
        <f>Q3319*H3319</f>
        <v>0</v>
      </c>
      <c r="S3319" s="187">
        <v>0</v>
      </c>
      <c r="T3319" s="188">
        <f>S3319*H3319</f>
        <v>0</v>
      </c>
      <c r="AR3319" s="189" t="s">
        <v>265</v>
      </c>
      <c r="AT3319" s="189" t="s">
        <v>179</v>
      </c>
      <c r="AU3319" s="189" t="s">
        <v>81</v>
      </c>
      <c r="AY3319" s="18" t="s">
        <v>177</v>
      </c>
      <c r="BE3319" s="190">
        <f>IF(N3319="základní",J3319,0)</f>
        <v>0</v>
      </c>
      <c r="BF3319" s="190">
        <f>IF(N3319="snížená",J3319,0)</f>
        <v>0</v>
      </c>
      <c r="BG3319" s="190">
        <f>IF(N3319="zákl. přenesená",J3319,0)</f>
        <v>0</v>
      </c>
      <c r="BH3319" s="190">
        <f>IF(N3319="sníž. přenesená",J3319,0)</f>
        <v>0</v>
      </c>
      <c r="BI3319" s="190">
        <f>IF(N3319="nulová",J3319,0)</f>
        <v>0</v>
      </c>
      <c r="BJ3319" s="18" t="s">
        <v>79</v>
      </c>
      <c r="BK3319" s="190">
        <f>ROUND(I3319*H3319,2)</f>
        <v>0</v>
      </c>
      <c r="BL3319" s="18" t="s">
        <v>265</v>
      </c>
      <c r="BM3319" s="189" t="s">
        <v>2793</v>
      </c>
    </row>
    <row r="3320" spans="2:65" s="1" customFormat="1" ht="16.5" customHeight="1">
      <c r="B3320" s="177"/>
      <c r="C3320" s="178" t="s">
        <v>2794</v>
      </c>
      <c r="D3320" s="178" t="s">
        <v>179</v>
      </c>
      <c r="E3320" s="179" t="s">
        <v>2795</v>
      </c>
      <c r="F3320" s="180" t="s">
        <v>2796</v>
      </c>
      <c r="G3320" s="181" t="s">
        <v>245</v>
      </c>
      <c r="H3320" s="182">
        <v>2</v>
      </c>
      <c r="I3320" s="183"/>
      <c r="J3320" s="184">
        <f>ROUND(I3320*H3320,2)</f>
        <v>0</v>
      </c>
      <c r="K3320" s="180" t="s">
        <v>3</v>
      </c>
      <c r="L3320" s="37"/>
      <c r="M3320" s="185" t="s">
        <v>3</v>
      </c>
      <c r="N3320" s="186" t="s">
        <v>43</v>
      </c>
      <c r="O3320" s="70"/>
      <c r="P3320" s="187">
        <f>O3320*H3320</f>
        <v>0</v>
      </c>
      <c r="Q3320" s="187">
        <v>0</v>
      </c>
      <c r="R3320" s="187">
        <f>Q3320*H3320</f>
        <v>0</v>
      </c>
      <c r="S3320" s="187">
        <v>0</v>
      </c>
      <c r="T3320" s="188">
        <f>S3320*H3320</f>
        <v>0</v>
      </c>
      <c r="AR3320" s="189" t="s">
        <v>265</v>
      </c>
      <c r="AT3320" s="189" t="s">
        <v>179</v>
      </c>
      <c r="AU3320" s="189" t="s">
        <v>81</v>
      </c>
      <c r="AY3320" s="18" t="s">
        <v>177</v>
      </c>
      <c r="BE3320" s="190">
        <f>IF(N3320="základní",J3320,0)</f>
        <v>0</v>
      </c>
      <c r="BF3320" s="190">
        <f>IF(N3320="snížená",J3320,0)</f>
        <v>0</v>
      </c>
      <c r="BG3320" s="190">
        <f>IF(N3320="zákl. přenesená",J3320,0)</f>
        <v>0</v>
      </c>
      <c r="BH3320" s="190">
        <f>IF(N3320="sníž. přenesená",J3320,0)</f>
        <v>0</v>
      </c>
      <c r="BI3320" s="190">
        <f>IF(N3320="nulová",J3320,0)</f>
        <v>0</v>
      </c>
      <c r="BJ3320" s="18" t="s">
        <v>79</v>
      </c>
      <c r="BK3320" s="190">
        <f>ROUND(I3320*H3320,2)</f>
        <v>0</v>
      </c>
      <c r="BL3320" s="18" t="s">
        <v>265</v>
      </c>
      <c r="BM3320" s="189" t="s">
        <v>2797</v>
      </c>
    </row>
    <row r="3321" spans="2:51" s="12" customFormat="1" ht="12">
      <c r="B3321" s="194"/>
      <c r="D3321" s="191" t="s">
        <v>188</v>
      </c>
      <c r="E3321" s="195" t="s">
        <v>3</v>
      </c>
      <c r="F3321" s="196" t="s">
        <v>2798</v>
      </c>
      <c r="H3321" s="197">
        <v>2</v>
      </c>
      <c r="I3321" s="198"/>
      <c r="L3321" s="194"/>
      <c r="M3321" s="199"/>
      <c r="N3321" s="200"/>
      <c r="O3321" s="200"/>
      <c r="P3321" s="200"/>
      <c r="Q3321" s="200"/>
      <c r="R3321" s="200"/>
      <c r="S3321" s="200"/>
      <c r="T3321" s="201"/>
      <c r="AT3321" s="195" t="s">
        <v>188</v>
      </c>
      <c r="AU3321" s="195" t="s">
        <v>81</v>
      </c>
      <c r="AV3321" s="12" t="s">
        <v>81</v>
      </c>
      <c r="AW3321" s="12" t="s">
        <v>34</v>
      </c>
      <c r="AX3321" s="12" t="s">
        <v>79</v>
      </c>
      <c r="AY3321" s="195" t="s">
        <v>177</v>
      </c>
    </row>
    <row r="3322" spans="2:63" s="11" customFormat="1" ht="22.8" customHeight="1">
      <c r="B3322" s="164"/>
      <c r="D3322" s="165" t="s">
        <v>71</v>
      </c>
      <c r="E3322" s="175" t="s">
        <v>2799</v>
      </c>
      <c r="F3322" s="175" t="s">
        <v>2800</v>
      </c>
      <c r="I3322" s="167"/>
      <c r="J3322" s="176">
        <f>BK3322</f>
        <v>0</v>
      </c>
      <c r="L3322" s="164"/>
      <c r="M3322" s="169"/>
      <c r="N3322" s="170"/>
      <c r="O3322" s="170"/>
      <c r="P3322" s="171">
        <f>SUM(P3323:P3516)</f>
        <v>0</v>
      </c>
      <c r="Q3322" s="170"/>
      <c r="R3322" s="171">
        <f>SUM(R3323:R3516)</f>
        <v>37.7967479</v>
      </c>
      <c r="S3322" s="170"/>
      <c r="T3322" s="172">
        <f>SUM(T3323:T3516)</f>
        <v>232.45773519999997</v>
      </c>
      <c r="AR3322" s="165" t="s">
        <v>81</v>
      </c>
      <c r="AT3322" s="173" t="s">
        <v>71</v>
      </c>
      <c r="AU3322" s="173" t="s">
        <v>79</v>
      </c>
      <c r="AY3322" s="165" t="s">
        <v>177</v>
      </c>
      <c r="BK3322" s="174">
        <f>SUM(BK3323:BK3516)</f>
        <v>0</v>
      </c>
    </row>
    <row r="3323" spans="2:65" s="1" customFormat="1" ht="24" customHeight="1">
      <c r="B3323" s="177"/>
      <c r="C3323" s="178" t="s">
        <v>2801</v>
      </c>
      <c r="D3323" s="178" t="s">
        <v>179</v>
      </c>
      <c r="E3323" s="179" t="s">
        <v>2802</v>
      </c>
      <c r="F3323" s="180" t="s">
        <v>2803</v>
      </c>
      <c r="G3323" s="181" t="s">
        <v>261</v>
      </c>
      <c r="H3323" s="182">
        <v>791.62</v>
      </c>
      <c r="I3323" s="183"/>
      <c r="J3323" s="184">
        <f>ROUND(I3323*H3323,2)</f>
        <v>0</v>
      </c>
      <c r="K3323" s="180" t="s">
        <v>183</v>
      </c>
      <c r="L3323" s="37"/>
      <c r="M3323" s="185" t="s">
        <v>3</v>
      </c>
      <c r="N3323" s="186" t="s">
        <v>43</v>
      </c>
      <c r="O3323" s="70"/>
      <c r="P3323" s="187">
        <f>O3323*H3323</f>
        <v>0</v>
      </c>
      <c r="Q3323" s="187">
        <v>0</v>
      </c>
      <c r="R3323" s="187">
        <f>Q3323*H3323</f>
        <v>0</v>
      </c>
      <c r="S3323" s="187">
        <v>0</v>
      </c>
      <c r="T3323" s="188">
        <f>S3323*H3323</f>
        <v>0</v>
      </c>
      <c r="AR3323" s="189" t="s">
        <v>265</v>
      </c>
      <c r="AT3323" s="189" t="s">
        <v>179</v>
      </c>
      <c r="AU3323" s="189" t="s">
        <v>81</v>
      </c>
      <c r="AY3323" s="18" t="s">
        <v>177</v>
      </c>
      <c r="BE3323" s="190">
        <f>IF(N3323="základní",J3323,0)</f>
        <v>0</v>
      </c>
      <c r="BF3323" s="190">
        <f>IF(N3323="snížená",J3323,0)</f>
        <v>0</v>
      </c>
      <c r="BG3323" s="190">
        <f>IF(N3323="zákl. přenesená",J3323,0)</f>
        <v>0</v>
      </c>
      <c r="BH3323" s="190">
        <f>IF(N3323="sníž. přenesená",J3323,0)</f>
        <v>0</v>
      </c>
      <c r="BI3323" s="190">
        <f>IF(N3323="nulová",J3323,0)</f>
        <v>0</v>
      </c>
      <c r="BJ3323" s="18" t="s">
        <v>79</v>
      </c>
      <c r="BK3323" s="190">
        <f>ROUND(I3323*H3323,2)</f>
        <v>0</v>
      </c>
      <c r="BL3323" s="18" t="s">
        <v>265</v>
      </c>
      <c r="BM3323" s="189" t="s">
        <v>2804</v>
      </c>
    </row>
    <row r="3324" spans="2:47" s="1" customFormat="1" ht="12">
      <c r="B3324" s="37"/>
      <c r="D3324" s="191" t="s">
        <v>186</v>
      </c>
      <c r="F3324" s="192" t="s">
        <v>2805</v>
      </c>
      <c r="I3324" s="122"/>
      <c r="L3324" s="37"/>
      <c r="M3324" s="193"/>
      <c r="N3324" s="70"/>
      <c r="O3324" s="70"/>
      <c r="P3324" s="70"/>
      <c r="Q3324" s="70"/>
      <c r="R3324" s="70"/>
      <c r="S3324" s="70"/>
      <c r="T3324" s="71"/>
      <c r="AT3324" s="18" t="s">
        <v>186</v>
      </c>
      <c r="AU3324" s="18" t="s">
        <v>81</v>
      </c>
    </row>
    <row r="3325" spans="2:51" s="12" customFormat="1" ht="12">
      <c r="B3325" s="194"/>
      <c r="D3325" s="191" t="s">
        <v>188</v>
      </c>
      <c r="E3325" s="195" t="s">
        <v>3</v>
      </c>
      <c r="F3325" s="196" t="s">
        <v>2806</v>
      </c>
      <c r="H3325" s="197">
        <v>232.4</v>
      </c>
      <c r="I3325" s="198"/>
      <c r="L3325" s="194"/>
      <c r="M3325" s="199"/>
      <c r="N3325" s="200"/>
      <c r="O3325" s="200"/>
      <c r="P3325" s="200"/>
      <c r="Q3325" s="200"/>
      <c r="R3325" s="200"/>
      <c r="S3325" s="200"/>
      <c r="T3325" s="201"/>
      <c r="AT3325" s="195" t="s">
        <v>188</v>
      </c>
      <c r="AU3325" s="195" t="s">
        <v>81</v>
      </c>
      <c r="AV3325" s="12" t="s">
        <v>81</v>
      </c>
      <c r="AW3325" s="12" t="s">
        <v>34</v>
      </c>
      <c r="AX3325" s="12" t="s">
        <v>72</v>
      </c>
      <c r="AY3325" s="195" t="s">
        <v>177</v>
      </c>
    </row>
    <row r="3326" spans="2:51" s="14" customFormat="1" ht="12">
      <c r="B3326" s="221"/>
      <c r="D3326" s="191" t="s">
        <v>188</v>
      </c>
      <c r="E3326" s="222" t="s">
        <v>3</v>
      </c>
      <c r="F3326" s="223" t="s">
        <v>374</v>
      </c>
      <c r="H3326" s="224">
        <v>232.4</v>
      </c>
      <c r="I3326" s="225"/>
      <c r="L3326" s="221"/>
      <c r="M3326" s="226"/>
      <c r="N3326" s="227"/>
      <c r="O3326" s="227"/>
      <c r="P3326" s="227"/>
      <c r="Q3326" s="227"/>
      <c r="R3326" s="227"/>
      <c r="S3326" s="227"/>
      <c r="T3326" s="228"/>
      <c r="AT3326" s="222" t="s">
        <v>188</v>
      </c>
      <c r="AU3326" s="222" t="s">
        <v>81</v>
      </c>
      <c r="AV3326" s="14" t="s">
        <v>194</v>
      </c>
      <c r="AW3326" s="14" t="s">
        <v>34</v>
      </c>
      <c r="AX3326" s="14" t="s">
        <v>72</v>
      </c>
      <c r="AY3326" s="222" t="s">
        <v>177</v>
      </c>
    </row>
    <row r="3327" spans="2:51" s="12" customFormat="1" ht="12">
      <c r="B3327" s="194"/>
      <c r="D3327" s="191" t="s">
        <v>188</v>
      </c>
      <c r="E3327" s="195" t="s">
        <v>3</v>
      </c>
      <c r="F3327" s="196" t="s">
        <v>2807</v>
      </c>
      <c r="H3327" s="197">
        <v>83.5</v>
      </c>
      <c r="I3327" s="198"/>
      <c r="L3327" s="194"/>
      <c r="M3327" s="199"/>
      <c r="N3327" s="200"/>
      <c r="O3327" s="200"/>
      <c r="P3327" s="200"/>
      <c r="Q3327" s="200"/>
      <c r="R3327" s="200"/>
      <c r="S3327" s="200"/>
      <c r="T3327" s="201"/>
      <c r="AT3327" s="195" t="s">
        <v>188</v>
      </c>
      <c r="AU3327" s="195" t="s">
        <v>81</v>
      </c>
      <c r="AV3327" s="12" t="s">
        <v>81</v>
      </c>
      <c r="AW3327" s="12" t="s">
        <v>34</v>
      </c>
      <c r="AX3327" s="12" t="s">
        <v>72</v>
      </c>
      <c r="AY3327" s="195" t="s">
        <v>177</v>
      </c>
    </row>
    <row r="3328" spans="2:51" s="14" customFormat="1" ht="12">
      <c r="B3328" s="221"/>
      <c r="D3328" s="191" t="s">
        <v>188</v>
      </c>
      <c r="E3328" s="222" t="s">
        <v>3</v>
      </c>
      <c r="F3328" s="223" t="s">
        <v>365</v>
      </c>
      <c r="H3328" s="224">
        <v>83.5</v>
      </c>
      <c r="I3328" s="225"/>
      <c r="L3328" s="221"/>
      <c r="M3328" s="226"/>
      <c r="N3328" s="227"/>
      <c r="O3328" s="227"/>
      <c r="P3328" s="227"/>
      <c r="Q3328" s="227"/>
      <c r="R3328" s="227"/>
      <c r="S3328" s="227"/>
      <c r="T3328" s="228"/>
      <c r="AT3328" s="222" t="s">
        <v>188</v>
      </c>
      <c r="AU3328" s="222" t="s">
        <v>81</v>
      </c>
      <c r="AV3328" s="14" t="s">
        <v>194</v>
      </c>
      <c r="AW3328" s="14" t="s">
        <v>34</v>
      </c>
      <c r="AX3328" s="14" t="s">
        <v>72</v>
      </c>
      <c r="AY3328" s="222" t="s">
        <v>177</v>
      </c>
    </row>
    <row r="3329" spans="2:51" s="12" customFormat="1" ht="12">
      <c r="B3329" s="194"/>
      <c r="D3329" s="191" t="s">
        <v>188</v>
      </c>
      <c r="E3329" s="195" t="s">
        <v>3</v>
      </c>
      <c r="F3329" s="196" t="s">
        <v>2807</v>
      </c>
      <c r="H3329" s="197">
        <v>83.5</v>
      </c>
      <c r="I3329" s="198"/>
      <c r="L3329" s="194"/>
      <c r="M3329" s="199"/>
      <c r="N3329" s="200"/>
      <c r="O3329" s="200"/>
      <c r="P3329" s="200"/>
      <c r="Q3329" s="200"/>
      <c r="R3329" s="200"/>
      <c r="S3329" s="200"/>
      <c r="T3329" s="201"/>
      <c r="AT3329" s="195" t="s">
        <v>188</v>
      </c>
      <c r="AU3329" s="195" t="s">
        <v>81</v>
      </c>
      <c r="AV3329" s="12" t="s">
        <v>81</v>
      </c>
      <c r="AW3329" s="12" t="s">
        <v>34</v>
      </c>
      <c r="AX3329" s="12" t="s">
        <v>72</v>
      </c>
      <c r="AY3329" s="195" t="s">
        <v>177</v>
      </c>
    </row>
    <row r="3330" spans="2:51" s="14" customFormat="1" ht="12">
      <c r="B3330" s="221"/>
      <c r="D3330" s="191" t="s">
        <v>188</v>
      </c>
      <c r="E3330" s="222" t="s">
        <v>3</v>
      </c>
      <c r="F3330" s="223" t="s">
        <v>366</v>
      </c>
      <c r="H3330" s="224">
        <v>83.5</v>
      </c>
      <c r="I3330" s="225"/>
      <c r="L3330" s="221"/>
      <c r="M3330" s="226"/>
      <c r="N3330" s="227"/>
      <c r="O3330" s="227"/>
      <c r="P3330" s="227"/>
      <c r="Q3330" s="227"/>
      <c r="R3330" s="227"/>
      <c r="S3330" s="227"/>
      <c r="T3330" s="228"/>
      <c r="AT3330" s="222" t="s">
        <v>188</v>
      </c>
      <c r="AU3330" s="222" t="s">
        <v>81</v>
      </c>
      <c r="AV3330" s="14" t="s">
        <v>194</v>
      </c>
      <c r="AW3330" s="14" t="s">
        <v>34</v>
      </c>
      <c r="AX3330" s="14" t="s">
        <v>72</v>
      </c>
      <c r="AY3330" s="222" t="s">
        <v>177</v>
      </c>
    </row>
    <row r="3331" spans="2:51" s="12" customFormat="1" ht="12">
      <c r="B3331" s="194"/>
      <c r="D3331" s="191" t="s">
        <v>188</v>
      </c>
      <c r="E3331" s="195" t="s">
        <v>3</v>
      </c>
      <c r="F3331" s="196" t="s">
        <v>2807</v>
      </c>
      <c r="H3331" s="197">
        <v>83.5</v>
      </c>
      <c r="I3331" s="198"/>
      <c r="L3331" s="194"/>
      <c r="M3331" s="199"/>
      <c r="N3331" s="200"/>
      <c r="O3331" s="200"/>
      <c r="P3331" s="200"/>
      <c r="Q3331" s="200"/>
      <c r="R3331" s="200"/>
      <c r="S3331" s="200"/>
      <c r="T3331" s="201"/>
      <c r="AT3331" s="195" t="s">
        <v>188</v>
      </c>
      <c r="AU3331" s="195" t="s">
        <v>81</v>
      </c>
      <c r="AV3331" s="12" t="s">
        <v>81</v>
      </c>
      <c r="AW3331" s="12" t="s">
        <v>34</v>
      </c>
      <c r="AX3331" s="12" t="s">
        <v>72</v>
      </c>
      <c r="AY3331" s="195" t="s">
        <v>177</v>
      </c>
    </row>
    <row r="3332" spans="2:51" s="14" customFormat="1" ht="12">
      <c r="B3332" s="221"/>
      <c r="D3332" s="191" t="s">
        <v>188</v>
      </c>
      <c r="E3332" s="222" t="s">
        <v>3</v>
      </c>
      <c r="F3332" s="223" t="s">
        <v>367</v>
      </c>
      <c r="H3332" s="224">
        <v>83.5</v>
      </c>
      <c r="I3332" s="225"/>
      <c r="L3332" s="221"/>
      <c r="M3332" s="226"/>
      <c r="N3332" s="227"/>
      <c r="O3332" s="227"/>
      <c r="P3332" s="227"/>
      <c r="Q3332" s="227"/>
      <c r="R3332" s="227"/>
      <c r="S3332" s="227"/>
      <c r="T3332" s="228"/>
      <c r="AT3332" s="222" t="s">
        <v>188</v>
      </c>
      <c r="AU3332" s="222" t="s">
        <v>81</v>
      </c>
      <c r="AV3332" s="14" t="s">
        <v>194</v>
      </c>
      <c r="AW3332" s="14" t="s">
        <v>34</v>
      </c>
      <c r="AX3332" s="14" t="s">
        <v>72</v>
      </c>
      <c r="AY3332" s="222" t="s">
        <v>177</v>
      </c>
    </row>
    <row r="3333" spans="2:51" s="12" customFormat="1" ht="12">
      <c r="B3333" s="194"/>
      <c r="D3333" s="191" t="s">
        <v>188</v>
      </c>
      <c r="E3333" s="195" t="s">
        <v>3</v>
      </c>
      <c r="F3333" s="196" t="s">
        <v>2808</v>
      </c>
      <c r="H3333" s="197">
        <v>55.42</v>
      </c>
      <c r="I3333" s="198"/>
      <c r="L3333" s="194"/>
      <c r="M3333" s="199"/>
      <c r="N3333" s="200"/>
      <c r="O3333" s="200"/>
      <c r="P3333" s="200"/>
      <c r="Q3333" s="200"/>
      <c r="R3333" s="200"/>
      <c r="S3333" s="200"/>
      <c r="T3333" s="201"/>
      <c r="AT3333" s="195" t="s">
        <v>188</v>
      </c>
      <c r="AU3333" s="195" t="s">
        <v>81</v>
      </c>
      <c r="AV3333" s="12" t="s">
        <v>81</v>
      </c>
      <c r="AW3333" s="12" t="s">
        <v>34</v>
      </c>
      <c r="AX3333" s="12" t="s">
        <v>72</v>
      </c>
      <c r="AY3333" s="195" t="s">
        <v>177</v>
      </c>
    </row>
    <row r="3334" spans="2:51" s="14" customFormat="1" ht="12">
      <c r="B3334" s="221"/>
      <c r="D3334" s="191" t="s">
        <v>188</v>
      </c>
      <c r="E3334" s="222" t="s">
        <v>3</v>
      </c>
      <c r="F3334" s="223" t="s">
        <v>356</v>
      </c>
      <c r="H3334" s="224">
        <v>55.42</v>
      </c>
      <c r="I3334" s="225"/>
      <c r="L3334" s="221"/>
      <c r="M3334" s="226"/>
      <c r="N3334" s="227"/>
      <c r="O3334" s="227"/>
      <c r="P3334" s="227"/>
      <c r="Q3334" s="227"/>
      <c r="R3334" s="227"/>
      <c r="S3334" s="227"/>
      <c r="T3334" s="228"/>
      <c r="AT3334" s="222" t="s">
        <v>188</v>
      </c>
      <c r="AU3334" s="222" t="s">
        <v>81</v>
      </c>
      <c r="AV3334" s="14" t="s">
        <v>194</v>
      </c>
      <c r="AW3334" s="14" t="s">
        <v>34</v>
      </c>
      <c r="AX3334" s="14" t="s">
        <v>72</v>
      </c>
      <c r="AY3334" s="222" t="s">
        <v>177</v>
      </c>
    </row>
    <row r="3335" spans="2:51" s="12" customFormat="1" ht="12">
      <c r="B3335" s="194"/>
      <c r="D3335" s="191" t="s">
        <v>188</v>
      </c>
      <c r="E3335" s="195" t="s">
        <v>3</v>
      </c>
      <c r="F3335" s="196" t="s">
        <v>2809</v>
      </c>
      <c r="H3335" s="197">
        <v>253.3</v>
      </c>
      <c r="I3335" s="198"/>
      <c r="L3335" s="194"/>
      <c r="M3335" s="199"/>
      <c r="N3335" s="200"/>
      <c r="O3335" s="200"/>
      <c r="P3335" s="200"/>
      <c r="Q3335" s="200"/>
      <c r="R3335" s="200"/>
      <c r="S3335" s="200"/>
      <c r="T3335" s="201"/>
      <c r="AT3335" s="195" t="s">
        <v>188</v>
      </c>
      <c r="AU3335" s="195" t="s">
        <v>81</v>
      </c>
      <c r="AV3335" s="12" t="s">
        <v>81</v>
      </c>
      <c r="AW3335" s="12" t="s">
        <v>34</v>
      </c>
      <c r="AX3335" s="12" t="s">
        <v>72</v>
      </c>
      <c r="AY3335" s="195" t="s">
        <v>177</v>
      </c>
    </row>
    <row r="3336" spans="2:51" s="14" customFormat="1" ht="12">
      <c r="B3336" s="221"/>
      <c r="D3336" s="191" t="s">
        <v>188</v>
      </c>
      <c r="E3336" s="222" t="s">
        <v>3</v>
      </c>
      <c r="F3336" s="223" t="s">
        <v>358</v>
      </c>
      <c r="H3336" s="224">
        <v>253.3</v>
      </c>
      <c r="I3336" s="225"/>
      <c r="L3336" s="221"/>
      <c r="M3336" s="226"/>
      <c r="N3336" s="227"/>
      <c r="O3336" s="227"/>
      <c r="P3336" s="227"/>
      <c r="Q3336" s="227"/>
      <c r="R3336" s="227"/>
      <c r="S3336" s="227"/>
      <c r="T3336" s="228"/>
      <c r="AT3336" s="222" t="s">
        <v>188</v>
      </c>
      <c r="AU3336" s="222" t="s">
        <v>81</v>
      </c>
      <c r="AV3336" s="14" t="s">
        <v>194</v>
      </c>
      <c r="AW3336" s="14" t="s">
        <v>34</v>
      </c>
      <c r="AX3336" s="14" t="s">
        <v>72</v>
      </c>
      <c r="AY3336" s="222" t="s">
        <v>177</v>
      </c>
    </row>
    <row r="3337" spans="2:51" s="13" customFormat="1" ht="12">
      <c r="B3337" s="213"/>
      <c r="D3337" s="191" t="s">
        <v>188</v>
      </c>
      <c r="E3337" s="214" t="s">
        <v>3</v>
      </c>
      <c r="F3337" s="215" t="s">
        <v>359</v>
      </c>
      <c r="H3337" s="216">
        <v>791.6199999999999</v>
      </c>
      <c r="I3337" s="217"/>
      <c r="L3337" s="213"/>
      <c r="M3337" s="218"/>
      <c r="N3337" s="219"/>
      <c r="O3337" s="219"/>
      <c r="P3337" s="219"/>
      <c r="Q3337" s="219"/>
      <c r="R3337" s="219"/>
      <c r="S3337" s="219"/>
      <c r="T3337" s="220"/>
      <c r="AT3337" s="214" t="s">
        <v>188</v>
      </c>
      <c r="AU3337" s="214" t="s">
        <v>81</v>
      </c>
      <c r="AV3337" s="13" t="s">
        <v>184</v>
      </c>
      <c r="AW3337" s="13" t="s">
        <v>34</v>
      </c>
      <c r="AX3337" s="13" t="s">
        <v>79</v>
      </c>
      <c r="AY3337" s="214" t="s">
        <v>177</v>
      </c>
    </row>
    <row r="3338" spans="2:65" s="1" customFormat="1" ht="24" customHeight="1">
      <c r="B3338" s="177"/>
      <c r="C3338" s="178" t="s">
        <v>2810</v>
      </c>
      <c r="D3338" s="178" t="s">
        <v>179</v>
      </c>
      <c r="E3338" s="179" t="s">
        <v>2811</v>
      </c>
      <c r="F3338" s="180" t="s">
        <v>2812</v>
      </c>
      <c r="G3338" s="181" t="s">
        <v>261</v>
      </c>
      <c r="H3338" s="182">
        <v>1053.077</v>
      </c>
      <c r="I3338" s="183"/>
      <c r="J3338" s="184">
        <f>ROUND(I3338*H3338,2)</f>
        <v>0</v>
      </c>
      <c r="K3338" s="180" t="s">
        <v>183</v>
      </c>
      <c r="L3338" s="37"/>
      <c r="M3338" s="185" t="s">
        <v>3</v>
      </c>
      <c r="N3338" s="186" t="s">
        <v>43</v>
      </c>
      <c r="O3338" s="70"/>
      <c r="P3338" s="187">
        <f>O3338*H3338</f>
        <v>0</v>
      </c>
      <c r="Q3338" s="187">
        <v>0.0003</v>
      </c>
      <c r="R3338" s="187">
        <f>Q3338*H3338</f>
        <v>0.31592309999999996</v>
      </c>
      <c r="S3338" s="187">
        <v>0</v>
      </c>
      <c r="T3338" s="188">
        <f>S3338*H3338</f>
        <v>0</v>
      </c>
      <c r="AR3338" s="189" t="s">
        <v>265</v>
      </c>
      <c r="AT3338" s="189" t="s">
        <v>179</v>
      </c>
      <c r="AU3338" s="189" t="s">
        <v>81</v>
      </c>
      <c r="AY3338" s="18" t="s">
        <v>177</v>
      </c>
      <c r="BE3338" s="190">
        <f>IF(N3338="základní",J3338,0)</f>
        <v>0</v>
      </c>
      <c r="BF3338" s="190">
        <f>IF(N3338="snížená",J3338,0)</f>
        <v>0</v>
      </c>
      <c r="BG3338" s="190">
        <f>IF(N3338="zákl. přenesená",J3338,0)</f>
        <v>0</v>
      </c>
      <c r="BH3338" s="190">
        <f>IF(N3338="sníž. přenesená",J3338,0)</f>
        <v>0</v>
      </c>
      <c r="BI3338" s="190">
        <f>IF(N3338="nulová",J3338,0)</f>
        <v>0</v>
      </c>
      <c r="BJ3338" s="18" t="s">
        <v>79</v>
      </c>
      <c r="BK3338" s="190">
        <f>ROUND(I3338*H3338,2)</f>
        <v>0</v>
      </c>
      <c r="BL3338" s="18" t="s">
        <v>265</v>
      </c>
      <c r="BM3338" s="189" t="s">
        <v>2813</v>
      </c>
    </row>
    <row r="3339" spans="2:47" s="1" customFormat="1" ht="12">
      <c r="B3339" s="37"/>
      <c r="D3339" s="191" t="s">
        <v>186</v>
      </c>
      <c r="F3339" s="192" t="s">
        <v>2805</v>
      </c>
      <c r="I3339" s="122"/>
      <c r="L3339" s="37"/>
      <c r="M3339" s="193"/>
      <c r="N3339" s="70"/>
      <c r="O3339" s="70"/>
      <c r="P3339" s="70"/>
      <c r="Q3339" s="70"/>
      <c r="R3339" s="70"/>
      <c r="S3339" s="70"/>
      <c r="T3339" s="71"/>
      <c r="AT3339" s="18" t="s">
        <v>186</v>
      </c>
      <c r="AU3339" s="18" t="s">
        <v>81</v>
      </c>
    </row>
    <row r="3340" spans="2:51" s="12" customFormat="1" ht="12">
      <c r="B3340" s="194"/>
      <c r="D3340" s="191" t="s">
        <v>188</v>
      </c>
      <c r="E3340" s="195" t="s">
        <v>3</v>
      </c>
      <c r="F3340" s="196" t="s">
        <v>2806</v>
      </c>
      <c r="H3340" s="197">
        <v>232.4</v>
      </c>
      <c r="I3340" s="198"/>
      <c r="L3340" s="194"/>
      <c r="M3340" s="199"/>
      <c r="N3340" s="200"/>
      <c r="O3340" s="200"/>
      <c r="P3340" s="200"/>
      <c r="Q3340" s="200"/>
      <c r="R3340" s="200"/>
      <c r="S3340" s="200"/>
      <c r="T3340" s="201"/>
      <c r="AT3340" s="195" t="s">
        <v>188</v>
      </c>
      <c r="AU3340" s="195" t="s">
        <v>81</v>
      </c>
      <c r="AV3340" s="12" t="s">
        <v>81</v>
      </c>
      <c r="AW3340" s="12" t="s">
        <v>34</v>
      </c>
      <c r="AX3340" s="12" t="s">
        <v>72</v>
      </c>
      <c r="AY3340" s="195" t="s">
        <v>177</v>
      </c>
    </row>
    <row r="3341" spans="2:51" s="14" customFormat="1" ht="12">
      <c r="B3341" s="221"/>
      <c r="D3341" s="191" t="s">
        <v>188</v>
      </c>
      <c r="E3341" s="222" t="s">
        <v>3</v>
      </c>
      <c r="F3341" s="223" t="s">
        <v>374</v>
      </c>
      <c r="H3341" s="224">
        <v>232.4</v>
      </c>
      <c r="I3341" s="225"/>
      <c r="L3341" s="221"/>
      <c r="M3341" s="226"/>
      <c r="N3341" s="227"/>
      <c r="O3341" s="227"/>
      <c r="P3341" s="227"/>
      <c r="Q3341" s="227"/>
      <c r="R3341" s="227"/>
      <c r="S3341" s="227"/>
      <c r="T3341" s="228"/>
      <c r="AT3341" s="222" t="s">
        <v>188</v>
      </c>
      <c r="AU3341" s="222" t="s">
        <v>81</v>
      </c>
      <c r="AV3341" s="14" t="s">
        <v>194</v>
      </c>
      <c r="AW3341" s="14" t="s">
        <v>34</v>
      </c>
      <c r="AX3341" s="14" t="s">
        <v>72</v>
      </c>
      <c r="AY3341" s="222" t="s">
        <v>177</v>
      </c>
    </row>
    <row r="3342" spans="2:51" s="12" customFormat="1" ht="12">
      <c r="B3342" s="194"/>
      <c r="D3342" s="191" t="s">
        <v>188</v>
      </c>
      <c r="E3342" s="195" t="s">
        <v>3</v>
      </c>
      <c r="F3342" s="196" t="s">
        <v>2807</v>
      </c>
      <c r="H3342" s="197">
        <v>83.5</v>
      </c>
      <c r="I3342" s="198"/>
      <c r="L3342" s="194"/>
      <c r="M3342" s="199"/>
      <c r="N3342" s="200"/>
      <c r="O3342" s="200"/>
      <c r="P3342" s="200"/>
      <c r="Q3342" s="200"/>
      <c r="R3342" s="200"/>
      <c r="S3342" s="200"/>
      <c r="T3342" s="201"/>
      <c r="AT3342" s="195" t="s">
        <v>188</v>
      </c>
      <c r="AU3342" s="195" t="s">
        <v>81</v>
      </c>
      <c r="AV3342" s="12" t="s">
        <v>81</v>
      </c>
      <c r="AW3342" s="12" t="s">
        <v>34</v>
      </c>
      <c r="AX3342" s="12" t="s">
        <v>72</v>
      </c>
      <c r="AY3342" s="195" t="s">
        <v>177</v>
      </c>
    </row>
    <row r="3343" spans="2:51" s="14" customFormat="1" ht="12">
      <c r="B3343" s="221"/>
      <c r="D3343" s="191" t="s">
        <v>188</v>
      </c>
      <c r="E3343" s="222" t="s">
        <v>3</v>
      </c>
      <c r="F3343" s="223" t="s">
        <v>365</v>
      </c>
      <c r="H3343" s="224">
        <v>83.5</v>
      </c>
      <c r="I3343" s="225"/>
      <c r="L3343" s="221"/>
      <c r="M3343" s="226"/>
      <c r="N3343" s="227"/>
      <c r="O3343" s="227"/>
      <c r="P3343" s="227"/>
      <c r="Q3343" s="227"/>
      <c r="R3343" s="227"/>
      <c r="S3343" s="227"/>
      <c r="T3343" s="228"/>
      <c r="AT3343" s="222" t="s">
        <v>188</v>
      </c>
      <c r="AU3343" s="222" t="s">
        <v>81</v>
      </c>
      <c r="AV3343" s="14" t="s">
        <v>194</v>
      </c>
      <c r="AW3343" s="14" t="s">
        <v>34</v>
      </c>
      <c r="AX3343" s="14" t="s">
        <v>72</v>
      </c>
      <c r="AY3343" s="222" t="s">
        <v>177</v>
      </c>
    </row>
    <row r="3344" spans="2:51" s="12" customFormat="1" ht="12">
      <c r="B3344" s="194"/>
      <c r="D3344" s="191" t="s">
        <v>188</v>
      </c>
      <c r="E3344" s="195" t="s">
        <v>3</v>
      </c>
      <c r="F3344" s="196" t="s">
        <v>2807</v>
      </c>
      <c r="H3344" s="197">
        <v>83.5</v>
      </c>
      <c r="I3344" s="198"/>
      <c r="L3344" s="194"/>
      <c r="M3344" s="199"/>
      <c r="N3344" s="200"/>
      <c r="O3344" s="200"/>
      <c r="P3344" s="200"/>
      <c r="Q3344" s="200"/>
      <c r="R3344" s="200"/>
      <c r="S3344" s="200"/>
      <c r="T3344" s="201"/>
      <c r="AT3344" s="195" t="s">
        <v>188</v>
      </c>
      <c r="AU3344" s="195" t="s">
        <v>81</v>
      </c>
      <c r="AV3344" s="12" t="s">
        <v>81</v>
      </c>
      <c r="AW3344" s="12" t="s">
        <v>34</v>
      </c>
      <c r="AX3344" s="12" t="s">
        <v>72</v>
      </c>
      <c r="AY3344" s="195" t="s">
        <v>177</v>
      </c>
    </row>
    <row r="3345" spans="2:51" s="14" customFormat="1" ht="12">
      <c r="B3345" s="221"/>
      <c r="D3345" s="191" t="s">
        <v>188</v>
      </c>
      <c r="E3345" s="222" t="s">
        <v>3</v>
      </c>
      <c r="F3345" s="223" t="s">
        <v>366</v>
      </c>
      <c r="H3345" s="224">
        <v>83.5</v>
      </c>
      <c r="I3345" s="225"/>
      <c r="L3345" s="221"/>
      <c r="M3345" s="226"/>
      <c r="N3345" s="227"/>
      <c r="O3345" s="227"/>
      <c r="P3345" s="227"/>
      <c r="Q3345" s="227"/>
      <c r="R3345" s="227"/>
      <c r="S3345" s="227"/>
      <c r="T3345" s="228"/>
      <c r="AT3345" s="222" t="s">
        <v>188</v>
      </c>
      <c r="AU3345" s="222" t="s">
        <v>81</v>
      </c>
      <c r="AV3345" s="14" t="s">
        <v>194</v>
      </c>
      <c r="AW3345" s="14" t="s">
        <v>34</v>
      </c>
      <c r="AX3345" s="14" t="s">
        <v>72</v>
      </c>
      <c r="AY3345" s="222" t="s">
        <v>177</v>
      </c>
    </row>
    <row r="3346" spans="2:51" s="12" customFormat="1" ht="12">
      <c r="B3346" s="194"/>
      <c r="D3346" s="191" t="s">
        <v>188</v>
      </c>
      <c r="E3346" s="195" t="s">
        <v>3</v>
      </c>
      <c r="F3346" s="196" t="s">
        <v>2807</v>
      </c>
      <c r="H3346" s="197">
        <v>83.5</v>
      </c>
      <c r="I3346" s="198"/>
      <c r="L3346" s="194"/>
      <c r="M3346" s="199"/>
      <c r="N3346" s="200"/>
      <c r="O3346" s="200"/>
      <c r="P3346" s="200"/>
      <c r="Q3346" s="200"/>
      <c r="R3346" s="200"/>
      <c r="S3346" s="200"/>
      <c r="T3346" s="201"/>
      <c r="AT3346" s="195" t="s">
        <v>188</v>
      </c>
      <c r="AU3346" s="195" t="s">
        <v>81</v>
      </c>
      <c r="AV3346" s="12" t="s">
        <v>81</v>
      </c>
      <c r="AW3346" s="12" t="s">
        <v>34</v>
      </c>
      <c r="AX3346" s="12" t="s">
        <v>72</v>
      </c>
      <c r="AY3346" s="195" t="s">
        <v>177</v>
      </c>
    </row>
    <row r="3347" spans="2:51" s="14" customFormat="1" ht="12">
      <c r="B3347" s="221"/>
      <c r="D3347" s="191" t="s">
        <v>188</v>
      </c>
      <c r="E3347" s="222" t="s">
        <v>3</v>
      </c>
      <c r="F3347" s="223" t="s">
        <v>367</v>
      </c>
      <c r="H3347" s="224">
        <v>83.5</v>
      </c>
      <c r="I3347" s="225"/>
      <c r="L3347" s="221"/>
      <c r="M3347" s="226"/>
      <c r="N3347" s="227"/>
      <c r="O3347" s="227"/>
      <c r="P3347" s="227"/>
      <c r="Q3347" s="227"/>
      <c r="R3347" s="227"/>
      <c r="S3347" s="227"/>
      <c r="T3347" s="228"/>
      <c r="AT3347" s="222" t="s">
        <v>188</v>
      </c>
      <c r="AU3347" s="222" t="s">
        <v>81</v>
      </c>
      <c r="AV3347" s="14" t="s">
        <v>194</v>
      </c>
      <c r="AW3347" s="14" t="s">
        <v>34</v>
      </c>
      <c r="AX3347" s="14" t="s">
        <v>72</v>
      </c>
      <c r="AY3347" s="222" t="s">
        <v>177</v>
      </c>
    </row>
    <row r="3348" spans="2:51" s="12" customFormat="1" ht="12">
      <c r="B3348" s="194"/>
      <c r="D3348" s="191" t="s">
        <v>188</v>
      </c>
      <c r="E3348" s="195" t="s">
        <v>3</v>
      </c>
      <c r="F3348" s="196" t="s">
        <v>2808</v>
      </c>
      <c r="H3348" s="197">
        <v>55.42</v>
      </c>
      <c r="I3348" s="198"/>
      <c r="L3348" s="194"/>
      <c r="M3348" s="199"/>
      <c r="N3348" s="200"/>
      <c r="O3348" s="200"/>
      <c r="P3348" s="200"/>
      <c r="Q3348" s="200"/>
      <c r="R3348" s="200"/>
      <c r="S3348" s="200"/>
      <c r="T3348" s="201"/>
      <c r="AT3348" s="195" t="s">
        <v>188</v>
      </c>
      <c r="AU3348" s="195" t="s">
        <v>81</v>
      </c>
      <c r="AV3348" s="12" t="s">
        <v>81</v>
      </c>
      <c r="AW3348" s="12" t="s">
        <v>34</v>
      </c>
      <c r="AX3348" s="12" t="s">
        <v>72</v>
      </c>
      <c r="AY3348" s="195" t="s">
        <v>177</v>
      </c>
    </row>
    <row r="3349" spans="2:51" s="14" customFormat="1" ht="12">
      <c r="B3349" s="221"/>
      <c r="D3349" s="191" t="s">
        <v>188</v>
      </c>
      <c r="E3349" s="222" t="s">
        <v>3</v>
      </c>
      <c r="F3349" s="223" t="s">
        <v>356</v>
      </c>
      <c r="H3349" s="224">
        <v>55.42</v>
      </c>
      <c r="I3349" s="225"/>
      <c r="L3349" s="221"/>
      <c r="M3349" s="226"/>
      <c r="N3349" s="227"/>
      <c r="O3349" s="227"/>
      <c r="P3349" s="227"/>
      <c r="Q3349" s="227"/>
      <c r="R3349" s="227"/>
      <c r="S3349" s="227"/>
      <c r="T3349" s="228"/>
      <c r="AT3349" s="222" t="s">
        <v>188</v>
      </c>
      <c r="AU3349" s="222" t="s">
        <v>81</v>
      </c>
      <c r="AV3349" s="14" t="s">
        <v>194</v>
      </c>
      <c r="AW3349" s="14" t="s">
        <v>34</v>
      </c>
      <c r="AX3349" s="14" t="s">
        <v>72</v>
      </c>
      <c r="AY3349" s="222" t="s">
        <v>177</v>
      </c>
    </row>
    <row r="3350" spans="2:51" s="12" customFormat="1" ht="12">
      <c r="B3350" s="194"/>
      <c r="D3350" s="191" t="s">
        <v>188</v>
      </c>
      <c r="E3350" s="195" t="s">
        <v>3</v>
      </c>
      <c r="F3350" s="196" t="s">
        <v>2809</v>
      </c>
      <c r="H3350" s="197">
        <v>253.3</v>
      </c>
      <c r="I3350" s="198"/>
      <c r="L3350" s="194"/>
      <c r="M3350" s="199"/>
      <c r="N3350" s="200"/>
      <c r="O3350" s="200"/>
      <c r="P3350" s="200"/>
      <c r="Q3350" s="200"/>
      <c r="R3350" s="200"/>
      <c r="S3350" s="200"/>
      <c r="T3350" s="201"/>
      <c r="AT3350" s="195" t="s">
        <v>188</v>
      </c>
      <c r="AU3350" s="195" t="s">
        <v>81</v>
      </c>
      <c r="AV3350" s="12" t="s">
        <v>81</v>
      </c>
      <c r="AW3350" s="12" t="s">
        <v>34</v>
      </c>
      <c r="AX3350" s="12" t="s">
        <v>72</v>
      </c>
      <c r="AY3350" s="195" t="s">
        <v>177</v>
      </c>
    </row>
    <row r="3351" spans="2:51" s="14" customFormat="1" ht="12">
      <c r="B3351" s="221"/>
      <c r="D3351" s="191" t="s">
        <v>188</v>
      </c>
      <c r="E3351" s="222" t="s">
        <v>3</v>
      </c>
      <c r="F3351" s="223" t="s">
        <v>358</v>
      </c>
      <c r="H3351" s="224">
        <v>253.3</v>
      </c>
      <c r="I3351" s="225"/>
      <c r="L3351" s="221"/>
      <c r="M3351" s="226"/>
      <c r="N3351" s="227"/>
      <c r="O3351" s="227"/>
      <c r="P3351" s="227"/>
      <c r="Q3351" s="227"/>
      <c r="R3351" s="227"/>
      <c r="S3351" s="227"/>
      <c r="T3351" s="228"/>
      <c r="AT3351" s="222" t="s">
        <v>188</v>
      </c>
      <c r="AU3351" s="222" t="s">
        <v>81</v>
      </c>
      <c r="AV3351" s="14" t="s">
        <v>194</v>
      </c>
      <c r="AW3351" s="14" t="s">
        <v>34</v>
      </c>
      <c r="AX3351" s="14" t="s">
        <v>72</v>
      </c>
      <c r="AY3351" s="222" t="s">
        <v>177</v>
      </c>
    </row>
    <row r="3352" spans="2:51" s="12" customFormat="1" ht="12">
      <c r="B3352" s="194"/>
      <c r="D3352" s="191" t="s">
        <v>188</v>
      </c>
      <c r="E3352" s="195" t="s">
        <v>3</v>
      </c>
      <c r="F3352" s="196" t="s">
        <v>2814</v>
      </c>
      <c r="H3352" s="197">
        <v>261.457</v>
      </c>
      <c r="I3352" s="198"/>
      <c r="L3352" s="194"/>
      <c r="M3352" s="199"/>
      <c r="N3352" s="200"/>
      <c r="O3352" s="200"/>
      <c r="P3352" s="200"/>
      <c r="Q3352" s="200"/>
      <c r="R3352" s="200"/>
      <c r="S3352" s="200"/>
      <c r="T3352" s="201"/>
      <c r="AT3352" s="195" t="s">
        <v>188</v>
      </c>
      <c r="AU3352" s="195" t="s">
        <v>81</v>
      </c>
      <c r="AV3352" s="12" t="s">
        <v>81</v>
      </c>
      <c r="AW3352" s="12" t="s">
        <v>34</v>
      </c>
      <c r="AX3352" s="12" t="s">
        <v>72</v>
      </c>
      <c r="AY3352" s="195" t="s">
        <v>177</v>
      </c>
    </row>
    <row r="3353" spans="2:51" s="14" customFormat="1" ht="12">
      <c r="B3353" s="221"/>
      <c r="D3353" s="191" t="s">
        <v>188</v>
      </c>
      <c r="E3353" s="222" t="s">
        <v>3</v>
      </c>
      <c r="F3353" s="223" t="s">
        <v>2815</v>
      </c>
      <c r="H3353" s="224">
        <v>261.457</v>
      </c>
      <c r="I3353" s="225"/>
      <c r="L3353" s="221"/>
      <c r="M3353" s="226"/>
      <c r="N3353" s="227"/>
      <c r="O3353" s="227"/>
      <c r="P3353" s="227"/>
      <c r="Q3353" s="227"/>
      <c r="R3353" s="227"/>
      <c r="S3353" s="227"/>
      <c r="T3353" s="228"/>
      <c r="AT3353" s="222" t="s">
        <v>188</v>
      </c>
      <c r="AU3353" s="222" t="s">
        <v>81</v>
      </c>
      <c r="AV3353" s="14" t="s">
        <v>194</v>
      </c>
      <c r="AW3353" s="14" t="s">
        <v>34</v>
      </c>
      <c r="AX3353" s="14" t="s">
        <v>72</v>
      </c>
      <c r="AY3353" s="222" t="s">
        <v>177</v>
      </c>
    </row>
    <row r="3354" spans="2:51" s="13" customFormat="1" ht="12">
      <c r="B3354" s="213"/>
      <c r="D3354" s="191" t="s">
        <v>188</v>
      </c>
      <c r="E3354" s="214" t="s">
        <v>3</v>
      </c>
      <c r="F3354" s="215" t="s">
        <v>359</v>
      </c>
      <c r="H3354" s="216">
        <v>1053.0769999999998</v>
      </c>
      <c r="I3354" s="217"/>
      <c r="L3354" s="213"/>
      <c r="M3354" s="218"/>
      <c r="N3354" s="219"/>
      <c r="O3354" s="219"/>
      <c r="P3354" s="219"/>
      <c r="Q3354" s="219"/>
      <c r="R3354" s="219"/>
      <c r="S3354" s="219"/>
      <c r="T3354" s="220"/>
      <c r="AT3354" s="214" t="s">
        <v>188</v>
      </c>
      <c r="AU3354" s="214" t="s">
        <v>81</v>
      </c>
      <c r="AV3354" s="13" t="s">
        <v>184</v>
      </c>
      <c r="AW3354" s="13" t="s">
        <v>34</v>
      </c>
      <c r="AX3354" s="13" t="s">
        <v>79</v>
      </c>
      <c r="AY3354" s="214" t="s">
        <v>177</v>
      </c>
    </row>
    <row r="3355" spans="2:65" s="1" customFormat="1" ht="36" customHeight="1">
      <c r="B3355" s="177"/>
      <c r="C3355" s="178" t="s">
        <v>2816</v>
      </c>
      <c r="D3355" s="178" t="s">
        <v>179</v>
      </c>
      <c r="E3355" s="179" t="s">
        <v>2817</v>
      </c>
      <c r="F3355" s="180" t="s">
        <v>2818</v>
      </c>
      <c r="G3355" s="181" t="s">
        <v>261</v>
      </c>
      <c r="H3355" s="182">
        <v>1583.24</v>
      </c>
      <c r="I3355" s="183"/>
      <c r="J3355" s="184">
        <f>ROUND(I3355*H3355,2)</f>
        <v>0</v>
      </c>
      <c r="K3355" s="180" t="s">
        <v>183</v>
      </c>
      <c r="L3355" s="37"/>
      <c r="M3355" s="185" t="s">
        <v>3</v>
      </c>
      <c r="N3355" s="186" t="s">
        <v>43</v>
      </c>
      <c r="O3355" s="70"/>
      <c r="P3355" s="187">
        <f>O3355*H3355</f>
        <v>0</v>
      </c>
      <c r="Q3355" s="187">
        <v>0.00455</v>
      </c>
      <c r="R3355" s="187">
        <f>Q3355*H3355</f>
        <v>7.203742</v>
      </c>
      <c r="S3355" s="187">
        <v>0</v>
      </c>
      <c r="T3355" s="188">
        <f>S3355*H3355</f>
        <v>0</v>
      </c>
      <c r="AR3355" s="189" t="s">
        <v>265</v>
      </c>
      <c r="AT3355" s="189" t="s">
        <v>179</v>
      </c>
      <c r="AU3355" s="189" t="s">
        <v>81</v>
      </c>
      <c r="AY3355" s="18" t="s">
        <v>177</v>
      </c>
      <c r="BE3355" s="190">
        <f>IF(N3355="základní",J3355,0)</f>
        <v>0</v>
      </c>
      <c r="BF3355" s="190">
        <f>IF(N3355="snížená",J3355,0)</f>
        <v>0</v>
      </c>
      <c r="BG3355" s="190">
        <f>IF(N3355="zákl. přenesená",J3355,0)</f>
        <v>0</v>
      </c>
      <c r="BH3355" s="190">
        <f>IF(N3355="sníž. přenesená",J3355,0)</f>
        <v>0</v>
      </c>
      <c r="BI3355" s="190">
        <f>IF(N3355="nulová",J3355,0)</f>
        <v>0</v>
      </c>
      <c r="BJ3355" s="18" t="s">
        <v>79</v>
      </c>
      <c r="BK3355" s="190">
        <f>ROUND(I3355*H3355,2)</f>
        <v>0</v>
      </c>
      <c r="BL3355" s="18" t="s">
        <v>265</v>
      </c>
      <c r="BM3355" s="189" t="s">
        <v>2819</v>
      </c>
    </row>
    <row r="3356" spans="2:47" s="1" customFormat="1" ht="12">
      <c r="B3356" s="37"/>
      <c r="D3356" s="191" t="s">
        <v>186</v>
      </c>
      <c r="F3356" s="192" t="s">
        <v>2805</v>
      </c>
      <c r="I3356" s="122"/>
      <c r="L3356" s="37"/>
      <c r="M3356" s="193"/>
      <c r="N3356" s="70"/>
      <c r="O3356" s="70"/>
      <c r="P3356" s="70"/>
      <c r="Q3356" s="70"/>
      <c r="R3356" s="70"/>
      <c r="S3356" s="70"/>
      <c r="T3356" s="71"/>
      <c r="AT3356" s="18" t="s">
        <v>186</v>
      </c>
      <c r="AU3356" s="18" t="s">
        <v>81</v>
      </c>
    </row>
    <row r="3357" spans="2:51" s="12" customFormat="1" ht="12">
      <c r="B3357" s="194"/>
      <c r="D3357" s="191" t="s">
        <v>188</v>
      </c>
      <c r="E3357" s="195" t="s">
        <v>3</v>
      </c>
      <c r="F3357" s="196" t="s">
        <v>2820</v>
      </c>
      <c r="H3357" s="197">
        <v>1583.24</v>
      </c>
      <c r="I3357" s="198"/>
      <c r="L3357" s="194"/>
      <c r="M3357" s="199"/>
      <c r="N3357" s="200"/>
      <c r="O3357" s="200"/>
      <c r="P3357" s="200"/>
      <c r="Q3357" s="200"/>
      <c r="R3357" s="200"/>
      <c r="S3357" s="200"/>
      <c r="T3357" s="201"/>
      <c r="AT3357" s="195" t="s">
        <v>188</v>
      </c>
      <c r="AU3357" s="195" t="s">
        <v>81</v>
      </c>
      <c r="AV3357" s="12" t="s">
        <v>81</v>
      </c>
      <c r="AW3357" s="12" t="s">
        <v>34</v>
      </c>
      <c r="AX3357" s="12" t="s">
        <v>79</v>
      </c>
      <c r="AY3357" s="195" t="s">
        <v>177</v>
      </c>
    </row>
    <row r="3358" spans="2:65" s="1" customFormat="1" ht="24" customHeight="1">
      <c r="B3358" s="177"/>
      <c r="C3358" s="178" t="s">
        <v>2821</v>
      </c>
      <c r="D3358" s="178" t="s">
        <v>179</v>
      </c>
      <c r="E3358" s="179" t="s">
        <v>2822</v>
      </c>
      <c r="F3358" s="180" t="s">
        <v>2823</v>
      </c>
      <c r="G3358" s="181" t="s">
        <v>494</v>
      </c>
      <c r="H3358" s="182">
        <v>330</v>
      </c>
      <c r="I3358" s="183"/>
      <c r="J3358" s="184">
        <f>ROUND(I3358*H3358,2)</f>
        <v>0</v>
      </c>
      <c r="K3358" s="180" t="s">
        <v>183</v>
      </c>
      <c r="L3358" s="37"/>
      <c r="M3358" s="185" t="s">
        <v>3</v>
      </c>
      <c r="N3358" s="186" t="s">
        <v>43</v>
      </c>
      <c r="O3358" s="70"/>
      <c r="P3358" s="187">
        <f>O3358*H3358</f>
        <v>0</v>
      </c>
      <c r="Q3358" s="187">
        <v>0</v>
      </c>
      <c r="R3358" s="187">
        <f>Q3358*H3358</f>
        <v>0</v>
      </c>
      <c r="S3358" s="187">
        <v>0.02911</v>
      </c>
      <c r="T3358" s="188">
        <f>S3358*H3358</f>
        <v>9.606300000000001</v>
      </c>
      <c r="AR3358" s="189" t="s">
        <v>265</v>
      </c>
      <c r="AT3358" s="189" t="s">
        <v>179</v>
      </c>
      <c r="AU3358" s="189" t="s">
        <v>81</v>
      </c>
      <c r="AY3358" s="18" t="s">
        <v>177</v>
      </c>
      <c r="BE3358" s="190">
        <f>IF(N3358="základní",J3358,0)</f>
        <v>0</v>
      </c>
      <c r="BF3358" s="190">
        <f>IF(N3358="snížená",J3358,0)</f>
        <v>0</v>
      </c>
      <c r="BG3358" s="190">
        <f>IF(N3358="zákl. přenesená",J3358,0)</f>
        <v>0</v>
      </c>
      <c r="BH3358" s="190">
        <f>IF(N3358="sníž. přenesená",J3358,0)</f>
        <v>0</v>
      </c>
      <c r="BI3358" s="190">
        <f>IF(N3358="nulová",J3358,0)</f>
        <v>0</v>
      </c>
      <c r="BJ3358" s="18" t="s">
        <v>79</v>
      </c>
      <c r="BK3358" s="190">
        <f>ROUND(I3358*H3358,2)</f>
        <v>0</v>
      </c>
      <c r="BL3358" s="18" t="s">
        <v>265</v>
      </c>
      <c r="BM3358" s="189" t="s">
        <v>2824</v>
      </c>
    </row>
    <row r="3359" spans="2:51" s="12" customFormat="1" ht="12">
      <c r="B3359" s="194"/>
      <c r="D3359" s="191" t="s">
        <v>188</v>
      </c>
      <c r="E3359" s="195" t="s">
        <v>3</v>
      </c>
      <c r="F3359" s="196" t="s">
        <v>2825</v>
      </c>
      <c r="H3359" s="197">
        <v>330</v>
      </c>
      <c r="I3359" s="198"/>
      <c r="L3359" s="194"/>
      <c r="M3359" s="199"/>
      <c r="N3359" s="200"/>
      <c r="O3359" s="200"/>
      <c r="P3359" s="200"/>
      <c r="Q3359" s="200"/>
      <c r="R3359" s="200"/>
      <c r="S3359" s="200"/>
      <c r="T3359" s="201"/>
      <c r="AT3359" s="195" t="s">
        <v>188</v>
      </c>
      <c r="AU3359" s="195" t="s">
        <v>81</v>
      </c>
      <c r="AV3359" s="12" t="s">
        <v>81</v>
      </c>
      <c r="AW3359" s="12" t="s">
        <v>34</v>
      </c>
      <c r="AX3359" s="12" t="s">
        <v>72</v>
      </c>
      <c r="AY3359" s="195" t="s">
        <v>177</v>
      </c>
    </row>
    <row r="3360" spans="2:51" s="14" customFormat="1" ht="12">
      <c r="B3360" s="221"/>
      <c r="D3360" s="191" t="s">
        <v>188</v>
      </c>
      <c r="E3360" s="222" t="s">
        <v>3</v>
      </c>
      <c r="F3360" s="223" t="s">
        <v>2826</v>
      </c>
      <c r="H3360" s="224">
        <v>330</v>
      </c>
      <c r="I3360" s="225"/>
      <c r="L3360" s="221"/>
      <c r="M3360" s="226"/>
      <c r="N3360" s="227"/>
      <c r="O3360" s="227"/>
      <c r="P3360" s="227"/>
      <c r="Q3360" s="227"/>
      <c r="R3360" s="227"/>
      <c r="S3360" s="227"/>
      <c r="T3360" s="228"/>
      <c r="AT3360" s="222" t="s">
        <v>188</v>
      </c>
      <c r="AU3360" s="222" t="s">
        <v>81</v>
      </c>
      <c r="AV3360" s="14" t="s">
        <v>194</v>
      </c>
      <c r="AW3360" s="14" t="s">
        <v>34</v>
      </c>
      <c r="AX3360" s="14" t="s">
        <v>79</v>
      </c>
      <c r="AY3360" s="222" t="s">
        <v>177</v>
      </c>
    </row>
    <row r="3361" spans="2:65" s="1" customFormat="1" ht="24" customHeight="1">
      <c r="B3361" s="177"/>
      <c r="C3361" s="178" t="s">
        <v>2827</v>
      </c>
      <c r="D3361" s="178" t="s">
        <v>179</v>
      </c>
      <c r="E3361" s="179" t="s">
        <v>2828</v>
      </c>
      <c r="F3361" s="180" t="s">
        <v>2829</v>
      </c>
      <c r="G3361" s="181" t="s">
        <v>494</v>
      </c>
      <c r="H3361" s="182">
        <v>330</v>
      </c>
      <c r="I3361" s="183"/>
      <c r="J3361" s="184">
        <f>ROUND(I3361*H3361,2)</f>
        <v>0</v>
      </c>
      <c r="K3361" s="180" t="s">
        <v>183</v>
      </c>
      <c r="L3361" s="37"/>
      <c r="M3361" s="185" t="s">
        <v>3</v>
      </c>
      <c r="N3361" s="186" t="s">
        <v>43</v>
      </c>
      <c r="O3361" s="70"/>
      <c r="P3361" s="187">
        <f>O3361*H3361</f>
        <v>0</v>
      </c>
      <c r="Q3361" s="187">
        <v>0</v>
      </c>
      <c r="R3361" s="187">
        <f>Q3361*H3361</f>
        <v>0</v>
      </c>
      <c r="S3361" s="187">
        <v>0.021</v>
      </c>
      <c r="T3361" s="188">
        <f>S3361*H3361</f>
        <v>6.930000000000001</v>
      </c>
      <c r="AR3361" s="189" t="s">
        <v>265</v>
      </c>
      <c r="AT3361" s="189" t="s">
        <v>179</v>
      </c>
      <c r="AU3361" s="189" t="s">
        <v>81</v>
      </c>
      <c r="AY3361" s="18" t="s">
        <v>177</v>
      </c>
      <c r="BE3361" s="190">
        <f>IF(N3361="základní",J3361,0)</f>
        <v>0</v>
      </c>
      <c r="BF3361" s="190">
        <f>IF(N3361="snížená",J3361,0)</f>
        <v>0</v>
      </c>
      <c r="BG3361" s="190">
        <f>IF(N3361="zákl. přenesená",J3361,0)</f>
        <v>0</v>
      </c>
      <c r="BH3361" s="190">
        <f>IF(N3361="sníž. přenesená",J3361,0)</f>
        <v>0</v>
      </c>
      <c r="BI3361" s="190">
        <f>IF(N3361="nulová",J3361,0)</f>
        <v>0</v>
      </c>
      <c r="BJ3361" s="18" t="s">
        <v>79</v>
      </c>
      <c r="BK3361" s="190">
        <f>ROUND(I3361*H3361,2)</f>
        <v>0</v>
      </c>
      <c r="BL3361" s="18" t="s">
        <v>265</v>
      </c>
      <c r="BM3361" s="189" t="s">
        <v>2830</v>
      </c>
    </row>
    <row r="3362" spans="2:51" s="12" customFormat="1" ht="12">
      <c r="B3362" s="194"/>
      <c r="D3362" s="191" t="s">
        <v>188</v>
      </c>
      <c r="E3362" s="195" t="s">
        <v>3</v>
      </c>
      <c r="F3362" s="196" t="s">
        <v>2825</v>
      </c>
      <c r="H3362" s="197">
        <v>330</v>
      </c>
      <c r="I3362" s="198"/>
      <c r="L3362" s="194"/>
      <c r="M3362" s="199"/>
      <c r="N3362" s="200"/>
      <c r="O3362" s="200"/>
      <c r="P3362" s="200"/>
      <c r="Q3362" s="200"/>
      <c r="R3362" s="200"/>
      <c r="S3362" s="200"/>
      <c r="T3362" s="201"/>
      <c r="AT3362" s="195" t="s">
        <v>188</v>
      </c>
      <c r="AU3362" s="195" t="s">
        <v>81</v>
      </c>
      <c r="AV3362" s="12" t="s">
        <v>81</v>
      </c>
      <c r="AW3362" s="12" t="s">
        <v>34</v>
      </c>
      <c r="AX3362" s="12" t="s">
        <v>72</v>
      </c>
      <c r="AY3362" s="195" t="s">
        <v>177</v>
      </c>
    </row>
    <row r="3363" spans="2:51" s="14" customFormat="1" ht="12">
      <c r="B3363" s="221"/>
      <c r="D3363" s="191" t="s">
        <v>188</v>
      </c>
      <c r="E3363" s="222" t="s">
        <v>3</v>
      </c>
      <c r="F3363" s="223" t="s">
        <v>2826</v>
      </c>
      <c r="H3363" s="224">
        <v>330</v>
      </c>
      <c r="I3363" s="225"/>
      <c r="L3363" s="221"/>
      <c r="M3363" s="226"/>
      <c r="N3363" s="227"/>
      <c r="O3363" s="227"/>
      <c r="P3363" s="227"/>
      <c r="Q3363" s="227"/>
      <c r="R3363" s="227"/>
      <c r="S3363" s="227"/>
      <c r="T3363" s="228"/>
      <c r="AT3363" s="222" t="s">
        <v>188</v>
      </c>
      <c r="AU3363" s="222" t="s">
        <v>81</v>
      </c>
      <c r="AV3363" s="14" t="s">
        <v>194</v>
      </c>
      <c r="AW3363" s="14" t="s">
        <v>34</v>
      </c>
      <c r="AX3363" s="14" t="s">
        <v>79</v>
      </c>
      <c r="AY3363" s="222" t="s">
        <v>177</v>
      </c>
    </row>
    <row r="3364" spans="2:65" s="1" customFormat="1" ht="36" customHeight="1">
      <c r="B3364" s="177"/>
      <c r="C3364" s="178" t="s">
        <v>2831</v>
      </c>
      <c r="D3364" s="178" t="s">
        <v>179</v>
      </c>
      <c r="E3364" s="179" t="s">
        <v>2832</v>
      </c>
      <c r="F3364" s="180" t="s">
        <v>2833</v>
      </c>
      <c r="G3364" s="181" t="s">
        <v>494</v>
      </c>
      <c r="H3364" s="182">
        <v>330</v>
      </c>
      <c r="I3364" s="183"/>
      <c r="J3364" s="184">
        <f>ROUND(I3364*H3364,2)</f>
        <v>0</v>
      </c>
      <c r="K3364" s="180" t="s">
        <v>183</v>
      </c>
      <c r="L3364" s="37"/>
      <c r="M3364" s="185" t="s">
        <v>3</v>
      </c>
      <c r="N3364" s="186" t="s">
        <v>43</v>
      </c>
      <c r="O3364" s="70"/>
      <c r="P3364" s="187">
        <f>O3364*H3364</f>
        <v>0</v>
      </c>
      <c r="Q3364" s="187">
        <v>0.00177</v>
      </c>
      <c r="R3364" s="187">
        <f>Q3364*H3364</f>
        <v>0.5841000000000001</v>
      </c>
      <c r="S3364" s="187">
        <v>0</v>
      </c>
      <c r="T3364" s="188">
        <f>S3364*H3364</f>
        <v>0</v>
      </c>
      <c r="AR3364" s="189" t="s">
        <v>265</v>
      </c>
      <c r="AT3364" s="189" t="s">
        <v>179</v>
      </c>
      <c r="AU3364" s="189" t="s">
        <v>81</v>
      </c>
      <c r="AY3364" s="18" t="s">
        <v>177</v>
      </c>
      <c r="BE3364" s="190">
        <f>IF(N3364="základní",J3364,0)</f>
        <v>0</v>
      </c>
      <c r="BF3364" s="190">
        <f>IF(N3364="snížená",J3364,0)</f>
        <v>0</v>
      </c>
      <c r="BG3364" s="190">
        <f>IF(N3364="zákl. přenesená",J3364,0)</f>
        <v>0</v>
      </c>
      <c r="BH3364" s="190">
        <f>IF(N3364="sníž. přenesená",J3364,0)</f>
        <v>0</v>
      </c>
      <c r="BI3364" s="190">
        <f>IF(N3364="nulová",J3364,0)</f>
        <v>0</v>
      </c>
      <c r="BJ3364" s="18" t="s">
        <v>79</v>
      </c>
      <c r="BK3364" s="190">
        <f>ROUND(I3364*H3364,2)</f>
        <v>0</v>
      </c>
      <c r="BL3364" s="18" t="s">
        <v>265</v>
      </c>
      <c r="BM3364" s="189" t="s">
        <v>2834</v>
      </c>
    </row>
    <row r="3365" spans="2:47" s="1" customFormat="1" ht="12">
      <c r="B3365" s="37"/>
      <c r="D3365" s="191" t="s">
        <v>186</v>
      </c>
      <c r="F3365" s="192" t="s">
        <v>2835</v>
      </c>
      <c r="I3365" s="122"/>
      <c r="L3365" s="37"/>
      <c r="M3365" s="193"/>
      <c r="N3365" s="70"/>
      <c r="O3365" s="70"/>
      <c r="P3365" s="70"/>
      <c r="Q3365" s="70"/>
      <c r="R3365" s="70"/>
      <c r="S3365" s="70"/>
      <c r="T3365" s="71"/>
      <c r="AT3365" s="18" t="s">
        <v>186</v>
      </c>
      <c r="AU3365" s="18" t="s">
        <v>81</v>
      </c>
    </row>
    <row r="3366" spans="2:51" s="12" customFormat="1" ht="12">
      <c r="B3366" s="194"/>
      <c r="D3366" s="191" t="s">
        <v>188</v>
      </c>
      <c r="E3366" s="195" t="s">
        <v>3</v>
      </c>
      <c r="F3366" s="196" t="s">
        <v>2825</v>
      </c>
      <c r="H3366" s="197">
        <v>330</v>
      </c>
      <c r="I3366" s="198"/>
      <c r="L3366" s="194"/>
      <c r="M3366" s="199"/>
      <c r="N3366" s="200"/>
      <c r="O3366" s="200"/>
      <c r="P3366" s="200"/>
      <c r="Q3366" s="200"/>
      <c r="R3366" s="200"/>
      <c r="S3366" s="200"/>
      <c r="T3366" s="201"/>
      <c r="AT3366" s="195" t="s">
        <v>188</v>
      </c>
      <c r="AU3366" s="195" t="s">
        <v>81</v>
      </c>
      <c r="AV3366" s="12" t="s">
        <v>81</v>
      </c>
      <c r="AW3366" s="12" t="s">
        <v>34</v>
      </c>
      <c r="AX3366" s="12" t="s">
        <v>72</v>
      </c>
      <c r="AY3366" s="195" t="s">
        <v>177</v>
      </c>
    </row>
    <row r="3367" spans="2:51" s="14" customFormat="1" ht="12">
      <c r="B3367" s="221"/>
      <c r="D3367" s="191" t="s">
        <v>188</v>
      </c>
      <c r="E3367" s="222" t="s">
        <v>3</v>
      </c>
      <c r="F3367" s="223" t="s">
        <v>2826</v>
      </c>
      <c r="H3367" s="224">
        <v>330</v>
      </c>
      <c r="I3367" s="225"/>
      <c r="L3367" s="221"/>
      <c r="M3367" s="226"/>
      <c r="N3367" s="227"/>
      <c r="O3367" s="227"/>
      <c r="P3367" s="227"/>
      <c r="Q3367" s="227"/>
      <c r="R3367" s="227"/>
      <c r="S3367" s="227"/>
      <c r="T3367" s="228"/>
      <c r="AT3367" s="222" t="s">
        <v>188</v>
      </c>
      <c r="AU3367" s="222" t="s">
        <v>81</v>
      </c>
      <c r="AV3367" s="14" t="s">
        <v>194</v>
      </c>
      <c r="AW3367" s="14" t="s">
        <v>34</v>
      </c>
      <c r="AX3367" s="14" t="s">
        <v>79</v>
      </c>
      <c r="AY3367" s="222" t="s">
        <v>177</v>
      </c>
    </row>
    <row r="3368" spans="2:65" s="1" customFormat="1" ht="16.5" customHeight="1">
      <c r="B3368" s="177"/>
      <c r="C3368" s="203" t="s">
        <v>2836</v>
      </c>
      <c r="D3368" s="203" t="s">
        <v>237</v>
      </c>
      <c r="E3368" s="204" t="s">
        <v>2837</v>
      </c>
      <c r="F3368" s="205" t="s">
        <v>2838</v>
      </c>
      <c r="G3368" s="206" t="s">
        <v>245</v>
      </c>
      <c r="H3368" s="207">
        <v>1150</v>
      </c>
      <c r="I3368" s="208"/>
      <c r="J3368" s="209">
        <f>ROUND(I3368*H3368,2)</f>
        <v>0</v>
      </c>
      <c r="K3368" s="205" t="s">
        <v>183</v>
      </c>
      <c r="L3368" s="210"/>
      <c r="M3368" s="211" t="s">
        <v>3</v>
      </c>
      <c r="N3368" s="212" t="s">
        <v>43</v>
      </c>
      <c r="O3368" s="70"/>
      <c r="P3368" s="187">
        <f>O3368*H3368</f>
        <v>0</v>
      </c>
      <c r="Q3368" s="187">
        <v>0.004</v>
      </c>
      <c r="R3368" s="187">
        <f>Q3368*H3368</f>
        <v>4.6000000000000005</v>
      </c>
      <c r="S3368" s="187">
        <v>0</v>
      </c>
      <c r="T3368" s="188">
        <f>S3368*H3368</f>
        <v>0</v>
      </c>
      <c r="AR3368" s="189" t="s">
        <v>368</v>
      </c>
      <c r="AT3368" s="189" t="s">
        <v>237</v>
      </c>
      <c r="AU3368" s="189" t="s">
        <v>81</v>
      </c>
      <c r="AY3368" s="18" t="s">
        <v>177</v>
      </c>
      <c r="BE3368" s="190">
        <f>IF(N3368="základní",J3368,0)</f>
        <v>0</v>
      </c>
      <c r="BF3368" s="190">
        <f>IF(N3368="snížená",J3368,0)</f>
        <v>0</v>
      </c>
      <c r="BG3368" s="190">
        <f>IF(N3368="zákl. přenesená",J3368,0)</f>
        <v>0</v>
      </c>
      <c r="BH3368" s="190">
        <f>IF(N3368="sníž. přenesená",J3368,0)</f>
        <v>0</v>
      </c>
      <c r="BI3368" s="190">
        <f>IF(N3368="nulová",J3368,0)</f>
        <v>0</v>
      </c>
      <c r="BJ3368" s="18" t="s">
        <v>79</v>
      </c>
      <c r="BK3368" s="190">
        <f>ROUND(I3368*H3368,2)</f>
        <v>0</v>
      </c>
      <c r="BL3368" s="18" t="s">
        <v>265</v>
      </c>
      <c r="BM3368" s="189" t="s">
        <v>2839</v>
      </c>
    </row>
    <row r="3369" spans="2:51" s="12" customFormat="1" ht="12">
      <c r="B3369" s="194"/>
      <c r="D3369" s="191" t="s">
        <v>188</v>
      </c>
      <c r="E3369" s="195" t="s">
        <v>3</v>
      </c>
      <c r="F3369" s="196" t="s">
        <v>2840</v>
      </c>
      <c r="H3369" s="197">
        <v>1150</v>
      </c>
      <c r="I3369" s="198"/>
      <c r="L3369" s="194"/>
      <c r="M3369" s="199"/>
      <c r="N3369" s="200"/>
      <c r="O3369" s="200"/>
      <c r="P3369" s="200"/>
      <c r="Q3369" s="200"/>
      <c r="R3369" s="200"/>
      <c r="S3369" s="200"/>
      <c r="T3369" s="201"/>
      <c r="AT3369" s="195" t="s">
        <v>188</v>
      </c>
      <c r="AU3369" s="195" t="s">
        <v>81</v>
      </c>
      <c r="AV3369" s="12" t="s">
        <v>81</v>
      </c>
      <c r="AW3369" s="12" t="s">
        <v>34</v>
      </c>
      <c r="AX3369" s="12" t="s">
        <v>72</v>
      </c>
      <c r="AY3369" s="195" t="s">
        <v>177</v>
      </c>
    </row>
    <row r="3370" spans="2:51" s="14" customFormat="1" ht="12">
      <c r="B3370" s="221"/>
      <c r="D3370" s="191" t="s">
        <v>188</v>
      </c>
      <c r="E3370" s="222" t="s">
        <v>3</v>
      </c>
      <c r="F3370" s="223" t="s">
        <v>2826</v>
      </c>
      <c r="H3370" s="224">
        <v>1150</v>
      </c>
      <c r="I3370" s="225"/>
      <c r="L3370" s="221"/>
      <c r="M3370" s="226"/>
      <c r="N3370" s="227"/>
      <c r="O3370" s="227"/>
      <c r="P3370" s="227"/>
      <c r="Q3370" s="227"/>
      <c r="R3370" s="227"/>
      <c r="S3370" s="227"/>
      <c r="T3370" s="228"/>
      <c r="AT3370" s="222" t="s">
        <v>188</v>
      </c>
      <c r="AU3370" s="222" t="s">
        <v>81</v>
      </c>
      <c r="AV3370" s="14" t="s">
        <v>194</v>
      </c>
      <c r="AW3370" s="14" t="s">
        <v>34</v>
      </c>
      <c r="AX3370" s="14" t="s">
        <v>79</v>
      </c>
      <c r="AY3370" s="222" t="s">
        <v>177</v>
      </c>
    </row>
    <row r="3371" spans="2:65" s="1" customFormat="1" ht="48" customHeight="1">
      <c r="B3371" s="177"/>
      <c r="C3371" s="178" t="s">
        <v>2841</v>
      </c>
      <c r="D3371" s="178" t="s">
        <v>179</v>
      </c>
      <c r="E3371" s="179" t="s">
        <v>2842</v>
      </c>
      <c r="F3371" s="180" t="s">
        <v>2843</v>
      </c>
      <c r="G3371" s="181" t="s">
        <v>494</v>
      </c>
      <c r="H3371" s="182">
        <v>330</v>
      </c>
      <c r="I3371" s="183"/>
      <c r="J3371" s="184">
        <f>ROUND(I3371*H3371,2)</f>
        <v>0</v>
      </c>
      <c r="K3371" s="180" t="s">
        <v>183</v>
      </c>
      <c r="L3371" s="37"/>
      <c r="M3371" s="185" t="s">
        <v>3</v>
      </c>
      <c r="N3371" s="186" t="s">
        <v>43</v>
      </c>
      <c r="O3371" s="70"/>
      <c r="P3371" s="187">
        <f>O3371*H3371</f>
        <v>0</v>
      </c>
      <c r="Q3371" s="187">
        <v>0.00102</v>
      </c>
      <c r="R3371" s="187">
        <f>Q3371*H3371</f>
        <v>0.3366</v>
      </c>
      <c r="S3371" s="187">
        <v>0</v>
      </c>
      <c r="T3371" s="188">
        <f>S3371*H3371</f>
        <v>0</v>
      </c>
      <c r="AR3371" s="189" t="s">
        <v>265</v>
      </c>
      <c r="AT3371" s="189" t="s">
        <v>179</v>
      </c>
      <c r="AU3371" s="189" t="s">
        <v>81</v>
      </c>
      <c r="AY3371" s="18" t="s">
        <v>177</v>
      </c>
      <c r="BE3371" s="190">
        <f>IF(N3371="základní",J3371,0)</f>
        <v>0</v>
      </c>
      <c r="BF3371" s="190">
        <f>IF(N3371="snížená",J3371,0)</f>
        <v>0</v>
      </c>
      <c r="BG3371" s="190">
        <f>IF(N3371="zákl. přenesená",J3371,0)</f>
        <v>0</v>
      </c>
      <c r="BH3371" s="190">
        <f>IF(N3371="sníž. přenesená",J3371,0)</f>
        <v>0</v>
      </c>
      <c r="BI3371" s="190">
        <f>IF(N3371="nulová",J3371,0)</f>
        <v>0</v>
      </c>
      <c r="BJ3371" s="18" t="s">
        <v>79</v>
      </c>
      <c r="BK3371" s="190">
        <f>ROUND(I3371*H3371,2)</f>
        <v>0</v>
      </c>
      <c r="BL3371" s="18" t="s">
        <v>265</v>
      </c>
      <c r="BM3371" s="189" t="s">
        <v>2844</v>
      </c>
    </row>
    <row r="3372" spans="2:47" s="1" customFormat="1" ht="12">
      <c r="B3372" s="37"/>
      <c r="D3372" s="191" t="s">
        <v>186</v>
      </c>
      <c r="F3372" s="192" t="s">
        <v>2835</v>
      </c>
      <c r="I3372" s="122"/>
      <c r="L3372" s="37"/>
      <c r="M3372" s="193"/>
      <c r="N3372" s="70"/>
      <c r="O3372" s="70"/>
      <c r="P3372" s="70"/>
      <c r="Q3372" s="70"/>
      <c r="R3372" s="70"/>
      <c r="S3372" s="70"/>
      <c r="T3372" s="71"/>
      <c r="AT3372" s="18" t="s">
        <v>186</v>
      </c>
      <c r="AU3372" s="18" t="s">
        <v>81</v>
      </c>
    </row>
    <row r="3373" spans="2:51" s="12" customFormat="1" ht="12">
      <c r="B3373" s="194"/>
      <c r="D3373" s="191" t="s">
        <v>188</v>
      </c>
      <c r="E3373" s="195" t="s">
        <v>3</v>
      </c>
      <c r="F3373" s="196" t="s">
        <v>2825</v>
      </c>
      <c r="H3373" s="197">
        <v>330</v>
      </c>
      <c r="I3373" s="198"/>
      <c r="L3373" s="194"/>
      <c r="M3373" s="199"/>
      <c r="N3373" s="200"/>
      <c r="O3373" s="200"/>
      <c r="P3373" s="200"/>
      <c r="Q3373" s="200"/>
      <c r="R3373" s="200"/>
      <c r="S3373" s="200"/>
      <c r="T3373" s="201"/>
      <c r="AT3373" s="195" t="s">
        <v>188</v>
      </c>
      <c r="AU3373" s="195" t="s">
        <v>81</v>
      </c>
      <c r="AV3373" s="12" t="s">
        <v>81</v>
      </c>
      <c r="AW3373" s="12" t="s">
        <v>34</v>
      </c>
      <c r="AX3373" s="12" t="s">
        <v>72</v>
      </c>
      <c r="AY3373" s="195" t="s">
        <v>177</v>
      </c>
    </row>
    <row r="3374" spans="2:51" s="14" customFormat="1" ht="12">
      <c r="B3374" s="221"/>
      <c r="D3374" s="191" t="s">
        <v>188</v>
      </c>
      <c r="E3374" s="222" t="s">
        <v>3</v>
      </c>
      <c r="F3374" s="223" t="s">
        <v>2826</v>
      </c>
      <c r="H3374" s="224">
        <v>330</v>
      </c>
      <c r="I3374" s="225"/>
      <c r="L3374" s="221"/>
      <c r="M3374" s="226"/>
      <c r="N3374" s="227"/>
      <c r="O3374" s="227"/>
      <c r="P3374" s="227"/>
      <c r="Q3374" s="227"/>
      <c r="R3374" s="227"/>
      <c r="S3374" s="227"/>
      <c r="T3374" s="228"/>
      <c r="AT3374" s="222" t="s">
        <v>188</v>
      </c>
      <c r="AU3374" s="222" t="s">
        <v>81</v>
      </c>
      <c r="AV3374" s="14" t="s">
        <v>194</v>
      </c>
      <c r="AW3374" s="14" t="s">
        <v>34</v>
      </c>
      <c r="AX3374" s="14" t="s">
        <v>79</v>
      </c>
      <c r="AY3374" s="222" t="s">
        <v>177</v>
      </c>
    </row>
    <row r="3375" spans="2:65" s="1" customFormat="1" ht="36" customHeight="1">
      <c r="B3375" s="177"/>
      <c r="C3375" s="203" t="s">
        <v>2845</v>
      </c>
      <c r="D3375" s="203" t="s">
        <v>237</v>
      </c>
      <c r="E3375" s="204" t="s">
        <v>2846</v>
      </c>
      <c r="F3375" s="205" t="s">
        <v>2847</v>
      </c>
      <c r="G3375" s="206" t="s">
        <v>261</v>
      </c>
      <c r="H3375" s="207">
        <v>72.6</v>
      </c>
      <c r="I3375" s="208"/>
      <c r="J3375" s="209">
        <f>ROUND(I3375*H3375,2)</f>
        <v>0</v>
      </c>
      <c r="K3375" s="205" t="s">
        <v>183</v>
      </c>
      <c r="L3375" s="210"/>
      <c r="M3375" s="211" t="s">
        <v>3</v>
      </c>
      <c r="N3375" s="212" t="s">
        <v>43</v>
      </c>
      <c r="O3375" s="70"/>
      <c r="P3375" s="187">
        <f>O3375*H3375</f>
        <v>0</v>
      </c>
      <c r="Q3375" s="187">
        <v>0.0192</v>
      </c>
      <c r="R3375" s="187">
        <f>Q3375*H3375</f>
        <v>1.3939199999999998</v>
      </c>
      <c r="S3375" s="187">
        <v>0</v>
      </c>
      <c r="T3375" s="188">
        <f>S3375*H3375</f>
        <v>0</v>
      </c>
      <c r="AR3375" s="189" t="s">
        <v>368</v>
      </c>
      <c r="AT3375" s="189" t="s">
        <v>237</v>
      </c>
      <c r="AU3375" s="189" t="s">
        <v>81</v>
      </c>
      <c r="AY3375" s="18" t="s">
        <v>177</v>
      </c>
      <c r="BE3375" s="190">
        <f>IF(N3375="základní",J3375,0)</f>
        <v>0</v>
      </c>
      <c r="BF3375" s="190">
        <f>IF(N3375="snížená",J3375,0)</f>
        <v>0</v>
      </c>
      <c r="BG3375" s="190">
        <f>IF(N3375="zákl. přenesená",J3375,0)</f>
        <v>0</v>
      </c>
      <c r="BH3375" s="190">
        <f>IF(N3375="sníž. přenesená",J3375,0)</f>
        <v>0</v>
      </c>
      <c r="BI3375" s="190">
        <f>IF(N3375="nulová",J3375,0)</f>
        <v>0</v>
      </c>
      <c r="BJ3375" s="18" t="s">
        <v>79</v>
      </c>
      <c r="BK3375" s="190">
        <f>ROUND(I3375*H3375,2)</f>
        <v>0</v>
      </c>
      <c r="BL3375" s="18" t="s">
        <v>265</v>
      </c>
      <c r="BM3375" s="189" t="s">
        <v>2848</v>
      </c>
    </row>
    <row r="3376" spans="2:51" s="12" customFormat="1" ht="12">
      <c r="B3376" s="194"/>
      <c r="D3376" s="191" t="s">
        <v>188</v>
      </c>
      <c r="E3376" s="195" t="s">
        <v>3</v>
      </c>
      <c r="F3376" s="196" t="s">
        <v>2849</v>
      </c>
      <c r="H3376" s="197">
        <v>72.6</v>
      </c>
      <c r="I3376" s="198"/>
      <c r="L3376" s="194"/>
      <c r="M3376" s="199"/>
      <c r="N3376" s="200"/>
      <c r="O3376" s="200"/>
      <c r="P3376" s="200"/>
      <c r="Q3376" s="200"/>
      <c r="R3376" s="200"/>
      <c r="S3376" s="200"/>
      <c r="T3376" s="201"/>
      <c r="AT3376" s="195" t="s">
        <v>188</v>
      </c>
      <c r="AU3376" s="195" t="s">
        <v>81</v>
      </c>
      <c r="AV3376" s="12" t="s">
        <v>81</v>
      </c>
      <c r="AW3376" s="12" t="s">
        <v>34</v>
      </c>
      <c r="AX3376" s="12" t="s">
        <v>79</v>
      </c>
      <c r="AY3376" s="195" t="s">
        <v>177</v>
      </c>
    </row>
    <row r="3377" spans="2:65" s="1" customFormat="1" ht="24" customHeight="1">
      <c r="B3377" s="177"/>
      <c r="C3377" s="178" t="s">
        <v>2850</v>
      </c>
      <c r="D3377" s="178" t="s">
        <v>179</v>
      </c>
      <c r="E3377" s="179" t="s">
        <v>2851</v>
      </c>
      <c r="F3377" s="180" t="s">
        <v>2852</v>
      </c>
      <c r="G3377" s="181" t="s">
        <v>494</v>
      </c>
      <c r="H3377" s="182">
        <v>2800</v>
      </c>
      <c r="I3377" s="183"/>
      <c r="J3377" s="184">
        <f>ROUND(I3377*H3377,2)</f>
        <v>0</v>
      </c>
      <c r="K3377" s="180" t="s">
        <v>183</v>
      </c>
      <c r="L3377" s="37"/>
      <c r="M3377" s="185" t="s">
        <v>3</v>
      </c>
      <c r="N3377" s="186" t="s">
        <v>43</v>
      </c>
      <c r="O3377" s="70"/>
      <c r="P3377" s="187">
        <f>O3377*H3377</f>
        <v>0</v>
      </c>
      <c r="Q3377" s="187">
        <v>0</v>
      </c>
      <c r="R3377" s="187">
        <f>Q3377*H3377</f>
        <v>0</v>
      </c>
      <c r="S3377" s="187">
        <v>0.01174</v>
      </c>
      <c r="T3377" s="188">
        <f>S3377*H3377</f>
        <v>32.872</v>
      </c>
      <c r="AR3377" s="189" t="s">
        <v>265</v>
      </c>
      <c r="AT3377" s="189" t="s">
        <v>179</v>
      </c>
      <c r="AU3377" s="189" t="s">
        <v>81</v>
      </c>
      <c r="AY3377" s="18" t="s">
        <v>177</v>
      </c>
      <c r="BE3377" s="190">
        <f>IF(N3377="základní",J3377,0)</f>
        <v>0</v>
      </c>
      <c r="BF3377" s="190">
        <f>IF(N3377="snížená",J3377,0)</f>
        <v>0</v>
      </c>
      <c r="BG3377" s="190">
        <f>IF(N3377="zákl. přenesená",J3377,0)</f>
        <v>0</v>
      </c>
      <c r="BH3377" s="190">
        <f>IF(N3377="sníž. přenesená",J3377,0)</f>
        <v>0</v>
      </c>
      <c r="BI3377" s="190">
        <f>IF(N3377="nulová",J3377,0)</f>
        <v>0</v>
      </c>
      <c r="BJ3377" s="18" t="s">
        <v>79</v>
      </c>
      <c r="BK3377" s="190">
        <f>ROUND(I3377*H3377,2)</f>
        <v>0</v>
      </c>
      <c r="BL3377" s="18" t="s">
        <v>265</v>
      </c>
      <c r="BM3377" s="189" t="s">
        <v>2853</v>
      </c>
    </row>
    <row r="3378" spans="2:51" s="12" customFormat="1" ht="12">
      <c r="B3378" s="194"/>
      <c r="D3378" s="191" t="s">
        <v>188</v>
      </c>
      <c r="E3378" s="195" t="s">
        <v>3</v>
      </c>
      <c r="F3378" s="196" t="s">
        <v>2854</v>
      </c>
      <c r="H3378" s="197">
        <v>2800</v>
      </c>
      <c r="I3378" s="198"/>
      <c r="L3378" s="194"/>
      <c r="M3378" s="199"/>
      <c r="N3378" s="200"/>
      <c r="O3378" s="200"/>
      <c r="P3378" s="200"/>
      <c r="Q3378" s="200"/>
      <c r="R3378" s="200"/>
      <c r="S3378" s="200"/>
      <c r="T3378" s="201"/>
      <c r="AT3378" s="195" t="s">
        <v>188</v>
      </c>
      <c r="AU3378" s="195" t="s">
        <v>81</v>
      </c>
      <c r="AV3378" s="12" t="s">
        <v>81</v>
      </c>
      <c r="AW3378" s="12" t="s">
        <v>34</v>
      </c>
      <c r="AX3378" s="12" t="s">
        <v>79</v>
      </c>
      <c r="AY3378" s="195" t="s">
        <v>177</v>
      </c>
    </row>
    <row r="3379" spans="2:65" s="1" customFormat="1" ht="24" customHeight="1">
      <c r="B3379" s="177"/>
      <c r="C3379" s="178" t="s">
        <v>2855</v>
      </c>
      <c r="D3379" s="178" t="s">
        <v>179</v>
      </c>
      <c r="E3379" s="179" t="s">
        <v>2856</v>
      </c>
      <c r="F3379" s="180" t="s">
        <v>2857</v>
      </c>
      <c r="G3379" s="181" t="s">
        <v>494</v>
      </c>
      <c r="H3379" s="182">
        <v>300</v>
      </c>
      <c r="I3379" s="183"/>
      <c r="J3379" s="184">
        <f>ROUND(I3379*H3379,2)</f>
        <v>0</v>
      </c>
      <c r="K3379" s="180" t="s">
        <v>183</v>
      </c>
      <c r="L3379" s="37"/>
      <c r="M3379" s="185" t="s">
        <v>3</v>
      </c>
      <c r="N3379" s="186" t="s">
        <v>43</v>
      </c>
      <c r="O3379" s="70"/>
      <c r="P3379" s="187">
        <f>O3379*H3379</f>
        <v>0</v>
      </c>
      <c r="Q3379" s="187">
        <v>0</v>
      </c>
      <c r="R3379" s="187">
        <f>Q3379*H3379</f>
        <v>0</v>
      </c>
      <c r="S3379" s="187">
        <v>0.01174</v>
      </c>
      <c r="T3379" s="188">
        <f>S3379*H3379</f>
        <v>3.5220000000000002</v>
      </c>
      <c r="AR3379" s="189" t="s">
        <v>265</v>
      </c>
      <c r="AT3379" s="189" t="s">
        <v>179</v>
      </c>
      <c r="AU3379" s="189" t="s">
        <v>81</v>
      </c>
      <c r="AY3379" s="18" t="s">
        <v>177</v>
      </c>
      <c r="BE3379" s="190">
        <f>IF(N3379="základní",J3379,0)</f>
        <v>0</v>
      </c>
      <c r="BF3379" s="190">
        <f>IF(N3379="snížená",J3379,0)</f>
        <v>0</v>
      </c>
      <c r="BG3379" s="190">
        <f>IF(N3379="zákl. přenesená",J3379,0)</f>
        <v>0</v>
      </c>
      <c r="BH3379" s="190">
        <f>IF(N3379="sníž. přenesená",J3379,0)</f>
        <v>0</v>
      </c>
      <c r="BI3379" s="190">
        <f>IF(N3379="nulová",J3379,0)</f>
        <v>0</v>
      </c>
      <c r="BJ3379" s="18" t="s">
        <v>79</v>
      </c>
      <c r="BK3379" s="190">
        <f>ROUND(I3379*H3379,2)</f>
        <v>0</v>
      </c>
      <c r="BL3379" s="18" t="s">
        <v>265</v>
      </c>
      <c r="BM3379" s="189" t="s">
        <v>2858</v>
      </c>
    </row>
    <row r="3380" spans="2:51" s="12" customFormat="1" ht="12">
      <c r="B3380" s="194"/>
      <c r="D3380" s="191" t="s">
        <v>188</v>
      </c>
      <c r="E3380" s="195" t="s">
        <v>3</v>
      </c>
      <c r="F3380" s="196" t="s">
        <v>2859</v>
      </c>
      <c r="H3380" s="197">
        <v>300</v>
      </c>
      <c r="I3380" s="198"/>
      <c r="L3380" s="194"/>
      <c r="M3380" s="199"/>
      <c r="N3380" s="200"/>
      <c r="O3380" s="200"/>
      <c r="P3380" s="200"/>
      <c r="Q3380" s="200"/>
      <c r="R3380" s="200"/>
      <c r="S3380" s="200"/>
      <c r="T3380" s="201"/>
      <c r="AT3380" s="195" t="s">
        <v>188</v>
      </c>
      <c r="AU3380" s="195" t="s">
        <v>81</v>
      </c>
      <c r="AV3380" s="12" t="s">
        <v>81</v>
      </c>
      <c r="AW3380" s="12" t="s">
        <v>34</v>
      </c>
      <c r="AX3380" s="12" t="s">
        <v>79</v>
      </c>
      <c r="AY3380" s="195" t="s">
        <v>177</v>
      </c>
    </row>
    <row r="3381" spans="2:65" s="1" customFormat="1" ht="36" customHeight="1">
      <c r="B3381" s="177"/>
      <c r="C3381" s="178" t="s">
        <v>2860</v>
      </c>
      <c r="D3381" s="178" t="s">
        <v>179</v>
      </c>
      <c r="E3381" s="179" t="s">
        <v>2861</v>
      </c>
      <c r="F3381" s="180" t="s">
        <v>2862</v>
      </c>
      <c r="G3381" s="181" t="s">
        <v>494</v>
      </c>
      <c r="H3381" s="182">
        <v>664.57</v>
      </c>
      <c r="I3381" s="183"/>
      <c r="J3381" s="184">
        <f>ROUND(I3381*H3381,2)</f>
        <v>0</v>
      </c>
      <c r="K3381" s="180" t="s">
        <v>183</v>
      </c>
      <c r="L3381" s="37"/>
      <c r="M3381" s="185" t="s">
        <v>3</v>
      </c>
      <c r="N3381" s="186" t="s">
        <v>43</v>
      </c>
      <c r="O3381" s="70"/>
      <c r="P3381" s="187">
        <f>O3381*H3381</f>
        <v>0</v>
      </c>
      <c r="Q3381" s="187">
        <v>0.00058</v>
      </c>
      <c r="R3381" s="187">
        <f>Q3381*H3381</f>
        <v>0.38545060000000003</v>
      </c>
      <c r="S3381" s="187">
        <v>0</v>
      </c>
      <c r="T3381" s="188">
        <f>S3381*H3381</f>
        <v>0</v>
      </c>
      <c r="AR3381" s="189" t="s">
        <v>265</v>
      </c>
      <c r="AT3381" s="189" t="s">
        <v>179</v>
      </c>
      <c r="AU3381" s="189" t="s">
        <v>81</v>
      </c>
      <c r="AY3381" s="18" t="s">
        <v>177</v>
      </c>
      <c r="BE3381" s="190">
        <f>IF(N3381="základní",J3381,0)</f>
        <v>0</v>
      </c>
      <c r="BF3381" s="190">
        <f>IF(N3381="snížená",J3381,0)</f>
        <v>0</v>
      </c>
      <c r="BG3381" s="190">
        <f>IF(N3381="zákl. přenesená",J3381,0)</f>
        <v>0</v>
      </c>
      <c r="BH3381" s="190">
        <f>IF(N3381="sníž. přenesená",J3381,0)</f>
        <v>0</v>
      </c>
      <c r="BI3381" s="190">
        <f>IF(N3381="nulová",J3381,0)</f>
        <v>0</v>
      </c>
      <c r="BJ3381" s="18" t="s">
        <v>79</v>
      </c>
      <c r="BK3381" s="190">
        <f>ROUND(I3381*H3381,2)</f>
        <v>0</v>
      </c>
      <c r="BL3381" s="18" t="s">
        <v>265</v>
      </c>
      <c r="BM3381" s="189" t="s">
        <v>2863</v>
      </c>
    </row>
    <row r="3382" spans="2:51" s="12" customFormat="1" ht="12">
      <c r="B3382" s="194"/>
      <c r="D3382" s="191" t="s">
        <v>188</v>
      </c>
      <c r="E3382" s="195" t="s">
        <v>3</v>
      </c>
      <c r="F3382" s="196" t="s">
        <v>2864</v>
      </c>
      <c r="H3382" s="197">
        <v>12.1</v>
      </c>
      <c r="I3382" s="198"/>
      <c r="L3382" s="194"/>
      <c r="M3382" s="199"/>
      <c r="N3382" s="200"/>
      <c r="O3382" s="200"/>
      <c r="P3382" s="200"/>
      <c r="Q3382" s="200"/>
      <c r="R3382" s="200"/>
      <c r="S3382" s="200"/>
      <c r="T3382" s="201"/>
      <c r="AT3382" s="195" t="s">
        <v>188</v>
      </c>
      <c r="AU3382" s="195" t="s">
        <v>81</v>
      </c>
      <c r="AV3382" s="12" t="s">
        <v>81</v>
      </c>
      <c r="AW3382" s="12" t="s">
        <v>34</v>
      </c>
      <c r="AX3382" s="12" t="s">
        <v>72</v>
      </c>
      <c r="AY3382" s="195" t="s">
        <v>177</v>
      </c>
    </row>
    <row r="3383" spans="2:51" s="12" customFormat="1" ht="12">
      <c r="B3383" s="194"/>
      <c r="D3383" s="191" t="s">
        <v>188</v>
      </c>
      <c r="E3383" s="195" t="s">
        <v>3</v>
      </c>
      <c r="F3383" s="196" t="s">
        <v>2865</v>
      </c>
      <c r="H3383" s="197">
        <v>7.8</v>
      </c>
      <c r="I3383" s="198"/>
      <c r="L3383" s="194"/>
      <c r="M3383" s="199"/>
      <c r="N3383" s="200"/>
      <c r="O3383" s="200"/>
      <c r="P3383" s="200"/>
      <c r="Q3383" s="200"/>
      <c r="R3383" s="200"/>
      <c r="S3383" s="200"/>
      <c r="T3383" s="201"/>
      <c r="AT3383" s="195" t="s">
        <v>188</v>
      </c>
      <c r="AU3383" s="195" t="s">
        <v>81</v>
      </c>
      <c r="AV3383" s="12" t="s">
        <v>81</v>
      </c>
      <c r="AW3383" s="12" t="s">
        <v>34</v>
      </c>
      <c r="AX3383" s="12" t="s">
        <v>72</v>
      </c>
      <c r="AY3383" s="195" t="s">
        <v>177</v>
      </c>
    </row>
    <row r="3384" spans="2:51" s="12" customFormat="1" ht="12">
      <c r="B3384" s="194"/>
      <c r="D3384" s="191" t="s">
        <v>188</v>
      </c>
      <c r="E3384" s="195" t="s">
        <v>3</v>
      </c>
      <c r="F3384" s="196" t="s">
        <v>2866</v>
      </c>
      <c r="H3384" s="197">
        <v>5.1</v>
      </c>
      <c r="I3384" s="198"/>
      <c r="L3384" s="194"/>
      <c r="M3384" s="199"/>
      <c r="N3384" s="200"/>
      <c r="O3384" s="200"/>
      <c r="P3384" s="200"/>
      <c r="Q3384" s="200"/>
      <c r="R3384" s="200"/>
      <c r="S3384" s="200"/>
      <c r="T3384" s="201"/>
      <c r="AT3384" s="195" t="s">
        <v>188</v>
      </c>
      <c r="AU3384" s="195" t="s">
        <v>81</v>
      </c>
      <c r="AV3384" s="12" t="s">
        <v>81</v>
      </c>
      <c r="AW3384" s="12" t="s">
        <v>34</v>
      </c>
      <c r="AX3384" s="12" t="s">
        <v>72</v>
      </c>
      <c r="AY3384" s="195" t="s">
        <v>177</v>
      </c>
    </row>
    <row r="3385" spans="2:51" s="12" customFormat="1" ht="12">
      <c r="B3385" s="194"/>
      <c r="D3385" s="191" t="s">
        <v>188</v>
      </c>
      <c r="E3385" s="195" t="s">
        <v>3</v>
      </c>
      <c r="F3385" s="196" t="s">
        <v>2867</v>
      </c>
      <c r="H3385" s="197">
        <v>4.6</v>
      </c>
      <c r="I3385" s="198"/>
      <c r="L3385" s="194"/>
      <c r="M3385" s="199"/>
      <c r="N3385" s="200"/>
      <c r="O3385" s="200"/>
      <c r="P3385" s="200"/>
      <c r="Q3385" s="200"/>
      <c r="R3385" s="200"/>
      <c r="S3385" s="200"/>
      <c r="T3385" s="201"/>
      <c r="AT3385" s="195" t="s">
        <v>188</v>
      </c>
      <c r="AU3385" s="195" t="s">
        <v>81</v>
      </c>
      <c r="AV3385" s="12" t="s">
        <v>81</v>
      </c>
      <c r="AW3385" s="12" t="s">
        <v>34</v>
      </c>
      <c r="AX3385" s="12" t="s">
        <v>72</v>
      </c>
      <c r="AY3385" s="195" t="s">
        <v>177</v>
      </c>
    </row>
    <row r="3386" spans="2:51" s="12" customFormat="1" ht="12">
      <c r="B3386" s="194"/>
      <c r="D3386" s="191" t="s">
        <v>188</v>
      </c>
      <c r="E3386" s="195" t="s">
        <v>3</v>
      </c>
      <c r="F3386" s="196" t="s">
        <v>2868</v>
      </c>
      <c r="H3386" s="197">
        <v>12.1</v>
      </c>
      <c r="I3386" s="198"/>
      <c r="L3386" s="194"/>
      <c r="M3386" s="199"/>
      <c r="N3386" s="200"/>
      <c r="O3386" s="200"/>
      <c r="P3386" s="200"/>
      <c r="Q3386" s="200"/>
      <c r="R3386" s="200"/>
      <c r="S3386" s="200"/>
      <c r="T3386" s="201"/>
      <c r="AT3386" s="195" t="s">
        <v>188</v>
      </c>
      <c r="AU3386" s="195" t="s">
        <v>81</v>
      </c>
      <c r="AV3386" s="12" t="s">
        <v>81</v>
      </c>
      <c r="AW3386" s="12" t="s">
        <v>34</v>
      </c>
      <c r="AX3386" s="12" t="s">
        <v>72</v>
      </c>
      <c r="AY3386" s="195" t="s">
        <v>177</v>
      </c>
    </row>
    <row r="3387" spans="2:51" s="12" customFormat="1" ht="12">
      <c r="B3387" s="194"/>
      <c r="D3387" s="191" t="s">
        <v>188</v>
      </c>
      <c r="E3387" s="195" t="s">
        <v>3</v>
      </c>
      <c r="F3387" s="196" t="s">
        <v>2869</v>
      </c>
      <c r="H3387" s="197">
        <v>14.5</v>
      </c>
      <c r="I3387" s="198"/>
      <c r="L3387" s="194"/>
      <c r="M3387" s="199"/>
      <c r="N3387" s="200"/>
      <c r="O3387" s="200"/>
      <c r="P3387" s="200"/>
      <c r="Q3387" s="200"/>
      <c r="R3387" s="200"/>
      <c r="S3387" s="200"/>
      <c r="T3387" s="201"/>
      <c r="AT3387" s="195" t="s">
        <v>188</v>
      </c>
      <c r="AU3387" s="195" t="s">
        <v>81</v>
      </c>
      <c r="AV3387" s="12" t="s">
        <v>81</v>
      </c>
      <c r="AW3387" s="12" t="s">
        <v>34</v>
      </c>
      <c r="AX3387" s="12" t="s">
        <v>72</v>
      </c>
      <c r="AY3387" s="195" t="s">
        <v>177</v>
      </c>
    </row>
    <row r="3388" spans="2:51" s="12" customFormat="1" ht="12">
      <c r="B3388" s="194"/>
      <c r="D3388" s="191" t="s">
        <v>188</v>
      </c>
      <c r="E3388" s="195" t="s">
        <v>3</v>
      </c>
      <c r="F3388" s="196" t="s">
        <v>2870</v>
      </c>
      <c r="H3388" s="197">
        <v>8.7</v>
      </c>
      <c r="I3388" s="198"/>
      <c r="L3388" s="194"/>
      <c r="M3388" s="199"/>
      <c r="N3388" s="200"/>
      <c r="O3388" s="200"/>
      <c r="P3388" s="200"/>
      <c r="Q3388" s="200"/>
      <c r="R3388" s="200"/>
      <c r="S3388" s="200"/>
      <c r="T3388" s="201"/>
      <c r="AT3388" s="195" t="s">
        <v>188</v>
      </c>
      <c r="AU3388" s="195" t="s">
        <v>81</v>
      </c>
      <c r="AV3388" s="12" t="s">
        <v>81</v>
      </c>
      <c r="AW3388" s="12" t="s">
        <v>34</v>
      </c>
      <c r="AX3388" s="12" t="s">
        <v>72</v>
      </c>
      <c r="AY3388" s="195" t="s">
        <v>177</v>
      </c>
    </row>
    <row r="3389" spans="2:51" s="12" customFormat="1" ht="12">
      <c r="B3389" s="194"/>
      <c r="D3389" s="191" t="s">
        <v>188</v>
      </c>
      <c r="E3389" s="195" t="s">
        <v>3</v>
      </c>
      <c r="F3389" s="196" t="s">
        <v>2871</v>
      </c>
      <c r="H3389" s="197">
        <v>5.6</v>
      </c>
      <c r="I3389" s="198"/>
      <c r="L3389" s="194"/>
      <c r="M3389" s="199"/>
      <c r="N3389" s="200"/>
      <c r="O3389" s="200"/>
      <c r="P3389" s="200"/>
      <c r="Q3389" s="200"/>
      <c r="R3389" s="200"/>
      <c r="S3389" s="200"/>
      <c r="T3389" s="201"/>
      <c r="AT3389" s="195" t="s">
        <v>188</v>
      </c>
      <c r="AU3389" s="195" t="s">
        <v>81</v>
      </c>
      <c r="AV3389" s="12" t="s">
        <v>81</v>
      </c>
      <c r="AW3389" s="12" t="s">
        <v>34</v>
      </c>
      <c r="AX3389" s="12" t="s">
        <v>72</v>
      </c>
      <c r="AY3389" s="195" t="s">
        <v>177</v>
      </c>
    </row>
    <row r="3390" spans="2:51" s="12" customFormat="1" ht="12">
      <c r="B3390" s="194"/>
      <c r="D3390" s="191" t="s">
        <v>188</v>
      </c>
      <c r="E3390" s="195" t="s">
        <v>3</v>
      </c>
      <c r="F3390" s="196" t="s">
        <v>2872</v>
      </c>
      <c r="H3390" s="197">
        <v>4.6</v>
      </c>
      <c r="I3390" s="198"/>
      <c r="L3390" s="194"/>
      <c r="M3390" s="199"/>
      <c r="N3390" s="200"/>
      <c r="O3390" s="200"/>
      <c r="P3390" s="200"/>
      <c r="Q3390" s="200"/>
      <c r="R3390" s="200"/>
      <c r="S3390" s="200"/>
      <c r="T3390" s="201"/>
      <c r="AT3390" s="195" t="s">
        <v>188</v>
      </c>
      <c r="AU3390" s="195" t="s">
        <v>81</v>
      </c>
      <c r="AV3390" s="12" t="s">
        <v>81</v>
      </c>
      <c r="AW3390" s="12" t="s">
        <v>34</v>
      </c>
      <c r="AX3390" s="12" t="s">
        <v>72</v>
      </c>
      <c r="AY3390" s="195" t="s">
        <v>177</v>
      </c>
    </row>
    <row r="3391" spans="2:51" s="12" customFormat="1" ht="12">
      <c r="B3391" s="194"/>
      <c r="D3391" s="191" t="s">
        <v>188</v>
      </c>
      <c r="E3391" s="195" t="s">
        <v>3</v>
      </c>
      <c r="F3391" s="196" t="s">
        <v>2873</v>
      </c>
      <c r="H3391" s="197">
        <v>10.6</v>
      </c>
      <c r="I3391" s="198"/>
      <c r="L3391" s="194"/>
      <c r="M3391" s="199"/>
      <c r="N3391" s="200"/>
      <c r="O3391" s="200"/>
      <c r="P3391" s="200"/>
      <c r="Q3391" s="200"/>
      <c r="R3391" s="200"/>
      <c r="S3391" s="200"/>
      <c r="T3391" s="201"/>
      <c r="AT3391" s="195" t="s">
        <v>188</v>
      </c>
      <c r="AU3391" s="195" t="s">
        <v>81</v>
      </c>
      <c r="AV3391" s="12" t="s">
        <v>81</v>
      </c>
      <c r="AW3391" s="12" t="s">
        <v>34</v>
      </c>
      <c r="AX3391" s="12" t="s">
        <v>72</v>
      </c>
      <c r="AY3391" s="195" t="s">
        <v>177</v>
      </c>
    </row>
    <row r="3392" spans="2:51" s="12" customFormat="1" ht="12">
      <c r="B3392" s="194"/>
      <c r="D3392" s="191" t="s">
        <v>188</v>
      </c>
      <c r="E3392" s="195" t="s">
        <v>3</v>
      </c>
      <c r="F3392" s="196" t="s">
        <v>2874</v>
      </c>
      <c r="H3392" s="197">
        <v>4.8</v>
      </c>
      <c r="I3392" s="198"/>
      <c r="L3392" s="194"/>
      <c r="M3392" s="199"/>
      <c r="N3392" s="200"/>
      <c r="O3392" s="200"/>
      <c r="P3392" s="200"/>
      <c r="Q3392" s="200"/>
      <c r="R3392" s="200"/>
      <c r="S3392" s="200"/>
      <c r="T3392" s="201"/>
      <c r="AT3392" s="195" t="s">
        <v>188</v>
      </c>
      <c r="AU3392" s="195" t="s">
        <v>81</v>
      </c>
      <c r="AV3392" s="12" t="s">
        <v>81</v>
      </c>
      <c r="AW3392" s="12" t="s">
        <v>34</v>
      </c>
      <c r="AX3392" s="12" t="s">
        <v>72</v>
      </c>
      <c r="AY3392" s="195" t="s">
        <v>177</v>
      </c>
    </row>
    <row r="3393" spans="2:51" s="12" customFormat="1" ht="12">
      <c r="B3393" s="194"/>
      <c r="D3393" s="191" t="s">
        <v>188</v>
      </c>
      <c r="E3393" s="195" t="s">
        <v>3</v>
      </c>
      <c r="F3393" s="196" t="s">
        <v>2875</v>
      </c>
      <c r="H3393" s="197">
        <v>9.1</v>
      </c>
      <c r="I3393" s="198"/>
      <c r="L3393" s="194"/>
      <c r="M3393" s="199"/>
      <c r="N3393" s="200"/>
      <c r="O3393" s="200"/>
      <c r="P3393" s="200"/>
      <c r="Q3393" s="200"/>
      <c r="R3393" s="200"/>
      <c r="S3393" s="200"/>
      <c r="T3393" s="201"/>
      <c r="AT3393" s="195" t="s">
        <v>188</v>
      </c>
      <c r="AU3393" s="195" t="s">
        <v>81</v>
      </c>
      <c r="AV3393" s="12" t="s">
        <v>81</v>
      </c>
      <c r="AW3393" s="12" t="s">
        <v>34</v>
      </c>
      <c r="AX3393" s="12" t="s">
        <v>72</v>
      </c>
      <c r="AY3393" s="195" t="s">
        <v>177</v>
      </c>
    </row>
    <row r="3394" spans="2:51" s="12" customFormat="1" ht="12">
      <c r="B3394" s="194"/>
      <c r="D3394" s="191" t="s">
        <v>188</v>
      </c>
      <c r="E3394" s="195" t="s">
        <v>3</v>
      </c>
      <c r="F3394" s="196" t="s">
        <v>2876</v>
      </c>
      <c r="H3394" s="197">
        <v>5.2</v>
      </c>
      <c r="I3394" s="198"/>
      <c r="L3394" s="194"/>
      <c r="M3394" s="199"/>
      <c r="N3394" s="200"/>
      <c r="O3394" s="200"/>
      <c r="P3394" s="200"/>
      <c r="Q3394" s="200"/>
      <c r="R3394" s="200"/>
      <c r="S3394" s="200"/>
      <c r="T3394" s="201"/>
      <c r="AT3394" s="195" t="s">
        <v>188</v>
      </c>
      <c r="AU3394" s="195" t="s">
        <v>81</v>
      </c>
      <c r="AV3394" s="12" t="s">
        <v>81</v>
      </c>
      <c r="AW3394" s="12" t="s">
        <v>34</v>
      </c>
      <c r="AX3394" s="12" t="s">
        <v>72</v>
      </c>
      <c r="AY3394" s="195" t="s">
        <v>177</v>
      </c>
    </row>
    <row r="3395" spans="2:51" s="12" customFormat="1" ht="12">
      <c r="B3395" s="194"/>
      <c r="D3395" s="191" t="s">
        <v>188</v>
      </c>
      <c r="E3395" s="195" t="s">
        <v>3</v>
      </c>
      <c r="F3395" s="196" t="s">
        <v>2877</v>
      </c>
      <c r="H3395" s="197">
        <v>5.6</v>
      </c>
      <c r="I3395" s="198"/>
      <c r="L3395" s="194"/>
      <c r="M3395" s="199"/>
      <c r="N3395" s="200"/>
      <c r="O3395" s="200"/>
      <c r="P3395" s="200"/>
      <c r="Q3395" s="200"/>
      <c r="R3395" s="200"/>
      <c r="S3395" s="200"/>
      <c r="T3395" s="201"/>
      <c r="AT3395" s="195" t="s">
        <v>188</v>
      </c>
      <c r="AU3395" s="195" t="s">
        <v>81</v>
      </c>
      <c r="AV3395" s="12" t="s">
        <v>81</v>
      </c>
      <c r="AW3395" s="12" t="s">
        <v>34</v>
      </c>
      <c r="AX3395" s="12" t="s">
        <v>72</v>
      </c>
      <c r="AY3395" s="195" t="s">
        <v>177</v>
      </c>
    </row>
    <row r="3396" spans="2:51" s="12" customFormat="1" ht="12">
      <c r="B3396" s="194"/>
      <c r="D3396" s="191" t="s">
        <v>188</v>
      </c>
      <c r="E3396" s="195" t="s">
        <v>3</v>
      </c>
      <c r="F3396" s="196" t="s">
        <v>2878</v>
      </c>
      <c r="H3396" s="197">
        <v>7.7</v>
      </c>
      <c r="I3396" s="198"/>
      <c r="L3396" s="194"/>
      <c r="M3396" s="199"/>
      <c r="N3396" s="200"/>
      <c r="O3396" s="200"/>
      <c r="P3396" s="200"/>
      <c r="Q3396" s="200"/>
      <c r="R3396" s="200"/>
      <c r="S3396" s="200"/>
      <c r="T3396" s="201"/>
      <c r="AT3396" s="195" t="s">
        <v>188</v>
      </c>
      <c r="AU3396" s="195" t="s">
        <v>81</v>
      </c>
      <c r="AV3396" s="12" t="s">
        <v>81</v>
      </c>
      <c r="AW3396" s="12" t="s">
        <v>34</v>
      </c>
      <c r="AX3396" s="12" t="s">
        <v>72</v>
      </c>
      <c r="AY3396" s="195" t="s">
        <v>177</v>
      </c>
    </row>
    <row r="3397" spans="2:51" s="12" customFormat="1" ht="12">
      <c r="B3397" s="194"/>
      <c r="D3397" s="191" t="s">
        <v>188</v>
      </c>
      <c r="E3397" s="195" t="s">
        <v>3</v>
      </c>
      <c r="F3397" s="196" t="s">
        <v>2879</v>
      </c>
      <c r="H3397" s="197">
        <v>9.4</v>
      </c>
      <c r="I3397" s="198"/>
      <c r="L3397" s="194"/>
      <c r="M3397" s="199"/>
      <c r="N3397" s="200"/>
      <c r="O3397" s="200"/>
      <c r="P3397" s="200"/>
      <c r="Q3397" s="200"/>
      <c r="R3397" s="200"/>
      <c r="S3397" s="200"/>
      <c r="T3397" s="201"/>
      <c r="AT3397" s="195" t="s">
        <v>188</v>
      </c>
      <c r="AU3397" s="195" t="s">
        <v>81</v>
      </c>
      <c r="AV3397" s="12" t="s">
        <v>81</v>
      </c>
      <c r="AW3397" s="12" t="s">
        <v>34</v>
      </c>
      <c r="AX3397" s="12" t="s">
        <v>72</v>
      </c>
      <c r="AY3397" s="195" t="s">
        <v>177</v>
      </c>
    </row>
    <row r="3398" spans="2:51" s="12" customFormat="1" ht="12">
      <c r="B3398" s="194"/>
      <c r="D3398" s="191" t="s">
        <v>188</v>
      </c>
      <c r="E3398" s="195" t="s">
        <v>3</v>
      </c>
      <c r="F3398" s="196" t="s">
        <v>2880</v>
      </c>
      <c r="H3398" s="197">
        <v>5.2</v>
      </c>
      <c r="I3398" s="198"/>
      <c r="L3398" s="194"/>
      <c r="M3398" s="199"/>
      <c r="N3398" s="200"/>
      <c r="O3398" s="200"/>
      <c r="P3398" s="200"/>
      <c r="Q3398" s="200"/>
      <c r="R3398" s="200"/>
      <c r="S3398" s="200"/>
      <c r="T3398" s="201"/>
      <c r="AT3398" s="195" t="s">
        <v>188</v>
      </c>
      <c r="AU3398" s="195" t="s">
        <v>81</v>
      </c>
      <c r="AV3398" s="12" t="s">
        <v>81</v>
      </c>
      <c r="AW3398" s="12" t="s">
        <v>34</v>
      </c>
      <c r="AX3398" s="12" t="s">
        <v>72</v>
      </c>
      <c r="AY3398" s="195" t="s">
        <v>177</v>
      </c>
    </row>
    <row r="3399" spans="2:51" s="12" customFormat="1" ht="12">
      <c r="B3399" s="194"/>
      <c r="D3399" s="191" t="s">
        <v>188</v>
      </c>
      <c r="E3399" s="195" t="s">
        <v>3</v>
      </c>
      <c r="F3399" s="196" t="s">
        <v>2881</v>
      </c>
      <c r="H3399" s="197">
        <v>18.19</v>
      </c>
      <c r="I3399" s="198"/>
      <c r="L3399" s="194"/>
      <c r="M3399" s="199"/>
      <c r="N3399" s="200"/>
      <c r="O3399" s="200"/>
      <c r="P3399" s="200"/>
      <c r="Q3399" s="200"/>
      <c r="R3399" s="200"/>
      <c r="S3399" s="200"/>
      <c r="T3399" s="201"/>
      <c r="AT3399" s="195" t="s">
        <v>188</v>
      </c>
      <c r="AU3399" s="195" t="s">
        <v>81</v>
      </c>
      <c r="AV3399" s="12" t="s">
        <v>81</v>
      </c>
      <c r="AW3399" s="12" t="s">
        <v>34</v>
      </c>
      <c r="AX3399" s="12" t="s">
        <v>72</v>
      </c>
      <c r="AY3399" s="195" t="s">
        <v>177</v>
      </c>
    </row>
    <row r="3400" spans="2:51" s="12" customFormat="1" ht="12">
      <c r="B3400" s="194"/>
      <c r="D3400" s="191" t="s">
        <v>188</v>
      </c>
      <c r="E3400" s="195" t="s">
        <v>3</v>
      </c>
      <c r="F3400" s="196" t="s">
        <v>2882</v>
      </c>
      <c r="H3400" s="197">
        <v>18.2</v>
      </c>
      <c r="I3400" s="198"/>
      <c r="L3400" s="194"/>
      <c r="M3400" s="199"/>
      <c r="N3400" s="200"/>
      <c r="O3400" s="200"/>
      <c r="P3400" s="200"/>
      <c r="Q3400" s="200"/>
      <c r="R3400" s="200"/>
      <c r="S3400" s="200"/>
      <c r="T3400" s="201"/>
      <c r="AT3400" s="195" t="s">
        <v>188</v>
      </c>
      <c r="AU3400" s="195" t="s">
        <v>81</v>
      </c>
      <c r="AV3400" s="12" t="s">
        <v>81</v>
      </c>
      <c r="AW3400" s="12" t="s">
        <v>34</v>
      </c>
      <c r="AX3400" s="12" t="s">
        <v>72</v>
      </c>
      <c r="AY3400" s="195" t="s">
        <v>177</v>
      </c>
    </row>
    <row r="3401" spans="2:51" s="12" customFormat="1" ht="12">
      <c r="B3401" s="194"/>
      <c r="D3401" s="191" t="s">
        <v>188</v>
      </c>
      <c r="E3401" s="195" t="s">
        <v>3</v>
      </c>
      <c r="F3401" s="196" t="s">
        <v>2883</v>
      </c>
      <c r="H3401" s="197">
        <v>27.6</v>
      </c>
      <c r="I3401" s="198"/>
      <c r="L3401" s="194"/>
      <c r="M3401" s="199"/>
      <c r="N3401" s="200"/>
      <c r="O3401" s="200"/>
      <c r="P3401" s="200"/>
      <c r="Q3401" s="200"/>
      <c r="R3401" s="200"/>
      <c r="S3401" s="200"/>
      <c r="T3401" s="201"/>
      <c r="AT3401" s="195" t="s">
        <v>188</v>
      </c>
      <c r="AU3401" s="195" t="s">
        <v>81</v>
      </c>
      <c r="AV3401" s="12" t="s">
        <v>81</v>
      </c>
      <c r="AW3401" s="12" t="s">
        <v>34</v>
      </c>
      <c r="AX3401" s="12" t="s">
        <v>72</v>
      </c>
      <c r="AY3401" s="195" t="s">
        <v>177</v>
      </c>
    </row>
    <row r="3402" spans="2:51" s="12" customFormat="1" ht="12">
      <c r="B3402" s="194"/>
      <c r="D3402" s="191" t="s">
        <v>188</v>
      </c>
      <c r="E3402" s="195" t="s">
        <v>3</v>
      </c>
      <c r="F3402" s="196" t="s">
        <v>2884</v>
      </c>
      <c r="H3402" s="197">
        <v>32.2</v>
      </c>
      <c r="I3402" s="198"/>
      <c r="L3402" s="194"/>
      <c r="M3402" s="199"/>
      <c r="N3402" s="200"/>
      <c r="O3402" s="200"/>
      <c r="P3402" s="200"/>
      <c r="Q3402" s="200"/>
      <c r="R3402" s="200"/>
      <c r="S3402" s="200"/>
      <c r="T3402" s="201"/>
      <c r="AT3402" s="195" t="s">
        <v>188</v>
      </c>
      <c r="AU3402" s="195" t="s">
        <v>81</v>
      </c>
      <c r="AV3402" s="12" t="s">
        <v>81</v>
      </c>
      <c r="AW3402" s="12" t="s">
        <v>34</v>
      </c>
      <c r="AX3402" s="12" t="s">
        <v>72</v>
      </c>
      <c r="AY3402" s="195" t="s">
        <v>177</v>
      </c>
    </row>
    <row r="3403" spans="2:51" s="12" customFormat="1" ht="12">
      <c r="B3403" s="194"/>
      <c r="D3403" s="191" t="s">
        <v>188</v>
      </c>
      <c r="E3403" s="195" t="s">
        <v>3</v>
      </c>
      <c r="F3403" s="196" t="s">
        <v>1572</v>
      </c>
      <c r="H3403" s="197">
        <v>6.4</v>
      </c>
      <c r="I3403" s="198"/>
      <c r="L3403" s="194"/>
      <c r="M3403" s="199"/>
      <c r="N3403" s="200"/>
      <c r="O3403" s="200"/>
      <c r="P3403" s="200"/>
      <c r="Q3403" s="200"/>
      <c r="R3403" s="200"/>
      <c r="S3403" s="200"/>
      <c r="T3403" s="201"/>
      <c r="AT3403" s="195" t="s">
        <v>188</v>
      </c>
      <c r="AU3403" s="195" t="s">
        <v>81</v>
      </c>
      <c r="AV3403" s="12" t="s">
        <v>81</v>
      </c>
      <c r="AW3403" s="12" t="s">
        <v>34</v>
      </c>
      <c r="AX3403" s="12" t="s">
        <v>72</v>
      </c>
      <c r="AY3403" s="195" t="s">
        <v>177</v>
      </c>
    </row>
    <row r="3404" spans="2:51" s="12" customFormat="1" ht="12">
      <c r="B3404" s="194"/>
      <c r="D3404" s="191" t="s">
        <v>188</v>
      </c>
      <c r="E3404" s="195" t="s">
        <v>3</v>
      </c>
      <c r="F3404" s="196" t="s">
        <v>2885</v>
      </c>
      <c r="H3404" s="197">
        <v>36.4</v>
      </c>
      <c r="I3404" s="198"/>
      <c r="L3404" s="194"/>
      <c r="M3404" s="199"/>
      <c r="N3404" s="200"/>
      <c r="O3404" s="200"/>
      <c r="P3404" s="200"/>
      <c r="Q3404" s="200"/>
      <c r="R3404" s="200"/>
      <c r="S3404" s="200"/>
      <c r="T3404" s="201"/>
      <c r="AT3404" s="195" t="s">
        <v>188</v>
      </c>
      <c r="AU3404" s="195" t="s">
        <v>81</v>
      </c>
      <c r="AV3404" s="12" t="s">
        <v>81</v>
      </c>
      <c r="AW3404" s="12" t="s">
        <v>34</v>
      </c>
      <c r="AX3404" s="12" t="s">
        <v>72</v>
      </c>
      <c r="AY3404" s="195" t="s">
        <v>177</v>
      </c>
    </row>
    <row r="3405" spans="2:51" s="12" customFormat="1" ht="12">
      <c r="B3405" s="194"/>
      <c r="D3405" s="191" t="s">
        <v>188</v>
      </c>
      <c r="E3405" s="195" t="s">
        <v>3</v>
      </c>
      <c r="F3405" s="196" t="s">
        <v>2886</v>
      </c>
      <c r="H3405" s="197">
        <v>11.09</v>
      </c>
      <c r="I3405" s="198"/>
      <c r="L3405" s="194"/>
      <c r="M3405" s="199"/>
      <c r="N3405" s="200"/>
      <c r="O3405" s="200"/>
      <c r="P3405" s="200"/>
      <c r="Q3405" s="200"/>
      <c r="R3405" s="200"/>
      <c r="S3405" s="200"/>
      <c r="T3405" s="201"/>
      <c r="AT3405" s="195" t="s">
        <v>188</v>
      </c>
      <c r="AU3405" s="195" t="s">
        <v>81</v>
      </c>
      <c r="AV3405" s="12" t="s">
        <v>81</v>
      </c>
      <c r="AW3405" s="12" t="s">
        <v>34</v>
      </c>
      <c r="AX3405" s="12" t="s">
        <v>72</v>
      </c>
      <c r="AY3405" s="195" t="s">
        <v>177</v>
      </c>
    </row>
    <row r="3406" spans="2:51" s="12" customFormat="1" ht="12">
      <c r="B3406" s="194"/>
      <c r="D3406" s="191" t="s">
        <v>188</v>
      </c>
      <c r="E3406" s="195" t="s">
        <v>3</v>
      </c>
      <c r="F3406" s="196" t="s">
        <v>2887</v>
      </c>
      <c r="H3406" s="197">
        <v>5.9</v>
      </c>
      <c r="I3406" s="198"/>
      <c r="L3406" s="194"/>
      <c r="M3406" s="199"/>
      <c r="N3406" s="200"/>
      <c r="O3406" s="200"/>
      <c r="P3406" s="200"/>
      <c r="Q3406" s="200"/>
      <c r="R3406" s="200"/>
      <c r="S3406" s="200"/>
      <c r="T3406" s="201"/>
      <c r="AT3406" s="195" t="s">
        <v>188</v>
      </c>
      <c r="AU3406" s="195" t="s">
        <v>81</v>
      </c>
      <c r="AV3406" s="12" t="s">
        <v>81</v>
      </c>
      <c r="AW3406" s="12" t="s">
        <v>34</v>
      </c>
      <c r="AX3406" s="12" t="s">
        <v>72</v>
      </c>
      <c r="AY3406" s="195" t="s">
        <v>177</v>
      </c>
    </row>
    <row r="3407" spans="2:51" s="12" customFormat="1" ht="12">
      <c r="B3407" s="194"/>
      <c r="D3407" s="191" t="s">
        <v>188</v>
      </c>
      <c r="E3407" s="195" t="s">
        <v>3</v>
      </c>
      <c r="F3407" s="196" t="s">
        <v>2888</v>
      </c>
      <c r="H3407" s="197">
        <v>11.5</v>
      </c>
      <c r="I3407" s="198"/>
      <c r="L3407" s="194"/>
      <c r="M3407" s="199"/>
      <c r="N3407" s="200"/>
      <c r="O3407" s="200"/>
      <c r="P3407" s="200"/>
      <c r="Q3407" s="200"/>
      <c r="R3407" s="200"/>
      <c r="S3407" s="200"/>
      <c r="T3407" s="201"/>
      <c r="AT3407" s="195" t="s">
        <v>188</v>
      </c>
      <c r="AU3407" s="195" t="s">
        <v>81</v>
      </c>
      <c r="AV3407" s="12" t="s">
        <v>81</v>
      </c>
      <c r="AW3407" s="12" t="s">
        <v>34</v>
      </c>
      <c r="AX3407" s="12" t="s">
        <v>72</v>
      </c>
      <c r="AY3407" s="195" t="s">
        <v>177</v>
      </c>
    </row>
    <row r="3408" spans="2:51" s="14" customFormat="1" ht="12">
      <c r="B3408" s="221"/>
      <c r="D3408" s="191" t="s">
        <v>188</v>
      </c>
      <c r="E3408" s="222" t="s">
        <v>3</v>
      </c>
      <c r="F3408" s="223" t="s">
        <v>374</v>
      </c>
      <c r="H3408" s="224">
        <v>300.17999999999995</v>
      </c>
      <c r="I3408" s="225"/>
      <c r="L3408" s="221"/>
      <c r="M3408" s="226"/>
      <c r="N3408" s="227"/>
      <c r="O3408" s="227"/>
      <c r="P3408" s="227"/>
      <c r="Q3408" s="227"/>
      <c r="R3408" s="227"/>
      <c r="S3408" s="227"/>
      <c r="T3408" s="228"/>
      <c r="AT3408" s="222" t="s">
        <v>188</v>
      </c>
      <c r="AU3408" s="222" t="s">
        <v>81</v>
      </c>
      <c r="AV3408" s="14" t="s">
        <v>194</v>
      </c>
      <c r="AW3408" s="14" t="s">
        <v>34</v>
      </c>
      <c r="AX3408" s="14" t="s">
        <v>72</v>
      </c>
      <c r="AY3408" s="222" t="s">
        <v>177</v>
      </c>
    </row>
    <row r="3409" spans="2:51" s="12" customFormat="1" ht="12">
      <c r="B3409" s="194"/>
      <c r="D3409" s="191" t="s">
        <v>188</v>
      </c>
      <c r="E3409" s="195" t="s">
        <v>3</v>
      </c>
      <c r="F3409" s="196" t="s">
        <v>2889</v>
      </c>
      <c r="H3409" s="197">
        <v>5.7</v>
      </c>
      <c r="I3409" s="198"/>
      <c r="L3409" s="194"/>
      <c r="M3409" s="199"/>
      <c r="N3409" s="200"/>
      <c r="O3409" s="200"/>
      <c r="P3409" s="200"/>
      <c r="Q3409" s="200"/>
      <c r="R3409" s="200"/>
      <c r="S3409" s="200"/>
      <c r="T3409" s="201"/>
      <c r="AT3409" s="195" t="s">
        <v>188</v>
      </c>
      <c r="AU3409" s="195" t="s">
        <v>81</v>
      </c>
      <c r="AV3409" s="12" t="s">
        <v>81</v>
      </c>
      <c r="AW3409" s="12" t="s">
        <v>34</v>
      </c>
      <c r="AX3409" s="12" t="s">
        <v>72</v>
      </c>
      <c r="AY3409" s="195" t="s">
        <v>177</v>
      </c>
    </row>
    <row r="3410" spans="2:51" s="12" customFormat="1" ht="12">
      <c r="B3410" s="194"/>
      <c r="D3410" s="191" t="s">
        <v>188</v>
      </c>
      <c r="E3410" s="195" t="s">
        <v>3</v>
      </c>
      <c r="F3410" s="196" t="s">
        <v>2890</v>
      </c>
      <c r="H3410" s="197">
        <v>5.1</v>
      </c>
      <c r="I3410" s="198"/>
      <c r="L3410" s="194"/>
      <c r="M3410" s="199"/>
      <c r="N3410" s="200"/>
      <c r="O3410" s="200"/>
      <c r="P3410" s="200"/>
      <c r="Q3410" s="200"/>
      <c r="R3410" s="200"/>
      <c r="S3410" s="200"/>
      <c r="T3410" s="201"/>
      <c r="AT3410" s="195" t="s">
        <v>188</v>
      </c>
      <c r="AU3410" s="195" t="s">
        <v>81</v>
      </c>
      <c r="AV3410" s="12" t="s">
        <v>81</v>
      </c>
      <c r="AW3410" s="12" t="s">
        <v>34</v>
      </c>
      <c r="AX3410" s="12" t="s">
        <v>72</v>
      </c>
      <c r="AY3410" s="195" t="s">
        <v>177</v>
      </c>
    </row>
    <row r="3411" spans="2:51" s="12" customFormat="1" ht="12">
      <c r="B3411" s="194"/>
      <c r="D3411" s="191" t="s">
        <v>188</v>
      </c>
      <c r="E3411" s="195" t="s">
        <v>3</v>
      </c>
      <c r="F3411" s="196" t="s">
        <v>2891</v>
      </c>
      <c r="H3411" s="197">
        <v>5.6</v>
      </c>
      <c r="I3411" s="198"/>
      <c r="L3411" s="194"/>
      <c r="M3411" s="199"/>
      <c r="N3411" s="200"/>
      <c r="O3411" s="200"/>
      <c r="P3411" s="200"/>
      <c r="Q3411" s="200"/>
      <c r="R3411" s="200"/>
      <c r="S3411" s="200"/>
      <c r="T3411" s="201"/>
      <c r="AT3411" s="195" t="s">
        <v>188</v>
      </c>
      <c r="AU3411" s="195" t="s">
        <v>81</v>
      </c>
      <c r="AV3411" s="12" t="s">
        <v>81</v>
      </c>
      <c r="AW3411" s="12" t="s">
        <v>34</v>
      </c>
      <c r="AX3411" s="12" t="s">
        <v>72</v>
      </c>
      <c r="AY3411" s="195" t="s">
        <v>177</v>
      </c>
    </row>
    <row r="3412" spans="2:51" s="12" customFormat="1" ht="12">
      <c r="B3412" s="194"/>
      <c r="D3412" s="191" t="s">
        <v>188</v>
      </c>
      <c r="E3412" s="195" t="s">
        <v>3</v>
      </c>
      <c r="F3412" s="196" t="s">
        <v>2892</v>
      </c>
      <c r="H3412" s="197">
        <v>5</v>
      </c>
      <c r="I3412" s="198"/>
      <c r="L3412" s="194"/>
      <c r="M3412" s="199"/>
      <c r="N3412" s="200"/>
      <c r="O3412" s="200"/>
      <c r="P3412" s="200"/>
      <c r="Q3412" s="200"/>
      <c r="R3412" s="200"/>
      <c r="S3412" s="200"/>
      <c r="T3412" s="201"/>
      <c r="AT3412" s="195" t="s">
        <v>188</v>
      </c>
      <c r="AU3412" s="195" t="s">
        <v>81</v>
      </c>
      <c r="AV3412" s="12" t="s">
        <v>81</v>
      </c>
      <c r="AW3412" s="12" t="s">
        <v>34</v>
      </c>
      <c r="AX3412" s="12" t="s">
        <v>72</v>
      </c>
      <c r="AY3412" s="195" t="s">
        <v>177</v>
      </c>
    </row>
    <row r="3413" spans="2:51" s="12" customFormat="1" ht="12">
      <c r="B3413" s="194"/>
      <c r="D3413" s="191" t="s">
        <v>188</v>
      </c>
      <c r="E3413" s="195" t="s">
        <v>3</v>
      </c>
      <c r="F3413" s="196" t="s">
        <v>2893</v>
      </c>
      <c r="H3413" s="197">
        <v>10.4</v>
      </c>
      <c r="I3413" s="198"/>
      <c r="L3413" s="194"/>
      <c r="M3413" s="199"/>
      <c r="N3413" s="200"/>
      <c r="O3413" s="200"/>
      <c r="P3413" s="200"/>
      <c r="Q3413" s="200"/>
      <c r="R3413" s="200"/>
      <c r="S3413" s="200"/>
      <c r="T3413" s="201"/>
      <c r="AT3413" s="195" t="s">
        <v>188</v>
      </c>
      <c r="AU3413" s="195" t="s">
        <v>81</v>
      </c>
      <c r="AV3413" s="12" t="s">
        <v>81</v>
      </c>
      <c r="AW3413" s="12" t="s">
        <v>34</v>
      </c>
      <c r="AX3413" s="12" t="s">
        <v>72</v>
      </c>
      <c r="AY3413" s="195" t="s">
        <v>177</v>
      </c>
    </row>
    <row r="3414" spans="2:51" s="12" customFormat="1" ht="12">
      <c r="B3414" s="194"/>
      <c r="D3414" s="191" t="s">
        <v>188</v>
      </c>
      <c r="E3414" s="195" t="s">
        <v>3</v>
      </c>
      <c r="F3414" s="196" t="s">
        <v>2894</v>
      </c>
      <c r="H3414" s="197">
        <v>5.9</v>
      </c>
      <c r="I3414" s="198"/>
      <c r="L3414" s="194"/>
      <c r="M3414" s="199"/>
      <c r="N3414" s="200"/>
      <c r="O3414" s="200"/>
      <c r="P3414" s="200"/>
      <c r="Q3414" s="200"/>
      <c r="R3414" s="200"/>
      <c r="S3414" s="200"/>
      <c r="T3414" s="201"/>
      <c r="AT3414" s="195" t="s">
        <v>188</v>
      </c>
      <c r="AU3414" s="195" t="s">
        <v>81</v>
      </c>
      <c r="AV3414" s="12" t="s">
        <v>81</v>
      </c>
      <c r="AW3414" s="12" t="s">
        <v>34</v>
      </c>
      <c r="AX3414" s="12" t="s">
        <v>72</v>
      </c>
      <c r="AY3414" s="195" t="s">
        <v>177</v>
      </c>
    </row>
    <row r="3415" spans="2:51" s="12" customFormat="1" ht="12">
      <c r="B3415" s="194"/>
      <c r="D3415" s="191" t="s">
        <v>188</v>
      </c>
      <c r="E3415" s="195" t="s">
        <v>3</v>
      </c>
      <c r="F3415" s="196" t="s">
        <v>2895</v>
      </c>
      <c r="H3415" s="197">
        <v>7.9</v>
      </c>
      <c r="I3415" s="198"/>
      <c r="L3415" s="194"/>
      <c r="M3415" s="199"/>
      <c r="N3415" s="200"/>
      <c r="O3415" s="200"/>
      <c r="P3415" s="200"/>
      <c r="Q3415" s="200"/>
      <c r="R3415" s="200"/>
      <c r="S3415" s="200"/>
      <c r="T3415" s="201"/>
      <c r="AT3415" s="195" t="s">
        <v>188</v>
      </c>
      <c r="AU3415" s="195" t="s">
        <v>81</v>
      </c>
      <c r="AV3415" s="12" t="s">
        <v>81</v>
      </c>
      <c r="AW3415" s="12" t="s">
        <v>34</v>
      </c>
      <c r="AX3415" s="12" t="s">
        <v>72</v>
      </c>
      <c r="AY3415" s="195" t="s">
        <v>177</v>
      </c>
    </row>
    <row r="3416" spans="2:51" s="14" customFormat="1" ht="12">
      <c r="B3416" s="221"/>
      <c r="D3416" s="191" t="s">
        <v>188</v>
      </c>
      <c r="E3416" s="222" t="s">
        <v>3</v>
      </c>
      <c r="F3416" s="223" t="s">
        <v>365</v>
      </c>
      <c r="H3416" s="224">
        <v>45.599999999999994</v>
      </c>
      <c r="I3416" s="225"/>
      <c r="L3416" s="221"/>
      <c r="M3416" s="226"/>
      <c r="N3416" s="227"/>
      <c r="O3416" s="227"/>
      <c r="P3416" s="227"/>
      <c r="Q3416" s="227"/>
      <c r="R3416" s="227"/>
      <c r="S3416" s="227"/>
      <c r="T3416" s="228"/>
      <c r="AT3416" s="222" t="s">
        <v>188</v>
      </c>
      <c r="AU3416" s="222" t="s">
        <v>81</v>
      </c>
      <c r="AV3416" s="14" t="s">
        <v>194</v>
      </c>
      <c r="AW3416" s="14" t="s">
        <v>34</v>
      </c>
      <c r="AX3416" s="14" t="s">
        <v>72</v>
      </c>
      <c r="AY3416" s="222" t="s">
        <v>177</v>
      </c>
    </row>
    <row r="3417" spans="2:51" s="12" customFormat="1" ht="12">
      <c r="B3417" s="194"/>
      <c r="D3417" s="191" t="s">
        <v>188</v>
      </c>
      <c r="E3417" s="195" t="s">
        <v>3</v>
      </c>
      <c r="F3417" s="196" t="s">
        <v>2889</v>
      </c>
      <c r="H3417" s="197">
        <v>5.7</v>
      </c>
      <c r="I3417" s="198"/>
      <c r="L3417" s="194"/>
      <c r="M3417" s="199"/>
      <c r="N3417" s="200"/>
      <c r="O3417" s="200"/>
      <c r="P3417" s="200"/>
      <c r="Q3417" s="200"/>
      <c r="R3417" s="200"/>
      <c r="S3417" s="200"/>
      <c r="T3417" s="201"/>
      <c r="AT3417" s="195" t="s">
        <v>188</v>
      </c>
      <c r="AU3417" s="195" t="s">
        <v>81</v>
      </c>
      <c r="AV3417" s="12" t="s">
        <v>81</v>
      </c>
      <c r="AW3417" s="12" t="s">
        <v>34</v>
      </c>
      <c r="AX3417" s="12" t="s">
        <v>72</v>
      </c>
      <c r="AY3417" s="195" t="s">
        <v>177</v>
      </c>
    </row>
    <row r="3418" spans="2:51" s="12" customFormat="1" ht="12">
      <c r="B3418" s="194"/>
      <c r="D3418" s="191" t="s">
        <v>188</v>
      </c>
      <c r="E3418" s="195" t="s">
        <v>3</v>
      </c>
      <c r="F3418" s="196" t="s">
        <v>2890</v>
      </c>
      <c r="H3418" s="197">
        <v>5.1</v>
      </c>
      <c r="I3418" s="198"/>
      <c r="L3418" s="194"/>
      <c r="M3418" s="199"/>
      <c r="N3418" s="200"/>
      <c r="O3418" s="200"/>
      <c r="P3418" s="200"/>
      <c r="Q3418" s="200"/>
      <c r="R3418" s="200"/>
      <c r="S3418" s="200"/>
      <c r="T3418" s="201"/>
      <c r="AT3418" s="195" t="s">
        <v>188</v>
      </c>
      <c r="AU3418" s="195" t="s">
        <v>81</v>
      </c>
      <c r="AV3418" s="12" t="s">
        <v>81</v>
      </c>
      <c r="AW3418" s="12" t="s">
        <v>34</v>
      </c>
      <c r="AX3418" s="12" t="s">
        <v>72</v>
      </c>
      <c r="AY3418" s="195" t="s">
        <v>177</v>
      </c>
    </row>
    <row r="3419" spans="2:51" s="12" customFormat="1" ht="12">
      <c r="B3419" s="194"/>
      <c r="D3419" s="191" t="s">
        <v>188</v>
      </c>
      <c r="E3419" s="195" t="s">
        <v>3</v>
      </c>
      <c r="F3419" s="196" t="s">
        <v>2891</v>
      </c>
      <c r="H3419" s="197">
        <v>5.6</v>
      </c>
      <c r="I3419" s="198"/>
      <c r="L3419" s="194"/>
      <c r="M3419" s="199"/>
      <c r="N3419" s="200"/>
      <c r="O3419" s="200"/>
      <c r="P3419" s="200"/>
      <c r="Q3419" s="200"/>
      <c r="R3419" s="200"/>
      <c r="S3419" s="200"/>
      <c r="T3419" s="201"/>
      <c r="AT3419" s="195" t="s">
        <v>188</v>
      </c>
      <c r="AU3419" s="195" t="s">
        <v>81</v>
      </c>
      <c r="AV3419" s="12" t="s">
        <v>81</v>
      </c>
      <c r="AW3419" s="12" t="s">
        <v>34</v>
      </c>
      <c r="AX3419" s="12" t="s">
        <v>72</v>
      </c>
      <c r="AY3419" s="195" t="s">
        <v>177</v>
      </c>
    </row>
    <row r="3420" spans="2:51" s="12" customFormat="1" ht="12">
      <c r="B3420" s="194"/>
      <c r="D3420" s="191" t="s">
        <v>188</v>
      </c>
      <c r="E3420" s="195" t="s">
        <v>3</v>
      </c>
      <c r="F3420" s="196" t="s">
        <v>2892</v>
      </c>
      <c r="H3420" s="197">
        <v>5</v>
      </c>
      <c r="I3420" s="198"/>
      <c r="L3420" s="194"/>
      <c r="M3420" s="199"/>
      <c r="N3420" s="200"/>
      <c r="O3420" s="200"/>
      <c r="P3420" s="200"/>
      <c r="Q3420" s="200"/>
      <c r="R3420" s="200"/>
      <c r="S3420" s="200"/>
      <c r="T3420" s="201"/>
      <c r="AT3420" s="195" t="s">
        <v>188</v>
      </c>
      <c r="AU3420" s="195" t="s">
        <v>81</v>
      </c>
      <c r="AV3420" s="12" t="s">
        <v>81</v>
      </c>
      <c r="AW3420" s="12" t="s">
        <v>34</v>
      </c>
      <c r="AX3420" s="12" t="s">
        <v>72</v>
      </c>
      <c r="AY3420" s="195" t="s">
        <v>177</v>
      </c>
    </row>
    <row r="3421" spans="2:51" s="12" customFormat="1" ht="12">
      <c r="B3421" s="194"/>
      <c r="D3421" s="191" t="s">
        <v>188</v>
      </c>
      <c r="E3421" s="195" t="s">
        <v>3</v>
      </c>
      <c r="F3421" s="196" t="s">
        <v>2893</v>
      </c>
      <c r="H3421" s="197">
        <v>10.4</v>
      </c>
      <c r="I3421" s="198"/>
      <c r="L3421" s="194"/>
      <c r="M3421" s="199"/>
      <c r="N3421" s="200"/>
      <c r="O3421" s="200"/>
      <c r="P3421" s="200"/>
      <c r="Q3421" s="200"/>
      <c r="R3421" s="200"/>
      <c r="S3421" s="200"/>
      <c r="T3421" s="201"/>
      <c r="AT3421" s="195" t="s">
        <v>188</v>
      </c>
      <c r="AU3421" s="195" t="s">
        <v>81</v>
      </c>
      <c r="AV3421" s="12" t="s">
        <v>81</v>
      </c>
      <c r="AW3421" s="12" t="s">
        <v>34</v>
      </c>
      <c r="AX3421" s="12" t="s">
        <v>72</v>
      </c>
      <c r="AY3421" s="195" t="s">
        <v>177</v>
      </c>
    </row>
    <row r="3422" spans="2:51" s="12" customFormat="1" ht="12">
      <c r="B3422" s="194"/>
      <c r="D3422" s="191" t="s">
        <v>188</v>
      </c>
      <c r="E3422" s="195" t="s">
        <v>3</v>
      </c>
      <c r="F3422" s="196" t="s">
        <v>2894</v>
      </c>
      <c r="H3422" s="197">
        <v>5.9</v>
      </c>
      <c r="I3422" s="198"/>
      <c r="L3422" s="194"/>
      <c r="M3422" s="199"/>
      <c r="N3422" s="200"/>
      <c r="O3422" s="200"/>
      <c r="P3422" s="200"/>
      <c r="Q3422" s="200"/>
      <c r="R3422" s="200"/>
      <c r="S3422" s="200"/>
      <c r="T3422" s="201"/>
      <c r="AT3422" s="195" t="s">
        <v>188</v>
      </c>
      <c r="AU3422" s="195" t="s">
        <v>81</v>
      </c>
      <c r="AV3422" s="12" t="s">
        <v>81</v>
      </c>
      <c r="AW3422" s="12" t="s">
        <v>34</v>
      </c>
      <c r="AX3422" s="12" t="s">
        <v>72</v>
      </c>
      <c r="AY3422" s="195" t="s">
        <v>177</v>
      </c>
    </row>
    <row r="3423" spans="2:51" s="12" customFormat="1" ht="12">
      <c r="B3423" s="194"/>
      <c r="D3423" s="191" t="s">
        <v>188</v>
      </c>
      <c r="E3423" s="195" t="s">
        <v>3</v>
      </c>
      <c r="F3423" s="196" t="s">
        <v>2895</v>
      </c>
      <c r="H3423" s="197">
        <v>7.9</v>
      </c>
      <c r="I3423" s="198"/>
      <c r="L3423" s="194"/>
      <c r="M3423" s="199"/>
      <c r="N3423" s="200"/>
      <c r="O3423" s="200"/>
      <c r="P3423" s="200"/>
      <c r="Q3423" s="200"/>
      <c r="R3423" s="200"/>
      <c r="S3423" s="200"/>
      <c r="T3423" s="201"/>
      <c r="AT3423" s="195" t="s">
        <v>188</v>
      </c>
      <c r="AU3423" s="195" t="s">
        <v>81</v>
      </c>
      <c r="AV3423" s="12" t="s">
        <v>81</v>
      </c>
      <c r="AW3423" s="12" t="s">
        <v>34</v>
      </c>
      <c r="AX3423" s="12" t="s">
        <v>72</v>
      </c>
      <c r="AY3423" s="195" t="s">
        <v>177</v>
      </c>
    </row>
    <row r="3424" spans="2:51" s="14" customFormat="1" ht="12">
      <c r="B3424" s="221"/>
      <c r="D3424" s="191" t="s">
        <v>188</v>
      </c>
      <c r="E3424" s="222" t="s">
        <v>3</v>
      </c>
      <c r="F3424" s="223" t="s">
        <v>366</v>
      </c>
      <c r="H3424" s="224">
        <v>45.599999999999994</v>
      </c>
      <c r="I3424" s="225"/>
      <c r="L3424" s="221"/>
      <c r="M3424" s="226"/>
      <c r="N3424" s="227"/>
      <c r="O3424" s="227"/>
      <c r="P3424" s="227"/>
      <c r="Q3424" s="227"/>
      <c r="R3424" s="227"/>
      <c r="S3424" s="227"/>
      <c r="T3424" s="228"/>
      <c r="AT3424" s="222" t="s">
        <v>188</v>
      </c>
      <c r="AU3424" s="222" t="s">
        <v>81</v>
      </c>
      <c r="AV3424" s="14" t="s">
        <v>194</v>
      </c>
      <c r="AW3424" s="14" t="s">
        <v>34</v>
      </c>
      <c r="AX3424" s="14" t="s">
        <v>72</v>
      </c>
      <c r="AY3424" s="222" t="s">
        <v>177</v>
      </c>
    </row>
    <row r="3425" spans="2:51" s="12" customFormat="1" ht="12">
      <c r="B3425" s="194"/>
      <c r="D3425" s="191" t="s">
        <v>188</v>
      </c>
      <c r="E3425" s="195" t="s">
        <v>3</v>
      </c>
      <c r="F3425" s="196" t="s">
        <v>2889</v>
      </c>
      <c r="H3425" s="197">
        <v>5.7</v>
      </c>
      <c r="I3425" s="198"/>
      <c r="L3425" s="194"/>
      <c r="M3425" s="199"/>
      <c r="N3425" s="200"/>
      <c r="O3425" s="200"/>
      <c r="P3425" s="200"/>
      <c r="Q3425" s="200"/>
      <c r="R3425" s="200"/>
      <c r="S3425" s="200"/>
      <c r="T3425" s="201"/>
      <c r="AT3425" s="195" t="s">
        <v>188</v>
      </c>
      <c r="AU3425" s="195" t="s">
        <v>81</v>
      </c>
      <c r="AV3425" s="12" t="s">
        <v>81</v>
      </c>
      <c r="AW3425" s="12" t="s">
        <v>34</v>
      </c>
      <c r="AX3425" s="12" t="s">
        <v>72</v>
      </c>
      <c r="AY3425" s="195" t="s">
        <v>177</v>
      </c>
    </row>
    <row r="3426" spans="2:51" s="12" customFormat="1" ht="12">
      <c r="B3426" s="194"/>
      <c r="D3426" s="191" t="s">
        <v>188</v>
      </c>
      <c r="E3426" s="195" t="s">
        <v>3</v>
      </c>
      <c r="F3426" s="196" t="s">
        <v>2890</v>
      </c>
      <c r="H3426" s="197">
        <v>5.1</v>
      </c>
      <c r="I3426" s="198"/>
      <c r="L3426" s="194"/>
      <c r="M3426" s="199"/>
      <c r="N3426" s="200"/>
      <c r="O3426" s="200"/>
      <c r="P3426" s="200"/>
      <c r="Q3426" s="200"/>
      <c r="R3426" s="200"/>
      <c r="S3426" s="200"/>
      <c r="T3426" s="201"/>
      <c r="AT3426" s="195" t="s">
        <v>188</v>
      </c>
      <c r="AU3426" s="195" t="s">
        <v>81</v>
      </c>
      <c r="AV3426" s="12" t="s">
        <v>81</v>
      </c>
      <c r="AW3426" s="12" t="s">
        <v>34</v>
      </c>
      <c r="AX3426" s="12" t="s">
        <v>72</v>
      </c>
      <c r="AY3426" s="195" t="s">
        <v>177</v>
      </c>
    </row>
    <row r="3427" spans="2:51" s="12" customFormat="1" ht="12">
      <c r="B3427" s="194"/>
      <c r="D3427" s="191" t="s">
        <v>188</v>
      </c>
      <c r="E3427" s="195" t="s">
        <v>3</v>
      </c>
      <c r="F3427" s="196" t="s">
        <v>2891</v>
      </c>
      <c r="H3427" s="197">
        <v>5.6</v>
      </c>
      <c r="I3427" s="198"/>
      <c r="L3427" s="194"/>
      <c r="M3427" s="199"/>
      <c r="N3427" s="200"/>
      <c r="O3427" s="200"/>
      <c r="P3427" s="200"/>
      <c r="Q3427" s="200"/>
      <c r="R3427" s="200"/>
      <c r="S3427" s="200"/>
      <c r="T3427" s="201"/>
      <c r="AT3427" s="195" t="s">
        <v>188</v>
      </c>
      <c r="AU3427" s="195" t="s">
        <v>81</v>
      </c>
      <c r="AV3427" s="12" t="s">
        <v>81</v>
      </c>
      <c r="AW3427" s="12" t="s">
        <v>34</v>
      </c>
      <c r="AX3427" s="12" t="s">
        <v>72</v>
      </c>
      <c r="AY3427" s="195" t="s">
        <v>177</v>
      </c>
    </row>
    <row r="3428" spans="2:51" s="12" customFormat="1" ht="12">
      <c r="B3428" s="194"/>
      <c r="D3428" s="191" t="s">
        <v>188</v>
      </c>
      <c r="E3428" s="195" t="s">
        <v>3</v>
      </c>
      <c r="F3428" s="196" t="s">
        <v>2892</v>
      </c>
      <c r="H3428" s="197">
        <v>5</v>
      </c>
      <c r="I3428" s="198"/>
      <c r="L3428" s="194"/>
      <c r="M3428" s="199"/>
      <c r="N3428" s="200"/>
      <c r="O3428" s="200"/>
      <c r="P3428" s="200"/>
      <c r="Q3428" s="200"/>
      <c r="R3428" s="200"/>
      <c r="S3428" s="200"/>
      <c r="T3428" s="201"/>
      <c r="AT3428" s="195" t="s">
        <v>188</v>
      </c>
      <c r="AU3428" s="195" t="s">
        <v>81</v>
      </c>
      <c r="AV3428" s="12" t="s">
        <v>81</v>
      </c>
      <c r="AW3428" s="12" t="s">
        <v>34</v>
      </c>
      <c r="AX3428" s="12" t="s">
        <v>72</v>
      </c>
      <c r="AY3428" s="195" t="s">
        <v>177</v>
      </c>
    </row>
    <row r="3429" spans="2:51" s="12" customFormat="1" ht="12">
      <c r="B3429" s="194"/>
      <c r="D3429" s="191" t="s">
        <v>188</v>
      </c>
      <c r="E3429" s="195" t="s">
        <v>3</v>
      </c>
      <c r="F3429" s="196" t="s">
        <v>2893</v>
      </c>
      <c r="H3429" s="197">
        <v>10.4</v>
      </c>
      <c r="I3429" s="198"/>
      <c r="L3429" s="194"/>
      <c r="M3429" s="199"/>
      <c r="N3429" s="200"/>
      <c r="O3429" s="200"/>
      <c r="P3429" s="200"/>
      <c r="Q3429" s="200"/>
      <c r="R3429" s="200"/>
      <c r="S3429" s="200"/>
      <c r="T3429" s="201"/>
      <c r="AT3429" s="195" t="s">
        <v>188</v>
      </c>
      <c r="AU3429" s="195" t="s">
        <v>81</v>
      </c>
      <c r="AV3429" s="12" t="s">
        <v>81</v>
      </c>
      <c r="AW3429" s="12" t="s">
        <v>34</v>
      </c>
      <c r="AX3429" s="12" t="s">
        <v>72</v>
      </c>
      <c r="AY3429" s="195" t="s">
        <v>177</v>
      </c>
    </row>
    <row r="3430" spans="2:51" s="12" customFormat="1" ht="12">
      <c r="B3430" s="194"/>
      <c r="D3430" s="191" t="s">
        <v>188</v>
      </c>
      <c r="E3430" s="195" t="s">
        <v>3</v>
      </c>
      <c r="F3430" s="196" t="s">
        <v>2894</v>
      </c>
      <c r="H3430" s="197">
        <v>5.9</v>
      </c>
      <c r="I3430" s="198"/>
      <c r="L3430" s="194"/>
      <c r="M3430" s="199"/>
      <c r="N3430" s="200"/>
      <c r="O3430" s="200"/>
      <c r="P3430" s="200"/>
      <c r="Q3430" s="200"/>
      <c r="R3430" s="200"/>
      <c r="S3430" s="200"/>
      <c r="T3430" s="201"/>
      <c r="AT3430" s="195" t="s">
        <v>188</v>
      </c>
      <c r="AU3430" s="195" t="s">
        <v>81</v>
      </c>
      <c r="AV3430" s="12" t="s">
        <v>81</v>
      </c>
      <c r="AW3430" s="12" t="s">
        <v>34</v>
      </c>
      <c r="AX3430" s="12" t="s">
        <v>72</v>
      </c>
      <c r="AY3430" s="195" t="s">
        <v>177</v>
      </c>
    </row>
    <row r="3431" spans="2:51" s="12" customFormat="1" ht="12">
      <c r="B3431" s="194"/>
      <c r="D3431" s="191" t="s">
        <v>188</v>
      </c>
      <c r="E3431" s="195" t="s">
        <v>3</v>
      </c>
      <c r="F3431" s="196" t="s">
        <v>2895</v>
      </c>
      <c r="H3431" s="197">
        <v>7.9</v>
      </c>
      <c r="I3431" s="198"/>
      <c r="L3431" s="194"/>
      <c r="M3431" s="199"/>
      <c r="N3431" s="200"/>
      <c r="O3431" s="200"/>
      <c r="P3431" s="200"/>
      <c r="Q3431" s="200"/>
      <c r="R3431" s="200"/>
      <c r="S3431" s="200"/>
      <c r="T3431" s="201"/>
      <c r="AT3431" s="195" t="s">
        <v>188</v>
      </c>
      <c r="AU3431" s="195" t="s">
        <v>81</v>
      </c>
      <c r="AV3431" s="12" t="s">
        <v>81</v>
      </c>
      <c r="AW3431" s="12" t="s">
        <v>34</v>
      </c>
      <c r="AX3431" s="12" t="s">
        <v>72</v>
      </c>
      <c r="AY3431" s="195" t="s">
        <v>177</v>
      </c>
    </row>
    <row r="3432" spans="2:51" s="14" customFormat="1" ht="12">
      <c r="B3432" s="221"/>
      <c r="D3432" s="191" t="s">
        <v>188</v>
      </c>
      <c r="E3432" s="222" t="s">
        <v>3</v>
      </c>
      <c r="F3432" s="223" t="s">
        <v>367</v>
      </c>
      <c r="H3432" s="224">
        <v>45.599999999999994</v>
      </c>
      <c r="I3432" s="225"/>
      <c r="L3432" s="221"/>
      <c r="M3432" s="226"/>
      <c r="N3432" s="227"/>
      <c r="O3432" s="227"/>
      <c r="P3432" s="227"/>
      <c r="Q3432" s="227"/>
      <c r="R3432" s="227"/>
      <c r="S3432" s="227"/>
      <c r="T3432" s="228"/>
      <c r="AT3432" s="222" t="s">
        <v>188</v>
      </c>
      <c r="AU3432" s="222" t="s">
        <v>81</v>
      </c>
      <c r="AV3432" s="14" t="s">
        <v>194</v>
      </c>
      <c r="AW3432" s="14" t="s">
        <v>34</v>
      </c>
      <c r="AX3432" s="14" t="s">
        <v>72</v>
      </c>
      <c r="AY3432" s="222" t="s">
        <v>177</v>
      </c>
    </row>
    <row r="3433" spans="2:51" s="12" customFormat="1" ht="12">
      <c r="B3433" s="194"/>
      <c r="D3433" s="191" t="s">
        <v>188</v>
      </c>
      <c r="E3433" s="195" t="s">
        <v>3</v>
      </c>
      <c r="F3433" s="196" t="s">
        <v>2896</v>
      </c>
      <c r="H3433" s="197">
        <v>34.5</v>
      </c>
      <c r="I3433" s="198"/>
      <c r="L3433" s="194"/>
      <c r="M3433" s="199"/>
      <c r="N3433" s="200"/>
      <c r="O3433" s="200"/>
      <c r="P3433" s="200"/>
      <c r="Q3433" s="200"/>
      <c r="R3433" s="200"/>
      <c r="S3433" s="200"/>
      <c r="T3433" s="201"/>
      <c r="AT3433" s="195" t="s">
        <v>188</v>
      </c>
      <c r="AU3433" s="195" t="s">
        <v>81</v>
      </c>
      <c r="AV3433" s="12" t="s">
        <v>81</v>
      </c>
      <c r="AW3433" s="12" t="s">
        <v>34</v>
      </c>
      <c r="AX3433" s="12" t="s">
        <v>72</v>
      </c>
      <c r="AY3433" s="195" t="s">
        <v>177</v>
      </c>
    </row>
    <row r="3434" spans="2:51" s="12" customFormat="1" ht="12">
      <c r="B3434" s="194"/>
      <c r="D3434" s="191" t="s">
        <v>188</v>
      </c>
      <c r="E3434" s="195" t="s">
        <v>3</v>
      </c>
      <c r="F3434" s="196" t="s">
        <v>2897</v>
      </c>
      <c r="H3434" s="197">
        <v>37</v>
      </c>
      <c r="I3434" s="198"/>
      <c r="L3434" s="194"/>
      <c r="M3434" s="199"/>
      <c r="N3434" s="200"/>
      <c r="O3434" s="200"/>
      <c r="P3434" s="200"/>
      <c r="Q3434" s="200"/>
      <c r="R3434" s="200"/>
      <c r="S3434" s="200"/>
      <c r="T3434" s="201"/>
      <c r="AT3434" s="195" t="s">
        <v>188</v>
      </c>
      <c r="AU3434" s="195" t="s">
        <v>81</v>
      </c>
      <c r="AV3434" s="12" t="s">
        <v>81</v>
      </c>
      <c r="AW3434" s="12" t="s">
        <v>34</v>
      </c>
      <c r="AX3434" s="12" t="s">
        <v>72</v>
      </c>
      <c r="AY3434" s="195" t="s">
        <v>177</v>
      </c>
    </row>
    <row r="3435" spans="2:51" s="12" customFormat="1" ht="12">
      <c r="B3435" s="194"/>
      <c r="D3435" s="191" t="s">
        <v>188</v>
      </c>
      <c r="E3435" s="195" t="s">
        <v>3</v>
      </c>
      <c r="F3435" s="196" t="s">
        <v>2898</v>
      </c>
      <c r="H3435" s="197">
        <v>6.05</v>
      </c>
      <c r="I3435" s="198"/>
      <c r="L3435" s="194"/>
      <c r="M3435" s="199"/>
      <c r="N3435" s="200"/>
      <c r="O3435" s="200"/>
      <c r="P3435" s="200"/>
      <c r="Q3435" s="200"/>
      <c r="R3435" s="200"/>
      <c r="S3435" s="200"/>
      <c r="T3435" s="201"/>
      <c r="AT3435" s="195" t="s">
        <v>188</v>
      </c>
      <c r="AU3435" s="195" t="s">
        <v>81</v>
      </c>
      <c r="AV3435" s="12" t="s">
        <v>81</v>
      </c>
      <c r="AW3435" s="12" t="s">
        <v>34</v>
      </c>
      <c r="AX3435" s="12" t="s">
        <v>72</v>
      </c>
      <c r="AY3435" s="195" t="s">
        <v>177</v>
      </c>
    </row>
    <row r="3436" spans="2:51" s="12" customFormat="1" ht="12">
      <c r="B3436" s="194"/>
      <c r="D3436" s="191" t="s">
        <v>188</v>
      </c>
      <c r="E3436" s="195" t="s">
        <v>3</v>
      </c>
      <c r="F3436" s="196" t="s">
        <v>2899</v>
      </c>
      <c r="H3436" s="197">
        <v>4.85</v>
      </c>
      <c r="I3436" s="198"/>
      <c r="L3436" s="194"/>
      <c r="M3436" s="199"/>
      <c r="N3436" s="200"/>
      <c r="O3436" s="200"/>
      <c r="P3436" s="200"/>
      <c r="Q3436" s="200"/>
      <c r="R3436" s="200"/>
      <c r="S3436" s="200"/>
      <c r="T3436" s="201"/>
      <c r="AT3436" s="195" t="s">
        <v>188</v>
      </c>
      <c r="AU3436" s="195" t="s">
        <v>81</v>
      </c>
      <c r="AV3436" s="12" t="s">
        <v>81</v>
      </c>
      <c r="AW3436" s="12" t="s">
        <v>34</v>
      </c>
      <c r="AX3436" s="12" t="s">
        <v>72</v>
      </c>
      <c r="AY3436" s="195" t="s">
        <v>177</v>
      </c>
    </row>
    <row r="3437" spans="2:51" s="12" customFormat="1" ht="12">
      <c r="B3437" s="194"/>
      <c r="D3437" s="191" t="s">
        <v>188</v>
      </c>
      <c r="E3437" s="195" t="s">
        <v>3</v>
      </c>
      <c r="F3437" s="196" t="s">
        <v>2900</v>
      </c>
      <c r="H3437" s="197">
        <v>5.95</v>
      </c>
      <c r="I3437" s="198"/>
      <c r="L3437" s="194"/>
      <c r="M3437" s="199"/>
      <c r="N3437" s="200"/>
      <c r="O3437" s="200"/>
      <c r="P3437" s="200"/>
      <c r="Q3437" s="200"/>
      <c r="R3437" s="200"/>
      <c r="S3437" s="200"/>
      <c r="T3437" s="201"/>
      <c r="AT3437" s="195" t="s">
        <v>188</v>
      </c>
      <c r="AU3437" s="195" t="s">
        <v>81</v>
      </c>
      <c r="AV3437" s="12" t="s">
        <v>81</v>
      </c>
      <c r="AW3437" s="12" t="s">
        <v>34</v>
      </c>
      <c r="AX3437" s="12" t="s">
        <v>72</v>
      </c>
      <c r="AY3437" s="195" t="s">
        <v>177</v>
      </c>
    </row>
    <row r="3438" spans="2:51" s="12" customFormat="1" ht="12">
      <c r="B3438" s="194"/>
      <c r="D3438" s="191" t="s">
        <v>188</v>
      </c>
      <c r="E3438" s="195" t="s">
        <v>3</v>
      </c>
      <c r="F3438" s="196" t="s">
        <v>2901</v>
      </c>
      <c r="H3438" s="197">
        <v>4.75</v>
      </c>
      <c r="I3438" s="198"/>
      <c r="L3438" s="194"/>
      <c r="M3438" s="199"/>
      <c r="N3438" s="200"/>
      <c r="O3438" s="200"/>
      <c r="P3438" s="200"/>
      <c r="Q3438" s="200"/>
      <c r="R3438" s="200"/>
      <c r="S3438" s="200"/>
      <c r="T3438" s="201"/>
      <c r="AT3438" s="195" t="s">
        <v>188</v>
      </c>
      <c r="AU3438" s="195" t="s">
        <v>81</v>
      </c>
      <c r="AV3438" s="12" t="s">
        <v>81</v>
      </c>
      <c r="AW3438" s="12" t="s">
        <v>34</v>
      </c>
      <c r="AX3438" s="12" t="s">
        <v>72</v>
      </c>
      <c r="AY3438" s="195" t="s">
        <v>177</v>
      </c>
    </row>
    <row r="3439" spans="2:51" s="12" customFormat="1" ht="12">
      <c r="B3439" s="194"/>
      <c r="D3439" s="191" t="s">
        <v>188</v>
      </c>
      <c r="E3439" s="195" t="s">
        <v>3</v>
      </c>
      <c r="F3439" s="196" t="s">
        <v>2902</v>
      </c>
      <c r="H3439" s="197">
        <v>9.5</v>
      </c>
      <c r="I3439" s="198"/>
      <c r="L3439" s="194"/>
      <c r="M3439" s="199"/>
      <c r="N3439" s="200"/>
      <c r="O3439" s="200"/>
      <c r="P3439" s="200"/>
      <c r="Q3439" s="200"/>
      <c r="R3439" s="200"/>
      <c r="S3439" s="200"/>
      <c r="T3439" s="201"/>
      <c r="AT3439" s="195" t="s">
        <v>188</v>
      </c>
      <c r="AU3439" s="195" t="s">
        <v>81</v>
      </c>
      <c r="AV3439" s="12" t="s">
        <v>81</v>
      </c>
      <c r="AW3439" s="12" t="s">
        <v>34</v>
      </c>
      <c r="AX3439" s="12" t="s">
        <v>72</v>
      </c>
      <c r="AY3439" s="195" t="s">
        <v>177</v>
      </c>
    </row>
    <row r="3440" spans="2:51" s="12" customFormat="1" ht="12">
      <c r="B3440" s="194"/>
      <c r="D3440" s="191" t="s">
        <v>188</v>
      </c>
      <c r="E3440" s="195" t="s">
        <v>3</v>
      </c>
      <c r="F3440" s="196" t="s">
        <v>2903</v>
      </c>
      <c r="H3440" s="197">
        <v>5.15</v>
      </c>
      <c r="I3440" s="198"/>
      <c r="L3440" s="194"/>
      <c r="M3440" s="199"/>
      <c r="N3440" s="200"/>
      <c r="O3440" s="200"/>
      <c r="P3440" s="200"/>
      <c r="Q3440" s="200"/>
      <c r="R3440" s="200"/>
      <c r="S3440" s="200"/>
      <c r="T3440" s="201"/>
      <c r="AT3440" s="195" t="s">
        <v>188</v>
      </c>
      <c r="AU3440" s="195" t="s">
        <v>81</v>
      </c>
      <c r="AV3440" s="12" t="s">
        <v>81</v>
      </c>
      <c r="AW3440" s="12" t="s">
        <v>34</v>
      </c>
      <c r="AX3440" s="12" t="s">
        <v>72</v>
      </c>
      <c r="AY3440" s="195" t="s">
        <v>177</v>
      </c>
    </row>
    <row r="3441" spans="2:51" s="12" customFormat="1" ht="12">
      <c r="B3441" s="194"/>
      <c r="D3441" s="191" t="s">
        <v>188</v>
      </c>
      <c r="E3441" s="195" t="s">
        <v>3</v>
      </c>
      <c r="F3441" s="196" t="s">
        <v>2895</v>
      </c>
      <c r="H3441" s="197">
        <v>7.9</v>
      </c>
      <c r="I3441" s="198"/>
      <c r="L3441" s="194"/>
      <c r="M3441" s="199"/>
      <c r="N3441" s="200"/>
      <c r="O3441" s="200"/>
      <c r="P3441" s="200"/>
      <c r="Q3441" s="200"/>
      <c r="R3441" s="200"/>
      <c r="S3441" s="200"/>
      <c r="T3441" s="201"/>
      <c r="AT3441" s="195" t="s">
        <v>188</v>
      </c>
      <c r="AU3441" s="195" t="s">
        <v>81</v>
      </c>
      <c r="AV3441" s="12" t="s">
        <v>81</v>
      </c>
      <c r="AW3441" s="12" t="s">
        <v>34</v>
      </c>
      <c r="AX3441" s="12" t="s">
        <v>72</v>
      </c>
      <c r="AY3441" s="195" t="s">
        <v>177</v>
      </c>
    </row>
    <row r="3442" spans="2:51" s="14" customFormat="1" ht="12">
      <c r="B3442" s="221"/>
      <c r="D3442" s="191" t="s">
        <v>188</v>
      </c>
      <c r="E3442" s="222" t="s">
        <v>3</v>
      </c>
      <c r="F3442" s="223" t="s">
        <v>356</v>
      </c>
      <c r="H3442" s="224">
        <v>115.65</v>
      </c>
      <c r="I3442" s="225"/>
      <c r="L3442" s="221"/>
      <c r="M3442" s="226"/>
      <c r="N3442" s="227"/>
      <c r="O3442" s="227"/>
      <c r="P3442" s="227"/>
      <c r="Q3442" s="227"/>
      <c r="R3442" s="227"/>
      <c r="S3442" s="227"/>
      <c r="T3442" s="228"/>
      <c r="AT3442" s="222" t="s">
        <v>188</v>
      </c>
      <c r="AU3442" s="222" t="s">
        <v>81</v>
      </c>
      <c r="AV3442" s="14" t="s">
        <v>194</v>
      </c>
      <c r="AW3442" s="14" t="s">
        <v>34</v>
      </c>
      <c r="AX3442" s="14" t="s">
        <v>72</v>
      </c>
      <c r="AY3442" s="222" t="s">
        <v>177</v>
      </c>
    </row>
    <row r="3443" spans="2:51" s="12" customFormat="1" ht="12">
      <c r="B3443" s="194"/>
      <c r="D3443" s="191" t="s">
        <v>188</v>
      </c>
      <c r="E3443" s="195" t="s">
        <v>3</v>
      </c>
      <c r="F3443" s="196" t="s">
        <v>2904</v>
      </c>
      <c r="H3443" s="197">
        <v>41.8</v>
      </c>
      <c r="I3443" s="198"/>
      <c r="L3443" s="194"/>
      <c r="M3443" s="199"/>
      <c r="N3443" s="200"/>
      <c r="O3443" s="200"/>
      <c r="P3443" s="200"/>
      <c r="Q3443" s="200"/>
      <c r="R3443" s="200"/>
      <c r="S3443" s="200"/>
      <c r="T3443" s="201"/>
      <c r="AT3443" s="195" t="s">
        <v>188</v>
      </c>
      <c r="AU3443" s="195" t="s">
        <v>81</v>
      </c>
      <c r="AV3443" s="12" t="s">
        <v>81</v>
      </c>
      <c r="AW3443" s="12" t="s">
        <v>34</v>
      </c>
      <c r="AX3443" s="12" t="s">
        <v>72</v>
      </c>
      <c r="AY3443" s="195" t="s">
        <v>177</v>
      </c>
    </row>
    <row r="3444" spans="2:51" s="12" customFormat="1" ht="12">
      <c r="B3444" s="194"/>
      <c r="D3444" s="191" t="s">
        <v>188</v>
      </c>
      <c r="E3444" s="195" t="s">
        <v>3</v>
      </c>
      <c r="F3444" s="196" t="s">
        <v>2905</v>
      </c>
      <c r="H3444" s="197">
        <v>24.84</v>
      </c>
      <c r="I3444" s="198"/>
      <c r="L3444" s="194"/>
      <c r="M3444" s="199"/>
      <c r="N3444" s="200"/>
      <c r="O3444" s="200"/>
      <c r="P3444" s="200"/>
      <c r="Q3444" s="200"/>
      <c r="R3444" s="200"/>
      <c r="S3444" s="200"/>
      <c r="T3444" s="201"/>
      <c r="AT3444" s="195" t="s">
        <v>188</v>
      </c>
      <c r="AU3444" s="195" t="s">
        <v>81</v>
      </c>
      <c r="AV3444" s="12" t="s">
        <v>81</v>
      </c>
      <c r="AW3444" s="12" t="s">
        <v>34</v>
      </c>
      <c r="AX3444" s="12" t="s">
        <v>72</v>
      </c>
      <c r="AY3444" s="195" t="s">
        <v>177</v>
      </c>
    </row>
    <row r="3445" spans="2:51" s="12" customFormat="1" ht="12">
      <c r="B3445" s="194"/>
      <c r="D3445" s="191" t="s">
        <v>188</v>
      </c>
      <c r="E3445" s="195" t="s">
        <v>3</v>
      </c>
      <c r="F3445" s="196" t="s">
        <v>2906</v>
      </c>
      <c r="H3445" s="197">
        <v>5.2</v>
      </c>
      <c r="I3445" s="198"/>
      <c r="L3445" s="194"/>
      <c r="M3445" s="199"/>
      <c r="N3445" s="200"/>
      <c r="O3445" s="200"/>
      <c r="P3445" s="200"/>
      <c r="Q3445" s="200"/>
      <c r="R3445" s="200"/>
      <c r="S3445" s="200"/>
      <c r="T3445" s="201"/>
      <c r="AT3445" s="195" t="s">
        <v>188</v>
      </c>
      <c r="AU3445" s="195" t="s">
        <v>81</v>
      </c>
      <c r="AV3445" s="12" t="s">
        <v>81</v>
      </c>
      <c r="AW3445" s="12" t="s">
        <v>34</v>
      </c>
      <c r="AX3445" s="12" t="s">
        <v>72</v>
      </c>
      <c r="AY3445" s="195" t="s">
        <v>177</v>
      </c>
    </row>
    <row r="3446" spans="2:51" s="12" customFormat="1" ht="12">
      <c r="B3446" s="194"/>
      <c r="D3446" s="191" t="s">
        <v>188</v>
      </c>
      <c r="E3446" s="195" t="s">
        <v>3</v>
      </c>
      <c r="F3446" s="196" t="s">
        <v>2907</v>
      </c>
      <c r="H3446" s="197">
        <v>5.4</v>
      </c>
      <c r="I3446" s="198"/>
      <c r="L3446" s="194"/>
      <c r="M3446" s="199"/>
      <c r="N3446" s="200"/>
      <c r="O3446" s="200"/>
      <c r="P3446" s="200"/>
      <c r="Q3446" s="200"/>
      <c r="R3446" s="200"/>
      <c r="S3446" s="200"/>
      <c r="T3446" s="201"/>
      <c r="AT3446" s="195" t="s">
        <v>188</v>
      </c>
      <c r="AU3446" s="195" t="s">
        <v>81</v>
      </c>
      <c r="AV3446" s="12" t="s">
        <v>81</v>
      </c>
      <c r="AW3446" s="12" t="s">
        <v>34</v>
      </c>
      <c r="AX3446" s="12" t="s">
        <v>72</v>
      </c>
      <c r="AY3446" s="195" t="s">
        <v>177</v>
      </c>
    </row>
    <row r="3447" spans="2:51" s="12" customFormat="1" ht="12">
      <c r="B3447" s="194"/>
      <c r="D3447" s="191" t="s">
        <v>188</v>
      </c>
      <c r="E3447" s="195" t="s">
        <v>3</v>
      </c>
      <c r="F3447" s="196" t="s">
        <v>2908</v>
      </c>
      <c r="H3447" s="197">
        <v>5.25</v>
      </c>
      <c r="I3447" s="198"/>
      <c r="L3447" s="194"/>
      <c r="M3447" s="199"/>
      <c r="N3447" s="200"/>
      <c r="O3447" s="200"/>
      <c r="P3447" s="200"/>
      <c r="Q3447" s="200"/>
      <c r="R3447" s="200"/>
      <c r="S3447" s="200"/>
      <c r="T3447" s="201"/>
      <c r="AT3447" s="195" t="s">
        <v>188</v>
      </c>
      <c r="AU3447" s="195" t="s">
        <v>81</v>
      </c>
      <c r="AV3447" s="12" t="s">
        <v>81</v>
      </c>
      <c r="AW3447" s="12" t="s">
        <v>34</v>
      </c>
      <c r="AX3447" s="12" t="s">
        <v>72</v>
      </c>
      <c r="AY3447" s="195" t="s">
        <v>177</v>
      </c>
    </row>
    <row r="3448" spans="2:51" s="12" customFormat="1" ht="12">
      <c r="B3448" s="194"/>
      <c r="D3448" s="191" t="s">
        <v>188</v>
      </c>
      <c r="E3448" s="195" t="s">
        <v>3</v>
      </c>
      <c r="F3448" s="196" t="s">
        <v>2909</v>
      </c>
      <c r="H3448" s="197">
        <v>5.45</v>
      </c>
      <c r="I3448" s="198"/>
      <c r="L3448" s="194"/>
      <c r="M3448" s="199"/>
      <c r="N3448" s="200"/>
      <c r="O3448" s="200"/>
      <c r="P3448" s="200"/>
      <c r="Q3448" s="200"/>
      <c r="R3448" s="200"/>
      <c r="S3448" s="200"/>
      <c r="T3448" s="201"/>
      <c r="AT3448" s="195" t="s">
        <v>188</v>
      </c>
      <c r="AU3448" s="195" t="s">
        <v>81</v>
      </c>
      <c r="AV3448" s="12" t="s">
        <v>81</v>
      </c>
      <c r="AW3448" s="12" t="s">
        <v>34</v>
      </c>
      <c r="AX3448" s="12" t="s">
        <v>72</v>
      </c>
      <c r="AY3448" s="195" t="s">
        <v>177</v>
      </c>
    </row>
    <row r="3449" spans="2:51" s="12" customFormat="1" ht="12">
      <c r="B3449" s="194"/>
      <c r="D3449" s="191" t="s">
        <v>188</v>
      </c>
      <c r="E3449" s="195" t="s">
        <v>3</v>
      </c>
      <c r="F3449" s="196" t="s">
        <v>2910</v>
      </c>
      <c r="H3449" s="197">
        <v>5</v>
      </c>
      <c r="I3449" s="198"/>
      <c r="L3449" s="194"/>
      <c r="M3449" s="199"/>
      <c r="N3449" s="200"/>
      <c r="O3449" s="200"/>
      <c r="P3449" s="200"/>
      <c r="Q3449" s="200"/>
      <c r="R3449" s="200"/>
      <c r="S3449" s="200"/>
      <c r="T3449" s="201"/>
      <c r="AT3449" s="195" t="s">
        <v>188</v>
      </c>
      <c r="AU3449" s="195" t="s">
        <v>81</v>
      </c>
      <c r="AV3449" s="12" t="s">
        <v>81</v>
      </c>
      <c r="AW3449" s="12" t="s">
        <v>34</v>
      </c>
      <c r="AX3449" s="12" t="s">
        <v>72</v>
      </c>
      <c r="AY3449" s="195" t="s">
        <v>177</v>
      </c>
    </row>
    <row r="3450" spans="2:51" s="12" customFormat="1" ht="12">
      <c r="B3450" s="194"/>
      <c r="D3450" s="191" t="s">
        <v>188</v>
      </c>
      <c r="E3450" s="195" t="s">
        <v>3</v>
      </c>
      <c r="F3450" s="196" t="s">
        <v>2910</v>
      </c>
      <c r="H3450" s="197">
        <v>5</v>
      </c>
      <c r="I3450" s="198"/>
      <c r="L3450" s="194"/>
      <c r="M3450" s="199"/>
      <c r="N3450" s="200"/>
      <c r="O3450" s="200"/>
      <c r="P3450" s="200"/>
      <c r="Q3450" s="200"/>
      <c r="R3450" s="200"/>
      <c r="S3450" s="200"/>
      <c r="T3450" s="201"/>
      <c r="AT3450" s="195" t="s">
        <v>188</v>
      </c>
      <c r="AU3450" s="195" t="s">
        <v>81</v>
      </c>
      <c r="AV3450" s="12" t="s">
        <v>81</v>
      </c>
      <c r="AW3450" s="12" t="s">
        <v>34</v>
      </c>
      <c r="AX3450" s="12" t="s">
        <v>72</v>
      </c>
      <c r="AY3450" s="195" t="s">
        <v>177</v>
      </c>
    </row>
    <row r="3451" spans="2:51" s="12" customFormat="1" ht="12">
      <c r="B3451" s="194"/>
      <c r="D3451" s="191" t="s">
        <v>188</v>
      </c>
      <c r="E3451" s="195" t="s">
        <v>3</v>
      </c>
      <c r="F3451" s="196" t="s">
        <v>2911</v>
      </c>
      <c r="H3451" s="197">
        <v>14</v>
      </c>
      <c r="I3451" s="198"/>
      <c r="L3451" s="194"/>
      <c r="M3451" s="199"/>
      <c r="N3451" s="200"/>
      <c r="O3451" s="200"/>
      <c r="P3451" s="200"/>
      <c r="Q3451" s="200"/>
      <c r="R3451" s="200"/>
      <c r="S3451" s="200"/>
      <c r="T3451" s="201"/>
      <c r="AT3451" s="195" t="s">
        <v>188</v>
      </c>
      <c r="AU3451" s="195" t="s">
        <v>81</v>
      </c>
      <c r="AV3451" s="12" t="s">
        <v>81</v>
      </c>
      <c r="AW3451" s="12" t="s">
        <v>34</v>
      </c>
      <c r="AX3451" s="12" t="s">
        <v>72</v>
      </c>
      <c r="AY3451" s="195" t="s">
        <v>177</v>
      </c>
    </row>
    <row r="3452" spans="2:51" s="14" customFormat="1" ht="12">
      <c r="B3452" s="221"/>
      <c r="D3452" s="191" t="s">
        <v>188</v>
      </c>
      <c r="E3452" s="222" t="s">
        <v>3</v>
      </c>
      <c r="F3452" s="223" t="s">
        <v>358</v>
      </c>
      <c r="H3452" s="224">
        <v>111.94000000000001</v>
      </c>
      <c r="I3452" s="225"/>
      <c r="L3452" s="221"/>
      <c r="M3452" s="226"/>
      <c r="N3452" s="227"/>
      <c r="O3452" s="227"/>
      <c r="P3452" s="227"/>
      <c r="Q3452" s="227"/>
      <c r="R3452" s="227"/>
      <c r="S3452" s="227"/>
      <c r="T3452" s="228"/>
      <c r="AT3452" s="222" t="s">
        <v>188</v>
      </c>
      <c r="AU3452" s="222" t="s">
        <v>81</v>
      </c>
      <c r="AV3452" s="14" t="s">
        <v>194</v>
      </c>
      <c r="AW3452" s="14" t="s">
        <v>34</v>
      </c>
      <c r="AX3452" s="14" t="s">
        <v>72</v>
      </c>
      <c r="AY3452" s="222" t="s">
        <v>177</v>
      </c>
    </row>
    <row r="3453" spans="2:51" s="13" customFormat="1" ht="12">
      <c r="B3453" s="213"/>
      <c r="D3453" s="191" t="s">
        <v>188</v>
      </c>
      <c r="E3453" s="214" t="s">
        <v>3</v>
      </c>
      <c r="F3453" s="215" t="s">
        <v>359</v>
      </c>
      <c r="H3453" s="216">
        <v>664.5699999999999</v>
      </c>
      <c r="I3453" s="217"/>
      <c r="L3453" s="213"/>
      <c r="M3453" s="218"/>
      <c r="N3453" s="219"/>
      <c r="O3453" s="219"/>
      <c r="P3453" s="219"/>
      <c r="Q3453" s="219"/>
      <c r="R3453" s="219"/>
      <c r="S3453" s="219"/>
      <c r="T3453" s="220"/>
      <c r="AT3453" s="214" t="s">
        <v>188</v>
      </c>
      <c r="AU3453" s="214" t="s">
        <v>81</v>
      </c>
      <c r="AV3453" s="13" t="s">
        <v>184</v>
      </c>
      <c r="AW3453" s="13" t="s">
        <v>34</v>
      </c>
      <c r="AX3453" s="13" t="s">
        <v>79</v>
      </c>
      <c r="AY3453" s="214" t="s">
        <v>177</v>
      </c>
    </row>
    <row r="3454" spans="2:65" s="1" customFormat="1" ht="24" customHeight="1">
      <c r="B3454" s="177"/>
      <c r="C3454" s="203" t="s">
        <v>2912</v>
      </c>
      <c r="D3454" s="203" t="s">
        <v>237</v>
      </c>
      <c r="E3454" s="204" t="s">
        <v>2913</v>
      </c>
      <c r="F3454" s="205" t="s">
        <v>2914</v>
      </c>
      <c r="G3454" s="206" t="s">
        <v>245</v>
      </c>
      <c r="H3454" s="207">
        <v>3655.135</v>
      </c>
      <c r="I3454" s="208"/>
      <c r="J3454" s="209">
        <f>ROUND(I3454*H3454,2)</f>
        <v>0</v>
      </c>
      <c r="K3454" s="205" t="s">
        <v>183</v>
      </c>
      <c r="L3454" s="210"/>
      <c r="M3454" s="211" t="s">
        <v>3</v>
      </c>
      <c r="N3454" s="212" t="s">
        <v>43</v>
      </c>
      <c r="O3454" s="70"/>
      <c r="P3454" s="187">
        <f>O3454*H3454</f>
        <v>0</v>
      </c>
      <c r="Q3454" s="187">
        <v>0.00026</v>
      </c>
      <c r="R3454" s="187">
        <f>Q3454*H3454</f>
        <v>0.9503351</v>
      </c>
      <c r="S3454" s="187">
        <v>0</v>
      </c>
      <c r="T3454" s="188">
        <f>S3454*H3454</f>
        <v>0</v>
      </c>
      <c r="AR3454" s="189" t="s">
        <v>368</v>
      </c>
      <c r="AT3454" s="189" t="s">
        <v>237</v>
      </c>
      <c r="AU3454" s="189" t="s">
        <v>81</v>
      </c>
      <c r="AY3454" s="18" t="s">
        <v>177</v>
      </c>
      <c r="BE3454" s="190">
        <f>IF(N3454="základní",J3454,0)</f>
        <v>0</v>
      </c>
      <c r="BF3454" s="190">
        <f>IF(N3454="snížená",J3454,0)</f>
        <v>0</v>
      </c>
      <c r="BG3454" s="190">
        <f>IF(N3454="zákl. přenesená",J3454,0)</f>
        <v>0</v>
      </c>
      <c r="BH3454" s="190">
        <f>IF(N3454="sníž. přenesená",J3454,0)</f>
        <v>0</v>
      </c>
      <c r="BI3454" s="190">
        <f>IF(N3454="nulová",J3454,0)</f>
        <v>0</v>
      </c>
      <c r="BJ3454" s="18" t="s">
        <v>79</v>
      </c>
      <c r="BK3454" s="190">
        <f>ROUND(I3454*H3454,2)</f>
        <v>0</v>
      </c>
      <c r="BL3454" s="18" t="s">
        <v>265</v>
      </c>
      <c r="BM3454" s="189" t="s">
        <v>2915</v>
      </c>
    </row>
    <row r="3455" spans="2:51" s="12" customFormat="1" ht="12">
      <c r="B3455" s="194"/>
      <c r="D3455" s="191" t="s">
        <v>188</v>
      </c>
      <c r="E3455" s="195" t="s">
        <v>3</v>
      </c>
      <c r="F3455" s="196" t="s">
        <v>2916</v>
      </c>
      <c r="H3455" s="197">
        <v>3655.135</v>
      </c>
      <c r="I3455" s="198"/>
      <c r="L3455" s="194"/>
      <c r="M3455" s="199"/>
      <c r="N3455" s="200"/>
      <c r="O3455" s="200"/>
      <c r="P3455" s="200"/>
      <c r="Q3455" s="200"/>
      <c r="R3455" s="200"/>
      <c r="S3455" s="200"/>
      <c r="T3455" s="201"/>
      <c r="AT3455" s="195" t="s">
        <v>188</v>
      </c>
      <c r="AU3455" s="195" t="s">
        <v>81</v>
      </c>
      <c r="AV3455" s="12" t="s">
        <v>81</v>
      </c>
      <c r="AW3455" s="12" t="s">
        <v>34</v>
      </c>
      <c r="AX3455" s="12" t="s">
        <v>79</v>
      </c>
      <c r="AY3455" s="195" t="s">
        <v>177</v>
      </c>
    </row>
    <row r="3456" spans="2:65" s="1" customFormat="1" ht="36" customHeight="1">
      <c r="B3456" s="177"/>
      <c r="C3456" s="178" t="s">
        <v>2917</v>
      </c>
      <c r="D3456" s="178" t="s">
        <v>179</v>
      </c>
      <c r="E3456" s="179" t="s">
        <v>2918</v>
      </c>
      <c r="F3456" s="180" t="s">
        <v>2919</v>
      </c>
      <c r="G3456" s="181" t="s">
        <v>494</v>
      </c>
      <c r="H3456" s="182">
        <v>300</v>
      </c>
      <c r="I3456" s="183"/>
      <c r="J3456" s="184">
        <f>ROUND(I3456*H3456,2)</f>
        <v>0</v>
      </c>
      <c r="K3456" s="180" t="s">
        <v>183</v>
      </c>
      <c r="L3456" s="37"/>
      <c r="M3456" s="185" t="s">
        <v>3</v>
      </c>
      <c r="N3456" s="186" t="s">
        <v>43</v>
      </c>
      <c r="O3456" s="70"/>
      <c r="P3456" s="187">
        <f>O3456*H3456</f>
        <v>0</v>
      </c>
      <c r="Q3456" s="187">
        <v>0.00043</v>
      </c>
      <c r="R3456" s="187">
        <f>Q3456*H3456</f>
        <v>0.129</v>
      </c>
      <c r="S3456" s="187">
        <v>0</v>
      </c>
      <c r="T3456" s="188">
        <f>S3456*H3456</f>
        <v>0</v>
      </c>
      <c r="AR3456" s="189" t="s">
        <v>265</v>
      </c>
      <c r="AT3456" s="189" t="s">
        <v>179</v>
      </c>
      <c r="AU3456" s="189" t="s">
        <v>81</v>
      </c>
      <c r="AY3456" s="18" t="s">
        <v>177</v>
      </c>
      <c r="BE3456" s="190">
        <f>IF(N3456="základní",J3456,0)</f>
        <v>0</v>
      </c>
      <c r="BF3456" s="190">
        <f>IF(N3456="snížená",J3456,0)</f>
        <v>0</v>
      </c>
      <c r="BG3456" s="190">
        <f>IF(N3456="zákl. přenesená",J3456,0)</f>
        <v>0</v>
      </c>
      <c r="BH3456" s="190">
        <f>IF(N3456="sníž. přenesená",J3456,0)</f>
        <v>0</v>
      </c>
      <c r="BI3456" s="190">
        <f>IF(N3456="nulová",J3456,0)</f>
        <v>0</v>
      </c>
      <c r="BJ3456" s="18" t="s">
        <v>79</v>
      </c>
      <c r="BK3456" s="190">
        <f>ROUND(I3456*H3456,2)</f>
        <v>0</v>
      </c>
      <c r="BL3456" s="18" t="s">
        <v>265</v>
      </c>
      <c r="BM3456" s="189" t="s">
        <v>2920</v>
      </c>
    </row>
    <row r="3457" spans="2:51" s="12" customFormat="1" ht="12">
      <c r="B3457" s="194"/>
      <c r="D3457" s="191" t="s">
        <v>188</v>
      </c>
      <c r="E3457" s="195" t="s">
        <v>3</v>
      </c>
      <c r="F3457" s="196" t="s">
        <v>2859</v>
      </c>
      <c r="H3457" s="197">
        <v>300</v>
      </c>
      <c r="I3457" s="198"/>
      <c r="L3457" s="194"/>
      <c r="M3457" s="199"/>
      <c r="N3457" s="200"/>
      <c r="O3457" s="200"/>
      <c r="P3457" s="200"/>
      <c r="Q3457" s="200"/>
      <c r="R3457" s="200"/>
      <c r="S3457" s="200"/>
      <c r="T3457" s="201"/>
      <c r="AT3457" s="195" t="s">
        <v>188</v>
      </c>
      <c r="AU3457" s="195" t="s">
        <v>81</v>
      </c>
      <c r="AV3457" s="12" t="s">
        <v>81</v>
      </c>
      <c r="AW3457" s="12" t="s">
        <v>34</v>
      </c>
      <c r="AX3457" s="12" t="s">
        <v>79</v>
      </c>
      <c r="AY3457" s="195" t="s">
        <v>177</v>
      </c>
    </row>
    <row r="3458" spans="2:65" s="1" customFormat="1" ht="24" customHeight="1">
      <c r="B3458" s="177"/>
      <c r="C3458" s="203" t="s">
        <v>2921</v>
      </c>
      <c r="D3458" s="203" t="s">
        <v>237</v>
      </c>
      <c r="E3458" s="204" t="s">
        <v>2922</v>
      </c>
      <c r="F3458" s="205" t="s">
        <v>2923</v>
      </c>
      <c r="G3458" s="206" t="s">
        <v>245</v>
      </c>
      <c r="H3458" s="207">
        <v>1100</v>
      </c>
      <c r="I3458" s="208"/>
      <c r="J3458" s="209">
        <f>ROUND(I3458*H3458,2)</f>
        <v>0</v>
      </c>
      <c r="K3458" s="205" t="s">
        <v>183</v>
      </c>
      <c r="L3458" s="210"/>
      <c r="M3458" s="211" t="s">
        <v>3</v>
      </c>
      <c r="N3458" s="212" t="s">
        <v>43</v>
      </c>
      <c r="O3458" s="70"/>
      <c r="P3458" s="187">
        <f>O3458*H3458</f>
        <v>0</v>
      </c>
      <c r="Q3458" s="187">
        <v>0.00045</v>
      </c>
      <c r="R3458" s="187">
        <f>Q3458*H3458</f>
        <v>0.495</v>
      </c>
      <c r="S3458" s="187">
        <v>0</v>
      </c>
      <c r="T3458" s="188">
        <f>S3458*H3458</f>
        <v>0</v>
      </c>
      <c r="AR3458" s="189" t="s">
        <v>368</v>
      </c>
      <c r="AT3458" s="189" t="s">
        <v>237</v>
      </c>
      <c r="AU3458" s="189" t="s">
        <v>81</v>
      </c>
      <c r="AY3458" s="18" t="s">
        <v>177</v>
      </c>
      <c r="BE3458" s="190">
        <f>IF(N3458="základní",J3458,0)</f>
        <v>0</v>
      </c>
      <c r="BF3458" s="190">
        <f>IF(N3458="snížená",J3458,0)</f>
        <v>0</v>
      </c>
      <c r="BG3458" s="190">
        <f>IF(N3458="zákl. přenesená",J3458,0)</f>
        <v>0</v>
      </c>
      <c r="BH3458" s="190">
        <f>IF(N3458="sníž. přenesená",J3458,0)</f>
        <v>0</v>
      </c>
      <c r="BI3458" s="190">
        <f>IF(N3458="nulová",J3458,0)</f>
        <v>0</v>
      </c>
      <c r="BJ3458" s="18" t="s">
        <v>79</v>
      </c>
      <c r="BK3458" s="190">
        <f>ROUND(I3458*H3458,2)</f>
        <v>0</v>
      </c>
      <c r="BL3458" s="18" t="s">
        <v>265</v>
      </c>
      <c r="BM3458" s="189" t="s">
        <v>2924</v>
      </c>
    </row>
    <row r="3459" spans="2:51" s="12" customFormat="1" ht="12">
      <c r="B3459" s="194"/>
      <c r="D3459" s="191" t="s">
        <v>188</v>
      </c>
      <c r="E3459" s="195" t="s">
        <v>3</v>
      </c>
      <c r="F3459" s="196" t="s">
        <v>2925</v>
      </c>
      <c r="H3459" s="197">
        <v>1000</v>
      </c>
      <c r="I3459" s="198"/>
      <c r="L3459" s="194"/>
      <c r="M3459" s="199"/>
      <c r="N3459" s="200"/>
      <c r="O3459" s="200"/>
      <c r="P3459" s="200"/>
      <c r="Q3459" s="200"/>
      <c r="R3459" s="200"/>
      <c r="S3459" s="200"/>
      <c r="T3459" s="201"/>
      <c r="AT3459" s="195" t="s">
        <v>188</v>
      </c>
      <c r="AU3459" s="195" t="s">
        <v>81</v>
      </c>
      <c r="AV3459" s="12" t="s">
        <v>81</v>
      </c>
      <c r="AW3459" s="12" t="s">
        <v>34</v>
      </c>
      <c r="AX3459" s="12" t="s">
        <v>79</v>
      </c>
      <c r="AY3459" s="195" t="s">
        <v>177</v>
      </c>
    </row>
    <row r="3460" spans="2:51" s="12" customFormat="1" ht="12">
      <c r="B3460" s="194"/>
      <c r="D3460" s="191" t="s">
        <v>188</v>
      </c>
      <c r="F3460" s="196" t="s">
        <v>2926</v>
      </c>
      <c r="H3460" s="197">
        <v>1100</v>
      </c>
      <c r="I3460" s="198"/>
      <c r="L3460" s="194"/>
      <c r="M3460" s="199"/>
      <c r="N3460" s="200"/>
      <c r="O3460" s="200"/>
      <c r="P3460" s="200"/>
      <c r="Q3460" s="200"/>
      <c r="R3460" s="200"/>
      <c r="S3460" s="200"/>
      <c r="T3460" s="201"/>
      <c r="AT3460" s="195" t="s">
        <v>188</v>
      </c>
      <c r="AU3460" s="195" t="s">
        <v>81</v>
      </c>
      <c r="AV3460" s="12" t="s">
        <v>81</v>
      </c>
      <c r="AW3460" s="12" t="s">
        <v>4</v>
      </c>
      <c r="AX3460" s="12" t="s">
        <v>79</v>
      </c>
      <c r="AY3460" s="195" t="s">
        <v>177</v>
      </c>
    </row>
    <row r="3461" spans="2:65" s="1" customFormat="1" ht="24" customHeight="1">
      <c r="B3461" s="177"/>
      <c r="C3461" s="178" t="s">
        <v>2927</v>
      </c>
      <c r="D3461" s="178" t="s">
        <v>179</v>
      </c>
      <c r="E3461" s="179" t="s">
        <v>2928</v>
      </c>
      <c r="F3461" s="180" t="s">
        <v>2929</v>
      </c>
      <c r="G3461" s="181" t="s">
        <v>261</v>
      </c>
      <c r="H3461" s="182">
        <v>2158.56</v>
      </c>
      <c r="I3461" s="183"/>
      <c r="J3461" s="184">
        <f>ROUND(I3461*H3461,2)</f>
        <v>0</v>
      </c>
      <c r="K3461" s="180" t="s">
        <v>183</v>
      </c>
      <c r="L3461" s="37"/>
      <c r="M3461" s="185" t="s">
        <v>3</v>
      </c>
      <c r="N3461" s="186" t="s">
        <v>43</v>
      </c>
      <c r="O3461" s="70"/>
      <c r="P3461" s="187">
        <f>O3461*H3461</f>
        <v>0</v>
      </c>
      <c r="Q3461" s="187">
        <v>0</v>
      </c>
      <c r="R3461" s="187">
        <f>Q3461*H3461</f>
        <v>0</v>
      </c>
      <c r="S3461" s="187">
        <v>0.08317</v>
      </c>
      <c r="T3461" s="188">
        <f>S3461*H3461</f>
        <v>179.52743519999999</v>
      </c>
      <c r="AR3461" s="189" t="s">
        <v>265</v>
      </c>
      <c r="AT3461" s="189" t="s">
        <v>179</v>
      </c>
      <c r="AU3461" s="189" t="s">
        <v>81</v>
      </c>
      <c r="AY3461" s="18" t="s">
        <v>177</v>
      </c>
      <c r="BE3461" s="190">
        <f>IF(N3461="základní",J3461,0)</f>
        <v>0</v>
      </c>
      <c r="BF3461" s="190">
        <f>IF(N3461="snížená",J3461,0)</f>
        <v>0</v>
      </c>
      <c r="BG3461" s="190">
        <f>IF(N3461="zákl. přenesená",J3461,0)</f>
        <v>0</v>
      </c>
      <c r="BH3461" s="190">
        <f>IF(N3461="sníž. přenesená",J3461,0)</f>
        <v>0</v>
      </c>
      <c r="BI3461" s="190">
        <f>IF(N3461="nulová",J3461,0)</f>
        <v>0</v>
      </c>
      <c r="BJ3461" s="18" t="s">
        <v>79</v>
      </c>
      <c r="BK3461" s="190">
        <f>ROUND(I3461*H3461,2)</f>
        <v>0</v>
      </c>
      <c r="BL3461" s="18" t="s">
        <v>265</v>
      </c>
      <c r="BM3461" s="189" t="s">
        <v>2930</v>
      </c>
    </row>
    <row r="3462" spans="2:51" s="12" customFormat="1" ht="12">
      <c r="B3462" s="194"/>
      <c r="D3462" s="191" t="s">
        <v>188</v>
      </c>
      <c r="E3462" s="195" t="s">
        <v>3</v>
      </c>
      <c r="F3462" s="196" t="s">
        <v>2931</v>
      </c>
      <c r="H3462" s="197">
        <v>285.35</v>
      </c>
      <c r="I3462" s="198"/>
      <c r="L3462" s="194"/>
      <c r="M3462" s="199"/>
      <c r="N3462" s="200"/>
      <c r="O3462" s="200"/>
      <c r="P3462" s="200"/>
      <c r="Q3462" s="200"/>
      <c r="R3462" s="200"/>
      <c r="S3462" s="200"/>
      <c r="T3462" s="201"/>
      <c r="AT3462" s="195" t="s">
        <v>188</v>
      </c>
      <c r="AU3462" s="195" t="s">
        <v>81</v>
      </c>
      <c r="AV3462" s="12" t="s">
        <v>81</v>
      </c>
      <c r="AW3462" s="12" t="s">
        <v>34</v>
      </c>
      <c r="AX3462" s="12" t="s">
        <v>72</v>
      </c>
      <c r="AY3462" s="195" t="s">
        <v>177</v>
      </c>
    </row>
    <row r="3463" spans="2:51" s="12" customFormat="1" ht="12">
      <c r="B3463" s="194"/>
      <c r="D3463" s="191" t="s">
        <v>188</v>
      </c>
      <c r="E3463" s="195" t="s">
        <v>3</v>
      </c>
      <c r="F3463" s="196" t="s">
        <v>2932</v>
      </c>
      <c r="H3463" s="197">
        <v>321.92</v>
      </c>
      <c r="I3463" s="198"/>
      <c r="L3463" s="194"/>
      <c r="M3463" s="199"/>
      <c r="N3463" s="200"/>
      <c r="O3463" s="200"/>
      <c r="P3463" s="200"/>
      <c r="Q3463" s="200"/>
      <c r="R3463" s="200"/>
      <c r="S3463" s="200"/>
      <c r="T3463" s="201"/>
      <c r="AT3463" s="195" t="s">
        <v>188</v>
      </c>
      <c r="AU3463" s="195" t="s">
        <v>81</v>
      </c>
      <c r="AV3463" s="12" t="s">
        <v>81</v>
      </c>
      <c r="AW3463" s="12" t="s">
        <v>34</v>
      </c>
      <c r="AX3463" s="12" t="s">
        <v>72</v>
      </c>
      <c r="AY3463" s="195" t="s">
        <v>177</v>
      </c>
    </row>
    <row r="3464" spans="2:51" s="14" customFormat="1" ht="12">
      <c r="B3464" s="221"/>
      <c r="D3464" s="191" t="s">
        <v>188</v>
      </c>
      <c r="E3464" s="222" t="s">
        <v>3</v>
      </c>
      <c r="F3464" s="223" t="s">
        <v>1165</v>
      </c>
      <c r="H3464" s="224">
        <v>607.27</v>
      </c>
      <c r="I3464" s="225"/>
      <c r="L3464" s="221"/>
      <c r="M3464" s="226"/>
      <c r="N3464" s="227"/>
      <c r="O3464" s="227"/>
      <c r="P3464" s="227"/>
      <c r="Q3464" s="227"/>
      <c r="R3464" s="227"/>
      <c r="S3464" s="227"/>
      <c r="T3464" s="228"/>
      <c r="AT3464" s="222" t="s">
        <v>188</v>
      </c>
      <c r="AU3464" s="222" t="s">
        <v>81</v>
      </c>
      <c r="AV3464" s="14" t="s">
        <v>194</v>
      </c>
      <c r="AW3464" s="14" t="s">
        <v>34</v>
      </c>
      <c r="AX3464" s="14" t="s">
        <v>72</v>
      </c>
      <c r="AY3464" s="222" t="s">
        <v>177</v>
      </c>
    </row>
    <row r="3465" spans="2:51" s="12" customFormat="1" ht="12">
      <c r="B3465" s="194"/>
      <c r="D3465" s="191" t="s">
        <v>188</v>
      </c>
      <c r="E3465" s="195" t="s">
        <v>3</v>
      </c>
      <c r="F3465" s="196" t="s">
        <v>2933</v>
      </c>
      <c r="H3465" s="197">
        <v>194.7</v>
      </c>
      <c r="I3465" s="198"/>
      <c r="L3465" s="194"/>
      <c r="M3465" s="199"/>
      <c r="N3465" s="200"/>
      <c r="O3465" s="200"/>
      <c r="P3465" s="200"/>
      <c r="Q3465" s="200"/>
      <c r="R3465" s="200"/>
      <c r="S3465" s="200"/>
      <c r="T3465" s="201"/>
      <c r="AT3465" s="195" t="s">
        <v>188</v>
      </c>
      <c r="AU3465" s="195" t="s">
        <v>81</v>
      </c>
      <c r="AV3465" s="12" t="s">
        <v>81</v>
      </c>
      <c r="AW3465" s="12" t="s">
        <v>34</v>
      </c>
      <c r="AX3465" s="12" t="s">
        <v>72</v>
      </c>
      <c r="AY3465" s="195" t="s">
        <v>177</v>
      </c>
    </row>
    <row r="3466" spans="2:51" s="12" customFormat="1" ht="12">
      <c r="B3466" s="194"/>
      <c r="D3466" s="191" t="s">
        <v>188</v>
      </c>
      <c r="E3466" s="195" t="s">
        <v>3</v>
      </c>
      <c r="F3466" s="196" t="s">
        <v>2934</v>
      </c>
      <c r="H3466" s="197">
        <v>179.65</v>
      </c>
      <c r="I3466" s="198"/>
      <c r="L3466" s="194"/>
      <c r="M3466" s="199"/>
      <c r="N3466" s="200"/>
      <c r="O3466" s="200"/>
      <c r="P3466" s="200"/>
      <c r="Q3466" s="200"/>
      <c r="R3466" s="200"/>
      <c r="S3466" s="200"/>
      <c r="T3466" s="201"/>
      <c r="AT3466" s="195" t="s">
        <v>188</v>
      </c>
      <c r="AU3466" s="195" t="s">
        <v>81</v>
      </c>
      <c r="AV3466" s="12" t="s">
        <v>81</v>
      </c>
      <c r="AW3466" s="12" t="s">
        <v>34</v>
      </c>
      <c r="AX3466" s="12" t="s">
        <v>72</v>
      </c>
      <c r="AY3466" s="195" t="s">
        <v>177</v>
      </c>
    </row>
    <row r="3467" spans="2:51" s="14" customFormat="1" ht="12">
      <c r="B3467" s="221"/>
      <c r="D3467" s="191" t="s">
        <v>188</v>
      </c>
      <c r="E3467" s="222" t="s">
        <v>3</v>
      </c>
      <c r="F3467" s="223" t="s">
        <v>1168</v>
      </c>
      <c r="H3467" s="224">
        <v>374.35</v>
      </c>
      <c r="I3467" s="225"/>
      <c r="L3467" s="221"/>
      <c r="M3467" s="226"/>
      <c r="N3467" s="227"/>
      <c r="O3467" s="227"/>
      <c r="P3467" s="227"/>
      <c r="Q3467" s="227"/>
      <c r="R3467" s="227"/>
      <c r="S3467" s="227"/>
      <c r="T3467" s="228"/>
      <c r="AT3467" s="222" t="s">
        <v>188</v>
      </c>
      <c r="AU3467" s="222" t="s">
        <v>81</v>
      </c>
      <c r="AV3467" s="14" t="s">
        <v>194</v>
      </c>
      <c r="AW3467" s="14" t="s">
        <v>34</v>
      </c>
      <c r="AX3467" s="14" t="s">
        <v>72</v>
      </c>
      <c r="AY3467" s="222" t="s">
        <v>177</v>
      </c>
    </row>
    <row r="3468" spans="2:51" s="12" customFormat="1" ht="12">
      <c r="B3468" s="194"/>
      <c r="D3468" s="191" t="s">
        <v>188</v>
      </c>
      <c r="E3468" s="195" t="s">
        <v>3</v>
      </c>
      <c r="F3468" s="196" t="s">
        <v>2935</v>
      </c>
      <c r="H3468" s="197">
        <v>219.7</v>
      </c>
      <c r="I3468" s="198"/>
      <c r="L3468" s="194"/>
      <c r="M3468" s="199"/>
      <c r="N3468" s="200"/>
      <c r="O3468" s="200"/>
      <c r="P3468" s="200"/>
      <c r="Q3468" s="200"/>
      <c r="R3468" s="200"/>
      <c r="S3468" s="200"/>
      <c r="T3468" s="201"/>
      <c r="AT3468" s="195" t="s">
        <v>188</v>
      </c>
      <c r="AU3468" s="195" t="s">
        <v>81</v>
      </c>
      <c r="AV3468" s="12" t="s">
        <v>81</v>
      </c>
      <c r="AW3468" s="12" t="s">
        <v>34</v>
      </c>
      <c r="AX3468" s="12" t="s">
        <v>72</v>
      </c>
      <c r="AY3468" s="195" t="s">
        <v>177</v>
      </c>
    </row>
    <row r="3469" spans="2:51" s="12" customFormat="1" ht="12">
      <c r="B3469" s="194"/>
      <c r="D3469" s="191" t="s">
        <v>188</v>
      </c>
      <c r="E3469" s="195" t="s">
        <v>3</v>
      </c>
      <c r="F3469" s="196" t="s">
        <v>2936</v>
      </c>
      <c r="H3469" s="197">
        <v>153.2</v>
      </c>
      <c r="I3469" s="198"/>
      <c r="L3469" s="194"/>
      <c r="M3469" s="199"/>
      <c r="N3469" s="200"/>
      <c r="O3469" s="200"/>
      <c r="P3469" s="200"/>
      <c r="Q3469" s="200"/>
      <c r="R3469" s="200"/>
      <c r="S3469" s="200"/>
      <c r="T3469" s="201"/>
      <c r="AT3469" s="195" t="s">
        <v>188</v>
      </c>
      <c r="AU3469" s="195" t="s">
        <v>81</v>
      </c>
      <c r="AV3469" s="12" t="s">
        <v>81</v>
      </c>
      <c r="AW3469" s="12" t="s">
        <v>34</v>
      </c>
      <c r="AX3469" s="12" t="s">
        <v>72</v>
      </c>
      <c r="AY3469" s="195" t="s">
        <v>177</v>
      </c>
    </row>
    <row r="3470" spans="2:51" s="14" customFormat="1" ht="12">
      <c r="B3470" s="221"/>
      <c r="D3470" s="191" t="s">
        <v>188</v>
      </c>
      <c r="E3470" s="222" t="s">
        <v>3</v>
      </c>
      <c r="F3470" s="223" t="s">
        <v>1170</v>
      </c>
      <c r="H3470" s="224">
        <v>372.9</v>
      </c>
      <c r="I3470" s="225"/>
      <c r="L3470" s="221"/>
      <c r="M3470" s="226"/>
      <c r="N3470" s="227"/>
      <c r="O3470" s="227"/>
      <c r="P3470" s="227"/>
      <c r="Q3470" s="227"/>
      <c r="R3470" s="227"/>
      <c r="S3470" s="227"/>
      <c r="T3470" s="228"/>
      <c r="AT3470" s="222" t="s">
        <v>188</v>
      </c>
      <c r="AU3470" s="222" t="s">
        <v>81</v>
      </c>
      <c r="AV3470" s="14" t="s">
        <v>194</v>
      </c>
      <c r="AW3470" s="14" t="s">
        <v>34</v>
      </c>
      <c r="AX3470" s="14" t="s">
        <v>72</v>
      </c>
      <c r="AY3470" s="222" t="s">
        <v>177</v>
      </c>
    </row>
    <row r="3471" spans="2:51" s="12" customFormat="1" ht="12">
      <c r="B3471" s="194"/>
      <c r="D3471" s="191" t="s">
        <v>188</v>
      </c>
      <c r="E3471" s="195" t="s">
        <v>3</v>
      </c>
      <c r="F3471" s="196" t="s">
        <v>2935</v>
      </c>
      <c r="H3471" s="197">
        <v>219.7</v>
      </c>
      <c r="I3471" s="198"/>
      <c r="L3471" s="194"/>
      <c r="M3471" s="199"/>
      <c r="N3471" s="200"/>
      <c r="O3471" s="200"/>
      <c r="P3471" s="200"/>
      <c r="Q3471" s="200"/>
      <c r="R3471" s="200"/>
      <c r="S3471" s="200"/>
      <c r="T3471" s="201"/>
      <c r="AT3471" s="195" t="s">
        <v>188</v>
      </c>
      <c r="AU3471" s="195" t="s">
        <v>81</v>
      </c>
      <c r="AV3471" s="12" t="s">
        <v>81</v>
      </c>
      <c r="AW3471" s="12" t="s">
        <v>34</v>
      </c>
      <c r="AX3471" s="12" t="s">
        <v>72</v>
      </c>
      <c r="AY3471" s="195" t="s">
        <v>177</v>
      </c>
    </row>
    <row r="3472" spans="2:51" s="12" customFormat="1" ht="12">
      <c r="B3472" s="194"/>
      <c r="D3472" s="191" t="s">
        <v>188</v>
      </c>
      <c r="E3472" s="195" t="s">
        <v>3</v>
      </c>
      <c r="F3472" s="196" t="s">
        <v>2936</v>
      </c>
      <c r="H3472" s="197">
        <v>153.2</v>
      </c>
      <c r="I3472" s="198"/>
      <c r="L3472" s="194"/>
      <c r="M3472" s="199"/>
      <c r="N3472" s="200"/>
      <c r="O3472" s="200"/>
      <c r="P3472" s="200"/>
      <c r="Q3472" s="200"/>
      <c r="R3472" s="200"/>
      <c r="S3472" s="200"/>
      <c r="T3472" s="201"/>
      <c r="AT3472" s="195" t="s">
        <v>188</v>
      </c>
      <c r="AU3472" s="195" t="s">
        <v>81</v>
      </c>
      <c r="AV3472" s="12" t="s">
        <v>81</v>
      </c>
      <c r="AW3472" s="12" t="s">
        <v>34</v>
      </c>
      <c r="AX3472" s="12" t="s">
        <v>72</v>
      </c>
      <c r="AY3472" s="195" t="s">
        <v>177</v>
      </c>
    </row>
    <row r="3473" spans="2:51" s="14" customFormat="1" ht="12">
      <c r="B3473" s="221"/>
      <c r="D3473" s="191" t="s">
        <v>188</v>
      </c>
      <c r="E3473" s="222" t="s">
        <v>3</v>
      </c>
      <c r="F3473" s="223" t="s">
        <v>1171</v>
      </c>
      <c r="H3473" s="224">
        <v>372.9</v>
      </c>
      <c r="I3473" s="225"/>
      <c r="L3473" s="221"/>
      <c r="M3473" s="226"/>
      <c r="N3473" s="227"/>
      <c r="O3473" s="227"/>
      <c r="P3473" s="227"/>
      <c r="Q3473" s="227"/>
      <c r="R3473" s="227"/>
      <c r="S3473" s="227"/>
      <c r="T3473" s="228"/>
      <c r="AT3473" s="222" t="s">
        <v>188</v>
      </c>
      <c r="AU3473" s="222" t="s">
        <v>81</v>
      </c>
      <c r="AV3473" s="14" t="s">
        <v>194</v>
      </c>
      <c r="AW3473" s="14" t="s">
        <v>34</v>
      </c>
      <c r="AX3473" s="14" t="s">
        <v>72</v>
      </c>
      <c r="AY3473" s="222" t="s">
        <v>177</v>
      </c>
    </row>
    <row r="3474" spans="2:51" s="12" customFormat="1" ht="12">
      <c r="B3474" s="194"/>
      <c r="D3474" s="191" t="s">
        <v>188</v>
      </c>
      <c r="E3474" s="195" t="s">
        <v>3</v>
      </c>
      <c r="F3474" s="196" t="s">
        <v>2937</v>
      </c>
      <c r="H3474" s="197">
        <v>291.9</v>
      </c>
      <c r="I3474" s="198"/>
      <c r="L3474" s="194"/>
      <c r="M3474" s="199"/>
      <c r="N3474" s="200"/>
      <c r="O3474" s="200"/>
      <c r="P3474" s="200"/>
      <c r="Q3474" s="200"/>
      <c r="R3474" s="200"/>
      <c r="S3474" s="200"/>
      <c r="T3474" s="201"/>
      <c r="AT3474" s="195" t="s">
        <v>188</v>
      </c>
      <c r="AU3474" s="195" t="s">
        <v>81</v>
      </c>
      <c r="AV3474" s="12" t="s">
        <v>81</v>
      </c>
      <c r="AW3474" s="12" t="s">
        <v>34</v>
      </c>
      <c r="AX3474" s="12" t="s">
        <v>72</v>
      </c>
      <c r="AY3474" s="195" t="s">
        <v>177</v>
      </c>
    </row>
    <row r="3475" spans="2:51" s="14" customFormat="1" ht="12">
      <c r="B3475" s="221"/>
      <c r="D3475" s="191" t="s">
        <v>188</v>
      </c>
      <c r="E3475" s="222" t="s">
        <v>3</v>
      </c>
      <c r="F3475" s="223" t="s">
        <v>1173</v>
      </c>
      <c r="H3475" s="224">
        <v>291.9</v>
      </c>
      <c r="I3475" s="225"/>
      <c r="L3475" s="221"/>
      <c r="M3475" s="226"/>
      <c r="N3475" s="227"/>
      <c r="O3475" s="227"/>
      <c r="P3475" s="227"/>
      <c r="Q3475" s="227"/>
      <c r="R3475" s="227"/>
      <c r="S3475" s="227"/>
      <c r="T3475" s="228"/>
      <c r="AT3475" s="222" t="s">
        <v>188</v>
      </c>
      <c r="AU3475" s="222" t="s">
        <v>81</v>
      </c>
      <c r="AV3475" s="14" t="s">
        <v>194</v>
      </c>
      <c r="AW3475" s="14" t="s">
        <v>34</v>
      </c>
      <c r="AX3475" s="14" t="s">
        <v>72</v>
      </c>
      <c r="AY3475" s="222" t="s">
        <v>177</v>
      </c>
    </row>
    <row r="3476" spans="2:51" s="12" customFormat="1" ht="12">
      <c r="B3476" s="194"/>
      <c r="D3476" s="191" t="s">
        <v>188</v>
      </c>
      <c r="E3476" s="195" t="s">
        <v>3</v>
      </c>
      <c r="F3476" s="196" t="s">
        <v>2938</v>
      </c>
      <c r="H3476" s="197">
        <v>139.24</v>
      </c>
      <c r="I3476" s="198"/>
      <c r="L3476" s="194"/>
      <c r="M3476" s="199"/>
      <c r="N3476" s="200"/>
      <c r="O3476" s="200"/>
      <c r="P3476" s="200"/>
      <c r="Q3476" s="200"/>
      <c r="R3476" s="200"/>
      <c r="S3476" s="200"/>
      <c r="T3476" s="201"/>
      <c r="AT3476" s="195" t="s">
        <v>188</v>
      </c>
      <c r="AU3476" s="195" t="s">
        <v>81</v>
      </c>
      <c r="AV3476" s="12" t="s">
        <v>81</v>
      </c>
      <c r="AW3476" s="12" t="s">
        <v>34</v>
      </c>
      <c r="AX3476" s="12" t="s">
        <v>72</v>
      </c>
      <c r="AY3476" s="195" t="s">
        <v>177</v>
      </c>
    </row>
    <row r="3477" spans="2:51" s="14" customFormat="1" ht="12">
      <c r="B3477" s="221"/>
      <c r="D3477" s="191" t="s">
        <v>188</v>
      </c>
      <c r="E3477" s="222" t="s">
        <v>3</v>
      </c>
      <c r="F3477" s="223" t="s">
        <v>1175</v>
      </c>
      <c r="H3477" s="224">
        <v>139.24</v>
      </c>
      <c r="I3477" s="225"/>
      <c r="L3477" s="221"/>
      <c r="M3477" s="226"/>
      <c r="N3477" s="227"/>
      <c r="O3477" s="227"/>
      <c r="P3477" s="227"/>
      <c r="Q3477" s="227"/>
      <c r="R3477" s="227"/>
      <c r="S3477" s="227"/>
      <c r="T3477" s="228"/>
      <c r="AT3477" s="222" t="s">
        <v>188</v>
      </c>
      <c r="AU3477" s="222" t="s">
        <v>81</v>
      </c>
      <c r="AV3477" s="14" t="s">
        <v>194</v>
      </c>
      <c r="AW3477" s="14" t="s">
        <v>34</v>
      </c>
      <c r="AX3477" s="14" t="s">
        <v>72</v>
      </c>
      <c r="AY3477" s="222" t="s">
        <v>177</v>
      </c>
    </row>
    <row r="3478" spans="2:51" s="13" customFormat="1" ht="12">
      <c r="B3478" s="213"/>
      <c r="D3478" s="191" t="s">
        <v>188</v>
      </c>
      <c r="E3478" s="214" t="s">
        <v>3</v>
      </c>
      <c r="F3478" s="215" t="s">
        <v>359</v>
      </c>
      <c r="H3478" s="216">
        <v>2158.5600000000004</v>
      </c>
      <c r="I3478" s="217"/>
      <c r="L3478" s="213"/>
      <c r="M3478" s="218"/>
      <c r="N3478" s="219"/>
      <c r="O3478" s="219"/>
      <c r="P3478" s="219"/>
      <c r="Q3478" s="219"/>
      <c r="R3478" s="219"/>
      <c r="S3478" s="219"/>
      <c r="T3478" s="220"/>
      <c r="AT3478" s="214" t="s">
        <v>188</v>
      </c>
      <c r="AU3478" s="214" t="s">
        <v>81</v>
      </c>
      <c r="AV3478" s="13" t="s">
        <v>184</v>
      </c>
      <c r="AW3478" s="13" t="s">
        <v>34</v>
      </c>
      <c r="AX3478" s="13" t="s">
        <v>79</v>
      </c>
      <c r="AY3478" s="214" t="s">
        <v>177</v>
      </c>
    </row>
    <row r="3479" spans="2:65" s="1" customFormat="1" ht="48" customHeight="1">
      <c r="B3479" s="177"/>
      <c r="C3479" s="178" t="s">
        <v>2939</v>
      </c>
      <c r="D3479" s="178" t="s">
        <v>179</v>
      </c>
      <c r="E3479" s="179" t="s">
        <v>2940</v>
      </c>
      <c r="F3479" s="180" t="s">
        <v>2941</v>
      </c>
      <c r="G3479" s="181" t="s">
        <v>261</v>
      </c>
      <c r="H3479" s="182">
        <v>791.62</v>
      </c>
      <c r="I3479" s="183"/>
      <c r="J3479" s="184">
        <f>ROUND(I3479*H3479,2)</f>
        <v>0</v>
      </c>
      <c r="K3479" s="180" t="s">
        <v>183</v>
      </c>
      <c r="L3479" s="37"/>
      <c r="M3479" s="185" t="s">
        <v>3</v>
      </c>
      <c r="N3479" s="186" t="s">
        <v>43</v>
      </c>
      <c r="O3479" s="70"/>
      <c r="P3479" s="187">
        <f>O3479*H3479</f>
        <v>0</v>
      </c>
      <c r="Q3479" s="187">
        <v>0.00588</v>
      </c>
      <c r="R3479" s="187">
        <f>Q3479*H3479</f>
        <v>4.6547256</v>
      </c>
      <c r="S3479" s="187">
        <v>0</v>
      </c>
      <c r="T3479" s="188">
        <f>S3479*H3479</f>
        <v>0</v>
      </c>
      <c r="AR3479" s="189" t="s">
        <v>265</v>
      </c>
      <c r="AT3479" s="189" t="s">
        <v>179</v>
      </c>
      <c r="AU3479" s="189" t="s">
        <v>81</v>
      </c>
      <c r="AY3479" s="18" t="s">
        <v>177</v>
      </c>
      <c r="BE3479" s="190">
        <f>IF(N3479="základní",J3479,0)</f>
        <v>0</v>
      </c>
      <c r="BF3479" s="190">
        <f>IF(N3479="snížená",J3479,0)</f>
        <v>0</v>
      </c>
      <c r="BG3479" s="190">
        <f>IF(N3479="zákl. přenesená",J3479,0)</f>
        <v>0</v>
      </c>
      <c r="BH3479" s="190">
        <f>IF(N3479="sníž. přenesená",J3479,0)</f>
        <v>0</v>
      </c>
      <c r="BI3479" s="190">
        <f>IF(N3479="nulová",J3479,0)</f>
        <v>0</v>
      </c>
      <c r="BJ3479" s="18" t="s">
        <v>79</v>
      </c>
      <c r="BK3479" s="190">
        <f>ROUND(I3479*H3479,2)</f>
        <v>0</v>
      </c>
      <c r="BL3479" s="18" t="s">
        <v>265</v>
      </c>
      <c r="BM3479" s="189" t="s">
        <v>2942</v>
      </c>
    </row>
    <row r="3480" spans="2:47" s="1" customFormat="1" ht="12">
      <c r="B3480" s="37"/>
      <c r="D3480" s="191" t="s">
        <v>186</v>
      </c>
      <c r="F3480" s="192" t="s">
        <v>2943</v>
      </c>
      <c r="I3480" s="122"/>
      <c r="L3480" s="37"/>
      <c r="M3480" s="193"/>
      <c r="N3480" s="70"/>
      <c r="O3480" s="70"/>
      <c r="P3480" s="70"/>
      <c r="Q3480" s="70"/>
      <c r="R3480" s="70"/>
      <c r="S3480" s="70"/>
      <c r="T3480" s="71"/>
      <c r="AT3480" s="18" t="s">
        <v>186</v>
      </c>
      <c r="AU3480" s="18" t="s">
        <v>81</v>
      </c>
    </row>
    <row r="3481" spans="2:51" s="12" customFormat="1" ht="12">
      <c r="B3481" s="194"/>
      <c r="D3481" s="191" t="s">
        <v>188</v>
      </c>
      <c r="E3481" s="195" t="s">
        <v>3</v>
      </c>
      <c r="F3481" s="196" t="s">
        <v>2806</v>
      </c>
      <c r="H3481" s="197">
        <v>232.4</v>
      </c>
      <c r="I3481" s="198"/>
      <c r="L3481" s="194"/>
      <c r="M3481" s="199"/>
      <c r="N3481" s="200"/>
      <c r="O3481" s="200"/>
      <c r="P3481" s="200"/>
      <c r="Q3481" s="200"/>
      <c r="R3481" s="200"/>
      <c r="S3481" s="200"/>
      <c r="T3481" s="201"/>
      <c r="AT3481" s="195" t="s">
        <v>188</v>
      </c>
      <c r="AU3481" s="195" t="s">
        <v>81</v>
      </c>
      <c r="AV3481" s="12" t="s">
        <v>81</v>
      </c>
      <c r="AW3481" s="12" t="s">
        <v>34</v>
      </c>
      <c r="AX3481" s="12" t="s">
        <v>72</v>
      </c>
      <c r="AY3481" s="195" t="s">
        <v>177</v>
      </c>
    </row>
    <row r="3482" spans="2:51" s="14" customFormat="1" ht="12">
      <c r="B3482" s="221"/>
      <c r="D3482" s="191" t="s">
        <v>188</v>
      </c>
      <c r="E3482" s="222" t="s">
        <v>3</v>
      </c>
      <c r="F3482" s="223" t="s">
        <v>374</v>
      </c>
      <c r="H3482" s="224">
        <v>232.4</v>
      </c>
      <c r="I3482" s="225"/>
      <c r="L3482" s="221"/>
      <c r="M3482" s="226"/>
      <c r="N3482" s="227"/>
      <c r="O3482" s="227"/>
      <c r="P3482" s="227"/>
      <c r="Q3482" s="227"/>
      <c r="R3482" s="227"/>
      <c r="S3482" s="227"/>
      <c r="T3482" s="228"/>
      <c r="AT3482" s="222" t="s">
        <v>188</v>
      </c>
      <c r="AU3482" s="222" t="s">
        <v>81</v>
      </c>
      <c r="AV3482" s="14" t="s">
        <v>194</v>
      </c>
      <c r="AW3482" s="14" t="s">
        <v>34</v>
      </c>
      <c r="AX3482" s="14" t="s">
        <v>72</v>
      </c>
      <c r="AY3482" s="222" t="s">
        <v>177</v>
      </c>
    </row>
    <row r="3483" spans="2:51" s="12" customFormat="1" ht="12">
      <c r="B3483" s="194"/>
      <c r="D3483" s="191" t="s">
        <v>188</v>
      </c>
      <c r="E3483" s="195" t="s">
        <v>3</v>
      </c>
      <c r="F3483" s="196" t="s">
        <v>2807</v>
      </c>
      <c r="H3483" s="197">
        <v>83.5</v>
      </c>
      <c r="I3483" s="198"/>
      <c r="L3483" s="194"/>
      <c r="M3483" s="199"/>
      <c r="N3483" s="200"/>
      <c r="O3483" s="200"/>
      <c r="P3483" s="200"/>
      <c r="Q3483" s="200"/>
      <c r="R3483" s="200"/>
      <c r="S3483" s="200"/>
      <c r="T3483" s="201"/>
      <c r="AT3483" s="195" t="s">
        <v>188</v>
      </c>
      <c r="AU3483" s="195" t="s">
        <v>81</v>
      </c>
      <c r="AV3483" s="12" t="s">
        <v>81</v>
      </c>
      <c r="AW3483" s="12" t="s">
        <v>34</v>
      </c>
      <c r="AX3483" s="12" t="s">
        <v>72</v>
      </c>
      <c r="AY3483" s="195" t="s">
        <v>177</v>
      </c>
    </row>
    <row r="3484" spans="2:51" s="14" customFormat="1" ht="12">
      <c r="B3484" s="221"/>
      <c r="D3484" s="191" t="s">
        <v>188</v>
      </c>
      <c r="E3484" s="222" t="s">
        <v>3</v>
      </c>
      <c r="F3484" s="223" t="s">
        <v>365</v>
      </c>
      <c r="H3484" s="224">
        <v>83.5</v>
      </c>
      <c r="I3484" s="225"/>
      <c r="L3484" s="221"/>
      <c r="M3484" s="226"/>
      <c r="N3484" s="227"/>
      <c r="O3484" s="227"/>
      <c r="P3484" s="227"/>
      <c r="Q3484" s="227"/>
      <c r="R3484" s="227"/>
      <c r="S3484" s="227"/>
      <c r="T3484" s="228"/>
      <c r="AT3484" s="222" t="s">
        <v>188</v>
      </c>
      <c r="AU3484" s="222" t="s">
        <v>81</v>
      </c>
      <c r="AV3484" s="14" t="s">
        <v>194</v>
      </c>
      <c r="AW3484" s="14" t="s">
        <v>34</v>
      </c>
      <c r="AX3484" s="14" t="s">
        <v>72</v>
      </c>
      <c r="AY3484" s="222" t="s">
        <v>177</v>
      </c>
    </row>
    <row r="3485" spans="2:51" s="12" customFormat="1" ht="12">
      <c r="B3485" s="194"/>
      <c r="D3485" s="191" t="s">
        <v>188</v>
      </c>
      <c r="E3485" s="195" t="s">
        <v>3</v>
      </c>
      <c r="F3485" s="196" t="s">
        <v>2807</v>
      </c>
      <c r="H3485" s="197">
        <v>83.5</v>
      </c>
      <c r="I3485" s="198"/>
      <c r="L3485" s="194"/>
      <c r="M3485" s="199"/>
      <c r="N3485" s="200"/>
      <c r="O3485" s="200"/>
      <c r="P3485" s="200"/>
      <c r="Q3485" s="200"/>
      <c r="R3485" s="200"/>
      <c r="S3485" s="200"/>
      <c r="T3485" s="201"/>
      <c r="AT3485" s="195" t="s">
        <v>188</v>
      </c>
      <c r="AU3485" s="195" t="s">
        <v>81</v>
      </c>
      <c r="AV3485" s="12" t="s">
        <v>81</v>
      </c>
      <c r="AW3485" s="12" t="s">
        <v>34</v>
      </c>
      <c r="AX3485" s="12" t="s">
        <v>72</v>
      </c>
      <c r="AY3485" s="195" t="s">
        <v>177</v>
      </c>
    </row>
    <row r="3486" spans="2:51" s="14" customFormat="1" ht="12">
      <c r="B3486" s="221"/>
      <c r="D3486" s="191" t="s">
        <v>188</v>
      </c>
      <c r="E3486" s="222" t="s">
        <v>3</v>
      </c>
      <c r="F3486" s="223" t="s">
        <v>366</v>
      </c>
      <c r="H3486" s="224">
        <v>83.5</v>
      </c>
      <c r="I3486" s="225"/>
      <c r="L3486" s="221"/>
      <c r="M3486" s="226"/>
      <c r="N3486" s="227"/>
      <c r="O3486" s="227"/>
      <c r="P3486" s="227"/>
      <c r="Q3486" s="227"/>
      <c r="R3486" s="227"/>
      <c r="S3486" s="227"/>
      <c r="T3486" s="228"/>
      <c r="AT3486" s="222" t="s">
        <v>188</v>
      </c>
      <c r="AU3486" s="222" t="s">
        <v>81</v>
      </c>
      <c r="AV3486" s="14" t="s">
        <v>194</v>
      </c>
      <c r="AW3486" s="14" t="s">
        <v>34</v>
      </c>
      <c r="AX3486" s="14" t="s">
        <v>72</v>
      </c>
      <c r="AY3486" s="222" t="s">
        <v>177</v>
      </c>
    </row>
    <row r="3487" spans="2:51" s="12" customFormat="1" ht="12">
      <c r="B3487" s="194"/>
      <c r="D3487" s="191" t="s">
        <v>188</v>
      </c>
      <c r="E3487" s="195" t="s">
        <v>3</v>
      </c>
      <c r="F3487" s="196" t="s">
        <v>2807</v>
      </c>
      <c r="H3487" s="197">
        <v>83.5</v>
      </c>
      <c r="I3487" s="198"/>
      <c r="L3487" s="194"/>
      <c r="M3487" s="199"/>
      <c r="N3487" s="200"/>
      <c r="O3487" s="200"/>
      <c r="P3487" s="200"/>
      <c r="Q3487" s="200"/>
      <c r="R3487" s="200"/>
      <c r="S3487" s="200"/>
      <c r="T3487" s="201"/>
      <c r="AT3487" s="195" t="s">
        <v>188</v>
      </c>
      <c r="AU3487" s="195" t="s">
        <v>81</v>
      </c>
      <c r="AV3487" s="12" t="s">
        <v>81</v>
      </c>
      <c r="AW3487" s="12" t="s">
        <v>34</v>
      </c>
      <c r="AX3487" s="12" t="s">
        <v>72</v>
      </c>
      <c r="AY3487" s="195" t="s">
        <v>177</v>
      </c>
    </row>
    <row r="3488" spans="2:51" s="14" customFormat="1" ht="12">
      <c r="B3488" s="221"/>
      <c r="D3488" s="191" t="s">
        <v>188</v>
      </c>
      <c r="E3488" s="222" t="s">
        <v>3</v>
      </c>
      <c r="F3488" s="223" t="s">
        <v>367</v>
      </c>
      <c r="H3488" s="224">
        <v>83.5</v>
      </c>
      <c r="I3488" s="225"/>
      <c r="L3488" s="221"/>
      <c r="M3488" s="226"/>
      <c r="N3488" s="227"/>
      <c r="O3488" s="227"/>
      <c r="P3488" s="227"/>
      <c r="Q3488" s="227"/>
      <c r="R3488" s="227"/>
      <c r="S3488" s="227"/>
      <c r="T3488" s="228"/>
      <c r="AT3488" s="222" t="s">
        <v>188</v>
      </c>
      <c r="AU3488" s="222" t="s">
        <v>81</v>
      </c>
      <c r="AV3488" s="14" t="s">
        <v>194</v>
      </c>
      <c r="AW3488" s="14" t="s">
        <v>34</v>
      </c>
      <c r="AX3488" s="14" t="s">
        <v>72</v>
      </c>
      <c r="AY3488" s="222" t="s">
        <v>177</v>
      </c>
    </row>
    <row r="3489" spans="2:51" s="12" customFormat="1" ht="12">
      <c r="B3489" s="194"/>
      <c r="D3489" s="191" t="s">
        <v>188</v>
      </c>
      <c r="E3489" s="195" t="s">
        <v>3</v>
      </c>
      <c r="F3489" s="196" t="s">
        <v>2808</v>
      </c>
      <c r="H3489" s="197">
        <v>55.42</v>
      </c>
      <c r="I3489" s="198"/>
      <c r="L3489" s="194"/>
      <c r="M3489" s="199"/>
      <c r="N3489" s="200"/>
      <c r="O3489" s="200"/>
      <c r="P3489" s="200"/>
      <c r="Q3489" s="200"/>
      <c r="R3489" s="200"/>
      <c r="S3489" s="200"/>
      <c r="T3489" s="201"/>
      <c r="AT3489" s="195" t="s">
        <v>188</v>
      </c>
      <c r="AU3489" s="195" t="s">
        <v>81</v>
      </c>
      <c r="AV3489" s="12" t="s">
        <v>81</v>
      </c>
      <c r="AW3489" s="12" t="s">
        <v>34</v>
      </c>
      <c r="AX3489" s="12" t="s">
        <v>72</v>
      </c>
      <c r="AY3489" s="195" t="s">
        <v>177</v>
      </c>
    </row>
    <row r="3490" spans="2:51" s="14" customFormat="1" ht="12">
      <c r="B3490" s="221"/>
      <c r="D3490" s="191" t="s">
        <v>188</v>
      </c>
      <c r="E3490" s="222" t="s">
        <v>3</v>
      </c>
      <c r="F3490" s="223" t="s">
        <v>356</v>
      </c>
      <c r="H3490" s="224">
        <v>55.42</v>
      </c>
      <c r="I3490" s="225"/>
      <c r="L3490" s="221"/>
      <c r="M3490" s="226"/>
      <c r="N3490" s="227"/>
      <c r="O3490" s="227"/>
      <c r="P3490" s="227"/>
      <c r="Q3490" s="227"/>
      <c r="R3490" s="227"/>
      <c r="S3490" s="227"/>
      <c r="T3490" s="228"/>
      <c r="AT3490" s="222" t="s">
        <v>188</v>
      </c>
      <c r="AU3490" s="222" t="s">
        <v>81</v>
      </c>
      <c r="AV3490" s="14" t="s">
        <v>194</v>
      </c>
      <c r="AW3490" s="14" t="s">
        <v>34</v>
      </c>
      <c r="AX3490" s="14" t="s">
        <v>72</v>
      </c>
      <c r="AY3490" s="222" t="s">
        <v>177</v>
      </c>
    </row>
    <row r="3491" spans="2:51" s="12" customFormat="1" ht="12">
      <c r="B3491" s="194"/>
      <c r="D3491" s="191" t="s">
        <v>188</v>
      </c>
      <c r="E3491" s="195" t="s">
        <v>3</v>
      </c>
      <c r="F3491" s="196" t="s">
        <v>2809</v>
      </c>
      <c r="H3491" s="197">
        <v>253.3</v>
      </c>
      <c r="I3491" s="198"/>
      <c r="L3491" s="194"/>
      <c r="M3491" s="199"/>
      <c r="N3491" s="200"/>
      <c r="O3491" s="200"/>
      <c r="P3491" s="200"/>
      <c r="Q3491" s="200"/>
      <c r="R3491" s="200"/>
      <c r="S3491" s="200"/>
      <c r="T3491" s="201"/>
      <c r="AT3491" s="195" t="s">
        <v>188</v>
      </c>
      <c r="AU3491" s="195" t="s">
        <v>81</v>
      </c>
      <c r="AV3491" s="12" t="s">
        <v>81</v>
      </c>
      <c r="AW3491" s="12" t="s">
        <v>34</v>
      </c>
      <c r="AX3491" s="12" t="s">
        <v>72</v>
      </c>
      <c r="AY3491" s="195" t="s">
        <v>177</v>
      </c>
    </row>
    <row r="3492" spans="2:51" s="14" customFormat="1" ht="12">
      <c r="B3492" s="221"/>
      <c r="D3492" s="191" t="s">
        <v>188</v>
      </c>
      <c r="E3492" s="222" t="s">
        <v>3</v>
      </c>
      <c r="F3492" s="223" t="s">
        <v>358</v>
      </c>
      <c r="H3492" s="224">
        <v>253.3</v>
      </c>
      <c r="I3492" s="225"/>
      <c r="L3492" s="221"/>
      <c r="M3492" s="226"/>
      <c r="N3492" s="227"/>
      <c r="O3492" s="227"/>
      <c r="P3492" s="227"/>
      <c r="Q3492" s="227"/>
      <c r="R3492" s="227"/>
      <c r="S3492" s="227"/>
      <c r="T3492" s="228"/>
      <c r="AT3492" s="222" t="s">
        <v>188</v>
      </c>
      <c r="AU3492" s="222" t="s">
        <v>81</v>
      </c>
      <c r="AV3492" s="14" t="s">
        <v>194</v>
      </c>
      <c r="AW3492" s="14" t="s">
        <v>34</v>
      </c>
      <c r="AX3492" s="14" t="s">
        <v>72</v>
      </c>
      <c r="AY3492" s="222" t="s">
        <v>177</v>
      </c>
    </row>
    <row r="3493" spans="2:51" s="13" customFormat="1" ht="12">
      <c r="B3493" s="213"/>
      <c r="D3493" s="191" t="s">
        <v>188</v>
      </c>
      <c r="E3493" s="214" t="s">
        <v>3</v>
      </c>
      <c r="F3493" s="215" t="s">
        <v>359</v>
      </c>
      <c r="H3493" s="216">
        <v>791.6199999999999</v>
      </c>
      <c r="I3493" s="217"/>
      <c r="L3493" s="213"/>
      <c r="M3493" s="218"/>
      <c r="N3493" s="219"/>
      <c r="O3493" s="219"/>
      <c r="P3493" s="219"/>
      <c r="Q3493" s="219"/>
      <c r="R3493" s="219"/>
      <c r="S3493" s="219"/>
      <c r="T3493" s="220"/>
      <c r="AT3493" s="214" t="s">
        <v>188</v>
      </c>
      <c r="AU3493" s="214" t="s">
        <v>81</v>
      </c>
      <c r="AV3493" s="13" t="s">
        <v>184</v>
      </c>
      <c r="AW3493" s="13" t="s">
        <v>34</v>
      </c>
      <c r="AX3493" s="13" t="s">
        <v>79</v>
      </c>
      <c r="AY3493" s="214" t="s">
        <v>177</v>
      </c>
    </row>
    <row r="3494" spans="2:65" s="1" customFormat="1" ht="36" customHeight="1">
      <c r="B3494" s="177"/>
      <c r="C3494" s="203" t="s">
        <v>2944</v>
      </c>
      <c r="D3494" s="203" t="s">
        <v>237</v>
      </c>
      <c r="E3494" s="204" t="s">
        <v>2945</v>
      </c>
      <c r="F3494" s="205" t="s">
        <v>2946</v>
      </c>
      <c r="G3494" s="206" t="s">
        <v>261</v>
      </c>
      <c r="H3494" s="207">
        <v>870.782</v>
      </c>
      <c r="I3494" s="208"/>
      <c r="J3494" s="209">
        <f>ROUND(I3494*H3494,2)</f>
        <v>0</v>
      </c>
      <c r="K3494" s="205" t="s">
        <v>183</v>
      </c>
      <c r="L3494" s="210"/>
      <c r="M3494" s="211" t="s">
        <v>3</v>
      </c>
      <c r="N3494" s="212" t="s">
        <v>43</v>
      </c>
      <c r="O3494" s="70"/>
      <c r="P3494" s="187">
        <f>O3494*H3494</f>
        <v>0</v>
      </c>
      <c r="Q3494" s="187">
        <v>0.0192</v>
      </c>
      <c r="R3494" s="187">
        <f>Q3494*H3494</f>
        <v>16.7190144</v>
      </c>
      <c r="S3494" s="187">
        <v>0</v>
      </c>
      <c r="T3494" s="188">
        <f>S3494*H3494</f>
        <v>0</v>
      </c>
      <c r="AR3494" s="189" t="s">
        <v>368</v>
      </c>
      <c r="AT3494" s="189" t="s">
        <v>237</v>
      </c>
      <c r="AU3494" s="189" t="s">
        <v>81</v>
      </c>
      <c r="AY3494" s="18" t="s">
        <v>177</v>
      </c>
      <c r="BE3494" s="190">
        <f>IF(N3494="základní",J3494,0)</f>
        <v>0</v>
      </c>
      <c r="BF3494" s="190">
        <f>IF(N3494="snížená",J3494,0)</f>
        <v>0</v>
      </c>
      <c r="BG3494" s="190">
        <f>IF(N3494="zákl. přenesená",J3494,0)</f>
        <v>0</v>
      </c>
      <c r="BH3494" s="190">
        <f>IF(N3494="sníž. přenesená",J3494,0)</f>
        <v>0</v>
      </c>
      <c r="BI3494" s="190">
        <f>IF(N3494="nulová",J3494,0)</f>
        <v>0</v>
      </c>
      <c r="BJ3494" s="18" t="s">
        <v>79</v>
      </c>
      <c r="BK3494" s="190">
        <f>ROUND(I3494*H3494,2)</f>
        <v>0</v>
      </c>
      <c r="BL3494" s="18" t="s">
        <v>265</v>
      </c>
      <c r="BM3494" s="189" t="s">
        <v>2947</v>
      </c>
    </row>
    <row r="3495" spans="2:51" s="12" customFormat="1" ht="12">
      <c r="B3495" s="194"/>
      <c r="D3495" s="191" t="s">
        <v>188</v>
      </c>
      <c r="F3495" s="196" t="s">
        <v>2948</v>
      </c>
      <c r="H3495" s="197">
        <v>870.782</v>
      </c>
      <c r="I3495" s="198"/>
      <c r="L3495" s="194"/>
      <c r="M3495" s="199"/>
      <c r="N3495" s="200"/>
      <c r="O3495" s="200"/>
      <c r="P3495" s="200"/>
      <c r="Q3495" s="200"/>
      <c r="R3495" s="200"/>
      <c r="S3495" s="200"/>
      <c r="T3495" s="201"/>
      <c r="AT3495" s="195" t="s">
        <v>188</v>
      </c>
      <c r="AU3495" s="195" t="s">
        <v>81</v>
      </c>
      <c r="AV3495" s="12" t="s">
        <v>81</v>
      </c>
      <c r="AW3495" s="12" t="s">
        <v>4</v>
      </c>
      <c r="AX3495" s="12" t="s">
        <v>79</v>
      </c>
      <c r="AY3495" s="195" t="s">
        <v>177</v>
      </c>
    </row>
    <row r="3496" spans="2:65" s="1" customFormat="1" ht="36" customHeight="1">
      <c r="B3496" s="177"/>
      <c r="C3496" s="178" t="s">
        <v>2949</v>
      </c>
      <c r="D3496" s="178" t="s">
        <v>179</v>
      </c>
      <c r="E3496" s="179" t="s">
        <v>2950</v>
      </c>
      <c r="F3496" s="180" t="s">
        <v>2951</v>
      </c>
      <c r="G3496" s="181" t="s">
        <v>261</v>
      </c>
      <c r="H3496" s="182">
        <v>52.94</v>
      </c>
      <c r="I3496" s="183"/>
      <c r="J3496" s="184">
        <f>ROUND(I3496*H3496,2)</f>
        <v>0</v>
      </c>
      <c r="K3496" s="180" t="s">
        <v>183</v>
      </c>
      <c r="L3496" s="37"/>
      <c r="M3496" s="185" t="s">
        <v>3</v>
      </c>
      <c r="N3496" s="186" t="s">
        <v>43</v>
      </c>
      <c r="O3496" s="70"/>
      <c r="P3496" s="187">
        <f>O3496*H3496</f>
        <v>0</v>
      </c>
      <c r="Q3496" s="187">
        <v>0</v>
      </c>
      <c r="R3496" s="187">
        <f>Q3496*H3496</f>
        <v>0</v>
      </c>
      <c r="S3496" s="187">
        <v>0</v>
      </c>
      <c r="T3496" s="188">
        <f>S3496*H3496</f>
        <v>0</v>
      </c>
      <c r="AR3496" s="189" t="s">
        <v>265</v>
      </c>
      <c r="AT3496" s="189" t="s">
        <v>179</v>
      </c>
      <c r="AU3496" s="189" t="s">
        <v>81</v>
      </c>
      <c r="AY3496" s="18" t="s">
        <v>177</v>
      </c>
      <c r="BE3496" s="190">
        <f>IF(N3496="základní",J3496,0)</f>
        <v>0</v>
      </c>
      <c r="BF3496" s="190">
        <f>IF(N3496="snížená",J3496,0)</f>
        <v>0</v>
      </c>
      <c r="BG3496" s="190">
        <f>IF(N3496="zákl. přenesená",J3496,0)</f>
        <v>0</v>
      </c>
      <c r="BH3496" s="190">
        <f>IF(N3496="sníž. přenesená",J3496,0)</f>
        <v>0</v>
      </c>
      <c r="BI3496" s="190">
        <f>IF(N3496="nulová",J3496,0)</f>
        <v>0</v>
      </c>
      <c r="BJ3496" s="18" t="s">
        <v>79</v>
      </c>
      <c r="BK3496" s="190">
        <f>ROUND(I3496*H3496,2)</f>
        <v>0</v>
      </c>
      <c r="BL3496" s="18" t="s">
        <v>265</v>
      </c>
      <c r="BM3496" s="189" t="s">
        <v>2952</v>
      </c>
    </row>
    <row r="3497" spans="2:47" s="1" customFormat="1" ht="12">
      <c r="B3497" s="37"/>
      <c r="D3497" s="191" t="s">
        <v>186</v>
      </c>
      <c r="F3497" s="192" t="s">
        <v>2943</v>
      </c>
      <c r="I3497" s="122"/>
      <c r="L3497" s="37"/>
      <c r="M3497" s="193"/>
      <c r="N3497" s="70"/>
      <c r="O3497" s="70"/>
      <c r="P3497" s="70"/>
      <c r="Q3497" s="70"/>
      <c r="R3497" s="70"/>
      <c r="S3497" s="70"/>
      <c r="T3497" s="71"/>
      <c r="AT3497" s="18" t="s">
        <v>186</v>
      </c>
      <c r="AU3497" s="18" t="s">
        <v>81</v>
      </c>
    </row>
    <row r="3498" spans="2:51" s="12" customFormat="1" ht="12">
      <c r="B3498" s="194"/>
      <c r="D3498" s="191" t="s">
        <v>188</v>
      </c>
      <c r="E3498" s="195" t="s">
        <v>3</v>
      </c>
      <c r="F3498" s="196" t="s">
        <v>2953</v>
      </c>
      <c r="H3498" s="197">
        <v>22.63</v>
      </c>
      <c r="I3498" s="198"/>
      <c r="L3498" s="194"/>
      <c r="M3498" s="199"/>
      <c r="N3498" s="200"/>
      <c r="O3498" s="200"/>
      <c r="P3498" s="200"/>
      <c r="Q3498" s="200"/>
      <c r="R3498" s="200"/>
      <c r="S3498" s="200"/>
      <c r="T3498" s="201"/>
      <c r="AT3498" s="195" t="s">
        <v>188</v>
      </c>
      <c r="AU3498" s="195" t="s">
        <v>81</v>
      </c>
      <c r="AV3498" s="12" t="s">
        <v>81</v>
      </c>
      <c r="AW3498" s="12" t="s">
        <v>34</v>
      </c>
      <c r="AX3498" s="12" t="s">
        <v>72</v>
      </c>
      <c r="AY3498" s="195" t="s">
        <v>177</v>
      </c>
    </row>
    <row r="3499" spans="2:51" s="14" customFormat="1" ht="12">
      <c r="B3499" s="221"/>
      <c r="D3499" s="191" t="s">
        <v>188</v>
      </c>
      <c r="E3499" s="222" t="s">
        <v>3</v>
      </c>
      <c r="F3499" s="223" t="s">
        <v>374</v>
      </c>
      <c r="H3499" s="224">
        <v>22.63</v>
      </c>
      <c r="I3499" s="225"/>
      <c r="L3499" s="221"/>
      <c r="M3499" s="226"/>
      <c r="N3499" s="227"/>
      <c r="O3499" s="227"/>
      <c r="P3499" s="227"/>
      <c r="Q3499" s="227"/>
      <c r="R3499" s="227"/>
      <c r="S3499" s="227"/>
      <c r="T3499" s="228"/>
      <c r="AT3499" s="222" t="s">
        <v>188</v>
      </c>
      <c r="AU3499" s="222" t="s">
        <v>81</v>
      </c>
      <c r="AV3499" s="14" t="s">
        <v>194</v>
      </c>
      <c r="AW3499" s="14" t="s">
        <v>34</v>
      </c>
      <c r="AX3499" s="14" t="s">
        <v>72</v>
      </c>
      <c r="AY3499" s="222" t="s">
        <v>177</v>
      </c>
    </row>
    <row r="3500" spans="2:51" s="12" customFormat="1" ht="12">
      <c r="B3500" s="194"/>
      <c r="D3500" s="191" t="s">
        <v>188</v>
      </c>
      <c r="E3500" s="195" t="s">
        <v>3</v>
      </c>
      <c r="F3500" s="196" t="s">
        <v>2954</v>
      </c>
      <c r="H3500" s="197">
        <v>3.87</v>
      </c>
      <c r="I3500" s="198"/>
      <c r="L3500" s="194"/>
      <c r="M3500" s="199"/>
      <c r="N3500" s="200"/>
      <c r="O3500" s="200"/>
      <c r="P3500" s="200"/>
      <c r="Q3500" s="200"/>
      <c r="R3500" s="200"/>
      <c r="S3500" s="200"/>
      <c r="T3500" s="201"/>
      <c r="AT3500" s="195" t="s">
        <v>188</v>
      </c>
      <c r="AU3500" s="195" t="s">
        <v>81</v>
      </c>
      <c r="AV3500" s="12" t="s">
        <v>81</v>
      </c>
      <c r="AW3500" s="12" t="s">
        <v>34</v>
      </c>
      <c r="AX3500" s="12" t="s">
        <v>72</v>
      </c>
      <c r="AY3500" s="195" t="s">
        <v>177</v>
      </c>
    </row>
    <row r="3501" spans="2:51" s="14" customFormat="1" ht="12">
      <c r="B3501" s="221"/>
      <c r="D3501" s="191" t="s">
        <v>188</v>
      </c>
      <c r="E3501" s="222" t="s">
        <v>3</v>
      </c>
      <c r="F3501" s="223" t="s">
        <v>365</v>
      </c>
      <c r="H3501" s="224">
        <v>3.87</v>
      </c>
      <c r="I3501" s="225"/>
      <c r="L3501" s="221"/>
      <c r="M3501" s="226"/>
      <c r="N3501" s="227"/>
      <c r="O3501" s="227"/>
      <c r="P3501" s="227"/>
      <c r="Q3501" s="227"/>
      <c r="R3501" s="227"/>
      <c r="S3501" s="227"/>
      <c r="T3501" s="228"/>
      <c r="AT3501" s="222" t="s">
        <v>188</v>
      </c>
      <c r="AU3501" s="222" t="s">
        <v>81</v>
      </c>
      <c r="AV3501" s="14" t="s">
        <v>194</v>
      </c>
      <c r="AW3501" s="14" t="s">
        <v>34</v>
      </c>
      <c r="AX3501" s="14" t="s">
        <v>72</v>
      </c>
      <c r="AY3501" s="222" t="s">
        <v>177</v>
      </c>
    </row>
    <row r="3502" spans="2:51" s="12" customFormat="1" ht="12">
      <c r="B3502" s="194"/>
      <c r="D3502" s="191" t="s">
        <v>188</v>
      </c>
      <c r="E3502" s="195" t="s">
        <v>3</v>
      </c>
      <c r="F3502" s="196" t="s">
        <v>2954</v>
      </c>
      <c r="H3502" s="197">
        <v>3.87</v>
      </c>
      <c r="I3502" s="198"/>
      <c r="L3502" s="194"/>
      <c r="M3502" s="199"/>
      <c r="N3502" s="200"/>
      <c r="O3502" s="200"/>
      <c r="P3502" s="200"/>
      <c r="Q3502" s="200"/>
      <c r="R3502" s="200"/>
      <c r="S3502" s="200"/>
      <c r="T3502" s="201"/>
      <c r="AT3502" s="195" t="s">
        <v>188</v>
      </c>
      <c r="AU3502" s="195" t="s">
        <v>81</v>
      </c>
      <c r="AV3502" s="12" t="s">
        <v>81</v>
      </c>
      <c r="AW3502" s="12" t="s">
        <v>34</v>
      </c>
      <c r="AX3502" s="12" t="s">
        <v>72</v>
      </c>
      <c r="AY3502" s="195" t="s">
        <v>177</v>
      </c>
    </row>
    <row r="3503" spans="2:51" s="14" customFormat="1" ht="12">
      <c r="B3503" s="221"/>
      <c r="D3503" s="191" t="s">
        <v>188</v>
      </c>
      <c r="E3503" s="222" t="s">
        <v>3</v>
      </c>
      <c r="F3503" s="223" t="s">
        <v>366</v>
      </c>
      <c r="H3503" s="224">
        <v>3.87</v>
      </c>
      <c r="I3503" s="225"/>
      <c r="L3503" s="221"/>
      <c r="M3503" s="226"/>
      <c r="N3503" s="227"/>
      <c r="O3503" s="227"/>
      <c r="P3503" s="227"/>
      <c r="Q3503" s="227"/>
      <c r="R3503" s="227"/>
      <c r="S3503" s="227"/>
      <c r="T3503" s="228"/>
      <c r="AT3503" s="222" t="s">
        <v>188</v>
      </c>
      <c r="AU3503" s="222" t="s">
        <v>81</v>
      </c>
      <c r="AV3503" s="14" t="s">
        <v>194</v>
      </c>
      <c r="AW3503" s="14" t="s">
        <v>34</v>
      </c>
      <c r="AX3503" s="14" t="s">
        <v>72</v>
      </c>
      <c r="AY3503" s="222" t="s">
        <v>177</v>
      </c>
    </row>
    <row r="3504" spans="2:51" s="12" customFormat="1" ht="12">
      <c r="B3504" s="194"/>
      <c r="D3504" s="191" t="s">
        <v>188</v>
      </c>
      <c r="E3504" s="195" t="s">
        <v>3</v>
      </c>
      <c r="F3504" s="196" t="s">
        <v>2954</v>
      </c>
      <c r="H3504" s="197">
        <v>3.87</v>
      </c>
      <c r="I3504" s="198"/>
      <c r="L3504" s="194"/>
      <c r="M3504" s="199"/>
      <c r="N3504" s="200"/>
      <c r="O3504" s="200"/>
      <c r="P3504" s="200"/>
      <c r="Q3504" s="200"/>
      <c r="R3504" s="200"/>
      <c r="S3504" s="200"/>
      <c r="T3504" s="201"/>
      <c r="AT3504" s="195" t="s">
        <v>188</v>
      </c>
      <c r="AU3504" s="195" t="s">
        <v>81</v>
      </c>
      <c r="AV3504" s="12" t="s">
        <v>81</v>
      </c>
      <c r="AW3504" s="12" t="s">
        <v>34</v>
      </c>
      <c r="AX3504" s="12" t="s">
        <v>72</v>
      </c>
      <c r="AY3504" s="195" t="s">
        <v>177</v>
      </c>
    </row>
    <row r="3505" spans="2:51" s="14" customFormat="1" ht="12">
      <c r="B3505" s="221"/>
      <c r="D3505" s="191" t="s">
        <v>188</v>
      </c>
      <c r="E3505" s="222" t="s">
        <v>3</v>
      </c>
      <c r="F3505" s="223" t="s">
        <v>367</v>
      </c>
      <c r="H3505" s="224">
        <v>3.87</v>
      </c>
      <c r="I3505" s="225"/>
      <c r="L3505" s="221"/>
      <c r="M3505" s="226"/>
      <c r="N3505" s="227"/>
      <c r="O3505" s="227"/>
      <c r="P3505" s="227"/>
      <c r="Q3505" s="227"/>
      <c r="R3505" s="227"/>
      <c r="S3505" s="227"/>
      <c r="T3505" s="228"/>
      <c r="AT3505" s="222" t="s">
        <v>188</v>
      </c>
      <c r="AU3505" s="222" t="s">
        <v>81</v>
      </c>
      <c r="AV3505" s="14" t="s">
        <v>194</v>
      </c>
      <c r="AW3505" s="14" t="s">
        <v>34</v>
      </c>
      <c r="AX3505" s="14" t="s">
        <v>72</v>
      </c>
      <c r="AY3505" s="222" t="s">
        <v>177</v>
      </c>
    </row>
    <row r="3506" spans="2:51" s="12" customFormat="1" ht="12">
      <c r="B3506" s="194"/>
      <c r="D3506" s="191" t="s">
        <v>188</v>
      </c>
      <c r="E3506" s="195" t="s">
        <v>3</v>
      </c>
      <c r="F3506" s="196" t="s">
        <v>2955</v>
      </c>
      <c r="H3506" s="197">
        <v>15.66</v>
      </c>
      <c r="I3506" s="198"/>
      <c r="L3506" s="194"/>
      <c r="M3506" s="199"/>
      <c r="N3506" s="200"/>
      <c r="O3506" s="200"/>
      <c r="P3506" s="200"/>
      <c r="Q3506" s="200"/>
      <c r="R3506" s="200"/>
      <c r="S3506" s="200"/>
      <c r="T3506" s="201"/>
      <c r="AT3506" s="195" t="s">
        <v>188</v>
      </c>
      <c r="AU3506" s="195" t="s">
        <v>81</v>
      </c>
      <c r="AV3506" s="12" t="s">
        <v>81</v>
      </c>
      <c r="AW3506" s="12" t="s">
        <v>34</v>
      </c>
      <c r="AX3506" s="12" t="s">
        <v>72</v>
      </c>
      <c r="AY3506" s="195" t="s">
        <v>177</v>
      </c>
    </row>
    <row r="3507" spans="2:51" s="14" customFormat="1" ht="12">
      <c r="B3507" s="221"/>
      <c r="D3507" s="191" t="s">
        <v>188</v>
      </c>
      <c r="E3507" s="222" t="s">
        <v>3</v>
      </c>
      <c r="F3507" s="223" t="s">
        <v>356</v>
      </c>
      <c r="H3507" s="224">
        <v>15.66</v>
      </c>
      <c r="I3507" s="225"/>
      <c r="L3507" s="221"/>
      <c r="M3507" s="226"/>
      <c r="N3507" s="227"/>
      <c r="O3507" s="227"/>
      <c r="P3507" s="227"/>
      <c r="Q3507" s="227"/>
      <c r="R3507" s="227"/>
      <c r="S3507" s="227"/>
      <c r="T3507" s="228"/>
      <c r="AT3507" s="222" t="s">
        <v>188</v>
      </c>
      <c r="AU3507" s="222" t="s">
        <v>81</v>
      </c>
      <c r="AV3507" s="14" t="s">
        <v>194</v>
      </c>
      <c r="AW3507" s="14" t="s">
        <v>34</v>
      </c>
      <c r="AX3507" s="14" t="s">
        <v>72</v>
      </c>
      <c r="AY3507" s="222" t="s">
        <v>177</v>
      </c>
    </row>
    <row r="3508" spans="2:51" s="12" customFormat="1" ht="12">
      <c r="B3508" s="194"/>
      <c r="D3508" s="191" t="s">
        <v>188</v>
      </c>
      <c r="E3508" s="195" t="s">
        <v>3</v>
      </c>
      <c r="F3508" s="196" t="s">
        <v>2956</v>
      </c>
      <c r="H3508" s="197">
        <v>3.04</v>
      </c>
      <c r="I3508" s="198"/>
      <c r="L3508" s="194"/>
      <c r="M3508" s="199"/>
      <c r="N3508" s="200"/>
      <c r="O3508" s="200"/>
      <c r="P3508" s="200"/>
      <c r="Q3508" s="200"/>
      <c r="R3508" s="200"/>
      <c r="S3508" s="200"/>
      <c r="T3508" s="201"/>
      <c r="AT3508" s="195" t="s">
        <v>188</v>
      </c>
      <c r="AU3508" s="195" t="s">
        <v>81</v>
      </c>
      <c r="AV3508" s="12" t="s">
        <v>81</v>
      </c>
      <c r="AW3508" s="12" t="s">
        <v>34</v>
      </c>
      <c r="AX3508" s="12" t="s">
        <v>72</v>
      </c>
      <c r="AY3508" s="195" t="s">
        <v>177</v>
      </c>
    </row>
    <row r="3509" spans="2:51" s="14" customFormat="1" ht="12">
      <c r="B3509" s="221"/>
      <c r="D3509" s="191" t="s">
        <v>188</v>
      </c>
      <c r="E3509" s="222" t="s">
        <v>3</v>
      </c>
      <c r="F3509" s="223" t="s">
        <v>358</v>
      </c>
      <c r="H3509" s="224">
        <v>3.04</v>
      </c>
      <c r="I3509" s="225"/>
      <c r="L3509" s="221"/>
      <c r="M3509" s="226"/>
      <c r="N3509" s="227"/>
      <c r="O3509" s="227"/>
      <c r="P3509" s="227"/>
      <c r="Q3509" s="227"/>
      <c r="R3509" s="227"/>
      <c r="S3509" s="227"/>
      <c r="T3509" s="228"/>
      <c r="AT3509" s="222" t="s">
        <v>188</v>
      </c>
      <c r="AU3509" s="222" t="s">
        <v>81</v>
      </c>
      <c r="AV3509" s="14" t="s">
        <v>194</v>
      </c>
      <c r="AW3509" s="14" t="s">
        <v>34</v>
      </c>
      <c r="AX3509" s="14" t="s">
        <v>72</v>
      </c>
      <c r="AY3509" s="222" t="s">
        <v>177</v>
      </c>
    </row>
    <row r="3510" spans="2:51" s="13" customFormat="1" ht="12">
      <c r="B3510" s="213"/>
      <c r="D3510" s="191" t="s">
        <v>188</v>
      </c>
      <c r="E3510" s="214" t="s">
        <v>3</v>
      </c>
      <c r="F3510" s="215" t="s">
        <v>359</v>
      </c>
      <c r="H3510" s="216">
        <v>52.940000000000005</v>
      </c>
      <c r="I3510" s="217"/>
      <c r="L3510" s="213"/>
      <c r="M3510" s="218"/>
      <c r="N3510" s="219"/>
      <c r="O3510" s="219"/>
      <c r="P3510" s="219"/>
      <c r="Q3510" s="219"/>
      <c r="R3510" s="219"/>
      <c r="S3510" s="219"/>
      <c r="T3510" s="220"/>
      <c r="AT3510" s="214" t="s">
        <v>188</v>
      </c>
      <c r="AU3510" s="214" t="s">
        <v>81</v>
      </c>
      <c r="AV3510" s="13" t="s">
        <v>184</v>
      </c>
      <c r="AW3510" s="13" t="s">
        <v>34</v>
      </c>
      <c r="AX3510" s="13" t="s">
        <v>79</v>
      </c>
      <c r="AY3510" s="214" t="s">
        <v>177</v>
      </c>
    </row>
    <row r="3511" spans="2:65" s="1" customFormat="1" ht="16.5" customHeight="1">
      <c r="B3511" s="177"/>
      <c r="C3511" s="178" t="s">
        <v>2957</v>
      </c>
      <c r="D3511" s="178" t="s">
        <v>179</v>
      </c>
      <c r="E3511" s="179" t="s">
        <v>2958</v>
      </c>
      <c r="F3511" s="180" t="s">
        <v>2959</v>
      </c>
      <c r="G3511" s="181" t="s">
        <v>494</v>
      </c>
      <c r="H3511" s="182">
        <v>964.57</v>
      </c>
      <c r="I3511" s="183"/>
      <c r="J3511" s="184">
        <f>ROUND(I3511*H3511,2)</f>
        <v>0</v>
      </c>
      <c r="K3511" s="180" t="s">
        <v>183</v>
      </c>
      <c r="L3511" s="37"/>
      <c r="M3511" s="185" t="s">
        <v>3</v>
      </c>
      <c r="N3511" s="186" t="s">
        <v>43</v>
      </c>
      <c r="O3511" s="70"/>
      <c r="P3511" s="187">
        <f>O3511*H3511</f>
        <v>0</v>
      </c>
      <c r="Q3511" s="187">
        <v>3E-05</v>
      </c>
      <c r="R3511" s="187">
        <f>Q3511*H3511</f>
        <v>0.028937100000000004</v>
      </c>
      <c r="S3511" s="187">
        <v>0</v>
      </c>
      <c r="T3511" s="188">
        <f>S3511*H3511</f>
        <v>0</v>
      </c>
      <c r="AR3511" s="189" t="s">
        <v>265</v>
      </c>
      <c r="AT3511" s="189" t="s">
        <v>179</v>
      </c>
      <c r="AU3511" s="189" t="s">
        <v>81</v>
      </c>
      <c r="AY3511" s="18" t="s">
        <v>177</v>
      </c>
      <c r="BE3511" s="190">
        <f>IF(N3511="základní",J3511,0)</f>
        <v>0</v>
      </c>
      <c r="BF3511" s="190">
        <f>IF(N3511="snížená",J3511,0)</f>
        <v>0</v>
      </c>
      <c r="BG3511" s="190">
        <f>IF(N3511="zákl. přenesená",J3511,0)</f>
        <v>0</v>
      </c>
      <c r="BH3511" s="190">
        <f>IF(N3511="sníž. přenesená",J3511,0)</f>
        <v>0</v>
      </c>
      <c r="BI3511" s="190">
        <f>IF(N3511="nulová",J3511,0)</f>
        <v>0</v>
      </c>
      <c r="BJ3511" s="18" t="s">
        <v>79</v>
      </c>
      <c r="BK3511" s="190">
        <f>ROUND(I3511*H3511,2)</f>
        <v>0</v>
      </c>
      <c r="BL3511" s="18" t="s">
        <v>265</v>
      </c>
      <c r="BM3511" s="189" t="s">
        <v>2960</v>
      </c>
    </row>
    <row r="3512" spans="2:47" s="1" customFormat="1" ht="12">
      <c r="B3512" s="37"/>
      <c r="D3512" s="191" t="s">
        <v>186</v>
      </c>
      <c r="F3512" s="192" t="s">
        <v>2961</v>
      </c>
      <c r="I3512" s="122"/>
      <c r="L3512" s="37"/>
      <c r="M3512" s="193"/>
      <c r="N3512" s="70"/>
      <c r="O3512" s="70"/>
      <c r="P3512" s="70"/>
      <c r="Q3512" s="70"/>
      <c r="R3512" s="70"/>
      <c r="S3512" s="70"/>
      <c r="T3512" s="71"/>
      <c r="AT3512" s="18" t="s">
        <v>186</v>
      </c>
      <c r="AU3512" s="18" t="s">
        <v>81</v>
      </c>
    </row>
    <row r="3513" spans="2:51" s="12" customFormat="1" ht="12">
      <c r="B3513" s="194"/>
      <c r="D3513" s="191" t="s">
        <v>188</v>
      </c>
      <c r="E3513" s="195" t="s">
        <v>3</v>
      </c>
      <c r="F3513" s="196" t="s">
        <v>2962</v>
      </c>
      <c r="H3513" s="197">
        <v>964.57</v>
      </c>
      <c r="I3513" s="198"/>
      <c r="L3513" s="194"/>
      <c r="M3513" s="199"/>
      <c r="N3513" s="200"/>
      <c r="O3513" s="200"/>
      <c r="P3513" s="200"/>
      <c r="Q3513" s="200"/>
      <c r="R3513" s="200"/>
      <c r="S3513" s="200"/>
      <c r="T3513" s="201"/>
      <c r="AT3513" s="195" t="s">
        <v>188</v>
      </c>
      <c r="AU3513" s="195" t="s">
        <v>81</v>
      </c>
      <c r="AV3513" s="12" t="s">
        <v>81</v>
      </c>
      <c r="AW3513" s="12" t="s">
        <v>34</v>
      </c>
      <c r="AX3513" s="12" t="s">
        <v>79</v>
      </c>
      <c r="AY3513" s="195" t="s">
        <v>177</v>
      </c>
    </row>
    <row r="3514" spans="2:65" s="1" customFormat="1" ht="16.5" customHeight="1">
      <c r="B3514" s="177"/>
      <c r="C3514" s="178" t="s">
        <v>2963</v>
      </c>
      <c r="D3514" s="178" t="s">
        <v>179</v>
      </c>
      <c r="E3514" s="179" t="s">
        <v>2964</v>
      </c>
      <c r="F3514" s="180" t="s">
        <v>2965</v>
      </c>
      <c r="G3514" s="181" t="s">
        <v>494</v>
      </c>
      <c r="H3514" s="182">
        <v>964.57</v>
      </c>
      <c r="I3514" s="183"/>
      <c r="J3514" s="184">
        <f>ROUND(I3514*H3514,2)</f>
        <v>0</v>
      </c>
      <c r="K3514" s="180" t="s">
        <v>3</v>
      </c>
      <c r="L3514" s="37"/>
      <c r="M3514" s="185" t="s">
        <v>3</v>
      </c>
      <c r="N3514" s="186" t="s">
        <v>43</v>
      </c>
      <c r="O3514" s="70"/>
      <c r="P3514" s="187">
        <f>O3514*H3514</f>
        <v>0</v>
      </c>
      <c r="Q3514" s="187">
        <v>0</v>
      </c>
      <c r="R3514" s="187">
        <f>Q3514*H3514</f>
        <v>0</v>
      </c>
      <c r="S3514" s="187">
        <v>0</v>
      </c>
      <c r="T3514" s="188">
        <f>S3514*H3514</f>
        <v>0</v>
      </c>
      <c r="AR3514" s="189" t="s">
        <v>265</v>
      </c>
      <c r="AT3514" s="189" t="s">
        <v>179</v>
      </c>
      <c r="AU3514" s="189" t="s">
        <v>81</v>
      </c>
      <c r="AY3514" s="18" t="s">
        <v>177</v>
      </c>
      <c r="BE3514" s="190">
        <f>IF(N3514="základní",J3514,0)</f>
        <v>0</v>
      </c>
      <c r="BF3514" s="190">
        <f>IF(N3514="snížená",J3514,0)</f>
        <v>0</v>
      </c>
      <c r="BG3514" s="190">
        <f>IF(N3514="zákl. přenesená",J3514,0)</f>
        <v>0</v>
      </c>
      <c r="BH3514" s="190">
        <f>IF(N3514="sníž. přenesená",J3514,0)</f>
        <v>0</v>
      </c>
      <c r="BI3514" s="190">
        <f>IF(N3514="nulová",J3514,0)</f>
        <v>0</v>
      </c>
      <c r="BJ3514" s="18" t="s">
        <v>79</v>
      </c>
      <c r="BK3514" s="190">
        <f>ROUND(I3514*H3514,2)</f>
        <v>0</v>
      </c>
      <c r="BL3514" s="18" t="s">
        <v>265</v>
      </c>
      <c r="BM3514" s="189" t="s">
        <v>2966</v>
      </c>
    </row>
    <row r="3515" spans="2:65" s="1" customFormat="1" ht="48" customHeight="1">
      <c r="B3515" s="177"/>
      <c r="C3515" s="178" t="s">
        <v>2967</v>
      </c>
      <c r="D3515" s="178" t="s">
        <v>179</v>
      </c>
      <c r="E3515" s="179" t="s">
        <v>2968</v>
      </c>
      <c r="F3515" s="180" t="s">
        <v>2969</v>
      </c>
      <c r="G3515" s="181" t="s">
        <v>221</v>
      </c>
      <c r="H3515" s="182">
        <v>37.797</v>
      </c>
      <c r="I3515" s="183"/>
      <c r="J3515" s="184">
        <f>ROUND(I3515*H3515,2)</f>
        <v>0</v>
      </c>
      <c r="K3515" s="180" t="s">
        <v>183</v>
      </c>
      <c r="L3515" s="37"/>
      <c r="M3515" s="185" t="s">
        <v>3</v>
      </c>
      <c r="N3515" s="186" t="s">
        <v>43</v>
      </c>
      <c r="O3515" s="70"/>
      <c r="P3515" s="187">
        <f>O3515*H3515</f>
        <v>0</v>
      </c>
      <c r="Q3515" s="187">
        <v>0</v>
      </c>
      <c r="R3515" s="187">
        <f>Q3515*H3515</f>
        <v>0</v>
      </c>
      <c r="S3515" s="187">
        <v>0</v>
      </c>
      <c r="T3515" s="188">
        <f>S3515*H3515</f>
        <v>0</v>
      </c>
      <c r="AR3515" s="189" t="s">
        <v>265</v>
      </c>
      <c r="AT3515" s="189" t="s">
        <v>179</v>
      </c>
      <c r="AU3515" s="189" t="s">
        <v>81</v>
      </c>
      <c r="AY3515" s="18" t="s">
        <v>177</v>
      </c>
      <c r="BE3515" s="190">
        <f>IF(N3515="základní",J3515,0)</f>
        <v>0</v>
      </c>
      <c r="BF3515" s="190">
        <f>IF(N3515="snížená",J3515,0)</f>
        <v>0</v>
      </c>
      <c r="BG3515" s="190">
        <f>IF(N3515="zákl. přenesená",J3515,0)</f>
        <v>0</v>
      </c>
      <c r="BH3515" s="190">
        <f>IF(N3515="sníž. přenesená",J3515,0)</f>
        <v>0</v>
      </c>
      <c r="BI3515" s="190">
        <f>IF(N3515="nulová",J3515,0)</f>
        <v>0</v>
      </c>
      <c r="BJ3515" s="18" t="s">
        <v>79</v>
      </c>
      <c r="BK3515" s="190">
        <f>ROUND(I3515*H3515,2)</f>
        <v>0</v>
      </c>
      <c r="BL3515" s="18" t="s">
        <v>265</v>
      </c>
      <c r="BM3515" s="189" t="s">
        <v>2970</v>
      </c>
    </row>
    <row r="3516" spans="2:47" s="1" customFormat="1" ht="12">
      <c r="B3516" s="37"/>
      <c r="D3516" s="191" t="s">
        <v>186</v>
      </c>
      <c r="F3516" s="192" t="s">
        <v>1641</v>
      </c>
      <c r="I3516" s="122"/>
      <c r="L3516" s="37"/>
      <c r="M3516" s="193"/>
      <c r="N3516" s="70"/>
      <c r="O3516" s="70"/>
      <c r="P3516" s="70"/>
      <c r="Q3516" s="70"/>
      <c r="R3516" s="70"/>
      <c r="S3516" s="70"/>
      <c r="T3516" s="71"/>
      <c r="AT3516" s="18" t="s">
        <v>186</v>
      </c>
      <c r="AU3516" s="18" t="s">
        <v>81</v>
      </c>
    </row>
    <row r="3517" spans="2:63" s="11" customFormat="1" ht="22.8" customHeight="1">
      <c r="B3517" s="164"/>
      <c r="D3517" s="165" t="s">
        <v>71</v>
      </c>
      <c r="E3517" s="175" t="s">
        <v>2971</v>
      </c>
      <c r="F3517" s="175" t="s">
        <v>2972</v>
      </c>
      <c r="I3517" s="167"/>
      <c r="J3517" s="176">
        <f>BK3517</f>
        <v>0</v>
      </c>
      <c r="L3517" s="164"/>
      <c r="M3517" s="169"/>
      <c r="N3517" s="170"/>
      <c r="O3517" s="170"/>
      <c r="P3517" s="171">
        <f>SUM(P3518:P3888)</f>
        <v>0</v>
      </c>
      <c r="Q3517" s="170"/>
      <c r="R3517" s="171">
        <f>SUM(R3518:R3888)</f>
        <v>19.383705000000003</v>
      </c>
      <c r="S3517" s="170"/>
      <c r="T3517" s="172">
        <f>SUM(T3518:T3888)</f>
        <v>6.858780000000001</v>
      </c>
      <c r="AR3517" s="165" t="s">
        <v>81</v>
      </c>
      <c r="AT3517" s="173" t="s">
        <v>71</v>
      </c>
      <c r="AU3517" s="173" t="s">
        <v>79</v>
      </c>
      <c r="AY3517" s="165" t="s">
        <v>177</v>
      </c>
      <c r="BK3517" s="174">
        <f>SUM(BK3518:BK3888)</f>
        <v>0</v>
      </c>
    </row>
    <row r="3518" spans="2:65" s="1" customFormat="1" ht="24" customHeight="1">
      <c r="B3518" s="177"/>
      <c r="C3518" s="178" t="s">
        <v>2973</v>
      </c>
      <c r="D3518" s="178" t="s">
        <v>179</v>
      </c>
      <c r="E3518" s="179" t="s">
        <v>2974</v>
      </c>
      <c r="F3518" s="180" t="s">
        <v>2975</v>
      </c>
      <c r="G3518" s="181" t="s">
        <v>261</v>
      </c>
      <c r="H3518" s="182">
        <v>3141.22</v>
      </c>
      <c r="I3518" s="183"/>
      <c r="J3518" s="184">
        <f>ROUND(I3518*H3518,2)</f>
        <v>0</v>
      </c>
      <c r="K3518" s="180" t="s">
        <v>3</v>
      </c>
      <c r="L3518" s="37"/>
      <c r="M3518" s="185" t="s">
        <v>3</v>
      </c>
      <c r="N3518" s="186" t="s">
        <v>43</v>
      </c>
      <c r="O3518" s="70"/>
      <c r="P3518" s="187">
        <f>O3518*H3518</f>
        <v>0</v>
      </c>
      <c r="Q3518" s="187">
        <v>0</v>
      </c>
      <c r="R3518" s="187">
        <f>Q3518*H3518</f>
        <v>0</v>
      </c>
      <c r="S3518" s="187">
        <v>0</v>
      </c>
      <c r="T3518" s="188">
        <f>S3518*H3518</f>
        <v>0</v>
      </c>
      <c r="AR3518" s="189" t="s">
        <v>265</v>
      </c>
      <c r="AT3518" s="189" t="s">
        <v>179</v>
      </c>
      <c r="AU3518" s="189" t="s">
        <v>81</v>
      </c>
      <c r="AY3518" s="18" t="s">
        <v>177</v>
      </c>
      <c r="BE3518" s="190">
        <f>IF(N3518="základní",J3518,0)</f>
        <v>0</v>
      </c>
      <c r="BF3518" s="190">
        <f>IF(N3518="snížená",J3518,0)</f>
        <v>0</v>
      </c>
      <c r="BG3518" s="190">
        <f>IF(N3518="zákl. přenesená",J3518,0)</f>
        <v>0</v>
      </c>
      <c r="BH3518" s="190">
        <f>IF(N3518="sníž. přenesená",J3518,0)</f>
        <v>0</v>
      </c>
      <c r="BI3518" s="190">
        <f>IF(N3518="nulová",J3518,0)</f>
        <v>0</v>
      </c>
      <c r="BJ3518" s="18" t="s">
        <v>79</v>
      </c>
      <c r="BK3518" s="190">
        <f>ROUND(I3518*H3518,2)</f>
        <v>0</v>
      </c>
      <c r="BL3518" s="18" t="s">
        <v>265</v>
      </c>
      <c r="BM3518" s="189" t="s">
        <v>2976</v>
      </c>
    </row>
    <row r="3519" spans="2:51" s="12" customFormat="1" ht="12">
      <c r="B3519" s="194"/>
      <c r="D3519" s="191" t="s">
        <v>188</v>
      </c>
      <c r="E3519" s="195" t="s">
        <v>3</v>
      </c>
      <c r="F3519" s="196" t="s">
        <v>2977</v>
      </c>
      <c r="H3519" s="197">
        <v>133.97</v>
      </c>
      <c r="I3519" s="198"/>
      <c r="L3519" s="194"/>
      <c r="M3519" s="199"/>
      <c r="N3519" s="200"/>
      <c r="O3519" s="200"/>
      <c r="P3519" s="200"/>
      <c r="Q3519" s="200"/>
      <c r="R3519" s="200"/>
      <c r="S3519" s="200"/>
      <c r="T3519" s="201"/>
      <c r="AT3519" s="195" t="s">
        <v>188</v>
      </c>
      <c r="AU3519" s="195" t="s">
        <v>81</v>
      </c>
      <c r="AV3519" s="12" t="s">
        <v>81</v>
      </c>
      <c r="AW3519" s="12" t="s">
        <v>34</v>
      </c>
      <c r="AX3519" s="12" t="s">
        <v>72</v>
      </c>
      <c r="AY3519" s="195" t="s">
        <v>177</v>
      </c>
    </row>
    <row r="3520" spans="2:51" s="12" customFormat="1" ht="12">
      <c r="B3520" s="194"/>
      <c r="D3520" s="191" t="s">
        <v>188</v>
      </c>
      <c r="E3520" s="195" t="s">
        <v>3</v>
      </c>
      <c r="F3520" s="196" t="s">
        <v>2978</v>
      </c>
      <c r="H3520" s="197">
        <v>384.56</v>
      </c>
      <c r="I3520" s="198"/>
      <c r="L3520" s="194"/>
      <c r="M3520" s="199"/>
      <c r="N3520" s="200"/>
      <c r="O3520" s="200"/>
      <c r="P3520" s="200"/>
      <c r="Q3520" s="200"/>
      <c r="R3520" s="200"/>
      <c r="S3520" s="200"/>
      <c r="T3520" s="201"/>
      <c r="AT3520" s="195" t="s">
        <v>188</v>
      </c>
      <c r="AU3520" s="195" t="s">
        <v>81</v>
      </c>
      <c r="AV3520" s="12" t="s">
        <v>81</v>
      </c>
      <c r="AW3520" s="12" t="s">
        <v>34</v>
      </c>
      <c r="AX3520" s="12" t="s">
        <v>72</v>
      </c>
      <c r="AY3520" s="195" t="s">
        <v>177</v>
      </c>
    </row>
    <row r="3521" spans="2:51" s="12" customFormat="1" ht="12">
      <c r="B3521" s="194"/>
      <c r="D3521" s="191" t="s">
        <v>188</v>
      </c>
      <c r="E3521" s="195" t="s">
        <v>3</v>
      </c>
      <c r="F3521" s="196" t="s">
        <v>2979</v>
      </c>
      <c r="H3521" s="197">
        <v>80.36</v>
      </c>
      <c r="I3521" s="198"/>
      <c r="L3521" s="194"/>
      <c r="M3521" s="199"/>
      <c r="N3521" s="200"/>
      <c r="O3521" s="200"/>
      <c r="P3521" s="200"/>
      <c r="Q3521" s="200"/>
      <c r="R3521" s="200"/>
      <c r="S3521" s="200"/>
      <c r="T3521" s="201"/>
      <c r="AT3521" s="195" t="s">
        <v>188</v>
      </c>
      <c r="AU3521" s="195" t="s">
        <v>81</v>
      </c>
      <c r="AV3521" s="12" t="s">
        <v>81</v>
      </c>
      <c r="AW3521" s="12" t="s">
        <v>34</v>
      </c>
      <c r="AX3521" s="12" t="s">
        <v>72</v>
      </c>
      <c r="AY3521" s="195" t="s">
        <v>177</v>
      </c>
    </row>
    <row r="3522" spans="2:51" s="14" customFormat="1" ht="12">
      <c r="B3522" s="221"/>
      <c r="D3522" s="191" t="s">
        <v>188</v>
      </c>
      <c r="E3522" s="222" t="s">
        <v>3</v>
      </c>
      <c r="F3522" s="223" t="s">
        <v>374</v>
      </c>
      <c r="H3522" s="224">
        <v>598.89</v>
      </c>
      <c r="I3522" s="225"/>
      <c r="L3522" s="221"/>
      <c r="M3522" s="226"/>
      <c r="N3522" s="227"/>
      <c r="O3522" s="227"/>
      <c r="P3522" s="227"/>
      <c r="Q3522" s="227"/>
      <c r="R3522" s="227"/>
      <c r="S3522" s="227"/>
      <c r="T3522" s="228"/>
      <c r="AT3522" s="222" t="s">
        <v>188</v>
      </c>
      <c r="AU3522" s="222" t="s">
        <v>81</v>
      </c>
      <c r="AV3522" s="14" t="s">
        <v>194</v>
      </c>
      <c r="AW3522" s="14" t="s">
        <v>34</v>
      </c>
      <c r="AX3522" s="14" t="s">
        <v>72</v>
      </c>
      <c r="AY3522" s="222" t="s">
        <v>177</v>
      </c>
    </row>
    <row r="3523" spans="2:51" s="12" customFormat="1" ht="12">
      <c r="B3523" s="194"/>
      <c r="D3523" s="191" t="s">
        <v>188</v>
      </c>
      <c r="E3523" s="195" t="s">
        <v>3</v>
      </c>
      <c r="F3523" s="196" t="s">
        <v>2980</v>
      </c>
      <c r="H3523" s="197">
        <v>318.41</v>
      </c>
      <c r="I3523" s="198"/>
      <c r="L3523" s="194"/>
      <c r="M3523" s="199"/>
      <c r="N3523" s="200"/>
      <c r="O3523" s="200"/>
      <c r="P3523" s="200"/>
      <c r="Q3523" s="200"/>
      <c r="R3523" s="200"/>
      <c r="S3523" s="200"/>
      <c r="T3523" s="201"/>
      <c r="AT3523" s="195" t="s">
        <v>188</v>
      </c>
      <c r="AU3523" s="195" t="s">
        <v>81</v>
      </c>
      <c r="AV3523" s="12" t="s">
        <v>81</v>
      </c>
      <c r="AW3523" s="12" t="s">
        <v>34</v>
      </c>
      <c r="AX3523" s="12" t="s">
        <v>72</v>
      </c>
      <c r="AY3523" s="195" t="s">
        <v>177</v>
      </c>
    </row>
    <row r="3524" spans="2:51" s="12" customFormat="1" ht="12">
      <c r="B3524" s="194"/>
      <c r="D3524" s="191" t="s">
        <v>188</v>
      </c>
      <c r="E3524" s="195" t="s">
        <v>3</v>
      </c>
      <c r="F3524" s="196" t="s">
        <v>2981</v>
      </c>
      <c r="H3524" s="197">
        <v>435.03</v>
      </c>
      <c r="I3524" s="198"/>
      <c r="L3524" s="194"/>
      <c r="M3524" s="199"/>
      <c r="N3524" s="200"/>
      <c r="O3524" s="200"/>
      <c r="P3524" s="200"/>
      <c r="Q3524" s="200"/>
      <c r="R3524" s="200"/>
      <c r="S3524" s="200"/>
      <c r="T3524" s="201"/>
      <c r="AT3524" s="195" t="s">
        <v>188</v>
      </c>
      <c r="AU3524" s="195" t="s">
        <v>81</v>
      </c>
      <c r="AV3524" s="12" t="s">
        <v>81</v>
      </c>
      <c r="AW3524" s="12" t="s">
        <v>34</v>
      </c>
      <c r="AX3524" s="12" t="s">
        <v>72</v>
      </c>
      <c r="AY3524" s="195" t="s">
        <v>177</v>
      </c>
    </row>
    <row r="3525" spans="2:51" s="14" customFormat="1" ht="12">
      <c r="B3525" s="221"/>
      <c r="D3525" s="191" t="s">
        <v>188</v>
      </c>
      <c r="E3525" s="222" t="s">
        <v>3</v>
      </c>
      <c r="F3525" s="223" t="s">
        <v>365</v>
      </c>
      <c r="H3525" s="224">
        <v>753.44</v>
      </c>
      <c r="I3525" s="225"/>
      <c r="L3525" s="221"/>
      <c r="M3525" s="226"/>
      <c r="N3525" s="227"/>
      <c r="O3525" s="227"/>
      <c r="P3525" s="227"/>
      <c r="Q3525" s="227"/>
      <c r="R3525" s="227"/>
      <c r="S3525" s="227"/>
      <c r="T3525" s="228"/>
      <c r="AT3525" s="222" t="s">
        <v>188</v>
      </c>
      <c r="AU3525" s="222" t="s">
        <v>81</v>
      </c>
      <c r="AV3525" s="14" t="s">
        <v>194</v>
      </c>
      <c r="AW3525" s="14" t="s">
        <v>34</v>
      </c>
      <c r="AX3525" s="14" t="s">
        <v>72</v>
      </c>
      <c r="AY3525" s="222" t="s">
        <v>177</v>
      </c>
    </row>
    <row r="3526" spans="2:51" s="12" customFormat="1" ht="12">
      <c r="B3526" s="194"/>
      <c r="D3526" s="191" t="s">
        <v>188</v>
      </c>
      <c r="E3526" s="195" t="s">
        <v>3</v>
      </c>
      <c r="F3526" s="196" t="s">
        <v>2982</v>
      </c>
      <c r="H3526" s="197">
        <v>353.19</v>
      </c>
      <c r="I3526" s="198"/>
      <c r="L3526" s="194"/>
      <c r="M3526" s="199"/>
      <c r="N3526" s="200"/>
      <c r="O3526" s="200"/>
      <c r="P3526" s="200"/>
      <c r="Q3526" s="200"/>
      <c r="R3526" s="200"/>
      <c r="S3526" s="200"/>
      <c r="T3526" s="201"/>
      <c r="AT3526" s="195" t="s">
        <v>188</v>
      </c>
      <c r="AU3526" s="195" t="s">
        <v>81</v>
      </c>
      <c r="AV3526" s="12" t="s">
        <v>81</v>
      </c>
      <c r="AW3526" s="12" t="s">
        <v>34</v>
      </c>
      <c r="AX3526" s="12" t="s">
        <v>72</v>
      </c>
      <c r="AY3526" s="195" t="s">
        <v>177</v>
      </c>
    </row>
    <row r="3527" spans="2:51" s="12" customFormat="1" ht="12">
      <c r="B3527" s="194"/>
      <c r="D3527" s="191" t="s">
        <v>188</v>
      </c>
      <c r="E3527" s="195" t="s">
        <v>3</v>
      </c>
      <c r="F3527" s="196" t="s">
        <v>2983</v>
      </c>
      <c r="H3527" s="197">
        <v>413.34</v>
      </c>
      <c r="I3527" s="198"/>
      <c r="L3527" s="194"/>
      <c r="M3527" s="199"/>
      <c r="N3527" s="200"/>
      <c r="O3527" s="200"/>
      <c r="P3527" s="200"/>
      <c r="Q3527" s="200"/>
      <c r="R3527" s="200"/>
      <c r="S3527" s="200"/>
      <c r="T3527" s="201"/>
      <c r="AT3527" s="195" t="s">
        <v>188</v>
      </c>
      <c r="AU3527" s="195" t="s">
        <v>81</v>
      </c>
      <c r="AV3527" s="12" t="s">
        <v>81</v>
      </c>
      <c r="AW3527" s="12" t="s">
        <v>34</v>
      </c>
      <c r="AX3527" s="12" t="s">
        <v>72</v>
      </c>
      <c r="AY3527" s="195" t="s">
        <v>177</v>
      </c>
    </row>
    <row r="3528" spans="2:51" s="14" customFormat="1" ht="12">
      <c r="B3528" s="221"/>
      <c r="D3528" s="191" t="s">
        <v>188</v>
      </c>
      <c r="E3528" s="222" t="s">
        <v>3</v>
      </c>
      <c r="F3528" s="223" t="s">
        <v>366</v>
      </c>
      <c r="H3528" s="224">
        <v>766.53</v>
      </c>
      <c r="I3528" s="225"/>
      <c r="L3528" s="221"/>
      <c r="M3528" s="226"/>
      <c r="N3528" s="227"/>
      <c r="O3528" s="227"/>
      <c r="P3528" s="227"/>
      <c r="Q3528" s="227"/>
      <c r="R3528" s="227"/>
      <c r="S3528" s="227"/>
      <c r="T3528" s="228"/>
      <c r="AT3528" s="222" t="s">
        <v>188</v>
      </c>
      <c r="AU3528" s="222" t="s">
        <v>81</v>
      </c>
      <c r="AV3528" s="14" t="s">
        <v>194</v>
      </c>
      <c r="AW3528" s="14" t="s">
        <v>34</v>
      </c>
      <c r="AX3528" s="14" t="s">
        <v>72</v>
      </c>
      <c r="AY3528" s="222" t="s">
        <v>177</v>
      </c>
    </row>
    <row r="3529" spans="2:51" s="12" customFormat="1" ht="12">
      <c r="B3529" s="194"/>
      <c r="D3529" s="191" t="s">
        <v>188</v>
      </c>
      <c r="E3529" s="195" t="s">
        <v>3</v>
      </c>
      <c r="F3529" s="196" t="s">
        <v>2982</v>
      </c>
      <c r="H3529" s="197">
        <v>353.19</v>
      </c>
      <c r="I3529" s="198"/>
      <c r="L3529" s="194"/>
      <c r="M3529" s="199"/>
      <c r="N3529" s="200"/>
      <c r="O3529" s="200"/>
      <c r="P3529" s="200"/>
      <c r="Q3529" s="200"/>
      <c r="R3529" s="200"/>
      <c r="S3529" s="200"/>
      <c r="T3529" s="201"/>
      <c r="AT3529" s="195" t="s">
        <v>188</v>
      </c>
      <c r="AU3529" s="195" t="s">
        <v>81</v>
      </c>
      <c r="AV3529" s="12" t="s">
        <v>81</v>
      </c>
      <c r="AW3529" s="12" t="s">
        <v>34</v>
      </c>
      <c r="AX3529" s="12" t="s">
        <v>72</v>
      </c>
      <c r="AY3529" s="195" t="s">
        <v>177</v>
      </c>
    </row>
    <row r="3530" spans="2:51" s="12" customFormat="1" ht="12">
      <c r="B3530" s="194"/>
      <c r="D3530" s="191" t="s">
        <v>188</v>
      </c>
      <c r="E3530" s="195" t="s">
        <v>3</v>
      </c>
      <c r="F3530" s="196" t="s">
        <v>2983</v>
      </c>
      <c r="H3530" s="197">
        <v>413.34</v>
      </c>
      <c r="I3530" s="198"/>
      <c r="L3530" s="194"/>
      <c r="M3530" s="199"/>
      <c r="N3530" s="200"/>
      <c r="O3530" s="200"/>
      <c r="P3530" s="200"/>
      <c r="Q3530" s="200"/>
      <c r="R3530" s="200"/>
      <c r="S3530" s="200"/>
      <c r="T3530" s="201"/>
      <c r="AT3530" s="195" t="s">
        <v>188</v>
      </c>
      <c r="AU3530" s="195" t="s">
        <v>81</v>
      </c>
      <c r="AV3530" s="12" t="s">
        <v>81</v>
      </c>
      <c r="AW3530" s="12" t="s">
        <v>34</v>
      </c>
      <c r="AX3530" s="12" t="s">
        <v>72</v>
      </c>
      <c r="AY3530" s="195" t="s">
        <v>177</v>
      </c>
    </row>
    <row r="3531" spans="2:51" s="14" customFormat="1" ht="12">
      <c r="B3531" s="221"/>
      <c r="D3531" s="191" t="s">
        <v>188</v>
      </c>
      <c r="E3531" s="222" t="s">
        <v>3</v>
      </c>
      <c r="F3531" s="223" t="s">
        <v>367</v>
      </c>
      <c r="H3531" s="224">
        <v>766.53</v>
      </c>
      <c r="I3531" s="225"/>
      <c r="L3531" s="221"/>
      <c r="M3531" s="226"/>
      <c r="N3531" s="227"/>
      <c r="O3531" s="227"/>
      <c r="P3531" s="227"/>
      <c r="Q3531" s="227"/>
      <c r="R3531" s="227"/>
      <c r="S3531" s="227"/>
      <c r="T3531" s="228"/>
      <c r="AT3531" s="222" t="s">
        <v>188</v>
      </c>
      <c r="AU3531" s="222" t="s">
        <v>81</v>
      </c>
      <c r="AV3531" s="14" t="s">
        <v>194</v>
      </c>
      <c r="AW3531" s="14" t="s">
        <v>34</v>
      </c>
      <c r="AX3531" s="14" t="s">
        <v>72</v>
      </c>
      <c r="AY3531" s="222" t="s">
        <v>177</v>
      </c>
    </row>
    <row r="3532" spans="2:51" s="12" customFormat="1" ht="12">
      <c r="B3532" s="194"/>
      <c r="D3532" s="191" t="s">
        <v>188</v>
      </c>
      <c r="E3532" s="195" t="s">
        <v>3</v>
      </c>
      <c r="F3532" s="196" t="s">
        <v>2984</v>
      </c>
      <c r="H3532" s="197">
        <v>521.26</v>
      </c>
      <c r="I3532" s="198"/>
      <c r="L3532" s="194"/>
      <c r="M3532" s="199"/>
      <c r="N3532" s="200"/>
      <c r="O3532" s="200"/>
      <c r="P3532" s="200"/>
      <c r="Q3532" s="200"/>
      <c r="R3532" s="200"/>
      <c r="S3532" s="200"/>
      <c r="T3532" s="201"/>
      <c r="AT3532" s="195" t="s">
        <v>188</v>
      </c>
      <c r="AU3532" s="195" t="s">
        <v>81</v>
      </c>
      <c r="AV3532" s="12" t="s">
        <v>81</v>
      </c>
      <c r="AW3532" s="12" t="s">
        <v>34</v>
      </c>
      <c r="AX3532" s="12" t="s">
        <v>72</v>
      </c>
      <c r="AY3532" s="195" t="s">
        <v>177</v>
      </c>
    </row>
    <row r="3533" spans="2:51" s="12" customFormat="1" ht="12">
      <c r="B3533" s="194"/>
      <c r="D3533" s="191" t="s">
        <v>188</v>
      </c>
      <c r="E3533" s="195" t="s">
        <v>3</v>
      </c>
      <c r="F3533" s="196" t="s">
        <v>2985</v>
      </c>
      <c r="H3533" s="197">
        <v>278.85</v>
      </c>
      <c r="I3533" s="198"/>
      <c r="L3533" s="194"/>
      <c r="M3533" s="199"/>
      <c r="N3533" s="200"/>
      <c r="O3533" s="200"/>
      <c r="P3533" s="200"/>
      <c r="Q3533" s="200"/>
      <c r="R3533" s="200"/>
      <c r="S3533" s="200"/>
      <c r="T3533" s="201"/>
      <c r="AT3533" s="195" t="s">
        <v>188</v>
      </c>
      <c r="AU3533" s="195" t="s">
        <v>81</v>
      </c>
      <c r="AV3533" s="12" t="s">
        <v>81</v>
      </c>
      <c r="AW3533" s="12" t="s">
        <v>34</v>
      </c>
      <c r="AX3533" s="12" t="s">
        <v>72</v>
      </c>
      <c r="AY3533" s="195" t="s">
        <v>177</v>
      </c>
    </row>
    <row r="3534" spans="2:51" s="14" customFormat="1" ht="12">
      <c r="B3534" s="221"/>
      <c r="D3534" s="191" t="s">
        <v>188</v>
      </c>
      <c r="E3534" s="222" t="s">
        <v>3</v>
      </c>
      <c r="F3534" s="223" t="s">
        <v>356</v>
      </c>
      <c r="H3534" s="224">
        <v>800.11</v>
      </c>
      <c r="I3534" s="225"/>
      <c r="L3534" s="221"/>
      <c r="M3534" s="226"/>
      <c r="N3534" s="227"/>
      <c r="O3534" s="227"/>
      <c r="P3534" s="227"/>
      <c r="Q3534" s="227"/>
      <c r="R3534" s="227"/>
      <c r="S3534" s="227"/>
      <c r="T3534" s="228"/>
      <c r="AT3534" s="222" t="s">
        <v>188</v>
      </c>
      <c r="AU3534" s="222" t="s">
        <v>81</v>
      </c>
      <c r="AV3534" s="14" t="s">
        <v>194</v>
      </c>
      <c r="AW3534" s="14" t="s">
        <v>34</v>
      </c>
      <c r="AX3534" s="14" t="s">
        <v>72</v>
      </c>
      <c r="AY3534" s="222" t="s">
        <v>177</v>
      </c>
    </row>
    <row r="3535" spans="2:51" s="12" customFormat="1" ht="12">
      <c r="B3535" s="194"/>
      <c r="D3535" s="191" t="s">
        <v>188</v>
      </c>
      <c r="E3535" s="195" t="s">
        <v>3</v>
      </c>
      <c r="F3535" s="196" t="s">
        <v>2986</v>
      </c>
      <c r="H3535" s="197">
        <v>242.26</v>
      </c>
      <c r="I3535" s="198"/>
      <c r="L3535" s="194"/>
      <c r="M3535" s="199"/>
      <c r="N3535" s="200"/>
      <c r="O3535" s="200"/>
      <c r="P3535" s="200"/>
      <c r="Q3535" s="200"/>
      <c r="R3535" s="200"/>
      <c r="S3535" s="200"/>
      <c r="T3535" s="201"/>
      <c r="AT3535" s="195" t="s">
        <v>188</v>
      </c>
      <c r="AU3535" s="195" t="s">
        <v>81</v>
      </c>
      <c r="AV3535" s="12" t="s">
        <v>81</v>
      </c>
      <c r="AW3535" s="12" t="s">
        <v>34</v>
      </c>
      <c r="AX3535" s="12" t="s">
        <v>72</v>
      </c>
      <c r="AY3535" s="195" t="s">
        <v>177</v>
      </c>
    </row>
    <row r="3536" spans="2:51" s="12" customFormat="1" ht="12">
      <c r="B3536" s="194"/>
      <c r="D3536" s="191" t="s">
        <v>188</v>
      </c>
      <c r="E3536" s="195" t="s">
        <v>3</v>
      </c>
      <c r="F3536" s="196" t="s">
        <v>2987</v>
      </c>
      <c r="H3536" s="197">
        <v>153.02</v>
      </c>
      <c r="I3536" s="198"/>
      <c r="L3536" s="194"/>
      <c r="M3536" s="199"/>
      <c r="N3536" s="200"/>
      <c r="O3536" s="200"/>
      <c r="P3536" s="200"/>
      <c r="Q3536" s="200"/>
      <c r="R3536" s="200"/>
      <c r="S3536" s="200"/>
      <c r="T3536" s="201"/>
      <c r="AT3536" s="195" t="s">
        <v>188</v>
      </c>
      <c r="AU3536" s="195" t="s">
        <v>81</v>
      </c>
      <c r="AV3536" s="12" t="s">
        <v>81</v>
      </c>
      <c r="AW3536" s="12" t="s">
        <v>34</v>
      </c>
      <c r="AX3536" s="12" t="s">
        <v>72</v>
      </c>
      <c r="AY3536" s="195" t="s">
        <v>177</v>
      </c>
    </row>
    <row r="3537" spans="2:51" s="14" customFormat="1" ht="12">
      <c r="B3537" s="221"/>
      <c r="D3537" s="191" t="s">
        <v>188</v>
      </c>
      <c r="E3537" s="222" t="s">
        <v>3</v>
      </c>
      <c r="F3537" s="223" t="s">
        <v>358</v>
      </c>
      <c r="H3537" s="224">
        <v>395.28</v>
      </c>
      <c r="I3537" s="225"/>
      <c r="L3537" s="221"/>
      <c r="M3537" s="226"/>
      <c r="N3537" s="227"/>
      <c r="O3537" s="227"/>
      <c r="P3537" s="227"/>
      <c r="Q3537" s="227"/>
      <c r="R3537" s="227"/>
      <c r="S3537" s="227"/>
      <c r="T3537" s="228"/>
      <c r="AT3537" s="222" t="s">
        <v>188</v>
      </c>
      <c r="AU3537" s="222" t="s">
        <v>81</v>
      </c>
      <c r="AV3537" s="14" t="s">
        <v>194</v>
      </c>
      <c r="AW3537" s="14" t="s">
        <v>34</v>
      </c>
      <c r="AX3537" s="14" t="s">
        <v>72</v>
      </c>
      <c r="AY3537" s="222" t="s">
        <v>177</v>
      </c>
    </row>
    <row r="3538" spans="2:51" s="12" customFormat="1" ht="12">
      <c r="B3538" s="194"/>
      <c r="D3538" s="191" t="s">
        <v>188</v>
      </c>
      <c r="E3538" s="195" t="s">
        <v>3</v>
      </c>
      <c r="F3538" s="196" t="s">
        <v>2988</v>
      </c>
      <c r="H3538" s="197">
        <v>-939.56</v>
      </c>
      <c r="I3538" s="198"/>
      <c r="L3538" s="194"/>
      <c r="M3538" s="199"/>
      <c r="N3538" s="200"/>
      <c r="O3538" s="200"/>
      <c r="P3538" s="200"/>
      <c r="Q3538" s="200"/>
      <c r="R3538" s="200"/>
      <c r="S3538" s="200"/>
      <c r="T3538" s="201"/>
      <c r="AT3538" s="195" t="s">
        <v>188</v>
      </c>
      <c r="AU3538" s="195" t="s">
        <v>81</v>
      </c>
      <c r="AV3538" s="12" t="s">
        <v>81</v>
      </c>
      <c r="AW3538" s="12" t="s">
        <v>34</v>
      </c>
      <c r="AX3538" s="12" t="s">
        <v>72</v>
      </c>
      <c r="AY3538" s="195" t="s">
        <v>177</v>
      </c>
    </row>
    <row r="3539" spans="2:51" s="14" customFormat="1" ht="12">
      <c r="B3539" s="221"/>
      <c r="D3539" s="191" t="s">
        <v>188</v>
      </c>
      <c r="E3539" s="222" t="s">
        <v>3</v>
      </c>
      <c r="F3539" s="223" t="s">
        <v>2989</v>
      </c>
      <c r="H3539" s="224">
        <v>-939.56</v>
      </c>
      <c r="I3539" s="225"/>
      <c r="L3539" s="221"/>
      <c r="M3539" s="226"/>
      <c r="N3539" s="227"/>
      <c r="O3539" s="227"/>
      <c r="P3539" s="227"/>
      <c r="Q3539" s="227"/>
      <c r="R3539" s="227"/>
      <c r="S3539" s="227"/>
      <c r="T3539" s="228"/>
      <c r="AT3539" s="222" t="s">
        <v>188</v>
      </c>
      <c r="AU3539" s="222" t="s">
        <v>81</v>
      </c>
      <c r="AV3539" s="14" t="s">
        <v>194</v>
      </c>
      <c r="AW3539" s="14" t="s">
        <v>34</v>
      </c>
      <c r="AX3539" s="14" t="s">
        <v>72</v>
      </c>
      <c r="AY3539" s="222" t="s">
        <v>177</v>
      </c>
    </row>
    <row r="3540" spans="2:51" s="13" customFormat="1" ht="12">
      <c r="B3540" s="213"/>
      <c r="D3540" s="191" t="s">
        <v>188</v>
      </c>
      <c r="E3540" s="214" t="s">
        <v>3</v>
      </c>
      <c r="F3540" s="215" t="s">
        <v>359</v>
      </c>
      <c r="H3540" s="216">
        <v>3141.22</v>
      </c>
      <c r="I3540" s="217"/>
      <c r="L3540" s="213"/>
      <c r="M3540" s="218"/>
      <c r="N3540" s="219"/>
      <c r="O3540" s="219"/>
      <c r="P3540" s="219"/>
      <c r="Q3540" s="219"/>
      <c r="R3540" s="219"/>
      <c r="S3540" s="219"/>
      <c r="T3540" s="220"/>
      <c r="AT3540" s="214" t="s">
        <v>188</v>
      </c>
      <c r="AU3540" s="214" t="s">
        <v>81</v>
      </c>
      <c r="AV3540" s="13" t="s">
        <v>184</v>
      </c>
      <c r="AW3540" s="13" t="s">
        <v>34</v>
      </c>
      <c r="AX3540" s="13" t="s">
        <v>79</v>
      </c>
      <c r="AY3540" s="214" t="s">
        <v>177</v>
      </c>
    </row>
    <row r="3541" spans="2:65" s="1" customFormat="1" ht="36" customHeight="1">
      <c r="B3541" s="177"/>
      <c r="C3541" s="178" t="s">
        <v>2990</v>
      </c>
      <c r="D3541" s="178" t="s">
        <v>179</v>
      </c>
      <c r="E3541" s="179" t="s">
        <v>2991</v>
      </c>
      <c r="F3541" s="180" t="s">
        <v>2992</v>
      </c>
      <c r="G3541" s="181" t="s">
        <v>261</v>
      </c>
      <c r="H3541" s="182">
        <v>939.56</v>
      </c>
      <c r="I3541" s="183"/>
      <c r="J3541" s="184">
        <f>ROUND(I3541*H3541,2)</f>
        <v>0</v>
      </c>
      <c r="K3541" s="180" t="s">
        <v>3</v>
      </c>
      <c r="L3541" s="37"/>
      <c r="M3541" s="185" t="s">
        <v>3</v>
      </c>
      <c r="N3541" s="186" t="s">
        <v>43</v>
      </c>
      <c r="O3541" s="70"/>
      <c r="P3541" s="187">
        <f>O3541*H3541</f>
        <v>0</v>
      </c>
      <c r="Q3541" s="187">
        <v>0</v>
      </c>
      <c r="R3541" s="187">
        <f>Q3541*H3541</f>
        <v>0</v>
      </c>
      <c r="S3541" s="187">
        <v>0</v>
      </c>
      <c r="T3541" s="188">
        <f>S3541*H3541</f>
        <v>0</v>
      </c>
      <c r="AR3541" s="189" t="s">
        <v>265</v>
      </c>
      <c r="AT3541" s="189" t="s">
        <v>179</v>
      </c>
      <c r="AU3541" s="189" t="s">
        <v>81</v>
      </c>
      <c r="AY3541" s="18" t="s">
        <v>177</v>
      </c>
      <c r="BE3541" s="190">
        <f>IF(N3541="základní",J3541,0)</f>
        <v>0</v>
      </c>
      <c r="BF3541" s="190">
        <f>IF(N3541="snížená",J3541,0)</f>
        <v>0</v>
      </c>
      <c r="BG3541" s="190">
        <f>IF(N3541="zákl. přenesená",J3541,0)</f>
        <v>0</v>
      </c>
      <c r="BH3541" s="190">
        <f>IF(N3541="sníž. přenesená",J3541,0)</f>
        <v>0</v>
      </c>
      <c r="BI3541" s="190">
        <f>IF(N3541="nulová",J3541,0)</f>
        <v>0</v>
      </c>
      <c r="BJ3541" s="18" t="s">
        <v>79</v>
      </c>
      <c r="BK3541" s="190">
        <f>ROUND(I3541*H3541,2)</f>
        <v>0</v>
      </c>
      <c r="BL3541" s="18" t="s">
        <v>265</v>
      </c>
      <c r="BM3541" s="189" t="s">
        <v>2993</v>
      </c>
    </row>
    <row r="3542" spans="2:51" s="12" customFormat="1" ht="12">
      <c r="B3542" s="194"/>
      <c r="D3542" s="191" t="s">
        <v>188</v>
      </c>
      <c r="E3542" s="195" t="s">
        <v>3</v>
      </c>
      <c r="F3542" s="196" t="s">
        <v>2977</v>
      </c>
      <c r="H3542" s="197">
        <v>133.97</v>
      </c>
      <c r="I3542" s="198"/>
      <c r="L3542" s="194"/>
      <c r="M3542" s="199"/>
      <c r="N3542" s="200"/>
      <c r="O3542" s="200"/>
      <c r="P3542" s="200"/>
      <c r="Q3542" s="200"/>
      <c r="R3542" s="200"/>
      <c r="S3542" s="200"/>
      <c r="T3542" s="201"/>
      <c r="AT3542" s="195" t="s">
        <v>188</v>
      </c>
      <c r="AU3542" s="195" t="s">
        <v>81</v>
      </c>
      <c r="AV3542" s="12" t="s">
        <v>81</v>
      </c>
      <c r="AW3542" s="12" t="s">
        <v>34</v>
      </c>
      <c r="AX3542" s="12" t="s">
        <v>72</v>
      </c>
      <c r="AY3542" s="195" t="s">
        <v>177</v>
      </c>
    </row>
    <row r="3543" spans="2:51" s="12" customFormat="1" ht="12">
      <c r="B3543" s="194"/>
      <c r="D3543" s="191" t="s">
        <v>188</v>
      </c>
      <c r="E3543" s="195" t="s">
        <v>3</v>
      </c>
      <c r="F3543" s="196" t="s">
        <v>2978</v>
      </c>
      <c r="H3543" s="197">
        <v>384.56</v>
      </c>
      <c r="I3543" s="198"/>
      <c r="L3543" s="194"/>
      <c r="M3543" s="199"/>
      <c r="N3543" s="200"/>
      <c r="O3543" s="200"/>
      <c r="P3543" s="200"/>
      <c r="Q3543" s="200"/>
      <c r="R3543" s="200"/>
      <c r="S3543" s="200"/>
      <c r="T3543" s="201"/>
      <c r="AT3543" s="195" t="s">
        <v>188</v>
      </c>
      <c r="AU3543" s="195" t="s">
        <v>81</v>
      </c>
      <c r="AV3543" s="12" t="s">
        <v>81</v>
      </c>
      <c r="AW3543" s="12" t="s">
        <v>34</v>
      </c>
      <c r="AX3543" s="12" t="s">
        <v>72</v>
      </c>
      <c r="AY3543" s="195" t="s">
        <v>177</v>
      </c>
    </row>
    <row r="3544" spans="2:51" s="12" customFormat="1" ht="12">
      <c r="B3544" s="194"/>
      <c r="D3544" s="191" t="s">
        <v>188</v>
      </c>
      <c r="E3544" s="195" t="s">
        <v>3</v>
      </c>
      <c r="F3544" s="196" t="s">
        <v>2994</v>
      </c>
      <c r="H3544" s="197">
        <v>112.69</v>
      </c>
      <c r="I3544" s="198"/>
      <c r="L3544" s="194"/>
      <c r="M3544" s="199"/>
      <c r="N3544" s="200"/>
      <c r="O3544" s="200"/>
      <c r="P3544" s="200"/>
      <c r="Q3544" s="200"/>
      <c r="R3544" s="200"/>
      <c r="S3544" s="200"/>
      <c r="T3544" s="201"/>
      <c r="AT3544" s="195" t="s">
        <v>188</v>
      </c>
      <c r="AU3544" s="195" t="s">
        <v>81</v>
      </c>
      <c r="AV3544" s="12" t="s">
        <v>81</v>
      </c>
      <c r="AW3544" s="12" t="s">
        <v>34</v>
      </c>
      <c r="AX3544" s="12" t="s">
        <v>72</v>
      </c>
      <c r="AY3544" s="195" t="s">
        <v>177</v>
      </c>
    </row>
    <row r="3545" spans="2:51" s="14" customFormat="1" ht="12">
      <c r="B3545" s="221"/>
      <c r="D3545" s="191" t="s">
        <v>188</v>
      </c>
      <c r="E3545" s="222" t="s">
        <v>3</v>
      </c>
      <c r="F3545" s="223" t="s">
        <v>374</v>
      </c>
      <c r="H3545" s="224">
        <v>631.22</v>
      </c>
      <c r="I3545" s="225"/>
      <c r="L3545" s="221"/>
      <c r="M3545" s="226"/>
      <c r="N3545" s="227"/>
      <c r="O3545" s="227"/>
      <c r="P3545" s="227"/>
      <c r="Q3545" s="227"/>
      <c r="R3545" s="227"/>
      <c r="S3545" s="227"/>
      <c r="T3545" s="228"/>
      <c r="AT3545" s="222" t="s">
        <v>188</v>
      </c>
      <c r="AU3545" s="222" t="s">
        <v>81</v>
      </c>
      <c r="AV3545" s="14" t="s">
        <v>194</v>
      </c>
      <c r="AW3545" s="14" t="s">
        <v>34</v>
      </c>
      <c r="AX3545" s="14" t="s">
        <v>72</v>
      </c>
      <c r="AY3545" s="222" t="s">
        <v>177</v>
      </c>
    </row>
    <row r="3546" spans="2:51" s="12" customFormat="1" ht="12">
      <c r="B3546" s="194"/>
      <c r="D3546" s="191" t="s">
        <v>188</v>
      </c>
      <c r="E3546" s="195" t="s">
        <v>3</v>
      </c>
      <c r="F3546" s="196" t="s">
        <v>2995</v>
      </c>
      <c r="H3546" s="197">
        <v>20.07</v>
      </c>
      <c r="I3546" s="198"/>
      <c r="L3546" s="194"/>
      <c r="M3546" s="199"/>
      <c r="N3546" s="200"/>
      <c r="O3546" s="200"/>
      <c r="P3546" s="200"/>
      <c r="Q3546" s="200"/>
      <c r="R3546" s="200"/>
      <c r="S3546" s="200"/>
      <c r="T3546" s="201"/>
      <c r="AT3546" s="195" t="s">
        <v>188</v>
      </c>
      <c r="AU3546" s="195" t="s">
        <v>81</v>
      </c>
      <c r="AV3546" s="12" t="s">
        <v>81</v>
      </c>
      <c r="AW3546" s="12" t="s">
        <v>34</v>
      </c>
      <c r="AX3546" s="12" t="s">
        <v>72</v>
      </c>
      <c r="AY3546" s="195" t="s">
        <v>177</v>
      </c>
    </row>
    <row r="3547" spans="2:51" s="14" customFormat="1" ht="12">
      <c r="B3547" s="221"/>
      <c r="D3547" s="191" t="s">
        <v>188</v>
      </c>
      <c r="E3547" s="222" t="s">
        <v>3</v>
      </c>
      <c r="F3547" s="223" t="s">
        <v>365</v>
      </c>
      <c r="H3547" s="224">
        <v>20.07</v>
      </c>
      <c r="I3547" s="225"/>
      <c r="L3547" s="221"/>
      <c r="M3547" s="226"/>
      <c r="N3547" s="227"/>
      <c r="O3547" s="227"/>
      <c r="P3547" s="227"/>
      <c r="Q3547" s="227"/>
      <c r="R3547" s="227"/>
      <c r="S3547" s="227"/>
      <c r="T3547" s="228"/>
      <c r="AT3547" s="222" t="s">
        <v>188</v>
      </c>
      <c r="AU3547" s="222" t="s">
        <v>81</v>
      </c>
      <c r="AV3547" s="14" t="s">
        <v>194</v>
      </c>
      <c r="AW3547" s="14" t="s">
        <v>34</v>
      </c>
      <c r="AX3547" s="14" t="s">
        <v>72</v>
      </c>
      <c r="AY3547" s="222" t="s">
        <v>177</v>
      </c>
    </row>
    <row r="3548" spans="2:51" s="12" customFormat="1" ht="12">
      <c r="B3548" s="194"/>
      <c r="D3548" s="191" t="s">
        <v>188</v>
      </c>
      <c r="E3548" s="195" t="s">
        <v>3</v>
      </c>
      <c r="F3548" s="196" t="s">
        <v>2995</v>
      </c>
      <c r="H3548" s="197">
        <v>20.07</v>
      </c>
      <c r="I3548" s="198"/>
      <c r="L3548" s="194"/>
      <c r="M3548" s="199"/>
      <c r="N3548" s="200"/>
      <c r="O3548" s="200"/>
      <c r="P3548" s="200"/>
      <c r="Q3548" s="200"/>
      <c r="R3548" s="200"/>
      <c r="S3548" s="200"/>
      <c r="T3548" s="201"/>
      <c r="AT3548" s="195" t="s">
        <v>188</v>
      </c>
      <c r="AU3548" s="195" t="s">
        <v>81</v>
      </c>
      <c r="AV3548" s="12" t="s">
        <v>81</v>
      </c>
      <c r="AW3548" s="12" t="s">
        <v>34</v>
      </c>
      <c r="AX3548" s="12" t="s">
        <v>72</v>
      </c>
      <c r="AY3548" s="195" t="s">
        <v>177</v>
      </c>
    </row>
    <row r="3549" spans="2:51" s="14" customFormat="1" ht="12">
      <c r="B3549" s="221"/>
      <c r="D3549" s="191" t="s">
        <v>188</v>
      </c>
      <c r="E3549" s="222" t="s">
        <v>3</v>
      </c>
      <c r="F3549" s="223" t="s">
        <v>366</v>
      </c>
      <c r="H3549" s="224">
        <v>20.07</v>
      </c>
      <c r="I3549" s="225"/>
      <c r="L3549" s="221"/>
      <c r="M3549" s="226"/>
      <c r="N3549" s="227"/>
      <c r="O3549" s="227"/>
      <c r="P3549" s="227"/>
      <c r="Q3549" s="227"/>
      <c r="R3549" s="227"/>
      <c r="S3549" s="227"/>
      <c r="T3549" s="228"/>
      <c r="AT3549" s="222" t="s">
        <v>188</v>
      </c>
      <c r="AU3549" s="222" t="s">
        <v>81</v>
      </c>
      <c r="AV3549" s="14" t="s">
        <v>194</v>
      </c>
      <c r="AW3549" s="14" t="s">
        <v>34</v>
      </c>
      <c r="AX3549" s="14" t="s">
        <v>72</v>
      </c>
      <c r="AY3549" s="222" t="s">
        <v>177</v>
      </c>
    </row>
    <row r="3550" spans="2:51" s="12" customFormat="1" ht="12">
      <c r="B3550" s="194"/>
      <c r="D3550" s="191" t="s">
        <v>188</v>
      </c>
      <c r="E3550" s="195" t="s">
        <v>3</v>
      </c>
      <c r="F3550" s="196" t="s">
        <v>2995</v>
      </c>
      <c r="H3550" s="197">
        <v>20.07</v>
      </c>
      <c r="I3550" s="198"/>
      <c r="L3550" s="194"/>
      <c r="M3550" s="199"/>
      <c r="N3550" s="200"/>
      <c r="O3550" s="200"/>
      <c r="P3550" s="200"/>
      <c r="Q3550" s="200"/>
      <c r="R3550" s="200"/>
      <c r="S3550" s="200"/>
      <c r="T3550" s="201"/>
      <c r="AT3550" s="195" t="s">
        <v>188</v>
      </c>
      <c r="AU3550" s="195" t="s">
        <v>81</v>
      </c>
      <c r="AV3550" s="12" t="s">
        <v>81</v>
      </c>
      <c r="AW3550" s="12" t="s">
        <v>34</v>
      </c>
      <c r="AX3550" s="12" t="s">
        <v>72</v>
      </c>
      <c r="AY3550" s="195" t="s">
        <v>177</v>
      </c>
    </row>
    <row r="3551" spans="2:51" s="14" customFormat="1" ht="12">
      <c r="B3551" s="221"/>
      <c r="D3551" s="191" t="s">
        <v>188</v>
      </c>
      <c r="E3551" s="222" t="s">
        <v>3</v>
      </c>
      <c r="F3551" s="223" t="s">
        <v>367</v>
      </c>
      <c r="H3551" s="224">
        <v>20.07</v>
      </c>
      <c r="I3551" s="225"/>
      <c r="L3551" s="221"/>
      <c r="M3551" s="226"/>
      <c r="N3551" s="227"/>
      <c r="O3551" s="227"/>
      <c r="P3551" s="227"/>
      <c r="Q3551" s="227"/>
      <c r="R3551" s="227"/>
      <c r="S3551" s="227"/>
      <c r="T3551" s="228"/>
      <c r="AT3551" s="222" t="s">
        <v>188</v>
      </c>
      <c r="AU3551" s="222" t="s">
        <v>81</v>
      </c>
      <c r="AV3551" s="14" t="s">
        <v>194</v>
      </c>
      <c r="AW3551" s="14" t="s">
        <v>34</v>
      </c>
      <c r="AX3551" s="14" t="s">
        <v>72</v>
      </c>
      <c r="AY3551" s="222" t="s">
        <v>177</v>
      </c>
    </row>
    <row r="3552" spans="2:51" s="12" customFormat="1" ht="12">
      <c r="B3552" s="194"/>
      <c r="D3552" s="191" t="s">
        <v>188</v>
      </c>
      <c r="E3552" s="195" t="s">
        <v>3</v>
      </c>
      <c r="F3552" s="196" t="s">
        <v>2996</v>
      </c>
      <c r="H3552" s="197">
        <v>228.61</v>
      </c>
      <c r="I3552" s="198"/>
      <c r="L3552" s="194"/>
      <c r="M3552" s="199"/>
      <c r="N3552" s="200"/>
      <c r="O3552" s="200"/>
      <c r="P3552" s="200"/>
      <c r="Q3552" s="200"/>
      <c r="R3552" s="200"/>
      <c r="S3552" s="200"/>
      <c r="T3552" s="201"/>
      <c r="AT3552" s="195" t="s">
        <v>188</v>
      </c>
      <c r="AU3552" s="195" t="s">
        <v>81</v>
      </c>
      <c r="AV3552" s="12" t="s">
        <v>81</v>
      </c>
      <c r="AW3552" s="12" t="s">
        <v>34</v>
      </c>
      <c r="AX3552" s="12" t="s">
        <v>72</v>
      </c>
      <c r="AY3552" s="195" t="s">
        <v>177</v>
      </c>
    </row>
    <row r="3553" spans="2:51" s="14" customFormat="1" ht="12">
      <c r="B3553" s="221"/>
      <c r="D3553" s="191" t="s">
        <v>188</v>
      </c>
      <c r="E3553" s="222" t="s">
        <v>3</v>
      </c>
      <c r="F3553" s="223" t="s">
        <v>356</v>
      </c>
      <c r="H3553" s="224">
        <v>228.61</v>
      </c>
      <c r="I3553" s="225"/>
      <c r="L3553" s="221"/>
      <c r="M3553" s="226"/>
      <c r="N3553" s="227"/>
      <c r="O3553" s="227"/>
      <c r="P3553" s="227"/>
      <c r="Q3553" s="227"/>
      <c r="R3553" s="227"/>
      <c r="S3553" s="227"/>
      <c r="T3553" s="228"/>
      <c r="AT3553" s="222" t="s">
        <v>188</v>
      </c>
      <c r="AU3553" s="222" t="s">
        <v>81</v>
      </c>
      <c r="AV3553" s="14" t="s">
        <v>194</v>
      </c>
      <c r="AW3553" s="14" t="s">
        <v>34</v>
      </c>
      <c r="AX3553" s="14" t="s">
        <v>72</v>
      </c>
      <c r="AY3553" s="222" t="s">
        <v>177</v>
      </c>
    </row>
    <row r="3554" spans="2:51" s="12" customFormat="1" ht="12">
      <c r="B3554" s="194"/>
      <c r="D3554" s="191" t="s">
        <v>188</v>
      </c>
      <c r="E3554" s="195" t="s">
        <v>3</v>
      </c>
      <c r="F3554" s="196" t="s">
        <v>2997</v>
      </c>
      <c r="H3554" s="197">
        <v>19.52</v>
      </c>
      <c r="I3554" s="198"/>
      <c r="L3554" s="194"/>
      <c r="M3554" s="199"/>
      <c r="N3554" s="200"/>
      <c r="O3554" s="200"/>
      <c r="P3554" s="200"/>
      <c r="Q3554" s="200"/>
      <c r="R3554" s="200"/>
      <c r="S3554" s="200"/>
      <c r="T3554" s="201"/>
      <c r="AT3554" s="195" t="s">
        <v>188</v>
      </c>
      <c r="AU3554" s="195" t="s">
        <v>81</v>
      </c>
      <c r="AV3554" s="12" t="s">
        <v>81</v>
      </c>
      <c r="AW3554" s="12" t="s">
        <v>34</v>
      </c>
      <c r="AX3554" s="12" t="s">
        <v>72</v>
      </c>
      <c r="AY3554" s="195" t="s">
        <v>177</v>
      </c>
    </row>
    <row r="3555" spans="2:51" s="14" customFormat="1" ht="12">
      <c r="B3555" s="221"/>
      <c r="D3555" s="191" t="s">
        <v>188</v>
      </c>
      <c r="E3555" s="222" t="s">
        <v>3</v>
      </c>
      <c r="F3555" s="223" t="s">
        <v>358</v>
      </c>
      <c r="H3555" s="224">
        <v>19.52</v>
      </c>
      <c r="I3555" s="225"/>
      <c r="L3555" s="221"/>
      <c r="M3555" s="226"/>
      <c r="N3555" s="227"/>
      <c r="O3555" s="227"/>
      <c r="P3555" s="227"/>
      <c r="Q3555" s="227"/>
      <c r="R3555" s="227"/>
      <c r="S3555" s="227"/>
      <c r="T3555" s="228"/>
      <c r="AT3555" s="222" t="s">
        <v>188</v>
      </c>
      <c r="AU3555" s="222" t="s">
        <v>81</v>
      </c>
      <c r="AV3555" s="14" t="s">
        <v>194</v>
      </c>
      <c r="AW3555" s="14" t="s">
        <v>34</v>
      </c>
      <c r="AX3555" s="14" t="s">
        <v>72</v>
      </c>
      <c r="AY3555" s="222" t="s">
        <v>177</v>
      </c>
    </row>
    <row r="3556" spans="2:51" s="13" customFormat="1" ht="12">
      <c r="B3556" s="213"/>
      <c r="D3556" s="191" t="s">
        <v>188</v>
      </c>
      <c r="E3556" s="214" t="s">
        <v>3</v>
      </c>
      <c r="F3556" s="215" t="s">
        <v>359</v>
      </c>
      <c r="H3556" s="216">
        <v>939.5600000000002</v>
      </c>
      <c r="I3556" s="217"/>
      <c r="L3556" s="213"/>
      <c r="M3556" s="218"/>
      <c r="N3556" s="219"/>
      <c r="O3556" s="219"/>
      <c r="P3556" s="219"/>
      <c r="Q3556" s="219"/>
      <c r="R3556" s="219"/>
      <c r="S3556" s="219"/>
      <c r="T3556" s="220"/>
      <c r="AT3556" s="214" t="s">
        <v>188</v>
      </c>
      <c r="AU3556" s="214" t="s">
        <v>81</v>
      </c>
      <c r="AV3556" s="13" t="s">
        <v>184</v>
      </c>
      <c r="AW3556" s="13" t="s">
        <v>34</v>
      </c>
      <c r="AX3556" s="13" t="s">
        <v>79</v>
      </c>
      <c r="AY3556" s="214" t="s">
        <v>177</v>
      </c>
    </row>
    <row r="3557" spans="2:65" s="1" customFormat="1" ht="24" customHeight="1">
      <c r="B3557" s="177"/>
      <c r="C3557" s="178" t="s">
        <v>2998</v>
      </c>
      <c r="D3557" s="178" t="s">
        <v>179</v>
      </c>
      <c r="E3557" s="179" t="s">
        <v>2999</v>
      </c>
      <c r="F3557" s="180" t="s">
        <v>3000</v>
      </c>
      <c r="G3557" s="181" t="s">
        <v>494</v>
      </c>
      <c r="H3557" s="182">
        <v>4250.62</v>
      </c>
      <c r="I3557" s="183"/>
      <c r="J3557" s="184">
        <f>ROUND(I3557*H3557,2)</f>
        <v>0</v>
      </c>
      <c r="K3557" s="180" t="s">
        <v>3</v>
      </c>
      <c r="L3557" s="37"/>
      <c r="M3557" s="185" t="s">
        <v>3</v>
      </c>
      <c r="N3557" s="186" t="s">
        <v>43</v>
      </c>
      <c r="O3557" s="70"/>
      <c r="P3557" s="187">
        <f>O3557*H3557</f>
        <v>0</v>
      </c>
      <c r="Q3557" s="187">
        <v>0</v>
      </c>
      <c r="R3557" s="187">
        <f>Q3557*H3557</f>
        <v>0</v>
      </c>
      <c r="S3557" s="187">
        <v>0</v>
      </c>
      <c r="T3557" s="188">
        <f>S3557*H3557</f>
        <v>0</v>
      </c>
      <c r="AR3557" s="189" t="s">
        <v>265</v>
      </c>
      <c r="AT3557" s="189" t="s">
        <v>179</v>
      </c>
      <c r="AU3557" s="189" t="s">
        <v>81</v>
      </c>
      <c r="AY3557" s="18" t="s">
        <v>177</v>
      </c>
      <c r="BE3557" s="190">
        <f>IF(N3557="základní",J3557,0)</f>
        <v>0</v>
      </c>
      <c r="BF3557" s="190">
        <f>IF(N3557="snížená",J3557,0)</f>
        <v>0</v>
      </c>
      <c r="BG3557" s="190">
        <f>IF(N3557="zákl. přenesená",J3557,0)</f>
        <v>0</v>
      </c>
      <c r="BH3557" s="190">
        <f>IF(N3557="sníž. přenesená",J3557,0)</f>
        <v>0</v>
      </c>
      <c r="BI3557" s="190">
        <f>IF(N3557="nulová",J3557,0)</f>
        <v>0</v>
      </c>
      <c r="BJ3557" s="18" t="s">
        <v>79</v>
      </c>
      <c r="BK3557" s="190">
        <f>ROUND(I3557*H3557,2)</f>
        <v>0</v>
      </c>
      <c r="BL3557" s="18" t="s">
        <v>265</v>
      </c>
      <c r="BM3557" s="189" t="s">
        <v>3001</v>
      </c>
    </row>
    <row r="3558" spans="2:51" s="12" customFormat="1" ht="12">
      <c r="B3558" s="194"/>
      <c r="D3558" s="191" t="s">
        <v>188</v>
      </c>
      <c r="E3558" s="195" t="s">
        <v>3</v>
      </c>
      <c r="F3558" s="196" t="s">
        <v>3002</v>
      </c>
      <c r="H3558" s="197">
        <v>8.4</v>
      </c>
      <c r="I3558" s="198"/>
      <c r="L3558" s="194"/>
      <c r="M3558" s="199"/>
      <c r="N3558" s="200"/>
      <c r="O3558" s="200"/>
      <c r="P3558" s="200"/>
      <c r="Q3558" s="200"/>
      <c r="R3558" s="200"/>
      <c r="S3558" s="200"/>
      <c r="T3558" s="201"/>
      <c r="AT3558" s="195" t="s">
        <v>188</v>
      </c>
      <c r="AU3558" s="195" t="s">
        <v>81</v>
      </c>
      <c r="AV3558" s="12" t="s">
        <v>81</v>
      </c>
      <c r="AW3558" s="12" t="s">
        <v>34</v>
      </c>
      <c r="AX3558" s="12" t="s">
        <v>72</v>
      </c>
      <c r="AY3558" s="195" t="s">
        <v>177</v>
      </c>
    </row>
    <row r="3559" spans="2:51" s="12" customFormat="1" ht="12">
      <c r="B3559" s="194"/>
      <c r="D3559" s="191" t="s">
        <v>188</v>
      </c>
      <c r="E3559" s="195" t="s">
        <v>3</v>
      </c>
      <c r="F3559" s="196" t="s">
        <v>3003</v>
      </c>
      <c r="H3559" s="197">
        <v>12.22</v>
      </c>
      <c r="I3559" s="198"/>
      <c r="L3559" s="194"/>
      <c r="M3559" s="199"/>
      <c r="N3559" s="200"/>
      <c r="O3559" s="200"/>
      <c r="P3559" s="200"/>
      <c r="Q3559" s="200"/>
      <c r="R3559" s="200"/>
      <c r="S3559" s="200"/>
      <c r="T3559" s="201"/>
      <c r="AT3559" s="195" t="s">
        <v>188</v>
      </c>
      <c r="AU3559" s="195" t="s">
        <v>81</v>
      </c>
      <c r="AV3559" s="12" t="s">
        <v>81</v>
      </c>
      <c r="AW3559" s="12" t="s">
        <v>34</v>
      </c>
      <c r="AX3559" s="12" t="s">
        <v>72</v>
      </c>
      <c r="AY3559" s="195" t="s">
        <v>177</v>
      </c>
    </row>
    <row r="3560" spans="2:51" s="12" customFormat="1" ht="12">
      <c r="B3560" s="194"/>
      <c r="D3560" s="191" t="s">
        <v>188</v>
      </c>
      <c r="E3560" s="195" t="s">
        <v>3</v>
      </c>
      <c r="F3560" s="196" t="s">
        <v>3004</v>
      </c>
      <c r="H3560" s="197">
        <v>18.2</v>
      </c>
      <c r="I3560" s="198"/>
      <c r="L3560" s="194"/>
      <c r="M3560" s="199"/>
      <c r="N3560" s="200"/>
      <c r="O3560" s="200"/>
      <c r="P3560" s="200"/>
      <c r="Q3560" s="200"/>
      <c r="R3560" s="200"/>
      <c r="S3560" s="200"/>
      <c r="T3560" s="201"/>
      <c r="AT3560" s="195" t="s">
        <v>188</v>
      </c>
      <c r="AU3560" s="195" t="s">
        <v>81</v>
      </c>
      <c r="AV3560" s="12" t="s">
        <v>81</v>
      </c>
      <c r="AW3560" s="12" t="s">
        <v>34</v>
      </c>
      <c r="AX3560" s="12" t="s">
        <v>72</v>
      </c>
      <c r="AY3560" s="195" t="s">
        <v>177</v>
      </c>
    </row>
    <row r="3561" spans="2:51" s="12" customFormat="1" ht="12">
      <c r="B3561" s="194"/>
      <c r="D3561" s="191" t="s">
        <v>188</v>
      </c>
      <c r="E3561" s="195" t="s">
        <v>3</v>
      </c>
      <c r="F3561" s="196" t="s">
        <v>3005</v>
      </c>
      <c r="H3561" s="197">
        <v>32.35</v>
      </c>
      <c r="I3561" s="198"/>
      <c r="L3561" s="194"/>
      <c r="M3561" s="199"/>
      <c r="N3561" s="200"/>
      <c r="O3561" s="200"/>
      <c r="P3561" s="200"/>
      <c r="Q3561" s="200"/>
      <c r="R3561" s="200"/>
      <c r="S3561" s="200"/>
      <c r="T3561" s="201"/>
      <c r="AT3561" s="195" t="s">
        <v>188</v>
      </c>
      <c r="AU3561" s="195" t="s">
        <v>81</v>
      </c>
      <c r="AV3561" s="12" t="s">
        <v>81</v>
      </c>
      <c r="AW3561" s="12" t="s">
        <v>34</v>
      </c>
      <c r="AX3561" s="12" t="s">
        <v>72</v>
      </c>
      <c r="AY3561" s="195" t="s">
        <v>177</v>
      </c>
    </row>
    <row r="3562" spans="2:51" s="12" customFormat="1" ht="12">
      <c r="B3562" s="194"/>
      <c r="D3562" s="191" t="s">
        <v>188</v>
      </c>
      <c r="E3562" s="195" t="s">
        <v>3</v>
      </c>
      <c r="F3562" s="196" t="s">
        <v>3006</v>
      </c>
      <c r="H3562" s="197">
        <v>21.9</v>
      </c>
      <c r="I3562" s="198"/>
      <c r="L3562" s="194"/>
      <c r="M3562" s="199"/>
      <c r="N3562" s="200"/>
      <c r="O3562" s="200"/>
      <c r="P3562" s="200"/>
      <c r="Q3562" s="200"/>
      <c r="R3562" s="200"/>
      <c r="S3562" s="200"/>
      <c r="T3562" s="201"/>
      <c r="AT3562" s="195" t="s">
        <v>188</v>
      </c>
      <c r="AU3562" s="195" t="s">
        <v>81</v>
      </c>
      <c r="AV3562" s="12" t="s">
        <v>81</v>
      </c>
      <c r="AW3562" s="12" t="s">
        <v>34</v>
      </c>
      <c r="AX3562" s="12" t="s">
        <v>72</v>
      </c>
      <c r="AY3562" s="195" t="s">
        <v>177</v>
      </c>
    </row>
    <row r="3563" spans="2:51" s="12" customFormat="1" ht="12">
      <c r="B3563" s="194"/>
      <c r="D3563" s="191" t="s">
        <v>188</v>
      </c>
      <c r="E3563" s="195" t="s">
        <v>3</v>
      </c>
      <c r="F3563" s="196" t="s">
        <v>3007</v>
      </c>
      <c r="H3563" s="197">
        <v>17.2</v>
      </c>
      <c r="I3563" s="198"/>
      <c r="L3563" s="194"/>
      <c r="M3563" s="199"/>
      <c r="N3563" s="200"/>
      <c r="O3563" s="200"/>
      <c r="P3563" s="200"/>
      <c r="Q3563" s="200"/>
      <c r="R3563" s="200"/>
      <c r="S3563" s="200"/>
      <c r="T3563" s="201"/>
      <c r="AT3563" s="195" t="s">
        <v>188</v>
      </c>
      <c r="AU3563" s="195" t="s">
        <v>81</v>
      </c>
      <c r="AV3563" s="12" t="s">
        <v>81</v>
      </c>
      <c r="AW3563" s="12" t="s">
        <v>34</v>
      </c>
      <c r="AX3563" s="12" t="s">
        <v>72</v>
      </c>
      <c r="AY3563" s="195" t="s">
        <v>177</v>
      </c>
    </row>
    <row r="3564" spans="2:51" s="12" customFormat="1" ht="12">
      <c r="B3564" s="194"/>
      <c r="D3564" s="191" t="s">
        <v>188</v>
      </c>
      <c r="E3564" s="195" t="s">
        <v>3</v>
      </c>
      <c r="F3564" s="196" t="s">
        <v>3008</v>
      </c>
      <c r="H3564" s="197">
        <v>19.45</v>
      </c>
      <c r="I3564" s="198"/>
      <c r="L3564" s="194"/>
      <c r="M3564" s="199"/>
      <c r="N3564" s="200"/>
      <c r="O3564" s="200"/>
      <c r="P3564" s="200"/>
      <c r="Q3564" s="200"/>
      <c r="R3564" s="200"/>
      <c r="S3564" s="200"/>
      <c r="T3564" s="201"/>
      <c r="AT3564" s="195" t="s">
        <v>188</v>
      </c>
      <c r="AU3564" s="195" t="s">
        <v>81</v>
      </c>
      <c r="AV3564" s="12" t="s">
        <v>81</v>
      </c>
      <c r="AW3564" s="12" t="s">
        <v>34</v>
      </c>
      <c r="AX3564" s="12" t="s">
        <v>72</v>
      </c>
      <c r="AY3564" s="195" t="s">
        <v>177</v>
      </c>
    </row>
    <row r="3565" spans="2:51" s="12" customFormat="1" ht="12">
      <c r="B3565" s="194"/>
      <c r="D3565" s="191" t="s">
        <v>188</v>
      </c>
      <c r="E3565" s="195" t="s">
        <v>3</v>
      </c>
      <c r="F3565" s="196" t="s">
        <v>3009</v>
      </c>
      <c r="H3565" s="197">
        <v>5.4</v>
      </c>
      <c r="I3565" s="198"/>
      <c r="L3565" s="194"/>
      <c r="M3565" s="199"/>
      <c r="N3565" s="200"/>
      <c r="O3565" s="200"/>
      <c r="P3565" s="200"/>
      <c r="Q3565" s="200"/>
      <c r="R3565" s="200"/>
      <c r="S3565" s="200"/>
      <c r="T3565" s="201"/>
      <c r="AT3565" s="195" t="s">
        <v>188</v>
      </c>
      <c r="AU3565" s="195" t="s">
        <v>81</v>
      </c>
      <c r="AV3565" s="12" t="s">
        <v>81</v>
      </c>
      <c r="AW3565" s="12" t="s">
        <v>34</v>
      </c>
      <c r="AX3565" s="12" t="s">
        <v>72</v>
      </c>
      <c r="AY3565" s="195" t="s">
        <v>177</v>
      </c>
    </row>
    <row r="3566" spans="2:51" s="12" customFormat="1" ht="12">
      <c r="B3566" s="194"/>
      <c r="D3566" s="191" t="s">
        <v>188</v>
      </c>
      <c r="E3566" s="195" t="s">
        <v>3</v>
      </c>
      <c r="F3566" s="196" t="s">
        <v>2891</v>
      </c>
      <c r="H3566" s="197">
        <v>5.6</v>
      </c>
      <c r="I3566" s="198"/>
      <c r="L3566" s="194"/>
      <c r="M3566" s="199"/>
      <c r="N3566" s="200"/>
      <c r="O3566" s="200"/>
      <c r="P3566" s="200"/>
      <c r="Q3566" s="200"/>
      <c r="R3566" s="200"/>
      <c r="S3566" s="200"/>
      <c r="T3566" s="201"/>
      <c r="AT3566" s="195" t="s">
        <v>188</v>
      </c>
      <c r="AU3566" s="195" t="s">
        <v>81</v>
      </c>
      <c r="AV3566" s="12" t="s">
        <v>81</v>
      </c>
      <c r="AW3566" s="12" t="s">
        <v>34</v>
      </c>
      <c r="AX3566" s="12" t="s">
        <v>72</v>
      </c>
      <c r="AY3566" s="195" t="s">
        <v>177</v>
      </c>
    </row>
    <row r="3567" spans="2:51" s="12" customFormat="1" ht="12">
      <c r="B3567" s="194"/>
      <c r="D3567" s="191" t="s">
        <v>188</v>
      </c>
      <c r="E3567" s="195" t="s">
        <v>3</v>
      </c>
      <c r="F3567" s="196" t="s">
        <v>3010</v>
      </c>
      <c r="H3567" s="197">
        <v>15.2</v>
      </c>
      <c r="I3567" s="198"/>
      <c r="L3567" s="194"/>
      <c r="M3567" s="199"/>
      <c r="N3567" s="200"/>
      <c r="O3567" s="200"/>
      <c r="P3567" s="200"/>
      <c r="Q3567" s="200"/>
      <c r="R3567" s="200"/>
      <c r="S3567" s="200"/>
      <c r="T3567" s="201"/>
      <c r="AT3567" s="195" t="s">
        <v>188</v>
      </c>
      <c r="AU3567" s="195" t="s">
        <v>81</v>
      </c>
      <c r="AV3567" s="12" t="s">
        <v>81</v>
      </c>
      <c r="AW3567" s="12" t="s">
        <v>34</v>
      </c>
      <c r="AX3567" s="12" t="s">
        <v>72</v>
      </c>
      <c r="AY3567" s="195" t="s">
        <v>177</v>
      </c>
    </row>
    <row r="3568" spans="2:51" s="12" customFormat="1" ht="12">
      <c r="B3568" s="194"/>
      <c r="D3568" s="191" t="s">
        <v>188</v>
      </c>
      <c r="E3568" s="195" t="s">
        <v>3</v>
      </c>
      <c r="F3568" s="196" t="s">
        <v>3011</v>
      </c>
      <c r="H3568" s="197">
        <v>10.09</v>
      </c>
      <c r="I3568" s="198"/>
      <c r="L3568" s="194"/>
      <c r="M3568" s="199"/>
      <c r="N3568" s="200"/>
      <c r="O3568" s="200"/>
      <c r="P3568" s="200"/>
      <c r="Q3568" s="200"/>
      <c r="R3568" s="200"/>
      <c r="S3568" s="200"/>
      <c r="T3568" s="201"/>
      <c r="AT3568" s="195" t="s">
        <v>188</v>
      </c>
      <c r="AU3568" s="195" t="s">
        <v>81</v>
      </c>
      <c r="AV3568" s="12" t="s">
        <v>81</v>
      </c>
      <c r="AW3568" s="12" t="s">
        <v>34</v>
      </c>
      <c r="AX3568" s="12" t="s">
        <v>72</v>
      </c>
      <c r="AY3568" s="195" t="s">
        <v>177</v>
      </c>
    </row>
    <row r="3569" spans="2:51" s="12" customFormat="1" ht="12">
      <c r="B3569" s="194"/>
      <c r="D3569" s="191" t="s">
        <v>188</v>
      </c>
      <c r="E3569" s="195" t="s">
        <v>3</v>
      </c>
      <c r="F3569" s="196" t="s">
        <v>3012</v>
      </c>
      <c r="H3569" s="197">
        <v>6.3</v>
      </c>
      <c r="I3569" s="198"/>
      <c r="L3569" s="194"/>
      <c r="M3569" s="199"/>
      <c r="N3569" s="200"/>
      <c r="O3569" s="200"/>
      <c r="P3569" s="200"/>
      <c r="Q3569" s="200"/>
      <c r="R3569" s="200"/>
      <c r="S3569" s="200"/>
      <c r="T3569" s="201"/>
      <c r="AT3569" s="195" t="s">
        <v>188</v>
      </c>
      <c r="AU3569" s="195" t="s">
        <v>81</v>
      </c>
      <c r="AV3569" s="12" t="s">
        <v>81</v>
      </c>
      <c r="AW3569" s="12" t="s">
        <v>34</v>
      </c>
      <c r="AX3569" s="12" t="s">
        <v>72</v>
      </c>
      <c r="AY3569" s="195" t="s">
        <v>177</v>
      </c>
    </row>
    <row r="3570" spans="2:51" s="12" customFormat="1" ht="12">
      <c r="B3570" s="194"/>
      <c r="D3570" s="191" t="s">
        <v>188</v>
      </c>
      <c r="E3570" s="195" t="s">
        <v>3</v>
      </c>
      <c r="F3570" s="196" t="s">
        <v>3013</v>
      </c>
      <c r="H3570" s="197">
        <v>9.6</v>
      </c>
      <c r="I3570" s="198"/>
      <c r="L3570" s="194"/>
      <c r="M3570" s="199"/>
      <c r="N3570" s="200"/>
      <c r="O3570" s="200"/>
      <c r="P3570" s="200"/>
      <c r="Q3570" s="200"/>
      <c r="R3570" s="200"/>
      <c r="S3570" s="200"/>
      <c r="T3570" s="201"/>
      <c r="AT3570" s="195" t="s">
        <v>188</v>
      </c>
      <c r="AU3570" s="195" t="s">
        <v>81</v>
      </c>
      <c r="AV3570" s="12" t="s">
        <v>81</v>
      </c>
      <c r="AW3570" s="12" t="s">
        <v>34</v>
      </c>
      <c r="AX3570" s="12" t="s">
        <v>72</v>
      </c>
      <c r="AY3570" s="195" t="s">
        <v>177</v>
      </c>
    </row>
    <row r="3571" spans="2:51" s="12" customFormat="1" ht="12">
      <c r="B3571" s="194"/>
      <c r="D3571" s="191" t="s">
        <v>188</v>
      </c>
      <c r="E3571" s="195" t="s">
        <v>3</v>
      </c>
      <c r="F3571" s="196" t="s">
        <v>3014</v>
      </c>
      <c r="H3571" s="197">
        <v>37</v>
      </c>
      <c r="I3571" s="198"/>
      <c r="L3571" s="194"/>
      <c r="M3571" s="199"/>
      <c r="N3571" s="200"/>
      <c r="O3571" s="200"/>
      <c r="P3571" s="200"/>
      <c r="Q3571" s="200"/>
      <c r="R3571" s="200"/>
      <c r="S3571" s="200"/>
      <c r="T3571" s="201"/>
      <c r="AT3571" s="195" t="s">
        <v>188</v>
      </c>
      <c r="AU3571" s="195" t="s">
        <v>81</v>
      </c>
      <c r="AV3571" s="12" t="s">
        <v>81</v>
      </c>
      <c r="AW3571" s="12" t="s">
        <v>34</v>
      </c>
      <c r="AX3571" s="12" t="s">
        <v>72</v>
      </c>
      <c r="AY3571" s="195" t="s">
        <v>177</v>
      </c>
    </row>
    <row r="3572" spans="2:51" s="12" customFormat="1" ht="12">
      <c r="B3572" s="194"/>
      <c r="D3572" s="191" t="s">
        <v>188</v>
      </c>
      <c r="E3572" s="195" t="s">
        <v>3</v>
      </c>
      <c r="F3572" s="196" t="s">
        <v>3015</v>
      </c>
      <c r="H3572" s="197">
        <v>19.74</v>
      </c>
      <c r="I3572" s="198"/>
      <c r="L3572" s="194"/>
      <c r="M3572" s="199"/>
      <c r="N3572" s="200"/>
      <c r="O3572" s="200"/>
      <c r="P3572" s="200"/>
      <c r="Q3572" s="200"/>
      <c r="R3572" s="200"/>
      <c r="S3572" s="200"/>
      <c r="T3572" s="201"/>
      <c r="AT3572" s="195" t="s">
        <v>188</v>
      </c>
      <c r="AU3572" s="195" t="s">
        <v>81</v>
      </c>
      <c r="AV3572" s="12" t="s">
        <v>81</v>
      </c>
      <c r="AW3572" s="12" t="s">
        <v>34</v>
      </c>
      <c r="AX3572" s="12" t="s">
        <v>72</v>
      </c>
      <c r="AY3572" s="195" t="s">
        <v>177</v>
      </c>
    </row>
    <row r="3573" spans="2:51" s="12" customFormat="1" ht="12">
      <c r="B3573" s="194"/>
      <c r="D3573" s="191" t="s">
        <v>188</v>
      </c>
      <c r="E3573" s="195" t="s">
        <v>3</v>
      </c>
      <c r="F3573" s="196" t="s">
        <v>3016</v>
      </c>
      <c r="H3573" s="197">
        <v>19.65</v>
      </c>
      <c r="I3573" s="198"/>
      <c r="L3573" s="194"/>
      <c r="M3573" s="199"/>
      <c r="N3573" s="200"/>
      <c r="O3573" s="200"/>
      <c r="P3573" s="200"/>
      <c r="Q3573" s="200"/>
      <c r="R3573" s="200"/>
      <c r="S3573" s="200"/>
      <c r="T3573" s="201"/>
      <c r="AT3573" s="195" t="s">
        <v>188</v>
      </c>
      <c r="AU3573" s="195" t="s">
        <v>81</v>
      </c>
      <c r="AV3573" s="12" t="s">
        <v>81</v>
      </c>
      <c r="AW3573" s="12" t="s">
        <v>34</v>
      </c>
      <c r="AX3573" s="12" t="s">
        <v>72</v>
      </c>
      <c r="AY3573" s="195" t="s">
        <v>177</v>
      </c>
    </row>
    <row r="3574" spans="2:51" s="12" customFormat="1" ht="12">
      <c r="B3574" s="194"/>
      <c r="D3574" s="191" t="s">
        <v>188</v>
      </c>
      <c r="E3574" s="195" t="s">
        <v>3</v>
      </c>
      <c r="F3574" s="196" t="s">
        <v>3017</v>
      </c>
      <c r="H3574" s="197">
        <v>19.2</v>
      </c>
      <c r="I3574" s="198"/>
      <c r="L3574" s="194"/>
      <c r="M3574" s="199"/>
      <c r="N3574" s="200"/>
      <c r="O3574" s="200"/>
      <c r="P3574" s="200"/>
      <c r="Q3574" s="200"/>
      <c r="R3574" s="200"/>
      <c r="S3574" s="200"/>
      <c r="T3574" s="201"/>
      <c r="AT3574" s="195" t="s">
        <v>188</v>
      </c>
      <c r="AU3574" s="195" t="s">
        <v>81</v>
      </c>
      <c r="AV3574" s="12" t="s">
        <v>81</v>
      </c>
      <c r="AW3574" s="12" t="s">
        <v>34</v>
      </c>
      <c r="AX3574" s="12" t="s">
        <v>72</v>
      </c>
      <c r="AY3574" s="195" t="s">
        <v>177</v>
      </c>
    </row>
    <row r="3575" spans="2:51" s="12" customFormat="1" ht="12">
      <c r="B3575" s="194"/>
      <c r="D3575" s="191" t="s">
        <v>188</v>
      </c>
      <c r="E3575" s="195" t="s">
        <v>3</v>
      </c>
      <c r="F3575" s="196" t="s">
        <v>3017</v>
      </c>
      <c r="H3575" s="197">
        <v>19.2</v>
      </c>
      <c r="I3575" s="198"/>
      <c r="L3575" s="194"/>
      <c r="M3575" s="199"/>
      <c r="N3575" s="200"/>
      <c r="O3575" s="200"/>
      <c r="P3575" s="200"/>
      <c r="Q3575" s="200"/>
      <c r="R3575" s="200"/>
      <c r="S3575" s="200"/>
      <c r="T3575" s="201"/>
      <c r="AT3575" s="195" t="s">
        <v>188</v>
      </c>
      <c r="AU3575" s="195" t="s">
        <v>81</v>
      </c>
      <c r="AV3575" s="12" t="s">
        <v>81</v>
      </c>
      <c r="AW3575" s="12" t="s">
        <v>34</v>
      </c>
      <c r="AX3575" s="12" t="s">
        <v>72</v>
      </c>
      <c r="AY3575" s="195" t="s">
        <v>177</v>
      </c>
    </row>
    <row r="3576" spans="2:51" s="12" customFormat="1" ht="12">
      <c r="B3576" s="194"/>
      <c r="D3576" s="191" t="s">
        <v>188</v>
      </c>
      <c r="E3576" s="195" t="s">
        <v>3</v>
      </c>
      <c r="F3576" s="196" t="s">
        <v>3017</v>
      </c>
      <c r="H3576" s="197">
        <v>19.2</v>
      </c>
      <c r="I3576" s="198"/>
      <c r="L3576" s="194"/>
      <c r="M3576" s="199"/>
      <c r="N3576" s="200"/>
      <c r="O3576" s="200"/>
      <c r="P3576" s="200"/>
      <c r="Q3576" s="200"/>
      <c r="R3576" s="200"/>
      <c r="S3576" s="200"/>
      <c r="T3576" s="201"/>
      <c r="AT3576" s="195" t="s">
        <v>188</v>
      </c>
      <c r="AU3576" s="195" t="s">
        <v>81</v>
      </c>
      <c r="AV3576" s="12" t="s">
        <v>81</v>
      </c>
      <c r="AW3576" s="12" t="s">
        <v>34</v>
      </c>
      <c r="AX3576" s="12" t="s">
        <v>72</v>
      </c>
      <c r="AY3576" s="195" t="s">
        <v>177</v>
      </c>
    </row>
    <row r="3577" spans="2:51" s="12" customFormat="1" ht="12">
      <c r="B3577" s="194"/>
      <c r="D3577" s="191" t="s">
        <v>188</v>
      </c>
      <c r="E3577" s="195" t="s">
        <v>3</v>
      </c>
      <c r="F3577" s="196" t="s">
        <v>3018</v>
      </c>
      <c r="H3577" s="197">
        <v>27.3</v>
      </c>
      <c r="I3577" s="198"/>
      <c r="L3577" s="194"/>
      <c r="M3577" s="199"/>
      <c r="N3577" s="200"/>
      <c r="O3577" s="200"/>
      <c r="P3577" s="200"/>
      <c r="Q3577" s="200"/>
      <c r="R3577" s="200"/>
      <c r="S3577" s="200"/>
      <c r="T3577" s="201"/>
      <c r="AT3577" s="195" t="s">
        <v>188</v>
      </c>
      <c r="AU3577" s="195" t="s">
        <v>81</v>
      </c>
      <c r="AV3577" s="12" t="s">
        <v>81</v>
      </c>
      <c r="AW3577" s="12" t="s">
        <v>34</v>
      </c>
      <c r="AX3577" s="12" t="s">
        <v>72</v>
      </c>
      <c r="AY3577" s="195" t="s">
        <v>177</v>
      </c>
    </row>
    <row r="3578" spans="2:51" s="12" customFormat="1" ht="12">
      <c r="B3578" s="194"/>
      <c r="D3578" s="191" t="s">
        <v>188</v>
      </c>
      <c r="E3578" s="195" t="s">
        <v>3</v>
      </c>
      <c r="F3578" s="196" t="s">
        <v>3019</v>
      </c>
      <c r="H3578" s="197">
        <v>7.1</v>
      </c>
      <c r="I3578" s="198"/>
      <c r="L3578" s="194"/>
      <c r="M3578" s="199"/>
      <c r="N3578" s="200"/>
      <c r="O3578" s="200"/>
      <c r="P3578" s="200"/>
      <c r="Q3578" s="200"/>
      <c r="R3578" s="200"/>
      <c r="S3578" s="200"/>
      <c r="T3578" s="201"/>
      <c r="AT3578" s="195" t="s">
        <v>188</v>
      </c>
      <c r="AU3578" s="195" t="s">
        <v>81</v>
      </c>
      <c r="AV3578" s="12" t="s">
        <v>81</v>
      </c>
      <c r="AW3578" s="12" t="s">
        <v>34</v>
      </c>
      <c r="AX3578" s="12" t="s">
        <v>72</v>
      </c>
      <c r="AY3578" s="195" t="s">
        <v>177</v>
      </c>
    </row>
    <row r="3579" spans="2:51" s="12" customFormat="1" ht="12">
      <c r="B3579" s="194"/>
      <c r="D3579" s="191" t="s">
        <v>188</v>
      </c>
      <c r="E3579" s="195" t="s">
        <v>3</v>
      </c>
      <c r="F3579" s="196" t="s">
        <v>3020</v>
      </c>
      <c r="H3579" s="197">
        <v>15.2</v>
      </c>
      <c r="I3579" s="198"/>
      <c r="L3579" s="194"/>
      <c r="M3579" s="199"/>
      <c r="N3579" s="200"/>
      <c r="O3579" s="200"/>
      <c r="P3579" s="200"/>
      <c r="Q3579" s="200"/>
      <c r="R3579" s="200"/>
      <c r="S3579" s="200"/>
      <c r="T3579" s="201"/>
      <c r="AT3579" s="195" t="s">
        <v>188</v>
      </c>
      <c r="AU3579" s="195" t="s">
        <v>81</v>
      </c>
      <c r="AV3579" s="12" t="s">
        <v>81</v>
      </c>
      <c r="AW3579" s="12" t="s">
        <v>34</v>
      </c>
      <c r="AX3579" s="12" t="s">
        <v>72</v>
      </c>
      <c r="AY3579" s="195" t="s">
        <v>177</v>
      </c>
    </row>
    <row r="3580" spans="2:51" s="12" customFormat="1" ht="12">
      <c r="B3580" s="194"/>
      <c r="D3580" s="191" t="s">
        <v>188</v>
      </c>
      <c r="E3580" s="195" t="s">
        <v>3</v>
      </c>
      <c r="F3580" s="196" t="s">
        <v>3021</v>
      </c>
      <c r="H3580" s="197">
        <v>12</v>
      </c>
      <c r="I3580" s="198"/>
      <c r="L3580" s="194"/>
      <c r="M3580" s="199"/>
      <c r="N3580" s="200"/>
      <c r="O3580" s="200"/>
      <c r="P3580" s="200"/>
      <c r="Q3580" s="200"/>
      <c r="R3580" s="200"/>
      <c r="S3580" s="200"/>
      <c r="T3580" s="201"/>
      <c r="AT3580" s="195" t="s">
        <v>188</v>
      </c>
      <c r="AU3580" s="195" t="s">
        <v>81</v>
      </c>
      <c r="AV3580" s="12" t="s">
        <v>81</v>
      </c>
      <c r="AW3580" s="12" t="s">
        <v>34</v>
      </c>
      <c r="AX3580" s="12" t="s">
        <v>72</v>
      </c>
      <c r="AY3580" s="195" t="s">
        <v>177</v>
      </c>
    </row>
    <row r="3581" spans="2:51" s="12" customFormat="1" ht="12">
      <c r="B3581" s="194"/>
      <c r="D3581" s="191" t="s">
        <v>188</v>
      </c>
      <c r="E3581" s="195" t="s">
        <v>3</v>
      </c>
      <c r="F3581" s="196" t="s">
        <v>3022</v>
      </c>
      <c r="H3581" s="197">
        <v>8.8</v>
      </c>
      <c r="I3581" s="198"/>
      <c r="L3581" s="194"/>
      <c r="M3581" s="199"/>
      <c r="N3581" s="200"/>
      <c r="O3581" s="200"/>
      <c r="P3581" s="200"/>
      <c r="Q3581" s="200"/>
      <c r="R3581" s="200"/>
      <c r="S3581" s="200"/>
      <c r="T3581" s="201"/>
      <c r="AT3581" s="195" t="s">
        <v>188</v>
      </c>
      <c r="AU3581" s="195" t="s">
        <v>81</v>
      </c>
      <c r="AV3581" s="12" t="s">
        <v>81</v>
      </c>
      <c r="AW3581" s="12" t="s">
        <v>34</v>
      </c>
      <c r="AX3581" s="12" t="s">
        <v>72</v>
      </c>
      <c r="AY3581" s="195" t="s">
        <v>177</v>
      </c>
    </row>
    <row r="3582" spans="2:51" s="12" customFormat="1" ht="12">
      <c r="B3582" s="194"/>
      <c r="D3582" s="191" t="s">
        <v>188</v>
      </c>
      <c r="E3582" s="195" t="s">
        <v>3</v>
      </c>
      <c r="F3582" s="196" t="s">
        <v>3023</v>
      </c>
      <c r="H3582" s="197">
        <v>10.65</v>
      </c>
      <c r="I3582" s="198"/>
      <c r="L3582" s="194"/>
      <c r="M3582" s="199"/>
      <c r="N3582" s="200"/>
      <c r="O3582" s="200"/>
      <c r="P3582" s="200"/>
      <c r="Q3582" s="200"/>
      <c r="R3582" s="200"/>
      <c r="S3582" s="200"/>
      <c r="T3582" s="201"/>
      <c r="AT3582" s="195" t="s">
        <v>188</v>
      </c>
      <c r="AU3582" s="195" t="s">
        <v>81</v>
      </c>
      <c r="AV3582" s="12" t="s">
        <v>81</v>
      </c>
      <c r="AW3582" s="12" t="s">
        <v>34</v>
      </c>
      <c r="AX3582" s="12" t="s">
        <v>72</v>
      </c>
      <c r="AY3582" s="195" t="s">
        <v>177</v>
      </c>
    </row>
    <row r="3583" spans="2:51" s="12" customFormat="1" ht="12">
      <c r="B3583" s="194"/>
      <c r="D3583" s="191" t="s">
        <v>188</v>
      </c>
      <c r="E3583" s="195" t="s">
        <v>3</v>
      </c>
      <c r="F3583" s="196" t="s">
        <v>3024</v>
      </c>
      <c r="H3583" s="197">
        <v>14.1</v>
      </c>
      <c r="I3583" s="198"/>
      <c r="L3583" s="194"/>
      <c r="M3583" s="199"/>
      <c r="N3583" s="200"/>
      <c r="O3583" s="200"/>
      <c r="P3583" s="200"/>
      <c r="Q3583" s="200"/>
      <c r="R3583" s="200"/>
      <c r="S3583" s="200"/>
      <c r="T3583" s="201"/>
      <c r="AT3583" s="195" t="s">
        <v>188</v>
      </c>
      <c r="AU3583" s="195" t="s">
        <v>81</v>
      </c>
      <c r="AV3583" s="12" t="s">
        <v>81</v>
      </c>
      <c r="AW3583" s="12" t="s">
        <v>34</v>
      </c>
      <c r="AX3583" s="12" t="s">
        <v>72</v>
      </c>
      <c r="AY3583" s="195" t="s">
        <v>177</v>
      </c>
    </row>
    <row r="3584" spans="2:51" s="12" customFormat="1" ht="12">
      <c r="B3584" s="194"/>
      <c r="D3584" s="191" t="s">
        <v>188</v>
      </c>
      <c r="E3584" s="195" t="s">
        <v>3</v>
      </c>
      <c r="F3584" s="196" t="s">
        <v>3025</v>
      </c>
      <c r="H3584" s="197">
        <v>19.2</v>
      </c>
      <c r="I3584" s="198"/>
      <c r="L3584" s="194"/>
      <c r="M3584" s="199"/>
      <c r="N3584" s="200"/>
      <c r="O3584" s="200"/>
      <c r="P3584" s="200"/>
      <c r="Q3584" s="200"/>
      <c r="R3584" s="200"/>
      <c r="S3584" s="200"/>
      <c r="T3584" s="201"/>
      <c r="AT3584" s="195" t="s">
        <v>188</v>
      </c>
      <c r="AU3584" s="195" t="s">
        <v>81</v>
      </c>
      <c r="AV3584" s="12" t="s">
        <v>81</v>
      </c>
      <c r="AW3584" s="12" t="s">
        <v>34</v>
      </c>
      <c r="AX3584" s="12" t="s">
        <v>72</v>
      </c>
      <c r="AY3584" s="195" t="s">
        <v>177</v>
      </c>
    </row>
    <row r="3585" spans="2:51" s="12" customFormat="1" ht="12">
      <c r="B3585" s="194"/>
      <c r="D3585" s="191" t="s">
        <v>188</v>
      </c>
      <c r="E3585" s="195" t="s">
        <v>3</v>
      </c>
      <c r="F3585" s="196" t="s">
        <v>3026</v>
      </c>
      <c r="H3585" s="197">
        <v>11.7</v>
      </c>
      <c r="I3585" s="198"/>
      <c r="L3585" s="194"/>
      <c r="M3585" s="199"/>
      <c r="N3585" s="200"/>
      <c r="O3585" s="200"/>
      <c r="P3585" s="200"/>
      <c r="Q3585" s="200"/>
      <c r="R3585" s="200"/>
      <c r="S3585" s="200"/>
      <c r="T3585" s="201"/>
      <c r="AT3585" s="195" t="s">
        <v>188</v>
      </c>
      <c r="AU3585" s="195" t="s">
        <v>81</v>
      </c>
      <c r="AV3585" s="12" t="s">
        <v>81</v>
      </c>
      <c r="AW3585" s="12" t="s">
        <v>34</v>
      </c>
      <c r="AX3585" s="12" t="s">
        <v>72</v>
      </c>
      <c r="AY3585" s="195" t="s">
        <v>177</v>
      </c>
    </row>
    <row r="3586" spans="2:51" s="12" customFormat="1" ht="12">
      <c r="B3586" s="194"/>
      <c r="D3586" s="191" t="s">
        <v>188</v>
      </c>
      <c r="E3586" s="195" t="s">
        <v>3</v>
      </c>
      <c r="F3586" s="196" t="s">
        <v>3027</v>
      </c>
      <c r="H3586" s="197">
        <v>16.75</v>
      </c>
      <c r="I3586" s="198"/>
      <c r="L3586" s="194"/>
      <c r="M3586" s="199"/>
      <c r="N3586" s="200"/>
      <c r="O3586" s="200"/>
      <c r="P3586" s="200"/>
      <c r="Q3586" s="200"/>
      <c r="R3586" s="200"/>
      <c r="S3586" s="200"/>
      <c r="T3586" s="201"/>
      <c r="AT3586" s="195" t="s">
        <v>188</v>
      </c>
      <c r="AU3586" s="195" t="s">
        <v>81</v>
      </c>
      <c r="AV3586" s="12" t="s">
        <v>81</v>
      </c>
      <c r="AW3586" s="12" t="s">
        <v>34</v>
      </c>
      <c r="AX3586" s="12" t="s">
        <v>72</v>
      </c>
      <c r="AY3586" s="195" t="s">
        <v>177</v>
      </c>
    </row>
    <row r="3587" spans="2:51" s="12" customFormat="1" ht="12">
      <c r="B3587" s="194"/>
      <c r="D3587" s="191" t="s">
        <v>188</v>
      </c>
      <c r="E3587" s="195" t="s">
        <v>3</v>
      </c>
      <c r="F3587" s="196" t="s">
        <v>3028</v>
      </c>
      <c r="H3587" s="197">
        <v>9.75</v>
      </c>
      <c r="I3587" s="198"/>
      <c r="L3587" s="194"/>
      <c r="M3587" s="199"/>
      <c r="N3587" s="200"/>
      <c r="O3587" s="200"/>
      <c r="P3587" s="200"/>
      <c r="Q3587" s="200"/>
      <c r="R3587" s="200"/>
      <c r="S3587" s="200"/>
      <c r="T3587" s="201"/>
      <c r="AT3587" s="195" t="s">
        <v>188</v>
      </c>
      <c r="AU3587" s="195" t="s">
        <v>81</v>
      </c>
      <c r="AV3587" s="12" t="s">
        <v>81</v>
      </c>
      <c r="AW3587" s="12" t="s">
        <v>34</v>
      </c>
      <c r="AX3587" s="12" t="s">
        <v>72</v>
      </c>
      <c r="AY3587" s="195" t="s">
        <v>177</v>
      </c>
    </row>
    <row r="3588" spans="2:51" s="12" customFormat="1" ht="12">
      <c r="B3588" s="194"/>
      <c r="D3588" s="191" t="s">
        <v>188</v>
      </c>
      <c r="E3588" s="195" t="s">
        <v>3</v>
      </c>
      <c r="F3588" s="196" t="s">
        <v>3028</v>
      </c>
      <c r="H3588" s="197">
        <v>9.75</v>
      </c>
      <c r="I3588" s="198"/>
      <c r="L3588" s="194"/>
      <c r="M3588" s="199"/>
      <c r="N3588" s="200"/>
      <c r="O3588" s="200"/>
      <c r="P3588" s="200"/>
      <c r="Q3588" s="200"/>
      <c r="R3588" s="200"/>
      <c r="S3588" s="200"/>
      <c r="T3588" s="201"/>
      <c r="AT3588" s="195" t="s">
        <v>188</v>
      </c>
      <c r="AU3588" s="195" t="s">
        <v>81</v>
      </c>
      <c r="AV3588" s="12" t="s">
        <v>81</v>
      </c>
      <c r="AW3588" s="12" t="s">
        <v>34</v>
      </c>
      <c r="AX3588" s="12" t="s">
        <v>72</v>
      </c>
      <c r="AY3588" s="195" t="s">
        <v>177</v>
      </c>
    </row>
    <row r="3589" spans="2:51" s="12" customFormat="1" ht="12">
      <c r="B3589" s="194"/>
      <c r="D3589" s="191" t="s">
        <v>188</v>
      </c>
      <c r="E3589" s="195" t="s">
        <v>3</v>
      </c>
      <c r="F3589" s="196" t="s">
        <v>3029</v>
      </c>
      <c r="H3589" s="197">
        <v>17.2</v>
      </c>
      <c r="I3589" s="198"/>
      <c r="L3589" s="194"/>
      <c r="M3589" s="199"/>
      <c r="N3589" s="200"/>
      <c r="O3589" s="200"/>
      <c r="P3589" s="200"/>
      <c r="Q3589" s="200"/>
      <c r="R3589" s="200"/>
      <c r="S3589" s="200"/>
      <c r="T3589" s="201"/>
      <c r="AT3589" s="195" t="s">
        <v>188</v>
      </c>
      <c r="AU3589" s="195" t="s">
        <v>81</v>
      </c>
      <c r="AV3589" s="12" t="s">
        <v>81</v>
      </c>
      <c r="AW3589" s="12" t="s">
        <v>34</v>
      </c>
      <c r="AX3589" s="12" t="s">
        <v>72</v>
      </c>
      <c r="AY3589" s="195" t="s">
        <v>177</v>
      </c>
    </row>
    <row r="3590" spans="2:51" s="12" customFormat="1" ht="12">
      <c r="B3590" s="194"/>
      <c r="D3590" s="191" t="s">
        <v>188</v>
      </c>
      <c r="E3590" s="195" t="s">
        <v>3</v>
      </c>
      <c r="F3590" s="196" t="s">
        <v>3025</v>
      </c>
      <c r="H3590" s="197">
        <v>19.2</v>
      </c>
      <c r="I3590" s="198"/>
      <c r="L3590" s="194"/>
      <c r="M3590" s="199"/>
      <c r="N3590" s="200"/>
      <c r="O3590" s="200"/>
      <c r="P3590" s="200"/>
      <c r="Q3590" s="200"/>
      <c r="R3590" s="200"/>
      <c r="S3590" s="200"/>
      <c r="T3590" s="201"/>
      <c r="AT3590" s="195" t="s">
        <v>188</v>
      </c>
      <c r="AU3590" s="195" t="s">
        <v>81</v>
      </c>
      <c r="AV3590" s="12" t="s">
        <v>81</v>
      </c>
      <c r="AW3590" s="12" t="s">
        <v>34</v>
      </c>
      <c r="AX3590" s="12" t="s">
        <v>72</v>
      </c>
      <c r="AY3590" s="195" t="s">
        <v>177</v>
      </c>
    </row>
    <row r="3591" spans="2:51" s="12" customFormat="1" ht="12">
      <c r="B3591" s="194"/>
      <c r="D3591" s="191" t="s">
        <v>188</v>
      </c>
      <c r="E3591" s="195" t="s">
        <v>3</v>
      </c>
      <c r="F3591" s="196" t="s">
        <v>3030</v>
      </c>
      <c r="H3591" s="197">
        <v>11.85</v>
      </c>
      <c r="I3591" s="198"/>
      <c r="L3591" s="194"/>
      <c r="M3591" s="199"/>
      <c r="N3591" s="200"/>
      <c r="O3591" s="200"/>
      <c r="P3591" s="200"/>
      <c r="Q3591" s="200"/>
      <c r="R3591" s="200"/>
      <c r="S3591" s="200"/>
      <c r="T3591" s="201"/>
      <c r="AT3591" s="195" t="s">
        <v>188</v>
      </c>
      <c r="AU3591" s="195" t="s">
        <v>81</v>
      </c>
      <c r="AV3591" s="12" t="s">
        <v>81</v>
      </c>
      <c r="AW3591" s="12" t="s">
        <v>34</v>
      </c>
      <c r="AX3591" s="12" t="s">
        <v>72</v>
      </c>
      <c r="AY3591" s="195" t="s">
        <v>177</v>
      </c>
    </row>
    <row r="3592" spans="2:51" s="12" customFormat="1" ht="12">
      <c r="B3592" s="194"/>
      <c r="D3592" s="191" t="s">
        <v>188</v>
      </c>
      <c r="E3592" s="195" t="s">
        <v>3</v>
      </c>
      <c r="F3592" s="196" t="s">
        <v>3031</v>
      </c>
      <c r="H3592" s="197">
        <v>13.05</v>
      </c>
      <c r="I3592" s="198"/>
      <c r="L3592" s="194"/>
      <c r="M3592" s="199"/>
      <c r="N3592" s="200"/>
      <c r="O3592" s="200"/>
      <c r="P3592" s="200"/>
      <c r="Q3592" s="200"/>
      <c r="R3592" s="200"/>
      <c r="S3592" s="200"/>
      <c r="T3592" s="201"/>
      <c r="AT3592" s="195" t="s">
        <v>188</v>
      </c>
      <c r="AU3592" s="195" t="s">
        <v>81</v>
      </c>
      <c r="AV3592" s="12" t="s">
        <v>81</v>
      </c>
      <c r="AW3592" s="12" t="s">
        <v>34</v>
      </c>
      <c r="AX3592" s="12" t="s">
        <v>72</v>
      </c>
      <c r="AY3592" s="195" t="s">
        <v>177</v>
      </c>
    </row>
    <row r="3593" spans="2:51" s="12" customFormat="1" ht="12">
      <c r="B3593" s="194"/>
      <c r="D3593" s="191" t="s">
        <v>188</v>
      </c>
      <c r="E3593" s="195" t="s">
        <v>3</v>
      </c>
      <c r="F3593" s="196" t="s">
        <v>3016</v>
      </c>
      <c r="H3593" s="197">
        <v>19.65</v>
      </c>
      <c r="I3593" s="198"/>
      <c r="L3593" s="194"/>
      <c r="M3593" s="199"/>
      <c r="N3593" s="200"/>
      <c r="O3593" s="200"/>
      <c r="P3593" s="200"/>
      <c r="Q3593" s="200"/>
      <c r="R3593" s="200"/>
      <c r="S3593" s="200"/>
      <c r="T3593" s="201"/>
      <c r="AT3593" s="195" t="s">
        <v>188</v>
      </c>
      <c r="AU3593" s="195" t="s">
        <v>81</v>
      </c>
      <c r="AV3593" s="12" t="s">
        <v>81</v>
      </c>
      <c r="AW3593" s="12" t="s">
        <v>34</v>
      </c>
      <c r="AX3593" s="12" t="s">
        <v>72</v>
      </c>
      <c r="AY3593" s="195" t="s">
        <v>177</v>
      </c>
    </row>
    <row r="3594" spans="2:51" s="12" customFormat="1" ht="12">
      <c r="B3594" s="194"/>
      <c r="D3594" s="191" t="s">
        <v>188</v>
      </c>
      <c r="E3594" s="195" t="s">
        <v>3</v>
      </c>
      <c r="F3594" s="196" t="s">
        <v>3032</v>
      </c>
      <c r="H3594" s="197">
        <v>37.5</v>
      </c>
      <c r="I3594" s="198"/>
      <c r="L3594" s="194"/>
      <c r="M3594" s="199"/>
      <c r="N3594" s="200"/>
      <c r="O3594" s="200"/>
      <c r="P3594" s="200"/>
      <c r="Q3594" s="200"/>
      <c r="R3594" s="200"/>
      <c r="S3594" s="200"/>
      <c r="T3594" s="201"/>
      <c r="AT3594" s="195" t="s">
        <v>188</v>
      </c>
      <c r="AU3594" s="195" t="s">
        <v>81</v>
      </c>
      <c r="AV3594" s="12" t="s">
        <v>81</v>
      </c>
      <c r="AW3594" s="12" t="s">
        <v>34</v>
      </c>
      <c r="AX3594" s="12" t="s">
        <v>72</v>
      </c>
      <c r="AY3594" s="195" t="s">
        <v>177</v>
      </c>
    </row>
    <row r="3595" spans="2:51" s="12" customFormat="1" ht="12">
      <c r="B3595" s="194"/>
      <c r="D3595" s="191" t="s">
        <v>188</v>
      </c>
      <c r="E3595" s="195" t="s">
        <v>3</v>
      </c>
      <c r="F3595" s="196" t="s">
        <v>3033</v>
      </c>
      <c r="H3595" s="197">
        <v>20.3</v>
      </c>
      <c r="I3595" s="198"/>
      <c r="L3595" s="194"/>
      <c r="M3595" s="199"/>
      <c r="N3595" s="200"/>
      <c r="O3595" s="200"/>
      <c r="P3595" s="200"/>
      <c r="Q3595" s="200"/>
      <c r="R3595" s="200"/>
      <c r="S3595" s="200"/>
      <c r="T3595" s="201"/>
      <c r="AT3595" s="195" t="s">
        <v>188</v>
      </c>
      <c r="AU3595" s="195" t="s">
        <v>81</v>
      </c>
      <c r="AV3595" s="12" t="s">
        <v>81</v>
      </c>
      <c r="AW3595" s="12" t="s">
        <v>34</v>
      </c>
      <c r="AX3595" s="12" t="s">
        <v>72</v>
      </c>
      <c r="AY3595" s="195" t="s">
        <v>177</v>
      </c>
    </row>
    <row r="3596" spans="2:51" s="12" customFormat="1" ht="12">
      <c r="B3596" s="194"/>
      <c r="D3596" s="191" t="s">
        <v>188</v>
      </c>
      <c r="E3596" s="195" t="s">
        <v>3</v>
      </c>
      <c r="F3596" s="196" t="s">
        <v>3034</v>
      </c>
      <c r="H3596" s="197">
        <v>11.75</v>
      </c>
      <c r="I3596" s="198"/>
      <c r="L3596" s="194"/>
      <c r="M3596" s="199"/>
      <c r="N3596" s="200"/>
      <c r="O3596" s="200"/>
      <c r="P3596" s="200"/>
      <c r="Q3596" s="200"/>
      <c r="R3596" s="200"/>
      <c r="S3596" s="200"/>
      <c r="T3596" s="201"/>
      <c r="AT3596" s="195" t="s">
        <v>188</v>
      </c>
      <c r="AU3596" s="195" t="s">
        <v>81</v>
      </c>
      <c r="AV3596" s="12" t="s">
        <v>81</v>
      </c>
      <c r="AW3596" s="12" t="s">
        <v>34</v>
      </c>
      <c r="AX3596" s="12" t="s">
        <v>72</v>
      </c>
      <c r="AY3596" s="195" t="s">
        <v>177</v>
      </c>
    </row>
    <row r="3597" spans="2:51" s="12" customFormat="1" ht="12">
      <c r="B3597" s="194"/>
      <c r="D3597" s="191" t="s">
        <v>188</v>
      </c>
      <c r="E3597" s="195" t="s">
        <v>3</v>
      </c>
      <c r="F3597" s="196" t="s">
        <v>3035</v>
      </c>
      <c r="H3597" s="197">
        <v>13.1</v>
      </c>
      <c r="I3597" s="198"/>
      <c r="L3597" s="194"/>
      <c r="M3597" s="199"/>
      <c r="N3597" s="200"/>
      <c r="O3597" s="200"/>
      <c r="P3597" s="200"/>
      <c r="Q3597" s="200"/>
      <c r="R3597" s="200"/>
      <c r="S3597" s="200"/>
      <c r="T3597" s="201"/>
      <c r="AT3597" s="195" t="s">
        <v>188</v>
      </c>
      <c r="AU3597" s="195" t="s">
        <v>81</v>
      </c>
      <c r="AV3597" s="12" t="s">
        <v>81</v>
      </c>
      <c r="AW3597" s="12" t="s">
        <v>34</v>
      </c>
      <c r="AX3597" s="12" t="s">
        <v>72</v>
      </c>
      <c r="AY3597" s="195" t="s">
        <v>177</v>
      </c>
    </row>
    <row r="3598" spans="2:51" s="14" customFormat="1" ht="12">
      <c r="B3598" s="221"/>
      <c r="D3598" s="191" t="s">
        <v>188</v>
      </c>
      <c r="E3598" s="222" t="s">
        <v>3</v>
      </c>
      <c r="F3598" s="223" t="s">
        <v>374</v>
      </c>
      <c r="H3598" s="224">
        <v>641.8</v>
      </c>
      <c r="I3598" s="225"/>
      <c r="L3598" s="221"/>
      <c r="M3598" s="226"/>
      <c r="N3598" s="227"/>
      <c r="O3598" s="227"/>
      <c r="P3598" s="227"/>
      <c r="Q3598" s="227"/>
      <c r="R3598" s="227"/>
      <c r="S3598" s="227"/>
      <c r="T3598" s="228"/>
      <c r="AT3598" s="222" t="s">
        <v>188</v>
      </c>
      <c r="AU3598" s="222" t="s">
        <v>81</v>
      </c>
      <c r="AV3598" s="14" t="s">
        <v>194</v>
      </c>
      <c r="AW3598" s="14" t="s">
        <v>34</v>
      </c>
      <c r="AX3598" s="14" t="s">
        <v>72</v>
      </c>
      <c r="AY3598" s="222" t="s">
        <v>177</v>
      </c>
    </row>
    <row r="3599" spans="2:51" s="12" customFormat="1" ht="12">
      <c r="B3599" s="194"/>
      <c r="D3599" s="191" t="s">
        <v>188</v>
      </c>
      <c r="E3599" s="195" t="s">
        <v>3</v>
      </c>
      <c r="F3599" s="196" t="s">
        <v>3002</v>
      </c>
      <c r="H3599" s="197">
        <v>8.4</v>
      </c>
      <c r="I3599" s="198"/>
      <c r="L3599" s="194"/>
      <c r="M3599" s="199"/>
      <c r="N3599" s="200"/>
      <c r="O3599" s="200"/>
      <c r="P3599" s="200"/>
      <c r="Q3599" s="200"/>
      <c r="R3599" s="200"/>
      <c r="S3599" s="200"/>
      <c r="T3599" s="201"/>
      <c r="AT3599" s="195" t="s">
        <v>188</v>
      </c>
      <c r="AU3599" s="195" t="s">
        <v>81</v>
      </c>
      <c r="AV3599" s="12" t="s">
        <v>81</v>
      </c>
      <c r="AW3599" s="12" t="s">
        <v>34</v>
      </c>
      <c r="AX3599" s="12" t="s">
        <v>72</v>
      </c>
      <c r="AY3599" s="195" t="s">
        <v>177</v>
      </c>
    </row>
    <row r="3600" spans="2:51" s="12" customFormat="1" ht="12">
      <c r="B3600" s="194"/>
      <c r="D3600" s="191" t="s">
        <v>188</v>
      </c>
      <c r="E3600" s="195" t="s">
        <v>3</v>
      </c>
      <c r="F3600" s="196" t="s">
        <v>3036</v>
      </c>
      <c r="H3600" s="197">
        <v>12.5</v>
      </c>
      <c r="I3600" s="198"/>
      <c r="L3600" s="194"/>
      <c r="M3600" s="199"/>
      <c r="N3600" s="200"/>
      <c r="O3600" s="200"/>
      <c r="P3600" s="200"/>
      <c r="Q3600" s="200"/>
      <c r="R3600" s="200"/>
      <c r="S3600" s="200"/>
      <c r="T3600" s="201"/>
      <c r="AT3600" s="195" t="s">
        <v>188</v>
      </c>
      <c r="AU3600" s="195" t="s">
        <v>81</v>
      </c>
      <c r="AV3600" s="12" t="s">
        <v>81</v>
      </c>
      <c r="AW3600" s="12" t="s">
        <v>34</v>
      </c>
      <c r="AX3600" s="12" t="s">
        <v>72</v>
      </c>
      <c r="AY3600" s="195" t="s">
        <v>177</v>
      </c>
    </row>
    <row r="3601" spans="2:51" s="12" customFormat="1" ht="12">
      <c r="B3601" s="194"/>
      <c r="D3601" s="191" t="s">
        <v>188</v>
      </c>
      <c r="E3601" s="195" t="s">
        <v>3</v>
      </c>
      <c r="F3601" s="196" t="s">
        <v>3037</v>
      </c>
      <c r="H3601" s="197">
        <v>8.8</v>
      </c>
      <c r="I3601" s="198"/>
      <c r="L3601" s="194"/>
      <c r="M3601" s="199"/>
      <c r="N3601" s="200"/>
      <c r="O3601" s="200"/>
      <c r="P3601" s="200"/>
      <c r="Q3601" s="200"/>
      <c r="R3601" s="200"/>
      <c r="S3601" s="200"/>
      <c r="T3601" s="201"/>
      <c r="AT3601" s="195" t="s">
        <v>188</v>
      </c>
      <c r="AU3601" s="195" t="s">
        <v>81</v>
      </c>
      <c r="AV3601" s="12" t="s">
        <v>81</v>
      </c>
      <c r="AW3601" s="12" t="s">
        <v>34</v>
      </c>
      <c r="AX3601" s="12" t="s">
        <v>72</v>
      </c>
      <c r="AY3601" s="195" t="s">
        <v>177</v>
      </c>
    </row>
    <row r="3602" spans="2:51" s="12" customFormat="1" ht="12">
      <c r="B3602" s="194"/>
      <c r="D3602" s="191" t="s">
        <v>188</v>
      </c>
      <c r="E3602" s="195" t="s">
        <v>3</v>
      </c>
      <c r="F3602" s="196" t="s">
        <v>3038</v>
      </c>
      <c r="H3602" s="197">
        <v>13</v>
      </c>
      <c r="I3602" s="198"/>
      <c r="L3602" s="194"/>
      <c r="M3602" s="199"/>
      <c r="N3602" s="200"/>
      <c r="O3602" s="200"/>
      <c r="P3602" s="200"/>
      <c r="Q3602" s="200"/>
      <c r="R3602" s="200"/>
      <c r="S3602" s="200"/>
      <c r="T3602" s="201"/>
      <c r="AT3602" s="195" t="s">
        <v>188</v>
      </c>
      <c r="AU3602" s="195" t="s">
        <v>81</v>
      </c>
      <c r="AV3602" s="12" t="s">
        <v>81</v>
      </c>
      <c r="AW3602" s="12" t="s">
        <v>34</v>
      </c>
      <c r="AX3602" s="12" t="s">
        <v>72</v>
      </c>
      <c r="AY3602" s="195" t="s">
        <v>177</v>
      </c>
    </row>
    <row r="3603" spans="2:51" s="12" customFormat="1" ht="12">
      <c r="B3603" s="194"/>
      <c r="D3603" s="191" t="s">
        <v>188</v>
      </c>
      <c r="E3603" s="195" t="s">
        <v>3</v>
      </c>
      <c r="F3603" s="196" t="s">
        <v>3039</v>
      </c>
      <c r="H3603" s="197">
        <v>9.8</v>
      </c>
      <c r="I3603" s="198"/>
      <c r="L3603" s="194"/>
      <c r="M3603" s="199"/>
      <c r="N3603" s="200"/>
      <c r="O3603" s="200"/>
      <c r="P3603" s="200"/>
      <c r="Q3603" s="200"/>
      <c r="R3603" s="200"/>
      <c r="S3603" s="200"/>
      <c r="T3603" s="201"/>
      <c r="AT3603" s="195" t="s">
        <v>188</v>
      </c>
      <c r="AU3603" s="195" t="s">
        <v>81</v>
      </c>
      <c r="AV3603" s="12" t="s">
        <v>81</v>
      </c>
      <c r="AW3603" s="12" t="s">
        <v>34</v>
      </c>
      <c r="AX3603" s="12" t="s">
        <v>72</v>
      </c>
      <c r="AY3603" s="195" t="s">
        <v>177</v>
      </c>
    </row>
    <row r="3604" spans="2:51" s="12" customFormat="1" ht="12">
      <c r="B3604" s="194"/>
      <c r="D3604" s="191" t="s">
        <v>188</v>
      </c>
      <c r="E3604" s="195" t="s">
        <v>3</v>
      </c>
      <c r="F3604" s="196" t="s">
        <v>3040</v>
      </c>
      <c r="H3604" s="197">
        <v>12.45</v>
      </c>
      <c r="I3604" s="198"/>
      <c r="L3604" s="194"/>
      <c r="M3604" s="199"/>
      <c r="N3604" s="200"/>
      <c r="O3604" s="200"/>
      <c r="P3604" s="200"/>
      <c r="Q3604" s="200"/>
      <c r="R3604" s="200"/>
      <c r="S3604" s="200"/>
      <c r="T3604" s="201"/>
      <c r="AT3604" s="195" t="s">
        <v>188</v>
      </c>
      <c r="AU3604" s="195" t="s">
        <v>81</v>
      </c>
      <c r="AV3604" s="12" t="s">
        <v>81</v>
      </c>
      <c r="AW3604" s="12" t="s">
        <v>34</v>
      </c>
      <c r="AX3604" s="12" t="s">
        <v>72</v>
      </c>
      <c r="AY3604" s="195" t="s">
        <v>177</v>
      </c>
    </row>
    <row r="3605" spans="2:51" s="12" customFormat="1" ht="12">
      <c r="B3605" s="194"/>
      <c r="D3605" s="191" t="s">
        <v>188</v>
      </c>
      <c r="E3605" s="195" t="s">
        <v>3</v>
      </c>
      <c r="F3605" s="196" t="s">
        <v>3041</v>
      </c>
      <c r="H3605" s="197">
        <v>14.05</v>
      </c>
      <c r="I3605" s="198"/>
      <c r="L3605" s="194"/>
      <c r="M3605" s="199"/>
      <c r="N3605" s="200"/>
      <c r="O3605" s="200"/>
      <c r="P3605" s="200"/>
      <c r="Q3605" s="200"/>
      <c r="R3605" s="200"/>
      <c r="S3605" s="200"/>
      <c r="T3605" s="201"/>
      <c r="AT3605" s="195" t="s">
        <v>188</v>
      </c>
      <c r="AU3605" s="195" t="s">
        <v>81</v>
      </c>
      <c r="AV3605" s="12" t="s">
        <v>81</v>
      </c>
      <c r="AW3605" s="12" t="s">
        <v>34</v>
      </c>
      <c r="AX3605" s="12" t="s">
        <v>72</v>
      </c>
      <c r="AY3605" s="195" t="s">
        <v>177</v>
      </c>
    </row>
    <row r="3606" spans="2:51" s="12" customFormat="1" ht="12">
      <c r="B3606" s="194"/>
      <c r="D3606" s="191" t="s">
        <v>188</v>
      </c>
      <c r="E3606" s="195" t="s">
        <v>3</v>
      </c>
      <c r="F3606" s="196" t="s">
        <v>3042</v>
      </c>
      <c r="H3606" s="197">
        <v>9.9</v>
      </c>
      <c r="I3606" s="198"/>
      <c r="L3606" s="194"/>
      <c r="M3606" s="199"/>
      <c r="N3606" s="200"/>
      <c r="O3606" s="200"/>
      <c r="P3606" s="200"/>
      <c r="Q3606" s="200"/>
      <c r="R3606" s="200"/>
      <c r="S3606" s="200"/>
      <c r="T3606" s="201"/>
      <c r="AT3606" s="195" t="s">
        <v>188</v>
      </c>
      <c r="AU3606" s="195" t="s">
        <v>81</v>
      </c>
      <c r="AV3606" s="12" t="s">
        <v>81</v>
      </c>
      <c r="AW3606" s="12" t="s">
        <v>34</v>
      </c>
      <c r="AX3606" s="12" t="s">
        <v>72</v>
      </c>
      <c r="AY3606" s="195" t="s">
        <v>177</v>
      </c>
    </row>
    <row r="3607" spans="2:51" s="12" customFormat="1" ht="12">
      <c r="B3607" s="194"/>
      <c r="D3607" s="191" t="s">
        <v>188</v>
      </c>
      <c r="E3607" s="195" t="s">
        <v>3</v>
      </c>
      <c r="F3607" s="196" t="s">
        <v>3043</v>
      </c>
      <c r="H3607" s="197">
        <v>157.4</v>
      </c>
      <c r="I3607" s="198"/>
      <c r="L3607" s="194"/>
      <c r="M3607" s="199"/>
      <c r="N3607" s="200"/>
      <c r="O3607" s="200"/>
      <c r="P3607" s="200"/>
      <c r="Q3607" s="200"/>
      <c r="R3607" s="200"/>
      <c r="S3607" s="200"/>
      <c r="T3607" s="201"/>
      <c r="AT3607" s="195" t="s">
        <v>188</v>
      </c>
      <c r="AU3607" s="195" t="s">
        <v>81</v>
      </c>
      <c r="AV3607" s="12" t="s">
        <v>81</v>
      </c>
      <c r="AW3607" s="12" t="s">
        <v>34</v>
      </c>
      <c r="AX3607" s="12" t="s">
        <v>72</v>
      </c>
      <c r="AY3607" s="195" t="s">
        <v>177</v>
      </c>
    </row>
    <row r="3608" spans="2:51" s="12" customFormat="1" ht="12">
      <c r="B3608" s="194"/>
      <c r="D3608" s="191" t="s">
        <v>188</v>
      </c>
      <c r="E3608" s="195" t="s">
        <v>3</v>
      </c>
      <c r="F3608" s="196" t="s">
        <v>3044</v>
      </c>
      <c r="H3608" s="197">
        <v>17.34</v>
      </c>
      <c r="I3608" s="198"/>
      <c r="L3608" s="194"/>
      <c r="M3608" s="199"/>
      <c r="N3608" s="200"/>
      <c r="O3608" s="200"/>
      <c r="P3608" s="200"/>
      <c r="Q3608" s="200"/>
      <c r="R3608" s="200"/>
      <c r="S3608" s="200"/>
      <c r="T3608" s="201"/>
      <c r="AT3608" s="195" t="s">
        <v>188</v>
      </c>
      <c r="AU3608" s="195" t="s">
        <v>81</v>
      </c>
      <c r="AV3608" s="12" t="s">
        <v>81</v>
      </c>
      <c r="AW3608" s="12" t="s">
        <v>34</v>
      </c>
      <c r="AX3608" s="12" t="s">
        <v>72</v>
      </c>
      <c r="AY3608" s="195" t="s">
        <v>177</v>
      </c>
    </row>
    <row r="3609" spans="2:51" s="12" customFormat="1" ht="12">
      <c r="B3609" s="194"/>
      <c r="D3609" s="191" t="s">
        <v>188</v>
      </c>
      <c r="E3609" s="195" t="s">
        <v>3</v>
      </c>
      <c r="F3609" s="196" t="s">
        <v>3045</v>
      </c>
      <c r="H3609" s="197">
        <v>42</v>
      </c>
      <c r="I3609" s="198"/>
      <c r="L3609" s="194"/>
      <c r="M3609" s="199"/>
      <c r="N3609" s="200"/>
      <c r="O3609" s="200"/>
      <c r="P3609" s="200"/>
      <c r="Q3609" s="200"/>
      <c r="R3609" s="200"/>
      <c r="S3609" s="200"/>
      <c r="T3609" s="201"/>
      <c r="AT3609" s="195" t="s">
        <v>188</v>
      </c>
      <c r="AU3609" s="195" t="s">
        <v>81</v>
      </c>
      <c r="AV3609" s="12" t="s">
        <v>81</v>
      </c>
      <c r="AW3609" s="12" t="s">
        <v>34</v>
      </c>
      <c r="AX3609" s="12" t="s">
        <v>72</v>
      </c>
      <c r="AY3609" s="195" t="s">
        <v>177</v>
      </c>
    </row>
    <row r="3610" spans="2:51" s="12" customFormat="1" ht="12">
      <c r="B3610" s="194"/>
      <c r="D3610" s="191" t="s">
        <v>188</v>
      </c>
      <c r="E3610" s="195" t="s">
        <v>3</v>
      </c>
      <c r="F3610" s="196" t="s">
        <v>3046</v>
      </c>
      <c r="H3610" s="197">
        <v>26.55</v>
      </c>
      <c r="I3610" s="198"/>
      <c r="L3610" s="194"/>
      <c r="M3610" s="199"/>
      <c r="N3610" s="200"/>
      <c r="O3610" s="200"/>
      <c r="P3610" s="200"/>
      <c r="Q3610" s="200"/>
      <c r="R3610" s="200"/>
      <c r="S3610" s="200"/>
      <c r="T3610" s="201"/>
      <c r="AT3610" s="195" t="s">
        <v>188</v>
      </c>
      <c r="AU3610" s="195" t="s">
        <v>81</v>
      </c>
      <c r="AV3610" s="12" t="s">
        <v>81</v>
      </c>
      <c r="AW3610" s="12" t="s">
        <v>34</v>
      </c>
      <c r="AX3610" s="12" t="s">
        <v>72</v>
      </c>
      <c r="AY3610" s="195" t="s">
        <v>177</v>
      </c>
    </row>
    <row r="3611" spans="2:51" s="12" customFormat="1" ht="12">
      <c r="B3611" s="194"/>
      <c r="D3611" s="191" t="s">
        <v>188</v>
      </c>
      <c r="E3611" s="195" t="s">
        <v>3</v>
      </c>
      <c r="F3611" s="196" t="s">
        <v>3047</v>
      </c>
      <c r="H3611" s="197">
        <v>17.6</v>
      </c>
      <c r="I3611" s="198"/>
      <c r="L3611" s="194"/>
      <c r="M3611" s="199"/>
      <c r="N3611" s="200"/>
      <c r="O3611" s="200"/>
      <c r="P3611" s="200"/>
      <c r="Q3611" s="200"/>
      <c r="R3611" s="200"/>
      <c r="S3611" s="200"/>
      <c r="T3611" s="201"/>
      <c r="AT3611" s="195" t="s">
        <v>188</v>
      </c>
      <c r="AU3611" s="195" t="s">
        <v>81</v>
      </c>
      <c r="AV3611" s="12" t="s">
        <v>81</v>
      </c>
      <c r="AW3611" s="12" t="s">
        <v>34</v>
      </c>
      <c r="AX3611" s="12" t="s">
        <v>72</v>
      </c>
      <c r="AY3611" s="195" t="s">
        <v>177</v>
      </c>
    </row>
    <row r="3612" spans="2:51" s="12" customFormat="1" ht="12">
      <c r="B3612" s="194"/>
      <c r="D3612" s="191" t="s">
        <v>188</v>
      </c>
      <c r="E3612" s="195" t="s">
        <v>3</v>
      </c>
      <c r="F3612" s="196" t="s">
        <v>3048</v>
      </c>
      <c r="H3612" s="197">
        <v>10.56</v>
      </c>
      <c r="I3612" s="198"/>
      <c r="L3612" s="194"/>
      <c r="M3612" s="199"/>
      <c r="N3612" s="200"/>
      <c r="O3612" s="200"/>
      <c r="P3612" s="200"/>
      <c r="Q3612" s="200"/>
      <c r="R3612" s="200"/>
      <c r="S3612" s="200"/>
      <c r="T3612" s="201"/>
      <c r="AT3612" s="195" t="s">
        <v>188</v>
      </c>
      <c r="AU3612" s="195" t="s">
        <v>81</v>
      </c>
      <c r="AV3612" s="12" t="s">
        <v>81</v>
      </c>
      <c r="AW3612" s="12" t="s">
        <v>34</v>
      </c>
      <c r="AX3612" s="12" t="s">
        <v>72</v>
      </c>
      <c r="AY3612" s="195" t="s">
        <v>177</v>
      </c>
    </row>
    <row r="3613" spans="2:51" s="12" customFormat="1" ht="12">
      <c r="B3613" s="194"/>
      <c r="D3613" s="191" t="s">
        <v>188</v>
      </c>
      <c r="E3613" s="195" t="s">
        <v>3</v>
      </c>
      <c r="F3613" s="196" t="s">
        <v>3049</v>
      </c>
      <c r="H3613" s="197">
        <v>23.1</v>
      </c>
      <c r="I3613" s="198"/>
      <c r="L3613" s="194"/>
      <c r="M3613" s="199"/>
      <c r="N3613" s="200"/>
      <c r="O3613" s="200"/>
      <c r="P3613" s="200"/>
      <c r="Q3613" s="200"/>
      <c r="R3613" s="200"/>
      <c r="S3613" s="200"/>
      <c r="T3613" s="201"/>
      <c r="AT3613" s="195" t="s">
        <v>188</v>
      </c>
      <c r="AU3613" s="195" t="s">
        <v>81</v>
      </c>
      <c r="AV3613" s="12" t="s">
        <v>81</v>
      </c>
      <c r="AW3613" s="12" t="s">
        <v>34</v>
      </c>
      <c r="AX3613" s="12" t="s">
        <v>72</v>
      </c>
      <c r="AY3613" s="195" t="s">
        <v>177</v>
      </c>
    </row>
    <row r="3614" spans="2:51" s="12" customFormat="1" ht="12">
      <c r="B3614" s="194"/>
      <c r="D3614" s="191" t="s">
        <v>188</v>
      </c>
      <c r="E3614" s="195" t="s">
        <v>3</v>
      </c>
      <c r="F3614" s="196" t="s">
        <v>3050</v>
      </c>
      <c r="H3614" s="197">
        <v>11.2</v>
      </c>
      <c r="I3614" s="198"/>
      <c r="L3614" s="194"/>
      <c r="M3614" s="199"/>
      <c r="N3614" s="200"/>
      <c r="O3614" s="200"/>
      <c r="P3614" s="200"/>
      <c r="Q3614" s="200"/>
      <c r="R3614" s="200"/>
      <c r="S3614" s="200"/>
      <c r="T3614" s="201"/>
      <c r="AT3614" s="195" t="s">
        <v>188</v>
      </c>
      <c r="AU3614" s="195" t="s">
        <v>81</v>
      </c>
      <c r="AV3614" s="12" t="s">
        <v>81</v>
      </c>
      <c r="AW3614" s="12" t="s">
        <v>34</v>
      </c>
      <c r="AX3614" s="12" t="s">
        <v>72</v>
      </c>
      <c r="AY3614" s="195" t="s">
        <v>177</v>
      </c>
    </row>
    <row r="3615" spans="2:51" s="12" customFormat="1" ht="12">
      <c r="B3615" s="194"/>
      <c r="D3615" s="191" t="s">
        <v>188</v>
      </c>
      <c r="E3615" s="195" t="s">
        <v>3</v>
      </c>
      <c r="F3615" s="196" t="s">
        <v>3051</v>
      </c>
      <c r="H3615" s="197">
        <v>15.41</v>
      </c>
      <c r="I3615" s="198"/>
      <c r="L3615" s="194"/>
      <c r="M3615" s="199"/>
      <c r="N3615" s="200"/>
      <c r="O3615" s="200"/>
      <c r="P3615" s="200"/>
      <c r="Q3615" s="200"/>
      <c r="R3615" s="200"/>
      <c r="S3615" s="200"/>
      <c r="T3615" s="201"/>
      <c r="AT3615" s="195" t="s">
        <v>188</v>
      </c>
      <c r="AU3615" s="195" t="s">
        <v>81</v>
      </c>
      <c r="AV3615" s="12" t="s">
        <v>81</v>
      </c>
      <c r="AW3615" s="12" t="s">
        <v>34</v>
      </c>
      <c r="AX3615" s="12" t="s">
        <v>72</v>
      </c>
      <c r="AY3615" s="195" t="s">
        <v>177</v>
      </c>
    </row>
    <row r="3616" spans="2:51" s="12" customFormat="1" ht="12">
      <c r="B3616" s="194"/>
      <c r="D3616" s="191" t="s">
        <v>188</v>
      </c>
      <c r="E3616" s="195" t="s">
        <v>3</v>
      </c>
      <c r="F3616" s="196" t="s">
        <v>3052</v>
      </c>
      <c r="H3616" s="197">
        <v>20.49</v>
      </c>
      <c r="I3616" s="198"/>
      <c r="L3616" s="194"/>
      <c r="M3616" s="199"/>
      <c r="N3616" s="200"/>
      <c r="O3616" s="200"/>
      <c r="P3616" s="200"/>
      <c r="Q3616" s="200"/>
      <c r="R3616" s="200"/>
      <c r="S3616" s="200"/>
      <c r="T3616" s="201"/>
      <c r="AT3616" s="195" t="s">
        <v>188</v>
      </c>
      <c r="AU3616" s="195" t="s">
        <v>81</v>
      </c>
      <c r="AV3616" s="12" t="s">
        <v>81</v>
      </c>
      <c r="AW3616" s="12" t="s">
        <v>34</v>
      </c>
      <c r="AX3616" s="12" t="s">
        <v>72</v>
      </c>
      <c r="AY3616" s="195" t="s">
        <v>177</v>
      </c>
    </row>
    <row r="3617" spans="2:51" s="12" customFormat="1" ht="12">
      <c r="B3617" s="194"/>
      <c r="D3617" s="191" t="s">
        <v>188</v>
      </c>
      <c r="E3617" s="195" t="s">
        <v>3</v>
      </c>
      <c r="F3617" s="196" t="s">
        <v>3053</v>
      </c>
      <c r="H3617" s="197">
        <v>18.9</v>
      </c>
      <c r="I3617" s="198"/>
      <c r="L3617" s="194"/>
      <c r="M3617" s="199"/>
      <c r="N3617" s="200"/>
      <c r="O3617" s="200"/>
      <c r="P3617" s="200"/>
      <c r="Q3617" s="200"/>
      <c r="R3617" s="200"/>
      <c r="S3617" s="200"/>
      <c r="T3617" s="201"/>
      <c r="AT3617" s="195" t="s">
        <v>188</v>
      </c>
      <c r="AU3617" s="195" t="s">
        <v>81</v>
      </c>
      <c r="AV3617" s="12" t="s">
        <v>81</v>
      </c>
      <c r="AW3617" s="12" t="s">
        <v>34</v>
      </c>
      <c r="AX3617" s="12" t="s">
        <v>72</v>
      </c>
      <c r="AY3617" s="195" t="s">
        <v>177</v>
      </c>
    </row>
    <row r="3618" spans="2:51" s="12" customFormat="1" ht="12">
      <c r="B3618" s="194"/>
      <c r="D3618" s="191" t="s">
        <v>188</v>
      </c>
      <c r="E3618" s="195" t="s">
        <v>3</v>
      </c>
      <c r="F3618" s="196" t="s">
        <v>3054</v>
      </c>
      <c r="H3618" s="197">
        <v>21.6</v>
      </c>
      <c r="I3618" s="198"/>
      <c r="L3618" s="194"/>
      <c r="M3618" s="199"/>
      <c r="N3618" s="200"/>
      <c r="O3618" s="200"/>
      <c r="P3618" s="200"/>
      <c r="Q3618" s="200"/>
      <c r="R3618" s="200"/>
      <c r="S3618" s="200"/>
      <c r="T3618" s="201"/>
      <c r="AT3618" s="195" t="s">
        <v>188</v>
      </c>
      <c r="AU3618" s="195" t="s">
        <v>81</v>
      </c>
      <c r="AV3618" s="12" t="s">
        <v>81</v>
      </c>
      <c r="AW3618" s="12" t="s">
        <v>34</v>
      </c>
      <c r="AX3618" s="12" t="s">
        <v>72</v>
      </c>
      <c r="AY3618" s="195" t="s">
        <v>177</v>
      </c>
    </row>
    <row r="3619" spans="2:51" s="12" customFormat="1" ht="12">
      <c r="B3619" s="194"/>
      <c r="D3619" s="191" t="s">
        <v>188</v>
      </c>
      <c r="E3619" s="195" t="s">
        <v>3</v>
      </c>
      <c r="F3619" s="196" t="s">
        <v>3055</v>
      </c>
      <c r="H3619" s="197">
        <v>10.8</v>
      </c>
      <c r="I3619" s="198"/>
      <c r="L3619" s="194"/>
      <c r="M3619" s="199"/>
      <c r="N3619" s="200"/>
      <c r="O3619" s="200"/>
      <c r="P3619" s="200"/>
      <c r="Q3619" s="200"/>
      <c r="R3619" s="200"/>
      <c r="S3619" s="200"/>
      <c r="T3619" s="201"/>
      <c r="AT3619" s="195" t="s">
        <v>188</v>
      </c>
      <c r="AU3619" s="195" t="s">
        <v>81</v>
      </c>
      <c r="AV3619" s="12" t="s">
        <v>81</v>
      </c>
      <c r="AW3619" s="12" t="s">
        <v>34</v>
      </c>
      <c r="AX3619" s="12" t="s">
        <v>72</v>
      </c>
      <c r="AY3619" s="195" t="s">
        <v>177</v>
      </c>
    </row>
    <row r="3620" spans="2:51" s="12" customFormat="1" ht="12">
      <c r="B3620" s="194"/>
      <c r="D3620" s="191" t="s">
        <v>188</v>
      </c>
      <c r="E3620" s="195" t="s">
        <v>3</v>
      </c>
      <c r="F3620" s="196" t="s">
        <v>3055</v>
      </c>
      <c r="H3620" s="197">
        <v>10.8</v>
      </c>
      <c r="I3620" s="198"/>
      <c r="L3620" s="194"/>
      <c r="M3620" s="199"/>
      <c r="N3620" s="200"/>
      <c r="O3620" s="200"/>
      <c r="P3620" s="200"/>
      <c r="Q3620" s="200"/>
      <c r="R3620" s="200"/>
      <c r="S3620" s="200"/>
      <c r="T3620" s="201"/>
      <c r="AT3620" s="195" t="s">
        <v>188</v>
      </c>
      <c r="AU3620" s="195" t="s">
        <v>81</v>
      </c>
      <c r="AV3620" s="12" t="s">
        <v>81</v>
      </c>
      <c r="AW3620" s="12" t="s">
        <v>34</v>
      </c>
      <c r="AX3620" s="12" t="s">
        <v>72</v>
      </c>
      <c r="AY3620" s="195" t="s">
        <v>177</v>
      </c>
    </row>
    <row r="3621" spans="2:51" s="12" customFormat="1" ht="12">
      <c r="B3621" s="194"/>
      <c r="D3621" s="191" t="s">
        <v>188</v>
      </c>
      <c r="E3621" s="195" t="s">
        <v>3</v>
      </c>
      <c r="F3621" s="196" t="s">
        <v>3055</v>
      </c>
      <c r="H3621" s="197">
        <v>10.8</v>
      </c>
      <c r="I3621" s="198"/>
      <c r="L3621" s="194"/>
      <c r="M3621" s="199"/>
      <c r="N3621" s="200"/>
      <c r="O3621" s="200"/>
      <c r="P3621" s="200"/>
      <c r="Q3621" s="200"/>
      <c r="R3621" s="200"/>
      <c r="S3621" s="200"/>
      <c r="T3621" s="201"/>
      <c r="AT3621" s="195" t="s">
        <v>188</v>
      </c>
      <c r="AU3621" s="195" t="s">
        <v>81</v>
      </c>
      <c r="AV3621" s="12" t="s">
        <v>81</v>
      </c>
      <c r="AW3621" s="12" t="s">
        <v>34</v>
      </c>
      <c r="AX3621" s="12" t="s">
        <v>72</v>
      </c>
      <c r="AY3621" s="195" t="s">
        <v>177</v>
      </c>
    </row>
    <row r="3622" spans="2:51" s="12" customFormat="1" ht="12">
      <c r="B3622" s="194"/>
      <c r="D3622" s="191" t="s">
        <v>188</v>
      </c>
      <c r="E3622" s="195" t="s">
        <v>3</v>
      </c>
      <c r="F3622" s="196" t="s">
        <v>3056</v>
      </c>
      <c r="H3622" s="197">
        <v>19.95</v>
      </c>
      <c r="I3622" s="198"/>
      <c r="L3622" s="194"/>
      <c r="M3622" s="199"/>
      <c r="N3622" s="200"/>
      <c r="O3622" s="200"/>
      <c r="P3622" s="200"/>
      <c r="Q3622" s="200"/>
      <c r="R3622" s="200"/>
      <c r="S3622" s="200"/>
      <c r="T3622" s="201"/>
      <c r="AT3622" s="195" t="s">
        <v>188</v>
      </c>
      <c r="AU3622" s="195" t="s">
        <v>81</v>
      </c>
      <c r="AV3622" s="12" t="s">
        <v>81</v>
      </c>
      <c r="AW3622" s="12" t="s">
        <v>34</v>
      </c>
      <c r="AX3622" s="12" t="s">
        <v>72</v>
      </c>
      <c r="AY3622" s="195" t="s">
        <v>177</v>
      </c>
    </row>
    <row r="3623" spans="2:51" s="12" customFormat="1" ht="12">
      <c r="B3623" s="194"/>
      <c r="D3623" s="191" t="s">
        <v>188</v>
      </c>
      <c r="E3623" s="195" t="s">
        <v>3</v>
      </c>
      <c r="F3623" s="196" t="s">
        <v>3056</v>
      </c>
      <c r="H3623" s="197">
        <v>19.95</v>
      </c>
      <c r="I3623" s="198"/>
      <c r="L3623" s="194"/>
      <c r="M3623" s="199"/>
      <c r="N3623" s="200"/>
      <c r="O3623" s="200"/>
      <c r="P3623" s="200"/>
      <c r="Q3623" s="200"/>
      <c r="R3623" s="200"/>
      <c r="S3623" s="200"/>
      <c r="T3623" s="201"/>
      <c r="AT3623" s="195" t="s">
        <v>188</v>
      </c>
      <c r="AU3623" s="195" t="s">
        <v>81</v>
      </c>
      <c r="AV3623" s="12" t="s">
        <v>81</v>
      </c>
      <c r="AW3623" s="12" t="s">
        <v>34</v>
      </c>
      <c r="AX3623" s="12" t="s">
        <v>72</v>
      </c>
      <c r="AY3623" s="195" t="s">
        <v>177</v>
      </c>
    </row>
    <row r="3624" spans="2:51" s="12" customFormat="1" ht="12">
      <c r="B3624" s="194"/>
      <c r="D3624" s="191" t="s">
        <v>188</v>
      </c>
      <c r="E3624" s="195" t="s">
        <v>3</v>
      </c>
      <c r="F3624" s="196" t="s">
        <v>3056</v>
      </c>
      <c r="H3624" s="197">
        <v>19.95</v>
      </c>
      <c r="I3624" s="198"/>
      <c r="L3624" s="194"/>
      <c r="M3624" s="199"/>
      <c r="N3624" s="200"/>
      <c r="O3624" s="200"/>
      <c r="P3624" s="200"/>
      <c r="Q3624" s="200"/>
      <c r="R3624" s="200"/>
      <c r="S3624" s="200"/>
      <c r="T3624" s="201"/>
      <c r="AT3624" s="195" t="s">
        <v>188</v>
      </c>
      <c r="AU3624" s="195" t="s">
        <v>81</v>
      </c>
      <c r="AV3624" s="12" t="s">
        <v>81</v>
      </c>
      <c r="AW3624" s="12" t="s">
        <v>34</v>
      </c>
      <c r="AX3624" s="12" t="s">
        <v>72</v>
      </c>
      <c r="AY3624" s="195" t="s">
        <v>177</v>
      </c>
    </row>
    <row r="3625" spans="2:51" s="12" customFormat="1" ht="12">
      <c r="B3625" s="194"/>
      <c r="D3625" s="191" t="s">
        <v>188</v>
      </c>
      <c r="E3625" s="195" t="s">
        <v>3</v>
      </c>
      <c r="F3625" s="196" t="s">
        <v>3057</v>
      </c>
      <c r="H3625" s="197">
        <v>10.05</v>
      </c>
      <c r="I3625" s="198"/>
      <c r="L3625" s="194"/>
      <c r="M3625" s="199"/>
      <c r="N3625" s="200"/>
      <c r="O3625" s="200"/>
      <c r="P3625" s="200"/>
      <c r="Q3625" s="200"/>
      <c r="R3625" s="200"/>
      <c r="S3625" s="200"/>
      <c r="T3625" s="201"/>
      <c r="AT3625" s="195" t="s">
        <v>188</v>
      </c>
      <c r="AU3625" s="195" t="s">
        <v>81</v>
      </c>
      <c r="AV3625" s="12" t="s">
        <v>81</v>
      </c>
      <c r="AW3625" s="12" t="s">
        <v>34</v>
      </c>
      <c r="AX3625" s="12" t="s">
        <v>72</v>
      </c>
      <c r="AY3625" s="195" t="s">
        <v>177</v>
      </c>
    </row>
    <row r="3626" spans="2:51" s="12" customFormat="1" ht="12">
      <c r="B3626" s="194"/>
      <c r="D3626" s="191" t="s">
        <v>188</v>
      </c>
      <c r="E3626" s="195" t="s">
        <v>3</v>
      </c>
      <c r="F3626" s="196" t="s">
        <v>3057</v>
      </c>
      <c r="H3626" s="197">
        <v>10.05</v>
      </c>
      <c r="I3626" s="198"/>
      <c r="L3626" s="194"/>
      <c r="M3626" s="199"/>
      <c r="N3626" s="200"/>
      <c r="O3626" s="200"/>
      <c r="P3626" s="200"/>
      <c r="Q3626" s="200"/>
      <c r="R3626" s="200"/>
      <c r="S3626" s="200"/>
      <c r="T3626" s="201"/>
      <c r="AT3626" s="195" t="s">
        <v>188</v>
      </c>
      <c r="AU3626" s="195" t="s">
        <v>81</v>
      </c>
      <c r="AV3626" s="12" t="s">
        <v>81</v>
      </c>
      <c r="AW3626" s="12" t="s">
        <v>34</v>
      </c>
      <c r="AX3626" s="12" t="s">
        <v>72</v>
      </c>
      <c r="AY3626" s="195" t="s">
        <v>177</v>
      </c>
    </row>
    <row r="3627" spans="2:51" s="12" customFormat="1" ht="12">
      <c r="B3627" s="194"/>
      <c r="D3627" s="191" t="s">
        <v>188</v>
      </c>
      <c r="E3627" s="195" t="s">
        <v>3</v>
      </c>
      <c r="F3627" s="196" t="s">
        <v>3057</v>
      </c>
      <c r="H3627" s="197">
        <v>10.05</v>
      </c>
      <c r="I3627" s="198"/>
      <c r="L3627" s="194"/>
      <c r="M3627" s="199"/>
      <c r="N3627" s="200"/>
      <c r="O3627" s="200"/>
      <c r="P3627" s="200"/>
      <c r="Q3627" s="200"/>
      <c r="R3627" s="200"/>
      <c r="S3627" s="200"/>
      <c r="T3627" s="201"/>
      <c r="AT3627" s="195" t="s">
        <v>188</v>
      </c>
      <c r="AU3627" s="195" t="s">
        <v>81</v>
      </c>
      <c r="AV3627" s="12" t="s">
        <v>81</v>
      </c>
      <c r="AW3627" s="12" t="s">
        <v>34</v>
      </c>
      <c r="AX3627" s="12" t="s">
        <v>72</v>
      </c>
      <c r="AY3627" s="195" t="s">
        <v>177</v>
      </c>
    </row>
    <row r="3628" spans="2:51" s="12" customFormat="1" ht="12">
      <c r="B3628" s="194"/>
      <c r="D3628" s="191" t="s">
        <v>188</v>
      </c>
      <c r="E3628" s="195" t="s">
        <v>3</v>
      </c>
      <c r="F3628" s="196" t="s">
        <v>3054</v>
      </c>
      <c r="H3628" s="197">
        <v>21.6</v>
      </c>
      <c r="I3628" s="198"/>
      <c r="L3628" s="194"/>
      <c r="M3628" s="199"/>
      <c r="N3628" s="200"/>
      <c r="O3628" s="200"/>
      <c r="P3628" s="200"/>
      <c r="Q3628" s="200"/>
      <c r="R3628" s="200"/>
      <c r="S3628" s="200"/>
      <c r="T3628" s="201"/>
      <c r="AT3628" s="195" t="s">
        <v>188</v>
      </c>
      <c r="AU3628" s="195" t="s">
        <v>81</v>
      </c>
      <c r="AV3628" s="12" t="s">
        <v>81</v>
      </c>
      <c r="AW3628" s="12" t="s">
        <v>34</v>
      </c>
      <c r="AX3628" s="12" t="s">
        <v>72</v>
      </c>
      <c r="AY3628" s="195" t="s">
        <v>177</v>
      </c>
    </row>
    <row r="3629" spans="2:51" s="12" customFormat="1" ht="12">
      <c r="B3629" s="194"/>
      <c r="D3629" s="191" t="s">
        <v>188</v>
      </c>
      <c r="E3629" s="195" t="s">
        <v>3</v>
      </c>
      <c r="F3629" s="196" t="s">
        <v>3054</v>
      </c>
      <c r="H3629" s="197">
        <v>21.6</v>
      </c>
      <c r="I3629" s="198"/>
      <c r="L3629" s="194"/>
      <c r="M3629" s="199"/>
      <c r="N3629" s="200"/>
      <c r="O3629" s="200"/>
      <c r="P3629" s="200"/>
      <c r="Q3629" s="200"/>
      <c r="R3629" s="200"/>
      <c r="S3629" s="200"/>
      <c r="T3629" s="201"/>
      <c r="AT3629" s="195" t="s">
        <v>188</v>
      </c>
      <c r="AU3629" s="195" t="s">
        <v>81</v>
      </c>
      <c r="AV3629" s="12" t="s">
        <v>81</v>
      </c>
      <c r="AW3629" s="12" t="s">
        <v>34</v>
      </c>
      <c r="AX3629" s="12" t="s">
        <v>72</v>
      </c>
      <c r="AY3629" s="195" t="s">
        <v>177</v>
      </c>
    </row>
    <row r="3630" spans="2:51" s="12" customFormat="1" ht="12">
      <c r="B3630" s="194"/>
      <c r="D3630" s="191" t="s">
        <v>188</v>
      </c>
      <c r="E3630" s="195" t="s">
        <v>3</v>
      </c>
      <c r="F3630" s="196" t="s">
        <v>3058</v>
      </c>
      <c r="H3630" s="197">
        <v>15.1</v>
      </c>
      <c r="I3630" s="198"/>
      <c r="L3630" s="194"/>
      <c r="M3630" s="199"/>
      <c r="N3630" s="200"/>
      <c r="O3630" s="200"/>
      <c r="P3630" s="200"/>
      <c r="Q3630" s="200"/>
      <c r="R3630" s="200"/>
      <c r="S3630" s="200"/>
      <c r="T3630" s="201"/>
      <c r="AT3630" s="195" t="s">
        <v>188</v>
      </c>
      <c r="AU3630" s="195" t="s">
        <v>81</v>
      </c>
      <c r="AV3630" s="12" t="s">
        <v>81</v>
      </c>
      <c r="AW3630" s="12" t="s">
        <v>34</v>
      </c>
      <c r="AX3630" s="12" t="s">
        <v>72</v>
      </c>
      <c r="AY3630" s="195" t="s">
        <v>177</v>
      </c>
    </row>
    <row r="3631" spans="2:51" s="12" customFormat="1" ht="12">
      <c r="B3631" s="194"/>
      <c r="D3631" s="191" t="s">
        <v>188</v>
      </c>
      <c r="E3631" s="195" t="s">
        <v>3</v>
      </c>
      <c r="F3631" s="196" t="s">
        <v>3059</v>
      </c>
      <c r="H3631" s="197">
        <v>7.4</v>
      </c>
      <c r="I3631" s="198"/>
      <c r="L3631" s="194"/>
      <c r="M3631" s="199"/>
      <c r="N3631" s="200"/>
      <c r="O3631" s="200"/>
      <c r="P3631" s="200"/>
      <c r="Q3631" s="200"/>
      <c r="R3631" s="200"/>
      <c r="S3631" s="200"/>
      <c r="T3631" s="201"/>
      <c r="AT3631" s="195" t="s">
        <v>188</v>
      </c>
      <c r="AU3631" s="195" t="s">
        <v>81</v>
      </c>
      <c r="AV3631" s="12" t="s">
        <v>81</v>
      </c>
      <c r="AW3631" s="12" t="s">
        <v>34</v>
      </c>
      <c r="AX3631" s="12" t="s">
        <v>72</v>
      </c>
      <c r="AY3631" s="195" t="s">
        <v>177</v>
      </c>
    </row>
    <row r="3632" spans="2:51" s="12" customFormat="1" ht="12">
      <c r="B3632" s="194"/>
      <c r="D3632" s="191" t="s">
        <v>188</v>
      </c>
      <c r="E3632" s="195" t="s">
        <v>3</v>
      </c>
      <c r="F3632" s="196" t="s">
        <v>3059</v>
      </c>
      <c r="H3632" s="197">
        <v>7.4</v>
      </c>
      <c r="I3632" s="198"/>
      <c r="L3632" s="194"/>
      <c r="M3632" s="199"/>
      <c r="N3632" s="200"/>
      <c r="O3632" s="200"/>
      <c r="P3632" s="200"/>
      <c r="Q3632" s="200"/>
      <c r="R3632" s="200"/>
      <c r="S3632" s="200"/>
      <c r="T3632" s="201"/>
      <c r="AT3632" s="195" t="s">
        <v>188</v>
      </c>
      <c r="AU3632" s="195" t="s">
        <v>81</v>
      </c>
      <c r="AV3632" s="12" t="s">
        <v>81</v>
      </c>
      <c r="AW3632" s="12" t="s">
        <v>34</v>
      </c>
      <c r="AX3632" s="12" t="s">
        <v>72</v>
      </c>
      <c r="AY3632" s="195" t="s">
        <v>177</v>
      </c>
    </row>
    <row r="3633" spans="2:51" s="12" customFormat="1" ht="12">
      <c r="B3633" s="194"/>
      <c r="D3633" s="191" t="s">
        <v>188</v>
      </c>
      <c r="E3633" s="195" t="s">
        <v>3</v>
      </c>
      <c r="F3633" s="196" t="s">
        <v>3060</v>
      </c>
      <c r="H3633" s="197">
        <v>11.6</v>
      </c>
      <c r="I3633" s="198"/>
      <c r="L3633" s="194"/>
      <c r="M3633" s="199"/>
      <c r="N3633" s="200"/>
      <c r="O3633" s="200"/>
      <c r="P3633" s="200"/>
      <c r="Q3633" s="200"/>
      <c r="R3633" s="200"/>
      <c r="S3633" s="200"/>
      <c r="T3633" s="201"/>
      <c r="AT3633" s="195" t="s">
        <v>188</v>
      </c>
      <c r="AU3633" s="195" t="s">
        <v>81</v>
      </c>
      <c r="AV3633" s="12" t="s">
        <v>81</v>
      </c>
      <c r="AW3633" s="12" t="s">
        <v>34</v>
      </c>
      <c r="AX3633" s="12" t="s">
        <v>72</v>
      </c>
      <c r="AY3633" s="195" t="s">
        <v>177</v>
      </c>
    </row>
    <row r="3634" spans="2:51" s="12" customFormat="1" ht="12">
      <c r="B3634" s="194"/>
      <c r="D3634" s="191" t="s">
        <v>188</v>
      </c>
      <c r="E3634" s="195" t="s">
        <v>3</v>
      </c>
      <c r="F3634" s="196" t="s">
        <v>3058</v>
      </c>
      <c r="H3634" s="197">
        <v>15.1</v>
      </c>
      <c r="I3634" s="198"/>
      <c r="L3634" s="194"/>
      <c r="M3634" s="199"/>
      <c r="N3634" s="200"/>
      <c r="O3634" s="200"/>
      <c r="P3634" s="200"/>
      <c r="Q3634" s="200"/>
      <c r="R3634" s="200"/>
      <c r="S3634" s="200"/>
      <c r="T3634" s="201"/>
      <c r="AT3634" s="195" t="s">
        <v>188</v>
      </c>
      <c r="AU3634" s="195" t="s">
        <v>81</v>
      </c>
      <c r="AV3634" s="12" t="s">
        <v>81</v>
      </c>
      <c r="AW3634" s="12" t="s">
        <v>34</v>
      </c>
      <c r="AX3634" s="12" t="s">
        <v>72</v>
      </c>
      <c r="AY3634" s="195" t="s">
        <v>177</v>
      </c>
    </row>
    <row r="3635" spans="2:51" s="12" customFormat="1" ht="12">
      <c r="B3635" s="194"/>
      <c r="D3635" s="191" t="s">
        <v>188</v>
      </c>
      <c r="E3635" s="195" t="s">
        <v>3</v>
      </c>
      <c r="F3635" s="196" t="s">
        <v>3061</v>
      </c>
      <c r="H3635" s="197">
        <v>16.35</v>
      </c>
      <c r="I3635" s="198"/>
      <c r="L3635" s="194"/>
      <c r="M3635" s="199"/>
      <c r="N3635" s="200"/>
      <c r="O3635" s="200"/>
      <c r="P3635" s="200"/>
      <c r="Q3635" s="200"/>
      <c r="R3635" s="200"/>
      <c r="S3635" s="200"/>
      <c r="T3635" s="201"/>
      <c r="AT3635" s="195" t="s">
        <v>188</v>
      </c>
      <c r="AU3635" s="195" t="s">
        <v>81</v>
      </c>
      <c r="AV3635" s="12" t="s">
        <v>81</v>
      </c>
      <c r="AW3635" s="12" t="s">
        <v>34</v>
      </c>
      <c r="AX3635" s="12" t="s">
        <v>72</v>
      </c>
      <c r="AY3635" s="195" t="s">
        <v>177</v>
      </c>
    </row>
    <row r="3636" spans="2:51" s="12" customFormat="1" ht="12">
      <c r="B3636" s="194"/>
      <c r="D3636" s="191" t="s">
        <v>188</v>
      </c>
      <c r="E3636" s="195" t="s">
        <v>3</v>
      </c>
      <c r="F3636" s="196" t="s">
        <v>3062</v>
      </c>
      <c r="H3636" s="197">
        <v>5.98</v>
      </c>
      <c r="I3636" s="198"/>
      <c r="L3636" s="194"/>
      <c r="M3636" s="199"/>
      <c r="N3636" s="200"/>
      <c r="O3636" s="200"/>
      <c r="P3636" s="200"/>
      <c r="Q3636" s="200"/>
      <c r="R3636" s="200"/>
      <c r="S3636" s="200"/>
      <c r="T3636" s="201"/>
      <c r="AT3636" s="195" t="s">
        <v>188</v>
      </c>
      <c r="AU3636" s="195" t="s">
        <v>81</v>
      </c>
      <c r="AV3636" s="12" t="s">
        <v>81</v>
      </c>
      <c r="AW3636" s="12" t="s">
        <v>34</v>
      </c>
      <c r="AX3636" s="12" t="s">
        <v>72</v>
      </c>
      <c r="AY3636" s="195" t="s">
        <v>177</v>
      </c>
    </row>
    <row r="3637" spans="2:51" s="12" customFormat="1" ht="12">
      <c r="B3637" s="194"/>
      <c r="D3637" s="191" t="s">
        <v>188</v>
      </c>
      <c r="E3637" s="195" t="s">
        <v>3</v>
      </c>
      <c r="F3637" s="196" t="s">
        <v>3063</v>
      </c>
      <c r="H3637" s="197">
        <v>19.05</v>
      </c>
      <c r="I3637" s="198"/>
      <c r="L3637" s="194"/>
      <c r="M3637" s="199"/>
      <c r="N3637" s="200"/>
      <c r="O3637" s="200"/>
      <c r="P3637" s="200"/>
      <c r="Q3637" s="200"/>
      <c r="R3637" s="200"/>
      <c r="S3637" s="200"/>
      <c r="T3637" s="201"/>
      <c r="AT3637" s="195" t="s">
        <v>188</v>
      </c>
      <c r="AU3637" s="195" t="s">
        <v>81</v>
      </c>
      <c r="AV3637" s="12" t="s">
        <v>81</v>
      </c>
      <c r="AW3637" s="12" t="s">
        <v>34</v>
      </c>
      <c r="AX3637" s="12" t="s">
        <v>72</v>
      </c>
      <c r="AY3637" s="195" t="s">
        <v>177</v>
      </c>
    </row>
    <row r="3638" spans="2:51" s="12" customFormat="1" ht="12">
      <c r="B3638" s="194"/>
      <c r="D3638" s="191" t="s">
        <v>188</v>
      </c>
      <c r="E3638" s="195" t="s">
        <v>3</v>
      </c>
      <c r="F3638" s="196" t="s">
        <v>3064</v>
      </c>
      <c r="H3638" s="197">
        <v>11</v>
      </c>
      <c r="I3638" s="198"/>
      <c r="L3638" s="194"/>
      <c r="M3638" s="199"/>
      <c r="N3638" s="200"/>
      <c r="O3638" s="200"/>
      <c r="P3638" s="200"/>
      <c r="Q3638" s="200"/>
      <c r="R3638" s="200"/>
      <c r="S3638" s="200"/>
      <c r="T3638" s="201"/>
      <c r="AT3638" s="195" t="s">
        <v>188</v>
      </c>
      <c r="AU3638" s="195" t="s">
        <v>81</v>
      </c>
      <c r="AV3638" s="12" t="s">
        <v>81</v>
      </c>
      <c r="AW3638" s="12" t="s">
        <v>34</v>
      </c>
      <c r="AX3638" s="12" t="s">
        <v>72</v>
      </c>
      <c r="AY3638" s="195" t="s">
        <v>177</v>
      </c>
    </row>
    <row r="3639" spans="2:51" s="12" customFormat="1" ht="12">
      <c r="B3639" s="194"/>
      <c r="D3639" s="191" t="s">
        <v>188</v>
      </c>
      <c r="E3639" s="195" t="s">
        <v>3</v>
      </c>
      <c r="F3639" s="196" t="s">
        <v>3065</v>
      </c>
      <c r="H3639" s="197">
        <v>14.9</v>
      </c>
      <c r="I3639" s="198"/>
      <c r="L3639" s="194"/>
      <c r="M3639" s="199"/>
      <c r="N3639" s="200"/>
      <c r="O3639" s="200"/>
      <c r="P3639" s="200"/>
      <c r="Q3639" s="200"/>
      <c r="R3639" s="200"/>
      <c r="S3639" s="200"/>
      <c r="T3639" s="201"/>
      <c r="AT3639" s="195" t="s">
        <v>188</v>
      </c>
      <c r="AU3639" s="195" t="s">
        <v>81</v>
      </c>
      <c r="AV3639" s="12" t="s">
        <v>81</v>
      </c>
      <c r="AW3639" s="12" t="s">
        <v>34</v>
      </c>
      <c r="AX3639" s="12" t="s">
        <v>72</v>
      </c>
      <c r="AY3639" s="195" t="s">
        <v>177</v>
      </c>
    </row>
    <row r="3640" spans="2:51" s="14" customFormat="1" ht="12">
      <c r="B3640" s="221"/>
      <c r="D3640" s="191" t="s">
        <v>188</v>
      </c>
      <c r="E3640" s="222" t="s">
        <v>3</v>
      </c>
      <c r="F3640" s="223" t="s">
        <v>365</v>
      </c>
      <c r="H3640" s="224">
        <v>760.5300000000001</v>
      </c>
      <c r="I3640" s="225"/>
      <c r="L3640" s="221"/>
      <c r="M3640" s="226"/>
      <c r="N3640" s="227"/>
      <c r="O3640" s="227"/>
      <c r="P3640" s="227"/>
      <c r="Q3640" s="227"/>
      <c r="R3640" s="227"/>
      <c r="S3640" s="227"/>
      <c r="T3640" s="228"/>
      <c r="AT3640" s="222" t="s">
        <v>188</v>
      </c>
      <c r="AU3640" s="222" t="s">
        <v>81</v>
      </c>
      <c r="AV3640" s="14" t="s">
        <v>194</v>
      </c>
      <c r="AW3640" s="14" t="s">
        <v>34</v>
      </c>
      <c r="AX3640" s="14" t="s">
        <v>72</v>
      </c>
      <c r="AY3640" s="222" t="s">
        <v>177</v>
      </c>
    </row>
    <row r="3641" spans="2:51" s="12" customFormat="1" ht="12">
      <c r="B3641" s="194"/>
      <c r="D3641" s="191" t="s">
        <v>188</v>
      </c>
      <c r="E3641" s="195" t="s">
        <v>3</v>
      </c>
      <c r="F3641" s="196" t="s">
        <v>3066</v>
      </c>
      <c r="H3641" s="197">
        <v>8.4</v>
      </c>
      <c r="I3641" s="198"/>
      <c r="L3641" s="194"/>
      <c r="M3641" s="199"/>
      <c r="N3641" s="200"/>
      <c r="O3641" s="200"/>
      <c r="P3641" s="200"/>
      <c r="Q3641" s="200"/>
      <c r="R3641" s="200"/>
      <c r="S3641" s="200"/>
      <c r="T3641" s="201"/>
      <c r="AT3641" s="195" t="s">
        <v>188</v>
      </c>
      <c r="AU3641" s="195" t="s">
        <v>81</v>
      </c>
      <c r="AV3641" s="12" t="s">
        <v>81</v>
      </c>
      <c r="AW3641" s="12" t="s">
        <v>34</v>
      </c>
      <c r="AX3641" s="12" t="s">
        <v>72</v>
      </c>
      <c r="AY3641" s="195" t="s">
        <v>177</v>
      </c>
    </row>
    <row r="3642" spans="2:51" s="12" customFormat="1" ht="12">
      <c r="B3642" s="194"/>
      <c r="D3642" s="191" t="s">
        <v>188</v>
      </c>
      <c r="E3642" s="195" t="s">
        <v>3</v>
      </c>
      <c r="F3642" s="196" t="s">
        <v>3067</v>
      </c>
      <c r="H3642" s="197">
        <v>12.5</v>
      </c>
      <c r="I3642" s="198"/>
      <c r="L3642" s="194"/>
      <c r="M3642" s="199"/>
      <c r="N3642" s="200"/>
      <c r="O3642" s="200"/>
      <c r="P3642" s="200"/>
      <c r="Q3642" s="200"/>
      <c r="R3642" s="200"/>
      <c r="S3642" s="200"/>
      <c r="T3642" s="201"/>
      <c r="AT3642" s="195" t="s">
        <v>188</v>
      </c>
      <c r="AU3642" s="195" t="s">
        <v>81</v>
      </c>
      <c r="AV3642" s="12" t="s">
        <v>81</v>
      </c>
      <c r="AW3642" s="12" t="s">
        <v>34</v>
      </c>
      <c r="AX3642" s="12" t="s">
        <v>72</v>
      </c>
      <c r="AY3642" s="195" t="s">
        <v>177</v>
      </c>
    </row>
    <row r="3643" spans="2:51" s="12" customFormat="1" ht="12">
      <c r="B3643" s="194"/>
      <c r="D3643" s="191" t="s">
        <v>188</v>
      </c>
      <c r="E3643" s="195" t="s">
        <v>3</v>
      </c>
      <c r="F3643" s="196" t="s">
        <v>3068</v>
      </c>
      <c r="H3643" s="197">
        <v>8.8</v>
      </c>
      <c r="I3643" s="198"/>
      <c r="L3643" s="194"/>
      <c r="M3643" s="199"/>
      <c r="N3643" s="200"/>
      <c r="O3643" s="200"/>
      <c r="P3643" s="200"/>
      <c r="Q3643" s="200"/>
      <c r="R3643" s="200"/>
      <c r="S3643" s="200"/>
      <c r="T3643" s="201"/>
      <c r="AT3643" s="195" t="s">
        <v>188</v>
      </c>
      <c r="AU3643" s="195" t="s">
        <v>81</v>
      </c>
      <c r="AV3643" s="12" t="s">
        <v>81</v>
      </c>
      <c r="AW3643" s="12" t="s">
        <v>34</v>
      </c>
      <c r="AX3643" s="12" t="s">
        <v>72</v>
      </c>
      <c r="AY3643" s="195" t="s">
        <v>177</v>
      </c>
    </row>
    <row r="3644" spans="2:51" s="12" customFormat="1" ht="12">
      <c r="B3644" s="194"/>
      <c r="D3644" s="191" t="s">
        <v>188</v>
      </c>
      <c r="E3644" s="195" t="s">
        <v>3</v>
      </c>
      <c r="F3644" s="196" t="s">
        <v>3038</v>
      </c>
      <c r="H3644" s="197">
        <v>13</v>
      </c>
      <c r="I3644" s="198"/>
      <c r="L3644" s="194"/>
      <c r="M3644" s="199"/>
      <c r="N3644" s="200"/>
      <c r="O3644" s="200"/>
      <c r="P3644" s="200"/>
      <c r="Q3644" s="200"/>
      <c r="R3644" s="200"/>
      <c r="S3644" s="200"/>
      <c r="T3644" s="201"/>
      <c r="AT3644" s="195" t="s">
        <v>188</v>
      </c>
      <c r="AU3644" s="195" t="s">
        <v>81</v>
      </c>
      <c r="AV3644" s="12" t="s">
        <v>81</v>
      </c>
      <c r="AW3644" s="12" t="s">
        <v>34</v>
      </c>
      <c r="AX3644" s="12" t="s">
        <v>72</v>
      </c>
      <c r="AY3644" s="195" t="s">
        <v>177</v>
      </c>
    </row>
    <row r="3645" spans="2:51" s="12" customFormat="1" ht="12">
      <c r="B3645" s="194"/>
      <c r="D3645" s="191" t="s">
        <v>188</v>
      </c>
      <c r="E3645" s="195" t="s">
        <v>3</v>
      </c>
      <c r="F3645" s="196" t="s">
        <v>3068</v>
      </c>
      <c r="H3645" s="197">
        <v>8.8</v>
      </c>
      <c r="I3645" s="198"/>
      <c r="L3645" s="194"/>
      <c r="M3645" s="199"/>
      <c r="N3645" s="200"/>
      <c r="O3645" s="200"/>
      <c r="P3645" s="200"/>
      <c r="Q3645" s="200"/>
      <c r="R3645" s="200"/>
      <c r="S3645" s="200"/>
      <c r="T3645" s="201"/>
      <c r="AT3645" s="195" t="s">
        <v>188</v>
      </c>
      <c r="AU3645" s="195" t="s">
        <v>81</v>
      </c>
      <c r="AV3645" s="12" t="s">
        <v>81</v>
      </c>
      <c r="AW3645" s="12" t="s">
        <v>34</v>
      </c>
      <c r="AX3645" s="12" t="s">
        <v>72</v>
      </c>
      <c r="AY3645" s="195" t="s">
        <v>177</v>
      </c>
    </row>
    <row r="3646" spans="2:51" s="12" customFormat="1" ht="12">
      <c r="B3646" s="194"/>
      <c r="D3646" s="191" t="s">
        <v>188</v>
      </c>
      <c r="E3646" s="195" t="s">
        <v>3</v>
      </c>
      <c r="F3646" s="196" t="s">
        <v>3036</v>
      </c>
      <c r="H3646" s="197">
        <v>12.5</v>
      </c>
      <c r="I3646" s="198"/>
      <c r="L3646" s="194"/>
      <c r="M3646" s="199"/>
      <c r="N3646" s="200"/>
      <c r="O3646" s="200"/>
      <c r="P3646" s="200"/>
      <c r="Q3646" s="200"/>
      <c r="R3646" s="200"/>
      <c r="S3646" s="200"/>
      <c r="T3646" s="201"/>
      <c r="AT3646" s="195" t="s">
        <v>188</v>
      </c>
      <c r="AU3646" s="195" t="s">
        <v>81</v>
      </c>
      <c r="AV3646" s="12" t="s">
        <v>81</v>
      </c>
      <c r="AW3646" s="12" t="s">
        <v>34</v>
      </c>
      <c r="AX3646" s="12" t="s">
        <v>72</v>
      </c>
      <c r="AY3646" s="195" t="s">
        <v>177</v>
      </c>
    </row>
    <row r="3647" spans="2:51" s="12" customFormat="1" ht="12">
      <c r="B3647" s="194"/>
      <c r="D3647" s="191" t="s">
        <v>188</v>
      </c>
      <c r="E3647" s="195" t="s">
        <v>3</v>
      </c>
      <c r="F3647" s="196" t="s">
        <v>3069</v>
      </c>
      <c r="H3647" s="197">
        <v>14</v>
      </c>
      <c r="I3647" s="198"/>
      <c r="L3647" s="194"/>
      <c r="M3647" s="199"/>
      <c r="N3647" s="200"/>
      <c r="O3647" s="200"/>
      <c r="P3647" s="200"/>
      <c r="Q3647" s="200"/>
      <c r="R3647" s="200"/>
      <c r="S3647" s="200"/>
      <c r="T3647" s="201"/>
      <c r="AT3647" s="195" t="s">
        <v>188</v>
      </c>
      <c r="AU3647" s="195" t="s">
        <v>81</v>
      </c>
      <c r="AV3647" s="12" t="s">
        <v>81</v>
      </c>
      <c r="AW3647" s="12" t="s">
        <v>34</v>
      </c>
      <c r="AX3647" s="12" t="s">
        <v>72</v>
      </c>
      <c r="AY3647" s="195" t="s">
        <v>177</v>
      </c>
    </row>
    <row r="3648" spans="2:51" s="12" customFormat="1" ht="12">
      <c r="B3648" s="194"/>
      <c r="D3648" s="191" t="s">
        <v>188</v>
      </c>
      <c r="E3648" s="195" t="s">
        <v>3</v>
      </c>
      <c r="F3648" s="196" t="s">
        <v>3070</v>
      </c>
      <c r="H3648" s="197">
        <v>9.9</v>
      </c>
      <c r="I3648" s="198"/>
      <c r="L3648" s="194"/>
      <c r="M3648" s="199"/>
      <c r="N3648" s="200"/>
      <c r="O3648" s="200"/>
      <c r="P3648" s="200"/>
      <c r="Q3648" s="200"/>
      <c r="R3648" s="200"/>
      <c r="S3648" s="200"/>
      <c r="T3648" s="201"/>
      <c r="AT3648" s="195" t="s">
        <v>188</v>
      </c>
      <c r="AU3648" s="195" t="s">
        <v>81</v>
      </c>
      <c r="AV3648" s="12" t="s">
        <v>81</v>
      </c>
      <c r="AW3648" s="12" t="s">
        <v>34</v>
      </c>
      <c r="AX3648" s="12" t="s">
        <v>72</v>
      </c>
      <c r="AY3648" s="195" t="s">
        <v>177</v>
      </c>
    </row>
    <row r="3649" spans="2:51" s="12" customFormat="1" ht="12">
      <c r="B3649" s="194"/>
      <c r="D3649" s="191" t="s">
        <v>188</v>
      </c>
      <c r="E3649" s="195" t="s">
        <v>3</v>
      </c>
      <c r="F3649" s="196" t="s">
        <v>3043</v>
      </c>
      <c r="H3649" s="197">
        <v>157.4</v>
      </c>
      <c r="I3649" s="198"/>
      <c r="L3649" s="194"/>
      <c r="M3649" s="199"/>
      <c r="N3649" s="200"/>
      <c r="O3649" s="200"/>
      <c r="P3649" s="200"/>
      <c r="Q3649" s="200"/>
      <c r="R3649" s="200"/>
      <c r="S3649" s="200"/>
      <c r="T3649" s="201"/>
      <c r="AT3649" s="195" t="s">
        <v>188</v>
      </c>
      <c r="AU3649" s="195" t="s">
        <v>81</v>
      </c>
      <c r="AV3649" s="12" t="s">
        <v>81</v>
      </c>
      <c r="AW3649" s="12" t="s">
        <v>34</v>
      </c>
      <c r="AX3649" s="12" t="s">
        <v>72</v>
      </c>
      <c r="AY3649" s="195" t="s">
        <v>177</v>
      </c>
    </row>
    <row r="3650" spans="2:51" s="12" customFormat="1" ht="12">
      <c r="B3650" s="194"/>
      <c r="D3650" s="191" t="s">
        <v>188</v>
      </c>
      <c r="E3650" s="195" t="s">
        <v>3</v>
      </c>
      <c r="F3650" s="196" t="s">
        <v>3044</v>
      </c>
      <c r="H3650" s="197">
        <v>17.34</v>
      </c>
      <c r="I3650" s="198"/>
      <c r="L3650" s="194"/>
      <c r="M3650" s="199"/>
      <c r="N3650" s="200"/>
      <c r="O3650" s="200"/>
      <c r="P3650" s="200"/>
      <c r="Q3650" s="200"/>
      <c r="R3650" s="200"/>
      <c r="S3650" s="200"/>
      <c r="T3650" s="201"/>
      <c r="AT3650" s="195" t="s">
        <v>188</v>
      </c>
      <c r="AU3650" s="195" t="s">
        <v>81</v>
      </c>
      <c r="AV3650" s="12" t="s">
        <v>81</v>
      </c>
      <c r="AW3650" s="12" t="s">
        <v>34</v>
      </c>
      <c r="AX3650" s="12" t="s">
        <v>72</v>
      </c>
      <c r="AY3650" s="195" t="s">
        <v>177</v>
      </c>
    </row>
    <row r="3651" spans="2:51" s="12" customFormat="1" ht="12">
      <c r="B3651" s="194"/>
      <c r="D3651" s="191" t="s">
        <v>188</v>
      </c>
      <c r="E3651" s="195" t="s">
        <v>3</v>
      </c>
      <c r="F3651" s="196" t="s">
        <v>3045</v>
      </c>
      <c r="H3651" s="197">
        <v>42</v>
      </c>
      <c r="I3651" s="198"/>
      <c r="L3651" s="194"/>
      <c r="M3651" s="199"/>
      <c r="N3651" s="200"/>
      <c r="O3651" s="200"/>
      <c r="P3651" s="200"/>
      <c r="Q3651" s="200"/>
      <c r="R3651" s="200"/>
      <c r="S3651" s="200"/>
      <c r="T3651" s="201"/>
      <c r="AT3651" s="195" t="s">
        <v>188</v>
      </c>
      <c r="AU3651" s="195" t="s">
        <v>81</v>
      </c>
      <c r="AV3651" s="12" t="s">
        <v>81</v>
      </c>
      <c r="AW3651" s="12" t="s">
        <v>34</v>
      </c>
      <c r="AX3651" s="12" t="s">
        <v>72</v>
      </c>
      <c r="AY3651" s="195" t="s">
        <v>177</v>
      </c>
    </row>
    <row r="3652" spans="2:51" s="12" customFormat="1" ht="12">
      <c r="B3652" s="194"/>
      <c r="D3652" s="191" t="s">
        <v>188</v>
      </c>
      <c r="E3652" s="195" t="s">
        <v>3</v>
      </c>
      <c r="F3652" s="196" t="s">
        <v>1605</v>
      </c>
      <c r="H3652" s="197">
        <v>21.12</v>
      </c>
      <c r="I3652" s="198"/>
      <c r="L3652" s="194"/>
      <c r="M3652" s="199"/>
      <c r="N3652" s="200"/>
      <c r="O3652" s="200"/>
      <c r="P3652" s="200"/>
      <c r="Q3652" s="200"/>
      <c r="R3652" s="200"/>
      <c r="S3652" s="200"/>
      <c r="T3652" s="201"/>
      <c r="AT3652" s="195" t="s">
        <v>188</v>
      </c>
      <c r="AU3652" s="195" t="s">
        <v>81</v>
      </c>
      <c r="AV3652" s="12" t="s">
        <v>81</v>
      </c>
      <c r="AW3652" s="12" t="s">
        <v>34</v>
      </c>
      <c r="AX3652" s="12" t="s">
        <v>72</v>
      </c>
      <c r="AY3652" s="195" t="s">
        <v>177</v>
      </c>
    </row>
    <row r="3653" spans="2:51" s="12" customFormat="1" ht="12">
      <c r="B3653" s="194"/>
      <c r="D3653" s="191" t="s">
        <v>188</v>
      </c>
      <c r="E3653" s="195" t="s">
        <v>3</v>
      </c>
      <c r="F3653" s="196" t="s">
        <v>3071</v>
      </c>
      <c r="H3653" s="197">
        <v>53.1</v>
      </c>
      <c r="I3653" s="198"/>
      <c r="L3653" s="194"/>
      <c r="M3653" s="199"/>
      <c r="N3653" s="200"/>
      <c r="O3653" s="200"/>
      <c r="P3653" s="200"/>
      <c r="Q3653" s="200"/>
      <c r="R3653" s="200"/>
      <c r="S3653" s="200"/>
      <c r="T3653" s="201"/>
      <c r="AT3653" s="195" t="s">
        <v>188</v>
      </c>
      <c r="AU3653" s="195" t="s">
        <v>81</v>
      </c>
      <c r="AV3653" s="12" t="s">
        <v>81</v>
      </c>
      <c r="AW3653" s="12" t="s">
        <v>34</v>
      </c>
      <c r="AX3653" s="12" t="s">
        <v>72</v>
      </c>
      <c r="AY3653" s="195" t="s">
        <v>177</v>
      </c>
    </row>
    <row r="3654" spans="2:51" s="12" customFormat="1" ht="12">
      <c r="B3654" s="194"/>
      <c r="D3654" s="191" t="s">
        <v>188</v>
      </c>
      <c r="E3654" s="195" t="s">
        <v>3</v>
      </c>
      <c r="F3654" s="196" t="s">
        <v>3047</v>
      </c>
      <c r="H3654" s="197">
        <v>17.6</v>
      </c>
      <c r="I3654" s="198"/>
      <c r="L3654" s="194"/>
      <c r="M3654" s="199"/>
      <c r="N3654" s="200"/>
      <c r="O3654" s="200"/>
      <c r="P3654" s="200"/>
      <c r="Q3654" s="200"/>
      <c r="R3654" s="200"/>
      <c r="S3654" s="200"/>
      <c r="T3654" s="201"/>
      <c r="AT3654" s="195" t="s">
        <v>188</v>
      </c>
      <c r="AU3654" s="195" t="s">
        <v>81</v>
      </c>
      <c r="AV3654" s="12" t="s">
        <v>81</v>
      </c>
      <c r="AW3654" s="12" t="s">
        <v>34</v>
      </c>
      <c r="AX3654" s="12" t="s">
        <v>72</v>
      </c>
      <c r="AY3654" s="195" t="s">
        <v>177</v>
      </c>
    </row>
    <row r="3655" spans="2:51" s="12" customFormat="1" ht="12">
      <c r="B3655" s="194"/>
      <c r="D3655" s="191" t="s">
        <v>188</v>
      </c>
      <c r="E3655" s="195" t="s">
        <v>3</v>
      </c>
      <c r="F3655" s="196" t="s">
        <v>3072</v>
      </c>
      <c r="H3655" s="197">
        <v>17.24</v>
      </c>
      <c r="I3655" s="198"/>
      <c r="L3655" s="194"/>
      <c r="M3655" s="199"/>
      <c r="N3655" s="200"/>
      <c r="O3655" s="200"/>
      <c r="P3655" s="200"/>
      <c r="Q3655" s="200"/>
      <c r="R3655" s="200"/>
      <c r="S3655" s="200"/>
      <c r="T3655" s="201"/>
      <c r="AT3655" s="195" t="s">
        <v>188</v>
      </c>
      <c r="AU3655" s="195" t="s">
        <v>81</v>
      </c>
      <c r="AV3655" s="12" t="s">
        <v>81</v>
      </c>
      <c r="AW3655" s="12" t="s">
        <v>34</v>
      </c>
      <c r="AX3655" s="12" t="s">
        <v>72</v>
      </c>
      <c r="AY3655" s="195" t="s">
        <v>177</v>
      </c>
    </row>
    <row r="3656" spans="2:51" s="12" customFormat="1" ht="12">
      <c r="B3656" s="194"/>
      <c r="D3656" s="191" t="s">
        <v>188</v>
      </c>
      <c r="E3656" s="195" t="s">
        <v>3</v>
      </c>
      <c r="F3656" s="196" t="s">
        <v>3050</v>
      </c>
      <c r="H3656" s="197">
        <v>11.2</v>
      </c>
      <c r="I3656" s="198"/>
      <c r="L3656" s="194"/>
      <c r="M3656" s="199"/>
      <c r="N3656" s="200"/>
      <c r="O3656" s="200"/>
      <c r="P3656" s="200"/>
      <c r="Q3656" s="200"/>
      <c r="R3656" s="200"/>
      <c r="S3656" s="200"/>
      <c r="T3656" s="201"/>
      <c r="AT3656" s="195" t="s">
        <v>188</v>
      </c>
      <c r="AU3656" s="195" t="s">
        <v>81</v>
      </c>
      <c r="AV3656" s="12" t="s">
        <v>81</v>
      </c>
      <c r="AW3656" s="12" t="s">
        <v>34</v>
      </c>
      <c r="AX3656" s="12" t="s">
        <v>72</v>
      </c>
      <c r="AY3656" s="195" t="s">
        <v>177</v>
      </c>
    </row>
    <row r="3657" spans="2:51" s="12" customFormat="1" ht="12">
      <c r="B3657" s="194"/>
      <c r="D3657" s="191" t="s">
        <v>188</v>
      </c>
      <c r="E3657" s="195" t="s">
        <v>3</v>
      </c>
      <c r="F3657" s="196" t="s">
        <v>3051</v>
      </c>
      <c r="H3657" s="197">
        <v>15.41</v>
      </c>
      <c r="I3657" s="198"/>
      <c r="L3657" s="194"/>
      <c r="M3657" s="199"/>
      <c r="N3657" s="200"/>
      <c r="O3657" s="200"/>
      <c r="P3657" s="200"/>
      <c r="Q3657" s="200"/>
      <c r="R3657" s="200"/>
      <c r="S3657" s="200"/>
      <c r="T3657" s="201"/>
      <c r="AT3657" s="195" t="s">
        <v>188</v>
      </c>
      <c r="AU3657" s="195" t="s">
        <v>81</v>
      </c>
      <c r="AV3657" s="12" t="s">
        <v>81</v>
      </c>
      <c r="AW3657" s="12" t="s">
        <v>34</v>
      </c>
      <c r="AX3657" s="12" t="s">
        <v>72</v>
      </c>
      <c r="AY3657" s="195" t="s">
        <v>177</v>
      </c>
    </row>
    <row r="3658" spans="2:51" s="12" customFormat="1" ht="12">
      <c r="B3658" s="194"/>
      <c r="D3658" s="191" t="s">
        <v>188</v>
      </c>
      <c r="E3658" s="195" t="s">
        <v>3</v>
      </c>
      <c r="F3658" s="196" t="s">
        <v>3073</v>
      </c>
      <c r="H3658" s="197">
        <v>20.49</v>
      </c>
      <c r="I3658" s="198"/>
      <c r="L3658" s="194"/>
      <c r="M3658" s="199"/>
      <c r="N3658" s="200"/>
      <c r="O3658" s="200"/>
      <c r="P3658" s="200"/>
      <c r="Q3658" s="200"/>
      <c r="R3658" s="200"/>
      <c r="S3658" s="200"/>
      <c r="T3658" s="201"/>
      <c r="AT3658" s="195" t="s">
        <v>188</v>
      </c>
      <c r="AU3658" s="195" t="s">
        <v>81</v>
      </c>
      <c r="AV3658" s="12" t="s">
        <v>81</v>
      </c>
      <c r="AW3658" s="12" t="s">
        <v>34</v>
      </c>
      <c r="AX3658" s="12" t="s">
        <v>72</v>
      </c>
      <c r="AY3658" s="195" t="s">
        <v>177</v>
      </c>
    </row>
    <row r="3659" spans="2:51" s="12" customFormat="1" ht="12">
      <c r="B3659" s="194"/>
      <c r="D3659" s="191" t="s">
        <v>188</v>
      </c>
      <c r="E3659" s="195" t="s">
        <v>3</v>
      </c>
      <c r="F3659" s="196" t="s">
        <v>3054</v>
      </c>
      <c r="H3659" s="197">
        <v>21.6</v>
      </c>
      <c r="I3659" s="198"/>
      <c r="L3659" s="194"/>
      <c r="M3659" s="199"/>
      <c r="N3659" s="200"/>
      <c r="O3659" s="200"/>
      <c r="P3659" s="200"/>
      <c r="Q3659" s="200"/>
      <c r="R3659" s="200"/>
      <c r="S3659" s="200"/>
      <c r="T3659" s="201"/>
      <c r="AT3659" s="195" t="s">
        <v>188</v>
      </c>
      <c r="AU3659" s="195" t="s">
        <v>81</v>
      </c>
      <c r="AV3659" s="12" t="s">
        <v>81</v>
      </c>
      <c r="AW3659" s="12" t="s">
        <v>34</v>
      </c>
      <c r="AX3659" s="12" t="s">
        <v>72</v>
      </c>
      <c r="AY3659" s="195" t="s">
        <v>177</v>
      </c>
    </row>
    <row r="3660" spans="2:51" s="12" customFormat="1" ht="12">
      <c r="B3660" s="194"/>
      <c r="D3660" s="191" t="s">
        <v>188</v>
      </c>
      <c r="E3660" s="195" t="s">
        <v>3</v>
      </c>
      <c r="F3660" s="196" t="s">
        <v>3054</v>
      </c>
      <c r="H3660" s="197">
        <v>21.6</v>
      </c>
      <c r="I3660" s="198"/>
      <c r="L3660" s="194"/>
      <c r="M3660" s="199"/>
      <c r="N3660" s="200"/>
      <c r="O3660" s="200"/>
      <c r="P3660" s="200"/>
      <c r="Q3660" s="200"/>
      <c r="R3660" s="200"/>
      <c r="S3660" s="200"/>
      <c r="T3660" s="201"/>
      <c r="AT3660" s="195" t="s">
        <v>188</v>
      </c>
      <c r="AU3660" s="195" t="s">
        <v>81</v>
      </c>
      <c r="AV3660" s="12" t="s">
        <v>81</v>
      </c>
      <c r="AW3660" s="12" t="s">
        <v>34</v>
      </c>
      <c r="AX3660" s="12" t="s">
        <v>72</v>
      </c>
      <c r="AY3660" s="195" t="s">
        <v>177</v>
      </c>
    </row>
    <row r="3661" spans="2:51" s="12" customFormat="1" ht="12">
      <c r="B3661" s="194"/>
      <c r="D3661" s="191" t="s">
        <v>188</v>
      </c>
      <c r="E3661" s="195" t="s">
        <v>3</v>
      </c>
      <c r="F3661" s="196" t="s">
        <v>3054</v>
      </c>
      <c r="H3661" s="197">
        <v>21.6</v>
      </c>
      <c r="I3661" s="198"/>
      <c r="L3661" s="194"/>
      <c r="M3661" s="199"/>
      <c r="N3661" s="200"/>
      <c r="O3661" s="200"/>
      <c r="P3661" s="200"/>
      <c r="Q3661" s="200"/>
      <c r="R3661" s="200"/>
      <c r="S3661" s="200"/>
      <c r="T3661" s="201"/>
      <c r="AT3661" s="195" t="s">
        <v>188</v>
      </c>
      <c r="AU3661" s="195" t="s">
        <v>81</v>
      </c>
      <c r="AV3661" s="12" t="s">
        <v>81</v>
      </c>
      <c r="AW3661" s="12" t="s">
        <v>34</v>
      </c>
      <c r="AX3661" s="12" t="s">
        <v>72</v>
      </c>
      <c r="AY3661" s="195" t="s">
        <v>177</v>
      </c>
    </row>
    <row r="3662" spans="2:51" s="12" customFormat="1" ht="12">
      <c r="B3662" s="194"/>
      <c r="D3662" s="191" t="s">
        <v>188</v>
      </c>
      <c r="E3662" s="195" t="s">
        <v>3</v>
      </c>
      <c r="F3662" s="196" t="s">
        <v>3074</v>
      </c>
      <c r="H3662" s="197">
        <v>19.95</v>
      </c>
      <c r="I3662" s="198"/>
      <c r="L3662" s="194"/>
      <c r="M3662" s="199"/>
      <c r="N3662" s="200"/>
      <c r="O3662" s="200"/>
      <c r="P3662" s="200"/>
      <c r="Q3662" s="200"/>
      <c r="R3662" s="200"/>
      <c r="S3662" s="200"/>
      <c r="T3662" s="201"/>
      <c r="AT3662" s="195" t="s">
        <v>188</v>
      </c>
      <c r="AU3662" s="195" t="s">
        <v>81</v>
      </c>
      <c r="AV3662" s="12" t="s">
        <v>81</v>
      </c>
      <c r="AW3662" s="12" t="s">
        <v>34</v>
      </c>
      <c r="AX3662" s="12" t="s">
        <v>72</v>
      </c>
      <c r="AY3662" s="195" t="s">
        <v>177</v>
      </c>
    </row>
    <row r="3663" spans="2:51" s="12" customFormat="1" ht="12">
      <c r="B3663" s="194"/>
      <c r="D3663" s="191" t="s">
        <v>188</v>
      </c>
      <c r="E3663" s="195" t="s">
        <v>3</v>
      </c>
      <c r="F3663" s="196" t="s">
        <v>3074</v>
      </c>
      <c r="H3663" s="197">
        <v>19.95</v>
      </c>
      <c r="I3663" s="198"/>
      <c r="L3663" s="194"/>
      <c r="M3663" s="199"/>
      <c r="N3663" s="200"/>
      <c r="O3663" s="200"/>
      <c r="P3663" s="200"/>
      <c r="Q3663" s="200"/>
      <c r="R3663" s="200"/>
      <c r="S3663" s="200"/>
      <c r="T3663" s="201"/>
      <c r="AT3663" s="195" t="s">
        <v>188</v>
      </c>
      <c r="AU3663" s="195" t="s">
        <v>81</v>
      </c>
      <c r="AV3663" s="12" t="s">
        <v>81</v>
      </c>
      <c r="AW3663" s="12" t="s">
        <v>34</v>
      </c>
      <c r="AX3663" s="12" t="s">
        <v>72</v>
      </c>
      <c r="AY3663" s="195" t="s">
        <v>177</v>
      </c>
    </row>
    <row r="3664" spans="2:51" s="12" customFormat="1" ht="12">
      <c r="B3664" s="194"/>
      <c r="D3664" s="191" t="s">
        <v>188</v>
      </c>
      <c r="E3664" s="195" t="s">
        <v>3</v>
      </c>
      <c r="F3664" s="196" t="s">
        <v>3074</v>
      </c>
      <c r="H3664" s="197">
        <v>19.95</v>
      </c>
      <c r="I3664" s="198"/>
      <c r="L3664" s="194"/>
      <c r="M3664" s="199"/>
      <c r="N3664" s="200"/>
      <c r="O3664" s="200"/>
      <c r="P3664" s="200"/>
      <c r="Q3664" s="200"/>
      <c r="R3664" s="200"/>
      <c r="S3664" s="200"/>
      <c r="T3664" s="201"/>
      <c r="AT3664" s="195" t="s">
        <v>188</v>
      </c>
      <c r="AU3664" s="195" t="s">
        <v>81</v>
      </c>
      <c r="AV3664" s="12" t="s">
        <v>81</v>
      </c>
      <c r="AW3664" s="12" t="s">
        <v>34</v>
      </c>
      <c r="AX3664" s="12" t="s">
        <v>72</v>
      </c>
      <c r="AY3664" s="195" t="s">
        <v>177</v>
      </c>
    </row>
    <row r="3665" spans="2:51" s="12" customFormat="1" ht="12">
      <c r="B3665" s="194"/>
      <c r="D3665" s="191" t="s">
        <v>188</v>
      </c>
      <c r="E3665" s="195" t="s">
        <v>3</v>
      </c>
      <c r="F3665" s="196" t="s">
        <v>3074</v>
      </c>
      <c r="H3665" s="197">
        <v>19.95</v>
      </c>
      <c r="I3665" s="198"/>
      <c r="L3665" s="194"/>
      <c r="M3665" s="199"/>
      <c r="N3665" s="200"/>
      <c r="O3665" s="200"/>
      <c r="P3665" s="200"/>
      <c r="Q3665" s="200"/>
      <c r="R3665" s="200"/>
      <c r="S3665" s="200"/>
      <c r="T3665" s="201"/>
      <c r="AT3665" s="195" t="s">
        <v>188</v>
      </c>
      <c r="AU3665" s="195" t="s">
        <v>81</v>
      </c>
      <c r="AV3665" s="12" t="s">
        <v>81</v>
      </c>
      <c r="AW3665" s="12" t="s">
        <v>34</v>
      </c>
      <c r="AX3665" s="12" t="s">
        <v>72</v>
      </c>
      <c r="AY3665" s="195" t="s">
        <v>177</v>
      </c>
    </row>
    <row r="3666" spans="2:51" s="12" customFormat="1" ht="12">
      <c r="B3666" s="194"/>
      <c r="D3666" s="191" t="s">
        <v>188</v>
      </c>
      <c r="E3666" s="195" t="s">
        <v>3</v>
      </c>
      <c r="F3666" s="196" t="s">
        <v>3075</v>
      </c>
      <c r="H3666" s="197">
        <v>33.3</v>
      </c>
      <c r="I3666" s="198"/>
      <c r="L3666" s="194"/>
      <c r="M3666" s="199"/>
      <c r="N3666" s="200"/>
      <c r="O3666" s="200"/>
      <c r="P3666" s="200"/>
      <c r="Q3666" s="200"/>
      <c r="R3666" s="200"/>
      <c r="S3666" s="200"/>
      <c r="T3666" s="201"/>
      <c r="AT3666" s="195" t="s">
        <v>188</v>
      </c>
      <c r="AU3666" s="195" t="s">
        <v>81</v>
      </c>
      <c r="AV3666" s="12" t="s">
        <v>81</v>
      </c>
      <c r="AW3666" s="12" t="s">
        <v>34</v>
      </c>
      <c r="AX3666" s="12" t="s">
        <v>72</v>
      </c>
      <c r="AY3666" s="195" t="s">
        <v>177</v>
      </c>
    </row>
    <row r="3667" spans="2:51" s="12" customFormat="1" ht="12">
      <c r="B3667" s="194"/>
      <c r="D3667" s="191" t="s">
        <v>188</v>
      </c>
      <c r="E3667" s="195" t="s">
        <v>3</v>
      </c>
      <c r="F3667" s="196" t="s">
        <v>3076</v>
      </c>
      <c r="H3667" s="197">
        <v>30.6</v>
      </c>
      <c r="I3667" s="198"/>
      <c r="L3667" s="194"/>
      <c r="M3667" s="199"/>
      <c r="N3667" s="200"/>
      <c r="O3667" s="200"/>
      <c r="P3667" s="200"/>
      <c r="Q3667" s="200"/>
      <c r="R3667" s="200"/>
      <c r="S3667" s="200"/>
      <c r="T3667" s="201"/>
      <c r="AT3667" s="195" t="s">
        <v>188</v>
      </c>
      <c r="AU3667" s="195" t="s">
        <v>81</v>
      </c>
      <c r="AV3667" s="12" t="s">
        <v>81</v>
      </c>
      <c r="AW3667" s="12" t="s">
        <v>34</v>
      </c>
      <c r="AX3667" s="12" t="s">
        <v>72</v>
      </c>
      <c r="AY3667" s="195" t="s">
        <v>177</v>
      </c>
    </row>
    <row r="3668" spans="2:51" s="12" customFormat="1" ht="12">
      <c r="B3668" s="194"/>
      <c r="D3668" s="191" t="s">
        <v>188</v>
      </c>
      <c r="E3668" s="195" t="s">
        <v>3</v>
      </c>
      <c r="F3668" s="196" t="s">
        <v>3077</v>
      </c>
      <c r="H3668" s="197">
        <v>17.56</v>
      </c>
      <c r="I3668" s="198"/>
      <c r="L3668" s="194"/>
      <c r="M3668" s="199"/>
      <c r="N3668" s="200"/>
      <c r="O3668" s="200"/>
      <c r="P3668" s="200"/>
      <c r="Q3668" s="200"/>
      <c r="R3668" s="200"/>
      <c r="S3668" s="200"/>
      <c r="T3668" s="201"/>
      <c r="AT3668" s="195" t="s">
        <v>188</v>
      </c>
      <c r="AU3668" s="195" t="s">
        <v>81</v>
      </c>
      <c r="AV3668" s="12" t="s">
        <v>81</v>
      </c>
      <c r="AW3668" s="12" t="s">
        <v>34</v>
      </c>
      <c r="AX3668" s="12" t="s">
        <v>72</v>
      </c>
      <c r="AY3668" s="195" t="s">
        <v>177</v>
      </c>
    </row>
    <row r="3669" spans="2:51" s="12" customFormat="1" ht="12">
      <c r="B3669" s="194"/>
      <c r="D3669" s="191" t="s">
        <v>188</v>
      </c>
      <c r="E3669" s="195" t="s">
        <v>3</v>
      </c>
      <c r="F3669" s="196" t="s">
        <v>3078</v>
      </c>
      <c r="H3669" s="197">
        <v>13.4</v>
      </c>
      <c r="I3669" s="198"/>
      <c r="L3669" s="194"/>
      <c r="M3669" s="199"/>
      <c r="N3669" s="200"/>
      <c r="O3669" s="200"/>
      <c r="P3669" s="200"/>
      <c r="Q3669" s="200"/>
      <c r="R3669" s="200"/>
      <c r="S3669" s="200"/>
      <c r="T3669" s="201"/>
      <c r="AT3669" s="195" t="s">
        <v>188</v>
      </c>
      <c r="AU3669" s="195" t="s">
        <v>81</v>
      </c>
      <c r="AV3669" s="12" t="s">
        <v>81</v>
      </c>
      <c r="AW3669" s="12" t="s">
        <v>34</v>
      </c>
      <c r="AX3669" s="12" t="s">
        <v>72</v>
      </c>
      <c r="AY3669" s="195" t="s">
        <v>177</v>
      </c>
    </row>
    <row r="3670" spans="2:51" s="12" customFormat="1" ht="12">
      <c r="B3670" s="194"/>
      <c r="D3670" s="191" t="s">
        <v>188</v>
      </c>
      <c r="E3670" s="195" t="s">
        <v>3</v>
      </c>
      <c r="F3670" s="196" t="s">
        <v>3079</v>
      </c>
      <c r="H3670" s="197">
        <v>15.1</v>
      </c>
      <c r="I3670" s="198"/>
      <c r="L3670" s="194"/>
      <c r="M3670" s="199"/>
      <c r="N3670" s="200"/>
      <c r="O3670" s="200"/>
      <c r="P3670" s="200"/>
      <c r="Q3670" s="200"/>
      <c r="R3670" s="200"/>
      <c r="S3670" s="200"/>
      <c r="T3670" s="201"/>
      <c r="AT3670" s="195" t="s">
        <v>188</v>
      </c>
      <c r="AU3670" s="195" t="s">
        <v>81</v>
      </c>
      <c r="AV3670" s="12" t="s">
        <v>81</v>
      </c>
      <c r="AW3670" s="12" t="s">
        <v>34</v>
      </c>
      <c r="AX3670" s="12" t="s">
        <v>72</v>
      </c>
      <c r="AY3670" s="195" t="s">
        <v>177</v>
      </c>
    </row>
    <row r="3671" spans="2:51" s="12" customFormat="1" ht="12">
      <c r="B3671" s="194"/>
      <c r="D3671" s="191" t="s">
        <v>188</v>
      </c>
      <c r="E3671" s="195" t="s">
        <v>3</v>
      </c>
      <c r="F3671" s="196" t="s">
        <v>1611</v>
      </c>
      <c r="H3671" s="197">
        <v>14.8</v>
      </c>
      <c r="I3671" s="198"/>
      <c r="L3671" s="194"/>
      <c r="M3671" s="199"/>
      <c r="N3671" s="200"/>
      <c r="O3671" s="200"/>
      <c r="P3671" s="200"/>
      <c r="Q3671" s="200"/>
      <c r="R3671" s="200"/>
      <c r="S3671" s="200"/>
      <c r="T3671" s="201"/>
      <c r="AT3671" s="195" t="s">
        <v>188</v>
      </c>
      <c r="AU3671" s="195" t="s">
        <v>81</v>
      </c>
      <c r="AV3671" s="12" t="s">
        <v>81</v>
      </c>
      <c r="AW3671" s="12" t="s">
        <v>34</v>
      </c>
      <c r="AX3671" s="12" t="s">
        <v>72</v>
      </c>
      <c r="AY3671" s="195" t="s">
        <v>177</v>
      </c>
    </row>
    <row r="3672" spans="2:51" s="12" customFormat="1" ht="12">
      <c r="B3672" s="194"/>
      <c r="D3672" s="191" t="s">
        <v>188</v>
      </c>
      <c r="E3672" s="195" t="s">
        <v>3</v>
      </c>
      <c r="F3672" s="196" t="s">
        <v>3080</v>
      </c>
      <c r="H3672" s="197">
        <v>11.6</v>
      </c>
      <c r="I3672" s="198"/>
      <c r="L3672" s="194"/>
      <c r="M3672" s="199"/>
      <c r="N3672" s="200"/>
      <c r="O3672" s="200"/>
      <c r="P3672" s="200"/>
      <c r="Q3672" s="200"/>
      <c r="R3672" s="200"/>
      <c r="S3672" s="200"/>
      <c r="T3672" s="201"/>
      <c r="AT3672" s="195" t="s">
        <v>188</v>
      </c>
      <c r="AU3672" s="195" t="s">
        <v>81</v>
      </c>
      <c r="AV3672" s="12" t="s">
        <v>81</v>
      </c>
      <c r="AW3672" s="12" t="s">
        <v>34</v>
      </c>
      <c r="AX3672" s="12" t="s">
        <v>72</v>
      </c>
      <c r="AY3672" s="195" t="s">
        <v>177</v>
      </c>
    </row>
    <row r="3673" spans="2:51" s="12" customFormat="1" ht="12">
      <c r="B3673" s="194"/>
      <c r="D3673" s="191" t="s">
        <v>188</v>
      </c>
      <c r="E3673" s="195" t="s">
        <v>3</v>
      </c>
      <c r="F3673" s="196" t="s">
        <v>3079</v>
      </c>
      <c r="H3673" s="197">
        <v>15.1</v>
      </c>
      <c r="I3673" s="198"/>
      <c r="L3673" s="194"/>
      <c r="M3673" s="199"/>
      <c r="N3673" s="200"/>
      <c r="O3673" s="200"/>
      <c r="P3673" s="200"/>
      <c r="Q3673" s="200"/>
      <c r="R3673" s="200"/>
      <c r="S3673" s="200"/>
      <c r="T3673" s="201"/>
      <c r="AT3673" s="195" t="s">
        <v>188</v>
      </c>
      <c r="AU3673" s="195" t="s">
        <v>81</v>
      </c>
      <c r="AV3673" s="12" t="s">
        <v>81</v>
      </c>
      <c r="AW3673" s="12" t="s">
        <v>34</v>
      </c>
      <c r="AX3673" s="12" t="s">
        <v>72</v>
      </c>
      <c r="AY3673" s="195" t="s">
        <v>177</v>
      </c>
    </row>
    <row r="3674" spans="2:51" s="12" customFormat="1" ht="12">
      <c r="B3674" s="194"/>
      <c r="D3674" s="191" t="s">
        <v>188</v>
      </c>
      <c r="E3674" s="195" t="s">
        <v>3</v>
      </c>
      <c r="F3674" s="196" t="s">
        <v>3081</v>
      </c>
      <c r="H3674" s="197">
        <v>6</v>
      </c>
      <c r="I3674" s="198"/>
      <c r="L3674" s="194"/>
      <c r="M3674" s="199"/>
      <c r="N3674" s="200"/>
      <c r="O3674" s="200"/>
      <c r="P3674" s="200"/>
      <c r="Q3674" s="200"/>
      <c r="R3674" s="200"/>
      <c r="S3674" s="200"/>
      <c r="T3674" s="201"/>
      <c r="AT3674" s="195" t="s">
        <v>188</v>
      </c>
      <c r="AU3674" s="195" t="s">
        <v>81</v>
      </c>
      <c r="AV3674" s="12" t="s">
        <v>81</v>
      </c>
      <c r="AW3674" s="12" t="s">
        <v>34</v>
      </c>
      <c r="AX3674" s="12" t="s">
        <v>72</v>
      </c>
      <c r="AY3674" s="195" t="s">
        <v>177</v>
      </c>
    </row>
    <row r="3675" spans="2:51" s="12" customFormat="1" ht="12">
      <c r="B3675" s="194"/>
      <c r="D3675" s="191" t="s">
        <v>188</v>
      </c>
      <c r="E3675" s="195" t="s">
        <v>3</v>
      </c>
      <c r="F3675" s="196" t="s">
        <v>3061</v>
      </c>
      <c r="H3675" s="197">
        <v>16.35</v>
      </c>
      <c r="I3675" s="198"/>
      <c r="L3675" s="194"/>
      <c r="M3675" s="199"/>
      <c r="N3675" s="200"/>
      <c r="O3675" s="200"/>
      <c r="P3675" s="200"/>
      <c r="Q3675" s="200"/>
      <c r="R3675" s="200"/>
      <c r="S3675" s="200"/>
      <c r="T3675" s="201"/>
      <c r="AT3675" s="195" t="s">
        <v>188</v>
      </c>
      <c r="AU3675" s="195" t="s">
        <v>81</v>
      </c>
      <c r="AV3675" s="12" t="s">
        <v>81</v>
      </c>
      <c r="AW3675" s="12" t="s">
        <v>34</v>
      </c>
      <c r="AX3675" s="12" t="s">
        <v>72</v>
      </c>
      <c r="AY3675" s="195" t="s">
        <v>177</v>
      </c>
    </row>
    <row r="3676" spans="2:51" s="12" customFormat="1" ht="12">
      <c r="B3676" s="194"/>
      <c r="D3676" s="191" t="s">
        <v>188</v>
      </c>
      <c r="E3676" s="195" t="s">
        <v>3</v>
      </c>
      <c r="F3676" s="196" t="s">
        <v>3063</v>
      </c>
      <c r="H3676" s="197">
        <v>19.05</v>
      </c>
      <c r="I3676" s="198"/>
      <c r="L3676" s="194"/>
      <c r="M3676" s="199"/>
      <c r="N3676" s="200"/>
      <c r="O3676" s="200"/>
      <c r="P3676" s="200"/>
      <c r="Q3676" s="200"/>
      <c r="R3676" s="200"/>
      <c r="S3676" s="200"/>
      <c r="T3676" s="201"/>
      <c r="AT3676" s="195" t="s">
        <v>188</v>
      </c>
      <c r="AU3676" s="195" t="s">
        <v>81</v>
      </c>
      <c r="AV3676" s="12" t="s">
        <v>81</v>
      </c>
      <c r="AW3676" s="12" t="s">
        <v>34</v>
      </c>
      <c r="AX3676" s="12" t="s">
        <v>72</v>
      </c>
      <c r="AY3676" s="195" t="s">
        <v>177</v>
      </c>
    </row>
    <row r="3677" spans="2:51" s="14" customFormat="1" ht="12">
      <c r="B3677" s="221"/>
      <c r="D3677" s="191" t="s">
        <v>188</v>
      </c>
      <c r="E3677" s="222" t="s">
        <v>3</v>
      </c>
      <c r="F3677" s="223" t="s">
        <v>366</v>
      </c>
      <c r="H3677" s="224">
        <v>798.2600000000002</v>
      </c>
      <c r="I3677" s="225"/>
      <c r="L3677" s="221"/>
      <c r="M3677" s="226"/>
      <c r="N3677" s="227"/>
      <c r="O3677" s="227"/>
      <c r="P3677" s="227"/>
      <c r="Q3677" s="227"/>
      <c r="R3677" s="227"/>
      <c r="S3677" s="227"/>
      <c r="T3677" s="228"/>
      <c r="AT3677" s="222" t="s">
        <v>188</v>
      </c>
      <c r="AU3677" s="222" t="s">
        <v>81</v>
      </c>
      <c r="AV3677" s="14" t="s">
        <v>194</v>
      </c>
      <c r="AW3677" s="14" t="s">
        <v>34</v>
      </c>
      <c r="AX3677" s="14" t="s">
        <v>72</v>
      </c>
      <c r="AY3677" s="222" t="s">
        <v>177</v>
      </c>
    </row>
    <row r="3678" spans="2:51" s="12" customFormat="1" ht="12">
      <c r="B3678" s="194"/>
      <c r="D3678" s="191" t="s">
        <v>188</v>
      </c>
      <c r="E3678" s="195" t="s">
        <v>3</v>
      </c>
      <c r="F3678" s="196" t="s">
        <v>3066</v>
      </c>
      <c r="H3678" s="197">
        <v>8.4</v>
      </c>
      <c r="I3678" s="198"/>
      <c r="L3678" s="194"/>
      <c r="M3678" s="199"/>
      <c r="N3678" s="200"/>
      <c r="O3678" s="200"/>
      <c r="P3678" s="200"/>
      <c r="Q3678" s="200"/>
      <c r="R3678" s="200"/>
      <c r="S3678" s="200"/>
      <c r="T3678" s="201"/>
      <c r="AT3678" s="195" t="s">
        <v>188</v>
      </c>
      <c r="AU3678" s="195" t="s">
        <v>81</v>
      </c>
      <c r="AV3678" s="12" t="s">
        <v>81</v>
      </c>
      <c r="AW3678" s="12" t="s">
        <v>34</v>
      </c>
      <c r="AX3678" s="12" t="s">
        <v>72</v>
      </c>
      <c r="AY3678" s="195" t="s">
        <v>177</v>
      </c>
    </row>
    <row r="3679" spans="2:51" s="12" customFormat="1" ht="12">
      <c r="B3679" s="194"/>
      <c r="D3679" s="191" t="s">
        <v>188</v>
      </c>
      <c r="E3679" s="195" t="s">
        <v>3</v>
      </c>
      <c r="F3679" s="196" t="s">
        <v>3067</v>
      </c>
      <c r="H3679" s="197">
        <v>12.5</v>
      </c>
      <c r="I3679" s="198"/>
      <c r="L3679" s="194"/>
      <c r="M3679" s="199"/>
      <c r="N3679" s="200"/>
      <c r="O3679" s="200"/>
      <c r="P3679" s="200"/>
      <c r="Q3679" s="200"/>
      <c r="R3679" s="200"/>
      <c r="S3679" s="200"/>
      <c r="T3679" s="201"/>
      <c r="AT3679" s="195" t="s">
        <v>188</v>
      </c>
      <c r="AU3679" s="195" t="s">
        <v>81</v>
      </c>
      <c r="AV3679" s="12" t="s">
        <v>81</v>
      </c>
      <c r="AW3679" s="12" t="s">
        <v>34</v>
      </c>
      <c r="AX3679" s="12" t="s">
        <v>72</v>
      </c>
      <c r="AY3679" s="195" t="s">
        <v>177</v>
      </c>
    </row>
    <row r="3680" spans="2:51" s="12" customFormat="1" ht="12">
      <c r="B3680" s="194"/>
      <c r="D3680" s="191" t="s">
        <v>188</v>
      </c>
      <c r="E3680" s="195" t="s">
        <v>3</v>
      </c>
      <c r="F3680" s="196" t="s">
        <v>3068</v>
      </c>
      <c r="H3680" s="197">
        <v>8.8</v>
      </c>
      <c r="I3680" s="198"/>
      <c r="L3680" s="194"/>
      <c r="M3680" s="199"/>
      <c r="N3680" s="200"/>
      <c r="O3680" s="200"/>
      <c r="P3680" s="200"/>
      <c r="Q3680" s="200"/>
      <c r="R3680" s="200"/>
      <c r="S3680" s="200"/>
      <c r="T3680" s="201"/>
      <c r="AT3680" s="195" t="s">
        <v>188</v>
      </c>
      <c r="AU3680" s="195" t="s">
        <v>81</v>
      </c>
      <c r="AV3680" s="12" t="s">
        <v>81</v>
      </c>
      <c r="AW3680" s="12" t="s">
        <v>34</v>
      </c>
      <c r="AX3680" s="12" t="s">
        <v>72</v>
      </c>
      <c r="AY3680" s="195" t="s">
        <v>177</v>
      </c>
    </row>
    <row r="3681" spans="2:51" s="12" customFormat="1" ht="12">
      <c r="B3681" s="194"/>
      <c r="D3681" s="191" t="s">
        <v>188</v>
      </c>
      <c r="E3681" s="195" t="s">
        <v>3</v>
      </c>
      <c r="F3681" s="196" t="s">
        <v>3038</v>
      </c>
      <c r="H3681" s="197">
        <v>13</v>
      </c>
      <c r="I3681" s="198"/>
      <c r="L3681" s="194"/>
      <c r="M3681" s="199"/>
      <c r="N3681" s="200"/>
      <c r="O3681" s="200"/>
      <c r="P3681" s="200"/>
      <c r="Q3681" s="200"/>
      <c r="R3681" s="200"/>
      <c r="S3681" s="200"/>
      <c r="T3681" s="201"/>
      <c r="AT3681" s="195" t="s">
        <v>188</v>
      </c>
      <c r="AU3681" s="195" t="s">
        <v>81</v>
      </c>
      <c r="AV3681" s="12" t="s">
        <v>81</v>
      </c>
      <c r="AW3681" s="12" t="s">
        <v>34</v>
      </c>
      <c r="AX3681" s="12" t="s">
        <v>72</v>
      </c>
      <c r="AY3681" s="195" t="s">
        <v>177</v>
      </c>
    </row>
    <row r="3682" spans="2:51" s="12" customFormat="1" ht="12">
      <c r="B3682" s="194"/>
      <c r="D3682" s="191" t="s">
        <v>188</v>
      </c>
      <c r="E3682" s="195" t="s">
        <v>3</v>
      </c>
      <c r="F3682" s="196" t="s">
        <v>3068</v>
      </c>
      <c r="H3682" s="197">
        <v>8.8</v>
      </c>
      <c r="I3682" s="198"/>
      <c r="L3682" s="194"/>
      <c r="M3682" s="199"/>
      <c r="N3682" s="200"/>
      <c r="O3682" s="200"/>
      <c r="P3682" s="200"/>
      <c r="Q3682" s="200"/>
      <c r="R3682" s="200"/>
      <c r="S3682" s="200"/>
      <c r="T3682" s="201"/>
      <c r="AT3682" s="195" t="s">
        <v>188</v>
      </c>
      <c r="AU3682" s="195" t="s">
        <v>81</v>
      </c>
      <c r="AV3682" s="12" t="s">
        <v>81</v>
      </c>
      <c r="AW3682" s="12" t="s">
        <v>34</v>
      </c>
      <c r="AX3682" s="12" t="s">
        <v>72</v>
      </c>
      <c r="AY3682" s="195" t="s">
        <v>177</v>
      </c>
    </row>
    <row r="3683" spans="2:51" s="12" customFormat="1" ht="12">
      <c r="B3683" s="194"/>
      <c r="D3683" s="191" t="s">
        <v>188</v>
      </c>
      <c r="E3683" s="195" t="s">
        <v>3</v>
      </c>
      <c r="F3683" s="196" t="s">
        <v>3036</v>
      </c>
      <c r="H3683" s="197">
        <v>12.5</v>
      </c>
      <c r="I3683" s="198"/>
      <c r="L3683" s="194"/>
      <c r="M3683" s="199"/>
      <c r="N3683" s="200"/>
      <c r="O3683" s="200"/>
      <c r="P3683" s="200"/>
      <c r="Q3683" s="200"/>
      <c r="R3683" s="200"/>
      <c r="S3683" s="200"/>
      <c r="T3683" s="201"/>
      <c r="AT3683" s="195" t="s">
        <v>188</v>
      </c>
      <c r="AU3683" s="195" t="s">
        <v>81</v>
      </c>
      <c r="AV3683" s="12" t="s">
        <v>81</v>
      </c>
      <c r="AW3683" s="12" t="s">
        <v>34</v>
      </c>
      <c r="AX3683" s="12" t="s">
        <v>72</v>
      </c>
      <c r="AY3683" s="195" t="s">
        <v>177</v>
      </c>
    </row>
    <row r="3684" spans="2:51" s="12" customFormat="1" ht="12">
      <c r="B3684" s="194"/>
      <c r="D3684" s="191" t="s">
        <v>188</v>
      </c>
      <c r="E3684" s="195" t="s">
        <v>3</v>
      </c>
      <c r="F3684" s="196" t="s">
        <v>3069</v>
      </c>
      <c r="H3684" s="197">
        <v>14</v>
      </c>
      <c r="I3684" s="198"/>
      <c r="L3684" s="194"/>
      <c r="M3684" s="199"/>
      <c r="N3684" s="200"/>
      <c r="O3684" s="200"/>
      <c r="P3684" s="200"/>
      <c r="Q3684" s="200"/>
      <c r="R3684" s="200"/>
      <c r="S3684" s="200"/>
      <c r="T3684" s="201"/>
      <c r="AT3684" s="195" t="s">
        <v>188</v>
      </c>
      <c r="AU3684" s="195" t="s">
        <v>81</v>
      </c>
      <c r="AV3684" s="12" t="s">
        <v>81</v>
      </c>
      <c r="AW3684" s="12" t="s">
        <v>34</v>
      </c>
      <c r="AX3684" s="12" t="s">
        <v>72</v>
      </c>
      <c r="AY3684" s="195" t="s">
        <v>177</v>
      </c>
    </row>
    <row r="3685" spans="2:51" s="12" customFormat="1" ht="12">
      <c r="B3685" s="194"/>
      <c r="D3685" s="191" t="s">
        <v>188</v>
      </c>
      <c r="E3685" s="195" t="s">
        <v>3</v>
      </c>
      <c r="F3685" s="196" t="s">
        <v>3070</v>
      </c>
      <c r="H3685" s="197">
        <v>9.9</v>
      </c>
      <c r="I3685" s="198"/>
      <c r="L3685" s="194"/>
      <c r="M3685" s="199"/>
      <c r="N3685" s="200"/>
      <c r="O3685" s="200"/>
      <c r="P3685" s="200"/>
      <c r="Q3685" s="200"/>
      <c r="R3685" s="200"/>
      <c r="S3685" s="200"/>
      <c r="T3685" s="201"/>
      <c r="AT3685" s="195" t="s">
        <v>188</v>
      </c>
      <c r="AU3685" s="195" t="s">
        <v>81</v>
      </c>
      <c r="AV3685" s="12" t="s">
        <v>81</v>
      </c>
      <c r="AW3685" s="12" t="s">
        <v>34</v>
      </c>
      <c r="AX3685" s="12" t="s">
        <v>72</v>
      </c>
      <c r="AY3685" s="195" t="s">
        <v>177</v>
      </c>
    </row>
    <row r="3686" spans="2:51" s="12" customFormat="1" ht="12">
      <c r="B3686" s="194"/>
      <c r="D3686" s="191" t="s">
        <v>188</v>
      </c>
      <c r="E3686" s="195" t="s">
        <v>3</v>
      </c>
      <c r="F3686" s="196" t="s">
        <v>3043</v>
      </c>
      <c r="H3686" s="197">
        <v>157.4</v>
      </c>
      <c r="I3686" s="198"/>
      <c r="L3686" s="194"/>
      <c r="M3686" s="199"/>
      <c r="N3686" s="200"/>
      <c r="O3686" s="200"/>
      <c r="P3686" s="200"/>
      <c r="Q3686" s="200"/>
      <c r="R3686" s="200"/>
      <c r="S3686" s="200"/>
      <c r="T3686" s="201"/>
      <c r="AT3686" s="195" t="s">
        <v>188</v>
      </c>
      <c r="AU3686" s="195" t="s">
        <v>81</v>
      </c>
      <c r="AV3686" s="12" t="s">
        <v>81</v>
      </c>
      <c r="AW3686" s="12" t="s">
        <v>34</v>
      </c>
      <c r="AX3686" s="12" t="s">
        <v>72</v>
      </c>
      <c r="AY3686" s="195" t="s">
        <v>177</v>
      </c>
    </row>
    <row r="3687" spans="2:51" s="12" customFormat="1" ht="12">
      <c r="B3687" s="194"/>
      <c r="D3687" s="191" t="s">
        <v>188</v>
      </c>
      <c r="E3687" s="195" t="s">
        <v>3</v>
      </c>
      <c r="F3687" s="196" t="s">
        <v>3044</v>
      </c>
      <c r="H3687" s="197">
        <v>17.34</v>
      </c>
      <c r="I3687" s="198"/>
      <c r="L3687" s="194"/>
      <c r="M3687" s="199"/>
      <c r="N3687" s="200"/>
      <c r="O3687" s="200"/>
      <c r="P3687" s="200"/>
      <c r="Q3687" s="200"/>
      <c r="R3687" s="200"/>
      <c r="S3687" s="200"/>
      <c r="T3687" s="201"/>
      <c r="AT3687" s="195" t="s">
        <v>188</v>
      </c>
      <c r="AU3687" s="195" t="s">
        <v>81</v>
      </c>
      <c r="AV3687" s="12" t="s">
        <v>81</v>
      </c>
      <c r="AW3687" s="12" t="s">
        <v>34</v>
      </c>
      <c r="AX3687" s="12" t="s">
        <v>72</v>
      </c>
      <c r="AY3687" s="195" t="s">
        <v>177</v>
      </c>
    </row>
    <row r="3688" spans="2:51" s="12" customFormat="1" ht="12">
      <c r="B3688" s="194"/>
      <c r="D3688" s="191" t="s">
        <v>188</v>
      </c>
      <c r="E3688" s="195" t="s">
        <v>3</v>
      </c>
      <c r="F3688" s="196" t="s">
        <v>3045</v>
      </c>
      <c r="H3688" s="197">
        <v>42</v>
      </c>
      <c r="I3688" s="198"/>
      <c r="L3688" s="194"/>
      <c r="M3688" s="199"/>
      <c r="N3688" s="200"/>
      <c r="O3688" s="200"/>
      <c r="P3688" s="200"/>
      <c r="Q3688" s="200"/>
      <c r="R3688" s="200"/>
      <c r="S3688" s="200"/>
      <c r="T3688" s="201"/>
      <c r="AT3688" s="195" t="s">
        <v>188</v>
      </c>
      <c r="AU3688" s="195" t="s">
        <v>81</v>
      </c>
      <c r="AV3688" s="12" t="s">
        <v>81</v>
      </c>
      <c r="AW3688" s="12" t="s">
        <v>34</v>
      </c>
      <c r="AX3688" s="12" t="s">
        <v>72</v>
      </c>
      <c r="AY3688" s="195" t="s">
        <v>177</v>
      </c>
    </row>
    <row r="3689" spans="2:51" s="12" customFormat="1" ht="12">
      <c r="B3689" s="194"/>
      <c r="D3689" s="191" t="s">
        <v>188</v>
      </c>
      <c r="E3689" s="195" t="s">
        <v>3</v>
      </c>
      <c r="F3689" s="196" t="s">
        <v>1605</v>
      </c>
      <c r="H3689" s="197">
        <v>21.12</v>
      </c>
      <c r="I3689" s="198"/>
      <c r="L3689" s="194"/>
      <c r="M3689" s="199"/>
      <c r="N3689" s="200"/>
      <c r="O3689" s="200"/>
      <c r="P3689" s="200"/>
      <c r="Q3689" s="200"/>
      <c r="R3689" s="200"/>
      <c r="S3689" s="200"/>
      <c r="T3689" s="201"/>
      <c r="AT3689" s="195" t="s">
        <v>188</v>
      </c>
      <c r="AU3689" s="195" t="s">
        <v>81</v>
      </c>
      <c r="AV3689" s="12" t="s">
        <v>81</v>
      </c>
      <c r="AW3689" s="12" t="s">
        <v>34</v>
      </c>
      <c r="AX3689" s="12" t="s">
        <v>72</v>
      </c>
      <c r="AY3689" s="195" t="s">
        <v>177</v>
      </c>
    </row>
    <row r="3690" spans="2:51" s="12" customFormat="1" ht="12">
      <c r="B3690" s="194"/>
      <c r="D3690" s="191" t="s">
        <v>188</v>
      </c>
      <c r="E3690" s="195" t="s">
        <v>3</v>
      </c>
      <c r="F3690" s="196" t="s">
        <v>3071</v>
      </c>
      <c r="H3690" s="197">
        <v>53.1</v>
      </c>
      <c r="I3690" s="198"/>
      <c r="L3690" s="194"/>
      <c r="M3690" s="199"/>
      <c r="N3690" s="200"/>
      <c r="O3690" s="200"/>
      <c r="P3690" s="200"/>
      <c r="Q3690" s="200"/>
      <c r="R3690" s="200"/>
      <c r="S3690" s="200"/>
      <c r="T3690" s="201"/>
      <c r="AT3690" s="195" t="s">
        <v>188</v>
      </c>
      <c r="AU3690" s="195" t="s">
        <v>81</v>
      </c>
      <c r="AV3690" s="12" t="s">
        <v>81</v>
      </c>
      <c r="AW3690" s="12" t="s">
        <v>34</v>
      </c>
      <c r="AX3690" s="12" t="s">
        <v>72</v>
      </c>
      <c r="AY3690" s="195" t="s">
        <v>177</v>
      </c>
    </row>
    <row r="3691" spans="2:51" s="12" customFormat="1" ht="12">
      <c r="B3691" s="194"/>
      <c r="D3691" s="191" t="s">
        <v>188</v>
      </c>
      <c r="E3691" s="195" t="s">
        <v>3</v>
      </c>
      <c r="F3691" s="196" t="s">
        <v>3047</v>
      </c>
      <c r="H3691" s="197">
        <v>17.6</v>
      </c>
      <c r="I3691" s="198"/>
      <c r="L3691" s="194"/>
      <c r="M3691" s="199"/>
      <c r="N3691" s="200"/>
      <c r="O3691" s="200"/>
      <c r="P3691" s="200"/>
      <c r="Q3691" s="200"/>
      <c r="R3691" s="200"/>
      <c r="S3691" s="200"/>
      <c r="T3691" s="201"/>
      <c r="AT3691" s="195" t="s">
        <v>188</v>
      </c>
      <c r="AU3691" s="195" t="s">
        <v>81</v>
      </c>
      <c r="AV3691" s="12" t="s">
        <v>81</v>
      </c>
      <c r="AW3691" s="12" t="s">
        <v>34</v>
      </c>
      <c r="AX3691" s="12" t="s">
        <v>72</v>
      </c>
      <c r="AY3691" s="195" t="s">
        <v>177</v>
      </c>
    </row>
    <row r="3692" spans="2:51" s="12" customFormat="1" ht="12">
      <c r="B3692" s="194"/>
      <c r="D3692" s="191" t="s">
        <v>188</v>
      </c>
      <c r="E3692" s="195" t="s">
        <v>3</v>
      </c>
      <c r="F3692" s="196" t="s">
        <v>3072</v>
      </c>
      <c r="H3692" s="197">
        <v>17.24</v>
      </c>
      <c r="I3692" s="198"/>
      <c r="L3692" s="194"/>
      <c r="M3692" s="199"/>
      <c r="N3692" s="200"/>
      <c r="O3692" s="200"/>
      <c r="P3692" s="200"/>
      <c r="Q3692" s="200"/>
      <c r="R3692" s="200"/>
      <c r="S3692" s="200"/>
      <c r="T3692" s="201"/>
      <c r="AT3692" s="195" t="s">
        <v>188</v>
      </c>
      <c r="AU3692" s="195" t="s">
        <v>81</v>
      </c>
      <c r="AV3692" s="12" t="s">
        <v>81</v>
      </c>
      <c r="AW3692" s="12" t="s">
        <v>34</v>
      </c>
      <c r="AX3692" s="12" t="s">
        <v>72</v>
      </c>
      <c r="AY3692" s="195" t="s">
        <v>177</v>
      </c>
    </row>
    <row r="3693" spans="2:51" s="12" customFormat="1" ht="12">
      <c r="B3693" s="194"/>
      <c r="D3693" s="191" t="s">
        <v>188</v>
      </c>
      <c r="E3693" s="195" t="s">
        <v>3</v>
      </c>
      <c r="F3693" s="196" t="s">
        <v>3050</v>
      </c>
      <c r="H3693" s="197">
        <v>11.2</v>
      </c>
      <c r="I3693" s="198"/>
      <c r="L3693" s="194"/>
      <c r="M3693" s="199"/>
      <c r="N3693" s="200"/>
      <c r="O3693" s="200"/>
      <c r="P3693" s="200"/>
      <c r="Q3693" s="200"/>
      <c r="R3693" s="200"/>
      <c r="S3693" s="200"/>
      <c r="T3693" s="201"/>
      <c r="AT3693" s="195" t="s">
        <v>188</v>
      </c>
      <c r="AU3693" s="195" t="s">
        <v>81</v>
      </c>
      <c r="AV3693" s="12" t="s">
        <v>81</v>
      </c>
      <c r="AW3693" s="12" t="s">
        <v>34</v>
      </c>
      <c r="AX3693" s="12" t="s">
        <v>72</v>
      </c>
      <c r="AY3693" s="195" t="s">
        <v>177</v>
      </c>
    </row>
    <row r="3694" spans="2:51" s="12" customFormat="1" ht="12">
      <c r="B3694" s="194"/>
      <c r="D3694" s="191" t="s">
        <v>188</v>
      </c>
      <c r="E3694" s="195" t="s">
        <v>3</v>
      </c>
      <c r="F3694" s="196" t="s">
        <v>3051</v>
      </c>
      <c r="H3694" s="197">
        <v>15.41</v>
      </c>
      <c r="I3694" s="198"/>
      <c r="L3694" s="194"/>
      <c r="M3694" s="199"/>
      <c r="N3694" s="200"/>
      <c r="O3694" s="200"/>
      <c r="P3694" s="200"/>
      <c r="Q3694" s="200"/>
      <c r="R3694" s="200"/>
      <c r="S3694" s="200"/>
      <c r="T3694" s="201"/>
      <c r="AT3694" s="195" t="s">
        <v>188</v>
      </c>
      <c r="AU3694" s="195" t="s">
        <v>81</v>
      </c>
      <c r="AV3694" s="12" t="s">
        <v>81</v>
      </c>
      <c r="AW3694" s="12" t="s">
        <v>34</v>
      </c>
      <c r="AX3694" s="12" t="s">
        <v>72</v>
      </c>
      <c r="AY3694" s="195" t="s">
        <v>177</v>
      </c>
    </row>
    <row r="3695" spans="2:51" s="12" customFormat="1" ht="12">
      <c r="B3695" s="194"/>
      <c r="D3695" s="191" t="s">
        <v>188</v>
      </c>
      <c r="E3695" s="195" t="s">
        <v>3</v>
      </c>
      <c r="F3695" s="196" t="s">
        <v>3073</v>
      </c>
      <c r="H3695" s="197">
        <v>20.49</v>
      </c>
      <c r="I3695" s="198"/>
      <c r="L3695" s="194"/>
      <c r="M3695" s="199"/>
      <c r="N3695" s="200"/>
      <c r="O3695" s="200"/>
      <c r="P3695" s="200"/>
      <c r="Q3695" s="200"/>
      <c r="R3695" s="200"/>
      <c r="S3695" s="200"/>
      <c r="T3695" s="201"/>
      <c r="AT3695" s="195" t="s">
        <v>188</v>
      </c>
      <c r="AU3695" s="195" t="s">
        <v>81</v>
      </c>
      <c r="AV3695" s="12" t="s">
        <v>81</v>
      </c>
      <c r="AW3695" s="12" t="s">
        <v>34</v>
      </c>
      <c r="AX3695" s="12" t="s">
        <v>72</v>
      </c>
      <c r="AY3695" s="195" t="s">
        <v>177</v>
      </c>
    </row>
    <row r="3696" spans="2:51" s="12" customFormat="1" ht="12">
      <c r="B3696" s="194"/>
      <c r="D3696" s="191" t="s">
        <v>188</v>
      </c>
      <c r="E3696" s="195" t="s">
        <v>3</v>
      </c>
      <c r="F3696" s="196" t="s">
        <v>3054</v>
      </c>
      <c r="H3696" s="197">
        <v>21.6</v>
      </c>
      <c r="I3696" s="198"/>
      <c r="L3696" s="194"/>
      <c r="M3696" s="199"/>
      <c r="N3696" s="200"/>
      <c r="O3696" s="200"/>
      <c r="P3696" s="200"/>
      <c r="Q3696" s="200"/>
      <c r="R3696" s="200"/>
      <c r="S3696" s="200"/>
      <c r="T3696" s="201"/>
      <c r="AT3696" s="195" t="s">
        <v>188</v>
      </c>
      <c r="AU3696" s="195" t="s">
        <v>81</v>
      </c>
      <c r="AV3696" s="12" t="s">
        <v>81</v>
      </c>
      <c r="AW3696" s="12" t="s">
        <v>34</v>
      </c>
      <c r="AX3696" s="12" t="s">
        <v>72</v>
      </c>
      <c r="AY3696" s="195" t="s">
        <v>177</v>
      </c>
    </row>
    <row r="3697" spans="2:51" s="12" customFormat="1" ht="12">
      <c r="B3697" s="194"/>
      <c r="D3697" s="191" t="s">
        <v>188</v>
      </c>
      <c r="E3697" s="195" t="s">
        <v>3</v>
      </c>
      <c r="F3697" s="196" t="s">
        <v>3054</v>
      </c>
      <c r="H3697" s="197">
        <v>21.6</v>
      </c>
      <c r="I3697" s="198"/>
      <c r="L3697" s="194"/>
      <c r="M3697" s="199"/>
      <c r="N3697" s="200"/>
      <c r="O3697" s="200"/>
      <c r="P3697" s="200"/>
      <c r="Q3697" s="200"/>
      <c r="R3697" s="200"/>
      <c r="S3697" s="200"/>
      <c r="T3697" s="201"/>
      <c r="AT3697" s="195" t="s">
        <v>188</v>
      </c>
      <c r="AU3697" s="195" t="s">
        <v>81</v>
      </c>
      <c r="AV3697" s="12" t="s">
        <v>81</v>
      </c>
      <c r="AW3697" s="12" t="s">
        <v>34</v>
      </c>
      <c r="AX3697" s="12" t="s">
        <v>72</v>
      </c>
      <c r="AY3697" s="195" t="s">
        <v>177</v>
      </c>
    </row>
    <row r="3698" spans="2:51" s="12" customFormat="1" ht="12">
      <c r="B3698" s="194"/>
      <c r="D3698" s="191" t="s">
        <v>188</v>
      </c>
      <c r="E3698" s="195" t="s">
        <v>3</v>
      </c>
      <c r="F3698" s="196" t="s">
        <v>3054</v>
      </c>
      <c r="H3698" s="197">
        <v>21.6</v>
      </c>
      <c r="I3698" s="198"/>
      <c r="L3698" s="194"/>
      <c r="M3698" s="199"/>
      <c r="N3698" s="200"/>
      <c r="O3698" s="200"/>
      <c r="P3698" s="200"/>
      <c r="Q3698" s="200"/>
      <c r="R3698" s="200"/>
      <c r="S3698" s="200"/>
      <c r="T3698" s="201"/>
      <c r="AT3698" s="195" t="s">
        <v>188</v>
      </c>
      <c r="AU3698" s="195" t="s">
        <v>81</v>
      </c>
      <c r="AV3698" s="12" t="s">
        <v>81</v>
      </c>
      <c r="AW3698" s="12" t="s">
        <v>34</v>
      </c>
      <c r="AX3698" s="12" t="s">
        <v>72</v>
      </c>
      <c r="AY3698" s="195" t="s">
        <v>177</v>
      </c>
    </row>
    <row r="3699" spans="2:51" s="12" customFormat="1" ht="12">
      <c r="B3699" s="194"/>
      <c r="D3699" s="191" t="s">
        <v>188</v>
      </c>
      <c r="E3699" s="195" t="s">
        <v>3</v>
      </c>
      <c r="F3699" s="196" t="s">
        <v>3074</v>
      </c>
      <c r="H3699" s="197">
        <v>19.95</v>
      </c>
      <c r="I3699" s="198"/>
      <c r="L3699" s="194"/>
      <c r="M3699" s="199"/>
      <c r="N3699" s="200"/>
      <c r="O3699" s="200"/>
      <c r="P3699" s="200"/>
      <c r="Q3699" s="200"/>
      <c r="R3699" s="200"/>
      <c r="S3699" s="200"/>
      <c r="T3699" s="201"/>
      <c r="AT3699" s="195" t="s">
        <v>188</v>
      </c>
      <c r="AU3699" s="195" t="s">
        <v>81</v>
      </c>
      <c r="AV3699" s="12" t="s">
        <v>81</v>
      </c>
      <c r="AW3699" s="12" t="s">
        <v>34</v>
      </c>
      <c r="AX3699" s="12" t="s">
        <v>72</v>
      </c>
      <c r="AY3699" s="195" t="s">
        <v>177</v>
      </c>
    </row>
    <row r="3700" spans="2:51" s="12" customFormat="1" ht="12">
      <c r="B3700" s="194"/>
      <c r="D3700" s="191" t="s">
        <v>188</v>
      </c>
      <c r="E3700" s="195" t="s">
        <v>3</v>
      </c>
      <c r="F3700" s="196" t="s">
        <v>3074</v>
      </c>
      <c r="H3700" s="197">
        <v>19.95</v>
      </c>
      <c r="I3700" s="198"/>
      <c r="L3700" s="194"/>
      <c r="M3700" s="199"/>
      <c r="N3700" s="200"/>
      <c r="O3700" s="200"/>
      <c r="P3700" s="200"/>
      <c r="Q3700" s="200"/>
      <c r="R3700" s="200"/>
      <c r="S3700" s="200"/>
      <c r="T3700" s="201"/>
      <c r="AT3700" s="195" t="s">
        <v>188</v>
      </c>
      <c r="AU3700" s="195" t="s">
        <v>81</v>
      </c>
      <c r="AV3700" s="12" t="s">
        <v>81</v>
      </c>
      <c r="AW3700" s="12" t="s">
        <v>34</v>
      </c>
      <c r="AX3700" s="12" t="s">
        <v>72</v>
      </c>
      <c r="AY3700" s="195" t="s">
        <v>177</v>
      </c>
    </row>
    <row r="3701" spans="2:51" s="12" customFormat="1" ht="12">
      <c r="B3701" s="194"/>
      <c r="D3701" s="191" t="s">
        <v>188</v>
      </c>
      <c r="E3701" s="195" t="s">
        <v>3</v>
      </c>
      <c r="F3701" s="196" t="s">
        <v>3074</v>
      </c>
      <c r="H3701" s="197">
        <v>19.95</v>
      </c>
      <c r="I3701" s="198"/>
      <c r="L3701" s="194"/>
      <c r="M3701" s="199"/>
      <c r="N3701" s="200"/>
      <c r="O3701" s="200"/>
      <c r="P3701" s="200"/>
      <c r="Q3701" s="200"/>
      <c r="R3701" s="200"/>
      <c r="S3701" s="200"/>
      <c r="T3701" s="201"/>
      <c r="AT3701" s="195" t="s">
        <v>188</v>
      </c>
      <c r="AU3701" s="195" t="s">
        <v>81</v>
      </c>
      <c r="AV3701" s="12" t="s">
        <v>81</v>
      </c>
      <c r="AW3701" s="12" t="s">
        <v>34</v>
      </c>
      <c r="AX3701" s="12" t="s">
        <v>72</v>
      </c>
      <c r="AY3701" s="195" t="s">
        <v>177</v>
      </c>
    </row>
    <row r="3702" spans="2:51" s="12" customFormat="1" ht="12">
      <c r="B3702" s="194"/>
      <c r="D3702" s="191" t="s">
        <v>188</v>
      </c>
      <c r="E3702" s="195" t="s">
        <v>3</v>
      </c>
      <c r="F3702" s="196" t="s">
        <v>3074</v>
      </c>
      <c r="H3702" s="197">
        <v>19.95</v>
      </c>
      <c r="I3702" s="198"/>
      <c r="L3702" s="194"/>
      <c r="M3702" s="199"/>
      <c r="N3702" s="200"/>
      <c r="O3702" s="200"/>
      <c r="P3702" s="200"/>
      <c r="Q3702" s="200"/>
      <c r="R3702" s="200"/>
      <c r="S3702" s="200"/>
      <c r="T3702" s="201"/>
      <c r="AT3702" s="195" t="s">
        <v>188</v>
      </c>
      <c r="AU3702" s="195" t="s">
        <v>81</v>
      </c>
      <c r="AV3702" s="12" t="s">
        <v>81</v>
      </c>
      <c r="AW3702" s="12" t="s">
        <v>34</v>
      </c>
      <c r="AX3702" s="12" t="s">
        <v>72</v>
      </c>
      <c r="AY3702" s="195" t="s">
        <v>177</v>
      </c>
    </row>
    <row r="3703" spans="2:51" s="12" customFormat="1" ht="12">
      <c r="B3703" s="194"/>
      <c r="D3703" s="191" t="s">
        <v>188</v>
      </c>
      <c r="E3703" s="195" t="s">
        <v>3</v>
      </c>
      <c r="F3703" s="196" t="s">
        <v>3075</v>
      </c>
      <c r="H3703" s="197">
        <v>33.3</v>
      </c>
      <c r="I3703" s="198"/>
      <c r="L3703" s="194"/>
      <c r="M3703" s="199"/>
      <c r="N3703" s="200"/>
      <c r="O3703" s="200"/>
      <c r="P3703" s="200"/>
      <c r="Q3703" s="200"/>
      <c r="R3703" s="200"/>
      <c r="S3703" s="200"/>
      <c r="T3703" s="201"/>
      <c r="AT3703" s="195" t="s">
        <v>188</v>
      </c>
      <c r="AU3703" s="195" t="s">
        <v>81</v>
      </c>
      <c r="AV3703" s="12" t="s">
        <v>81</v>
      </c>
      <c r="AW3703" s="12" t="s">
        <v>34</v>
      </c>
      <c r="AX3703" s="12" t="s">
        <v>72</v>
      </c>
      <c r="AY3703" s="195" t="s">
        <v>177</v>
      </c>
    </row>
    <row r="3704" spans="2:51" s="12" customFormat="1" ht="12">
      <c r="B3704" s="194"/>
      <c r="D3704" s="191" t="s">
        <v>188</v>
      </c>
      <c r="E3704" s="195" t="s">
        <v>3</v>
      </c>
      <c r="F3704" s="196" t="s">
        <v>3076</v>
      </c>
      <c r="H3704" s="197">
        <v>30.6</v>
      </c>
      <c r="I3704" s="198"/>
      <c r="L3704" s="194"/>
      <c r="M3704" s="199"/>
      <c r="N3704" s="200"/>
      <c r="O3704" s="200"/>
      <c r="P3704" s="200"/>
      <c r="Q3704" s="200"/>
      <c r="R3704" s="200"/>
      <c r="S3704" s="200"/>
      <c r="T3704" s="201"/>
      <c r="AT3704" s="195" t="s">
        <v>188</v>
      </c>
      <c r="AU3704" s="195" t="s">
        <v>81</v>
      </c>
      <c r="AV3704" s="12" t="s">
        <v>81</v>
      </c>
      <c r="AW3704" s="12" t="s">
        <v>34</v>
      </c>
      <c r="AX3704" s="12" t="s">
        <v>72</v>
      </c>
      <c r="AY3704" s="195" t="s">
        <v>177</v>
      </c>
    </row>
    <row r="3705" spans="2:51" s="12" customFormat="1" ht="12">
      <c r="B3705" s="194"/>
      <c r="D3705" s="191" t="s">
        <v>188</v>
      </c>
      <c r="E3705" s="195" t="s">
        <v>3</v>
      </c>
      <c r="F3705" s="196" t="s">
        <v>3077</v>
      </c>
      <c r="H3705" s="197">
        <v>17.56</v>
      </c>
      <c r="I3705" s="198"/>
      <c r="L3705" s="194"/>
      <c r="M3705" s="199"/>
      <c r="N3705" s="200"/>
      <c r="O3705" s="200"/>
      <c r="P3705" s="200"/>
      <c r="Q3705" s="200"/>
      <c r="R3705" s="200"/>
      <c r="S3705" s="200"/>
      <c r="T3705" s="201"/>
      <c r="AT3705" s="195" t="s">
        <v>188</v>
      </c>
      <c r="AU3705" s="195" t="s">
        <v>81</v>
      </c>
      <c r="AV3705" s="12" t="s">
        <v>81</v>
      </c>
      <c r="AW3705" s="12" t="s">
        <v>34</v>
      </c>
      <c r="AX3705" s="12" t="s">
        <v>72</v>
      </c>
      <c r="AY3705" s="195" t="s">
        <v>177</v>
      </c>
    </row>
    <row r="3706" spans="2:51" s="12" customFormat="1" ht="12">
      <c r="B3706" s="194"/>
      <c r="D3706" s="191" t="s">
        <v>188</v>
      </c>
      <c r="E3706" s="195" t="s">
        <v>3</v>
      </c>
      <c r="F3706" s="196" t="s">
        <v>3078</v>
      </c>
      <c r="H3706" s="197">
        <v>13.4</v>
      </c>
      <c r="I3706" s="198"/>
      <c r="L3706" s="194"/>
      <c r="M3706" s="199"/>
      <c r="N3706" s="200"/>
      <c r="O3706" s="200"/>
      <c r="P3706" s="200"/>
      <c r="Q3706" s="200"/>
      <c r="R3706" s="200"/>
      <c r="S3706" s="200"/>
      <c r="T3706" s="201"/>
      <c r="AT3706" s="195" t="s">
        <v>188</v>
      </c>
      <c r="AU3706" s="195" t="s">
        <v>81</v>
      </c>
      <c r="AV3706" s="12" t="s">
        <v>81</v>
      </c>
      <c r="AW3706" s="12" t="s">
        <v>34</v>
      </c>
      <c r="AX3706" s="12" t="s">
        <v>72</v>
      </c>
      <c r="AY3706" s="195" t="s">
        <v>177</v>
      </c>
    </row>
    <row r="3707" spans="2:51" s="12" customFormat="1" ht="12">
      <c r="B3707" s="194"/>
      <c r="D3707" s="191" t="s">
        <v>188</v>
      </c>
      <c r="E3707" s="195" t="s">
        <v>3</v>
      </c>
      <c r="F3707" s="196" t="s">
        <v>3079</v>
      </c>
      <c r="H3707" s="197">
        <v>15.1</v>
      </c>
      <c r="I3707" s="198"/>
      <c r="L3707" s="194"/>
      <c r="M3707" s="199"/>
      <c r="N3707" s="200"/>
      <c r="O3707" s="200"/>
      <c r="P3707" s="200"/>
      <c r="Q3707" s="200"/>
      <c r="R3707" s="200"/>
      <c r="S3707" s="200"/>
      <c r="T3707" s="201"/>
      <c r="AT3707" s="195" t="s">
        <v>188</v>
      </c>
      <c r="AU3707" s="195" t="s">
        <v>81</v>
      </c>
      <c r="AV3707" s="12" t="s">
        <v>81</v>
      </c>
      <c r="AW3707" s="12" t="s">
        <v>34</v>
      </c>
      <c r="AX3707" s="12" t="s">
        <v>72</v>
      </c>
      <c r="AY3707" s="195" t="s">
        <v>177</v>
      </c>
    </row>
    <row r="3708" spans="2:51" s="12" customFormat="1" ht="12">
      <c r="B3708" s="194"/>
      <c r="D3708" s="191" t="s">
        <v>188</v>
      </c>
      <c r="E3708" s="195" t="s">
        <v>3</v>
      </c>
      <c r="F3708" s="196" t="s">
        <v>1611</v>
      </c>
      <c r="H3708" s="197">
        <v>14.8</v>
      </c>
      <c r="I3708" s="198"/>
      <c r="L3708" s="194"/>
      <c r="M3708" s="199"/>
      <c r="N3708" s="200"/>
      <c r="O3708" s="200"/>
      <c r="P3708" s="200"/>
      <c r="Q3708" s="200"/>
      <c r="R3708" s="200"/>
      <c r="S3708" s="200"/>
      <c r="T3708" s="201"/>
      <c r="AT3708" s="195" t="s">
        <v>188</v>
      </c>
      <c r="AU3708" s="195" t="s">
        <v>81</v>
      </c>
      <c r="AV3708" s="12" t="s">
        <v>81</v>
      </c>
      <c r="AW3708" s="12" t="s">
        <v>34</v>
      </c>
      <c r="AX3708" s="12" t="s">
        <v>72</v>
      </c>
      <c r="AY3708" s="195" t="s">
        <v>177</v>
      </c>
    </row>
    <row r="3709" spans="2:51" s="12" customFormat="1" ht="12">
      <c r="B3709" s="194"/>
      <c r="D3709" s="191" t="s">
        <v>188</v>
      </c>
      <c r="E3709" s="195" t="s">
        <v>3</v>
      </c>
      <c r="F3709" s="196" t="s">
        <v>3080</v>
      </c>
      <c r="H3709" s="197">
        <v>11.6</v>
      </c>
      <c r="I3709" s="198"/>
      <c r="L3709" s="194"/>
      <c r="M3709" s="199"/>
      <c r="N3709" s="200"/>
      <c r="O3709" s="200"/>
      <c r="P3709" s="200"/>
      <c r="Q3709" s="200"/>
      <c r="R3709" s="200"/>
      <c r="S3709" s="200"/>
      <c r="T3709" s="201"/>
      <c r="AT3709" s="195" t="s">
        <v>188</v>
      </c>
      <c r="AU3709" s="195" t="s">
        <v>81</v>
      </c>
      <c r="AV3709" s="12" t="s">
        <v>81</v>
      </c>
      <c r="AW3709" s="12" t="s">
        <v>34</v>
      </c>
      <c r="AX3709" s="12" t="s">
        <v>72</v>
      </c>
      <c r="AY3709" s="195" t="s">
        <v>177</v>
      </c>
    </row>
    <row r="3710" spans="2:51" s="12" customFormat="1" ht="12">
      <c r="B3710" s="194"/>
      <c r="D3710" s="191" t="s">
        <v>188</v>
      </c>
      <c r="E3710" s="195" t="s">
        <v>3</v>
      </c>
      <c r="F3710" s="196" t="s">
        <v>3079</v>
      </c>
      <c r="H3710" s="197">
        <v>15.1</v>
      </c>
      <c r="I3710" s="198"/>
      <c r="L3710" s="194"/>
      <c r="M3710" s="199"/>
      <c r="N3710" s="200"/>
      <c r="O3710" s="200"/>
      <c r="P3710" s="200"/>
      <c r="Q3710" s="200"/>
      <c r="R3710" s="200"/>
      <c r="S3710" s="200"/>
      <c r="T3710" s="201"/>
      <c r="AT3710" s="195" t="s">
        <v>188</v>
      </c>
      <c r="AU3710" s="195" t="s">
        <v>81</v>
      </c>
      <c r="AV3710" s="12" t="s">
        <v>81</v>
      </c>
      <c r="AW3710" s="12" t="s">
        <v>34</v>
      </c>
      <c r="AX3710" s="12" t="s">
        <v>72</v>
      </c>
      <c r="AY3710" s="195" t="s">
        <v>177</v>
      </c>
    </row>
    <row r="3711" spans="2:51" s="12" customFormat="1" ht="12">
      <c r="B3711" s="194"/>
      <c r="D3711" s="191" t="s">
        <v>188</v>
      </c>
      <c r="E3711" s="195" t="s">
        <v>3</v>
      </c>
      <c r="F3711" s="196" t="s">
        <v>3081</v>
      </c>
      <c r="H3711" s="197">
        <v>6</v>
      </c>
      <c r="I3711" s="198"/>
      <c r="L3711" s="194"/>
      <c r="M3711" s="199"/>
      <c r="N3711" s="200"/>
      <c r="O3711" s="200"/>
      <c r="P3711" s="200"/>
      <c r="Q3711" s="200"/>
      <c r="R3711" s="200"/>
      <c r="S3711" s="200"/>
      <c r="T3711" s="201"/>
      <c r="AT3711" s="195" t="s">
        <v>188</v>
      </c>
      <c r="AU3711" s="195" t="s">
        <v>81</v>
      </c>
      <c r="AV3711" s="12" t="s">
        <v>81</v>
      </c>
      <c r="AW3711" s="12" t="s">
        <v>34</v>
      </c>
      <c r="AX3711" s="12" t="s">
        <v>72</v>
      </c>
      <c r="AY3711" s="195" t="s">
        <v>177</v>
      </c>
    </row>
    <row r="3712" spans="2:51" s="12" customFormat="1" ht="12">
      <c r="B3712" s="194"/>
      <c r="D3712" s="191" t="s">
        <v>188</v>
      </c>
      <c r="E3712" s="195" t="s">
        <v>3</v>
      </c>
      <c r="F3712" s="196" t="s">
        <v>3061</v>
      </c>
      <c r="H3712" s="197">
        <v>16.35</v>
      </c>
      <c r="I3712" s="198"/>
      <c r="L3712" s="194"/>
      <c r="M3712" s="199"/>
      <c r="N3712" s="200"/>
      <c r="O3712" s="200"/>
      <c r="P3712" s="200"/>
      <c r="Q3712" s="200"/>
      <c r="R3712" s="200"/>
      <c r="S3712" s="200"/>
      <c r="T3712" s="201"/>
      <c r="AT3712" s="195" t="s">
        <v>188</v>
      </c>
      <c r="AU3712" s="195" t="s">
        <v>81</v>
      </c>
      <c r="AV3712" s="12" t="s">
        <v>81</v>
      </c>
      <c r="AW3712" s="12" t="s">
        <v>34</v>
      </c>
      <c r="AX3712" s="12" t="s">
        <v>72</v>
      </c>
      <c r="AY3712" s="195" t="s">
        <v>177</v>
      </c>
    </row>
    <row r="3713" spans="2:51" s="12" customFormat="1" ht="12">
      <c r="B3713" s="194"/>
      <c r="D3713" s="191" t="s">
        <v>188</v>
      </c>
      <c r="E3713" s="195" t="s">
        <v>3</v>
      </c>
      <c r="F3713" s="196" t="s">
        <v>3063</v>
      </c>
      <c r="H3713" s="197">
        <v>19.05</v>
      </c>
      <c r="I3713" s="198"/>
      <c r="L3713" s="194"/>
      <c r="M3713" s="199"/>
      <c r="N3713" s="200"/>
      <c r="O3713" s="200"/>
      <c r="P3713" s="200"/>
      <c r="Q3713" s="200"/>
      <c r="R3713" s="200"/>
      <c r="S3713" s="200"/>
      <c r="T3713" s="201"/>
      <c r="AT3713" s="195" t="s">
        <v>188</v>
      </c>
      <c r="AU3713" s="195" t="s">
        <v>81</v>
      </c>
      <c r="AV3713" s="12" t="s">
        <v>81</v>
      </c>
      <c r="AW3713" s="12" t="s">
        <v>34</v>
      </c>
      <c r="AX3713" s="12" t="s">
        <v>72</v>
      </c>
      <c r="AY3713" s="195" t="s">
        <v>177</v>
      </c>
    </row>
    <row r="3714" spans="2:51" s="14" customFormat="1" ht="12">
      <c r="B3714" s="221"/>
      <c r="D3714" s="191" t="s">
        <v>188</v>
      </c>
      <c r="E3714" s="222" t="s">
        <v>3</v>
      </c>
      <c r="F3714" s="223" t="s">
        <v>367</v>
      </c>
      <c r="H3714" s="224">
        <v>798.2600000000002</v>
      </c>
      <c r="I3714" s="225"/>
      <c r="L3714" s="221"/>
      <c r="M3714" s="226"/>
      <c r="N3714" s="227"/>
      <c r="O3714" s="227"/>
      <c r="P3714" s="227"/>
      <c r="Q3714" s="227"/>
      <c r="R3714" s="227"/>
      <c r="S3714" s="227"/>
      <c r="T3714" s="228"/>
      <c r="AT3714" s="222" t="s">
        <v>188</v>
      </c>
      <c r="AU3714" s="222" t="s">
        <v>81</v>
      </c>
      <c r="AV3714" s="14" t="s">
        <v>194</v>
      </c>
      <c r="AW3714" s="14" t="s">
        <v>34</v>
      </c>
      <c r="AX3714" s="14" t="s">
        <v>72</v>
      </c>
      <c r="AY3714" s="222" t="s">
        <v>177</v>
      </c>
    </row>
    <row r="3715" spans="2:51" s="12" customFormat="1" ht="12">
      <c r="B3715" s="194"/>
      <c r="D3715" s="191" t="s">
        <v>188</v>
      </c>
      <c r="E3715" s="195" t="s">
        <v>3</v>
      </c>
      <c r="F3715" s="196" t="s">
        <v>3002</v>
      </c>
      <c r="H3715" s="197">
        <v>8.4</v>
      </c>
      <c r="I3715" s="198"/>
      <c r="L3715" s="194"/>
      <c r="M3715" s="199"/>
      <c r="N3715" s="200"/>
      <c r="O3715" s="200"/>
      <c r="P3715" s="200"/>
      <c r="Q3715" s="200"/>
      <c r="R3715" s="200"/>
      <c r="S3715" s="200"/>
      <c r="T3715" s="201"/>
      <c r="AT3715" s="195" t="s">
        <v>188</v>
      </c>
      <c r="AU3715" s="195" t="s">
        <v>81</v>
      </c>
      <c r="AV3715" s="12" t="s">
        <v>81</v>
      </c>
      <c r="AW3715" s="12" t="s">
        <v>34</v>
      </c>
      <c r="AX3715" s="12" t="s">
        <v>72</v>
      </c>
      <c r="AY3715" s="195" t="s">
        <v>177</v>
      </c>
    </row>
    <row r="3716" spans="2:51" s="12" customFormat="1" ht="12">
      <c r="B3716" s="194"/>
      <c r="D3716" s="191" t="s">
        <v>188</v>
      </c>
      <c r="E3716" s="195" t="s">
        <v>3</v>
      </c>
      <c r="F3716" s="196" t="s">
        <v>3082</v>
      </c>
      <c r="H3716" s="197">
        <v>15.6</v>
      </c>
      <c r="I3716" s="198"/>
      <c r="L3716" s="194"/>
      <c r="M3716" s="199"/>
      <c r="N3716" s="200"/>
      <c r="O3716" s="200"/>
      <c r="P3716" s="200"/>
      <c r="Q3716" s="200"/>
      <c r="R3716" s="200"/>
      <c r="S3716" s="200"/>
      <c r="T3716" s="201"/>
      <c r="AT3716" s="195" t="s">
        <v>188</v>
      </c>
      <c r="AU3716" s="195" t="s">
        <v>81</v>
      </c>
      <c r="AV3716" s="12" t="s">
        <v>81</v>
      </c>
      <c r="AW3716" s="12" t="s">
        <v>34</v>
      </c>
      <c r="AX3716" s="12" t="s">
        <v>72</v>
      </c>
      <c r="AY3716" s="195" t="s">
        <v>177</v>
      </c>
    </row>
    <row r="3717" spans="2:51" s="12" customFormat="1" ht="12">
      <c r="B3717" s="194"/>
      <c r="D3717" s="191" t="s">
        <v>188</v>
      </c>
      <c r="E3717" s="195" t="s">
        <v>3</v>
      </c>
      <c r="F3717" s="196" t="s">
        <v>3083</v>
      </c>
      <c r="H3717" s="197">
        <v>74.5</v>
      </c>
      <c r="I3717" s="198"/>
      <c r="L3717" s="194"/>
      <c r="M3717" s="199"/>
      <c r="N3717" s="200"/>
      <c r="O3717" s="200"/>
      <c r="P3717" s="200"/>
      <c r="Q3717" s="200"/>
      <c r="R3717" s="200"/>
      <c r="S3717" s="200"/>
      <c r="T3717" s="201"/>
      <c r="AT3717" s="195" t="s">
        <v>188</v>
      </c>
      <c r="AU3717" s="195" t="s">
        <v>81</v>
      </c>
      <c r="AV3717" s="12" t="s">
        <v>81</v>
      </c>
      <c r="AW3717" s="12" t="s">
        <v>34</v>
      </c>
      <c r="AX3717" s="12" t="s">
        <v>72</v>
      </c>
      <c r="AY3717" s="195" t="s">
        <v>177</v>
      </c>
    </row>
    <row r="3718" spans="2:51" s="12" customFormat="1" ht="12">
      <c r="B3718" s="194"/>
      <c r="D3718" s="191" t="s">
        <v>188</v>
      </c>
      <c r="E3718" s="195" t="s">
        <v>3</v>
      </c>
      <c r="F3718" s="196" t="s">
        <v>3084</v>
      </c>
      <c r="H3718" s="197">
        <v>12.9</v>
      </c>
      <c r="I3718" s="198"/>
      <c r="L3718" s="194"/>
      <c r="M3718" s="199"/>
      <c r="N3718" s="200"/>
      <c r="O3718" s="200"/>
      <c r="P3718" s="200"/>
      <c r="Q3718" s="200"/>
      <c r="R3718" s="200"/>
      <c r="S3718" s="200"/>
      <c r="T3718" s="201"/>
      <c r="AT3718" s="195" t="s">
        <v>188</v>
      </c>
      <c r="AU3718" s="195" t="s">
        <v>81</v>
      </c>
      <c r="AV3718" s="12" t="s">
        <v>81</v>
      </c>
      <c r="AW3718" s="12" t="s">
        <v>34</v>
      </c>
      <c r="AX3718" s="12" t="s">
        <v>72</v>
      </c>
      <c r="AY3718" s="195" t="s">
        <v>177</v>
      </c>
    </row>
    <row r="3719" spans="2:51" s="12" customFormat="1" ht="12">
      <c r="B3719" s="194"/>
      <c r="D3719" s="191" t="s">
        <v>188</v>
      </c>
      <c r="E3719" s="195" t="s">
        <v>3</v>
      </c>
      <c r="F3719" s="196" t="s">
        <v>3085</v>
      </c>
      <c r="H3719" s="197">
        <v>12.4</v>
      </c>
      <c r="I3719" s="198"/>
      <c r="L3719" s="194"/>
      <c r="M3719" s="199"/>
      <c r="N3719" s="200"/>
      <c r="O3719" s="200"/>
      <c r="P3719" s="200"/>
      <c r="Q3719" s="200"/>
      <c r="R3719" s="200"/>
      <c r="S3719" s="200"/>
      <c r="T3719" s="201"/>
      <c r="AT3719" s="195" t="s">
        <v>188</v>
      </c>
      <c r="AU3719" s="195" t="s">
        <v>81</v>
      </c>
      <c r="AV3719" s="12" t="s">
        <v>81</v>
      </c>
      <c r="AW3719" s="12" t="s">
        <v>34</v>
      </c>
      <c r="AX3719" s="12" t="s">
        <v>72</v>
      </c>
      <c r="AY3719" s="195" t="s">
        <v>177</v>
      </c>
    </row>
    <row r="3720" spans="2:51" s="12" customFormat="1" ht="12">
      <c r="B3720" s="194"/>
      <c r="D3720" s="191" t="s">
        <v>188</v>
      </c>
      <c r="E3720" s="195" t="s">
        <v>3</v>
      </c>
      <c r="F3720" s="196" t="s">
        <v>3085</v>
      </c>
      <c r="H3720" s="197">
        <v>12.4</v>
      </c>
      <c r="I3720" s="198"/>
      <c r="L3720" s="194"/>
      <c r="M3720" s="199"/>
      <c r="N3720" s="200"/>
      <c r="O3720" s="200"/>
      <c r="P3720" s="200"/>
      <c r="Q3720" s="200"/>
      <c r="R3720" s="200"/>
      <c r="S3720" s="200"/>
      <c r="T3720" s="201"/>
      <c r="AT3720" s="195" t="s">
        <v>188</v>
      </c>
      <c r="AU3720" s="195" t="s">
        <v>81</v>
      </c>
      <c r="AV3720" s="12" t="s">
        <v>81</v>
      </c>
      <c r="AW3720" s="12" t="s">
        <v>34</v>
      </c>
      <c r="AX3720" s="12" t="s">
        <v>72</v>
      </c>
      <c r="AY3720" s="195" t="s">
        <v>177</v>
      </c>
    </row>
    <row r="3721" spans="2:51" s="12" customFormat="1" ht="12">
      <c r="B3721" s="194"/>
      <c r="D3721" s="191" t="s">
        <v>188</v>
      </c>
      <c r="E3721" s="195" t="s">
        <v>3</v>
      </c>
      <c r="F3721" s="196" t="s">
        <v>3086</v>
      </c>
      <c r="H3721" s="197">
        <v>12</v>
      </c>
      <c r="I3721" s="198"/>
      <c r="L3721" s="194"/>
      <c r="M3721" s="199"/>
      <c r="N3721" s="200"/>
      <c r="O3721" s="200"/>
      <c r="P3721" s="200"/>
      <c r="Q3721" s="200"/>
      <c r="R3721" s="200"/>
      <c r="S3721" s="200"/>
      <c r="T3721" s="201"/>
      <c r="AT3721" s="195" t="s">
        <v>188</v>
      </c>
      <c r="AU3721" s="195" t="s">
        <v>81</v>
      </c>
      <c r="AV3721" s="12" t="s">
        <v>81</v>
      </c>
      <c r="AW3721" s="12" t="s">
        <v>34</v>
      </c>
      <c r="AX3721" s="12" t="s">
        <v>72</v>
      </c>
      <c r="AY3721" s="195" t="s">
        <v>177</v>
      </c>
    </row>
    <row r="3722" spans="2:51" s="12" customFormat="1" ht="12">
      <c r="B3722" s="194"/>
      <c r="D3722" s="191" t="s">
        <v>188</v>
      </c>
      <c r="E3722" s="195" t="s">
        <v>3</v>
      </c>
      <c r="F3722" s="196" t="s">
        <v>3087</v>
      </c>
      <c r="H3722" s="197">
        <v>11</v>
      </c>
      <c r="I3722" s="198"/>
      <c r="L3722" s="194"/>
      <c r="M3722" s="199"/>
      <c r="N3722" s="200"/>
      <c r="O3722" s="200"/>
      <c r="P3722" s="200"/>
      <c r="Q3722" s="200"/>
      <c r="R3722" s="200"/>
      <c r="S3722" s="200"/>
      <c r="T3722" s="201"/>
      <c r="AT3722" s="195" t="s">
        <v>188</v>
      </c>
      <c r="AU3722" s="195" t="s">
        <v>81</v>
      </c>
      <c r="AV3722" s="12" t="s">
        <v>81</v>
      </c>
      <c r="AW3722" s="12" t="s">
        <v>34</v>
      </c>
      <c r="AX3722" s="12" t="s">
        <v>72</v>
      </c>
      <c r="AY3722" s="195" t="s">
        <v>177</v>
      </c>
    </row>
    <row r="3723" spans="2:51" s="12" customFormat="1" ht="12">
      <c r="B3723" s="194"/>
      <c r="D3723" s="191" t="s">
        <v>188</v>
      </c>
      <c r="E3723" s="195" t="s">
        <v>3</v>
      </c>
      <c r="F3723" s="196" t="s">
        <v>3088</v>
      </c>
      <c r="H3723" s="197">
        <v>9.92</v>
      </c>
      <c r="I3723" s="198"/>
      <c r="L3723" s="194"/>
      <c r="M3723" s="199"/>
      <c r="N3723" s="200"/>
      <c r="O3723" s="200"/>
      <c r="P3723" s="200"/>
      <c r="Q3723" s="200"/>
      <c r="R3723" s="200"/>
      <c r="S3723" s="200"/>
      <c r="T3723" s="201"/>
      <c r="AT3723" s="195" t="s">
        <v>188</v>
      </c>
      <c r="AU3723" s="195" t="s">
        <v>81</v>
      </c>
      <c r="AV3723" s="12" t="s">
        <v>81</v>
      </c>
      <c r="AW3723" s="12" t="s">
        <v>34</v>
      </c>
      <c r="AX3723" s="12" t="s">
        <v>72</v>
      </c>
      <c r="AY3723" s="195" t="s">
        <v>177</v>
      </c>
    </row>
    <row r="3724" spans="2:51" s="12" customFormat="1" ht="12">
      <c r="B3724" s="194"/>
      <c r="D3724" s="191" t="s">
        <v>188</v>
      </c>
      <c r="E3724" s="195" t="s">
        <v>3</v>
      </c>
      <c r="F3724" s="196" t="s">
        <v>3089</v>
      </c>
      <c r="H3724" s="197">
        <v>9.08</v>
      </c>
      <c r="I3724" s="198"/>
      <c r="L3724" s="194"/>
      <c r="M3724" s="199"/>
      <c r="N3724" s="200"/>
      <c r="O3724" s="200"/>
      <c r="P3724" s="200"/>
      <c r="Q3724" s="200"/>
      <c r="R3724" s="200"/>
      <c r="S3724" s="200"/>
      <c r="T3724" s="201"/>
      <c r="AT3724" s="195" t="s">
        <v>188</v>
      </c>
      <c r="AU3724" s="195" t="s">
        <v>81</v>
      </c>
      <c r="AV3724" s="12" t="s">
        <v>81</v>
      </c>
      <c r="AW3724" s="12" t="s">
        <v>34</v>
      </c>
      <c r="AX3724" s="12" t="s">
        <v>72</v>
      </c>
      <c r="AY3724" s="195" t="s">
        <v>177</v>
      </c>
    </row>
    <row r="3725" spans="2:51" s="12" customFormat="1" ht="12">
      <c r="B3725" s="194"/>
      <c r="D3725" s="191" t="s">
        <v>188</v>
      </c>
      <c r="E3725" s="195" t="s">
        <v>3</v>
      </c>
      <c r="F3725" s="196" t="s">
        <v>3090</v>
      </c>
      <c r="H3725" s="197">
        <v>16.6</v>
      </c>
      <c r="I3725" s="198"/>
      <c r="L3725" s="194"/>
      <c r="M3725" s="199"/>
      <c r="N3725" s="200"/>
      <c r="O3725" s="200"/>
      <c r="P3725" s="200"/>
      <c r="Q3725" s="200"/>
      <c r="R3725" s="200"/>
      <c r="S3725" s="200"/>
      <c r="T3725" s="201"/>
      <c r="AT3725" s="195" t="s">
        <v>188</v>
      </c>
      <c r="AU3725" s="195" t="s">
        <v>81</v>
      </c>
      <c r="AV3725" s="12" t="s">
        <v>81</v>
      </c>
      <c r="AW3725" s="12" t="s">
        <v>34</v>
      </c>
      <c r="AX3725" s="12" t="s">
        <v>72</v>
      </c>
      <c r="AY3725" s="195" t="s">
        <v>177</v>
      </c>
    </row>
    <row r="3726" spans="2:51" s="12" customFormat="1" ht="12">
      <c r="B3726" s="194"/>
      <c r="D3726" s="191" t="s">
        <v>188</v>
      </c>
      <c r="E3726" s="195" t="s">
        <v>3</v>
      </c>
      <c r="F3726" s="196" t="s">
        <v>3091</v>
      </c>
      <c r="H3726" s="197">
        <v>16.8</v>
      </c>
      <c r="I3726" s="198"/>
      <c r="L3726" s="194"/>
      <c r="M3726" s="199"/>
      <c r="N3726" s="200"/>
      <c r="O3726" s="200"/>
      <c r="P3726" s="200"/>
      <c r="Q3726" s="200"/>
      <c r="R3726" s="200"/>
      <c r="S3726" s="200"/>
      <c r="T3726" s="201"/>
      <c r="AT3726" s="195" t="s">
        <v>188</v>
      </c>
      <c r="AU3726" s="195" t="s">
        <v>81</v>
      </c>
      <c r="AV3726" s="12" t="s">
        <v>81</v>
      </c>
      <c r="AW3726" s="12" t="s">
        <v>34</v>
      </c>
      <c r="AX3726" s="12" t="s">
        <v>72</v>
      </c>
      <c r="AY3726" s="195" t="s">
        <v>177</v>
      </c>
    </row>
    <row r="3727" spans="2:51" s="12" customFormat="1" ht="12">
      <c r="B3727" s="194"/>
      <c r="D3727" s="191" t="s">
        <v>188</v>
      </c>
      <c r="E3727" s="195" t="s">
        <v>3</v>
      </c>
      <c r="F3727" s="196" t="s">
        <v>3092</v>
      </c>
      <c r="H3727" s="197">
        <v>8.6</v>
      </c>
      <c r="I3727" s="198"/>
      <c r="L3727" s="194"/>
      <c r="M3727" s="199"/>
      <c r="N3727" s="200"/>
      <c r="O3727" s="200"/>
      <c r="P3727" s="200"/>
      <c r="Q3727" s="200"/>
      <c r="R3727" s="200"/>
      <c r="S3727" s="200"/>
      <c r="T3727" s="201"/>
      <c r="AT3727" s="195" t="s">
        <v>188</v>
      </c>
      <c r="AU3727" s="195" t="s">
        <v>81</v>
      </c>
      <c r="AV3727" s="12" t="s">
        <v>81</v>
      </c>
      <c r="AW3727" s="12" t="s">
        <v>34</v>
      </c>
      <c r="AX3727" s="12" t="s">
        <v>72</v>
      </c>
      <c r="AY3727" s="195" t="s">
        <v>177</v>
      </c>
    </row>
    <row r="3728" spans="2:51" s="12" customFormat="1" ht="12">
      <c r="B3728" s="194"/>
      <c r="D3728" s="191" t="s">
        <v>188</v>
      </c>
      <c r="E3728" s="195" t="s">
        <v>3</v>
      </c>
      <c r="F3728" s="196" t="s">
        <v>3093</v>
      </c>
      <c r="H3728" s="197">
        <v>18</v>
      </c>
      <c r="I3728" s="198"/>
      <c r="L3728" s="194"/>
      <c r="M3728" s="199"/>
      <c r="N3728" s="200"/>
      <c r="O3728" s="200"/>
      <c r="P3728" s="200"/>
      <c r="Q3728" s="200"/>
      <c r="R3728" s="200"/>
      <c r="S3728" s="200"/>
      <c r="T3728" s="201"/>
      <c r="AT3728" s="195" t="s">
        <v>188</v>
      </c>
      <c r="AU3728" s="195" t="s">
        <v>81</v>
      </c>
      <c r="AV3728" s="12" t="s">
        <v>81</v>
      </c>
      <c r="AW3728" s="12" t="s">
        <v>34</v>
      </c>
      <c r="AX3728" s="12" t="s">
        <v>72</v>
      </c>
      <c r="AY3728" s="195" t="s">
        <v>177</v>
      </c>
    </row>
    <row r="3729" spans="2:51" s="12" customFormat="1" ht="12">
      <c r="B3729" s="194"/>
      <c r="D3729" s="191" t="s">
        <v>188</v>
      </c>
      <c r="E3729" s="195" t="s">
        <v>3</v>
      </c>
      <c r="F3729" s="196" t="s">
        <v>3094</v>
      </c>
      <c r="H3729" s="197">
        <v>24.4</v>
      </c>
      <c r="I3729" s="198"/>
      <c r="L3729" s="194"/>
      <c r="M3729" s="199"/>
      <c r="N3729" s="200"/>
      <c r="O3729" s="200"/>
      <c r="P3729" s="200"/>
      <c r="Q3729" s="200"/>
      <c r="R3729" s="200"/>
      <c r="S3729" s="200"/>
      <c r="T3729" s="201"/>
      <c r="AT3729" s="195" t="s">
        <v>188</v>
      </c>
      <c r="AU3729" s="195" t="s">
        <v>81</v>
      </c>
      <c r="AV3729" s="12" t="s">
        <v>81</v>
      </c>
      <c r="AW3729" s="12" t="s">
        <v>34</v>
      </c>
      <c r="AX3729" s="12" t="s">
        <v>72</v>
      </c>
      <c r="AY3729" s="195" t="s">
        <v>177</v>
      </c>
    </row>
    <row r="3730" spans="2:51" s="12" customFormat="1" ht="12">
      <c r="B3730" s="194"/>
      <c r="D3730" s="191" t="s">
        <v>188</v>
      </c>
      <c r="E3730" s="195" t="s">
        <v>3</v>
      </c>
      <c r="F3730" s="196" t="s">
        <v>3095</v>
      </c>
      <c r="H3730" s="197">
        <v>15.5</v>
      </c>
      <c r="I3730" s="198"/>
      <c r="L3730" s="194"/>
      <c r="M3730" s="199"/>
      <c r="N3730" s="200"/>
      <c r="O3730" s="200"/>
      <c r="P3730" s="200"/>
      <c r="Q3730" s="200"/>
      <c r="R3730" s="200"/>
      <c r="S3730" s="200"/>
      <c r="T3730" s="201"/>
      <c r="AT3730" s="195" t="s">
        <v>188</v>
      </c>
      <c r="AU3730" s="195" t="s">
        <v>81</v>
      </c>
      <c r="AV3730" s="12" t="s">
        <v>81</v>
      </c>
      <c r="AW3730" s="12" t="s">
        <v>34</v>
      </c>
      <c r="AX3730" s="12" t="s">
        <v>72</v>
      </c>
      <c r="AY3730" s="195" t="s">
        <v>177</v>
      </c>
    </row>
    <row r="3731" spans="2:51" s="12" customFormat="1" ht="12">
      <c r="B3731" s="194"/>
      <c r="D3731" s="191" t="s">
        <v>188</v>
      </c>
      <c r="E3731" s="195" t="s">
        <v>3</v>
      </c>
      <c r="F3731" s="196" t="s">
        <v>3096</v>
      </c>
      <c r="H3731" s="197">
        <v>75.8</v>
      </c>
      <c r="I3731" s="198"/>
      <c r="L3731" s="194"/>
      <c r="M3731" s="199"/>
      <c r="N3731" s="200"/>
      <c r="O3731" s="200"/>
      <c r="P3731" s="200"/>
      <c r="Q3731" s="200"/>
      <c r="R3731" s="200"/>
      <c r="S3731" s="200"/>
      <c r="T3731" s="201"/>
      <c r="AT3731" s="195" t="s">
        <v>188</v>
      </c>
      <c r="AU3731" s="195" t="s">
        <v>81</v>
      </c>
      <c r="AV3731" s="12" t="s">
        <v>81</v>
      </c>
      <c r="AW3731" s="12" t="s">
        <v>34</v>
      </c>
      <c r="AX3731" s="12" t="s">
        <v>72</v>
      </c>
      <c r="AY3731" s="195" t="s">
        <v>177</v>
      </c>
    </row>
    <row r="3732" spans="2:51" s="12" customFormat="1" ht="12">
      <c r="B3732" s="194"/>
      <c r="D3732" s="191" t="s">
        <v>188</v>
      </c>
      <c r="E3732" s="195" t="s">
        <v>3</v>
      </c>
      <c r="F3732" s="196" t="s">
        <v>3050</v>
      </c>
      <c r="H3732" s="197">
        <v>11.2</v>
      </c>
      <c r="I3732" s="198"/>
      <c r="L3732" s="194"/>
      <c r="M3732" s="199"/>
      <c r="N3732" s="200"/>
      <c r="O3732" s="200"/>
      <c r="P3732" s="200"/>
      <c r="Q3732" s="200"/>
      <c r="R3732" s="200"/>
      <c r="S3732" s="200"/>
      <c r="T3732" s="201"/>
      <c r="AT3732" s="195" t="s">
        <v>188</v>
      </c>
      <c r="AU3732" s="195" t="s">
        <v>81</v>
      </c>
      <c r="AV3732" s="12" t="s">
        <v>81</v>
      </c>
      <c r="AW3732" s="12" t="s">
        <v>34</v>
      </c>
      <c r="AX3732" s="12" t="s">
        <v>72</v>
      </c>
      <c r="AY3732" s="195" t="s">
        <v>177</v>
      </c>
    </row>
    <row r="3733" spans="2:51" s="12" customFormat="1" ht="12">
      <c r="B3733" s="194"/>
      <c r="D3733" s="191" t="s">
        <v>188</v>
      </c>
      <c r="E3733" s="195" t="s">
        <v>3</v>
      </c>
      <c r="F3733" s="196" t="s">
        <v>3051</v>
      </c>
      <c r="H3733" s="197">
        <v>15.41</v>
      </c>
      <c r="I3733" s="198"/>
      <c r="L3733" s="194"/>
      <c r="M3733" s="199"/>
      <c r="N3733" s="200"/>
      <c r="O3733" s="200"/>
      <c r="P3733" s="200"/>
      <c r="Q3733" s="200"/>
      <c r="R3733" s="200"/>
      <c r="S3733" s="200"/>
      <c r="T3733" s="201"/>
      <c r="AT3733" s="195" t="s">
        <v>188</v>
      </c>
      <c r="AU3733" s="195" t="s">
        <v>81</v>
      </c>
      <c r="AV3733" s="12" t="s">
        <v>81</v>
      </c>
      <c r="AW3733" s="12" t="s">
        <v>34</v>
      </c>
      <c r="AX3733" s="12" t="s">
        <v>72</v>
      </c>
      <c r="AY3733" s="195" t="s">
        <v>177</v>
      </c>
    </row>
    <row r="3734" spans="2:51" s="12" customFormat="1" ht="12">
      <c r="B3734" s="194"/>
      <c r="D3734" s="191" t="s">
        <v>188</v>
      </c>
      <c r="E3734" s="195" t="s">
        <v>3</v>
      </c>
      <c r="F3734" s="196" t="s">
        <v>3097</v>
      </c>
      <c r="H3734" s="197">
        <v>20.19</v>
      </c>
      <c r="I3734" s="198"/>
      <c r="L3734" s="194"/>
      <c r="M3734" s="199"/>
      <c r="N3734" s="200"/>
      <c r="O3734" s="200"/>
      <c r="P3734" s="200"/>
      <c r="Q3734" s="200"/>
      <c r="R3734" s="200"/>
      <c r="S3734" s="200"/>
      <c r="T3734" s="201"/>
      <c r="AT3734" s="195" t="s">
        <v>188</v>
      </c>
      <c r="AU3734" s="195" t="s">
        <v>81</v>
      </c>
      <c r="AV3734" s="12" t="s">
        <v>81</v>
      </c>
      <c r="AW3734" s="12" t="s">
        <v>34</v>
      </c>
      <c r="AX3734" s="12" t="s">
        <v>72</v>
      </c>
      <c r="AY3734" s="195" t="s">
        <v>177</v>
      </c>
    </row>
    <row r="3735" spans="2:51" s="12" customFormat="1" ht="12">
      <c r="B3735" s="194"/>
      <c r="D3735" s="191" t="s">
        <v>188</v>
      </c>
      <c r="E3735" s="195" t="s">
        <v>3</v>
      </c>
      <c r="F3735" s="196" t="s">
        <v>3017</v>
      </c>
      <c r="H3735" s="197">
        <v>19.2</v>
      </c>
      <c r="I3735" s="198"/>
      <c r="L3735" s="194"/>
      <c r="M3735" s="199"/>
      <c r="N3735" s="200"/>
      <c r="O3735" s="200"/>
      <c r="P3735" s="200"/>
      <c r="Q3735" s="200"/>
      <c r="R3735" s="200"/>
      <c r="S3735" s="200"/>
      <c r="T3735" s="201"/>
      <c r="AT3735" s="195" t="s">
        <v>188</v>
      </c>
      <c r="AU3735" s="195" t="s">
        <v>81</v>
      </c>
      <c r="AV3735" s="12" t="s">
        <v>81</v>
      </c>
      <c r="AW3735" s="12" t="s">
        <v>34</v>
      </c>
      <c r="AX3735" s="12" t="s">
        <v>72</v>
      </c>
      <c r="AY3735" s="195" t="s">
        <v>177</v>
      </c>
    </row>
    <row r="3736" spans="2:51" s="12" customFormat="1" ht="12">
      <c r="B3736" s="194"/>
      <c r="D3736" s="191" t="s">
        <v>188</v>
      </c>
      <c r="E3736" s="195" t="s">
        <v>3</v>
      </c>
      <c r="F3736" s="196" t="s">
        <v>3098</v>
      </c>
      <c r="H3736" s="197">
        <v>64.8</v>
      </c>
      <c r="I3736" s="198"/>
      <c r="L3736" s="194"/>
      <c r="M3736" s="199"/>
      <c r="N3736" s="200"/>
      <c r="O3736" s="200"/>
      <c r="P3736" s="200"/>
      <c r="Q3736" s="200"/>
      <c r="R3736" s="200"/>
      <c r="S3736" s="200"/>
      <c r="T3736" s="201"/>
      <c r="AT3736" s="195" t="s">
        <v>188</v>
      </c>
      <c r="AU3736" s="195" t="s">
        <v>81</v>
      </c>
      <c r="AV3736" s="12" t="s">
        <v>81</v>
      </c>
      <c r="AW3736" s="12" t="s">
        <v>34</v>
      </c>
      <c r="AX3736" s="12" t="s">
        <v>72</v>
      </c>
      <c r="AY3736" s="195" t="s">
        <v>177</v>
      </c>
    </row>
    <row r="3737" spans="2:51" s="12" customFormat="1" ht="12">
      <c r="B3737" s="194"/>
      <c r="D3737" s="191" t="s">
        <v>188</v>
      </c>
      <c r="E3737" s="195" t="s">
        <v>3</v>
      </c>
      <c r="F3737" s="196" t="s">
        <v>3099</v>
      </c>
      <c r="H3737" s="197">
        <v>59.85</v>
      </c>
      <c r="I3737" s="198"/>
      <c r="L3737" s="194"/>
      <c r="M3737" s="199"/>
      <c r="N3737" s="200"/>
      <c r="O3737" s="200"/>
      <c r="P3737" s="200"/>
      <c r="Q3737" s="200"/>
      <c r="R3737" s="200"/>
      <c r="S3737" s="200"/>
      <c r="T3737" s="201"/>
      <c r="AT3737" s="195" t="s">
        <v>188</v>
      </c>
      <c r="AU3737" s="195" t="s">
        <v>81</v>
      </c>
      <c r="AV3737" s="12" t="s">
        <v>81</v>
      </c>
      <c r="AW3737" s="12" t="s">
        <v>34</v>
      </c>
      <c r="AX3737" s="12" t="s">
        <v>72</v>
      </c>
      <c r="AY3737" s="195" t="s">
        <v>177</v>
      </c>
    </row>
    <row r="3738" spans="2:51" s="12" customFormat="1" ht="12">
      <c r="B3738" s="194"/>
      <c r="D3738" s="191" t="s">
        <v>188</v>
      </c>
      <c r="E3738" s="195" t="s">
        <v>3</v>
      </c>
      <c r="F3738" s="196" t="s">
        <v>3100</v>
      </c>
      <c r="H3738" s="197">
        <v>33.3</v>
      </c>
      <c r="I3738" s="198"/>
      <c r="L3738" s="194"/>
      <c r="M3738" s="199"/>
      <c r="N3738" s="200"/>
      <c r="O3738" s="200"/>
      <c r="P3738" s="200"/>
      <c r="Q3738" s="200"/>
      <c r="R3738" s="200"/>
      <c r="S3738" s="200"/>
      <c r="T3738" s="201"/>
      <c r="AT3738" s="195" t="s">
        <v>188</v>
      </c>
      <c r="AU3738" s="195" t="s">
        <v>81</v>
      </c>
      <c r="AV3738" s="12" t="s">
        <v>81</v>
      </c>
      <c r="AW3738" s="12" t="s">
        <v>34</v>
      </c>
      <c r="AX3738" s="12" t="s">
        <v>72</v>
      </c>
      <c r="AY3738" s="195" t="s">
        <v>177</v>
      </c>
    </row>
    <row r="3739" spans="2:51" s="12" customFormat="1" ht="12">
      <c r="B3739" s="194"/>
      <c r="D3739" s="191" t="s">
        <v>188</v>
      </c>
      <c r="E3739" s="195" t="s">
        <v>3</v>
      </c>
      <c r="F3739" s="196" t="s">
        <v>3076</v>
      </c>
      <c r="H3739" s="197">
        <v>30.6</v>
      </c>
      <c r="I3739" s="198"/>
      <c r="L3739" s="194"/>
      <c r="M3739" s="199"/>
      <c r="N3739" s="200"/>
      <c r="O3739" s="200"/>
      <c r="P3739" s="200"/>
      <c r="Q3739" s="200"/>
      <c r="R3739" s="200"/>
      <c r="S3739" s="200"/>
      <c r="T3739" s="201"/>
      <c r="AT3739" s="195" t="s">
        <v>188</v>
      </c>
      <c r="AU3739" s="195" t="s">
        <v>81</v>
      </c>
      <c r="AV3739" s="12" t="s">
        <v>81</v>
      </c>
      <c r="AW3739" s="12" t="s">
        <v>34</v>
      </c>
      <c r="AX3739" s="12" t="s">
        <v>72</v>
      </c>
      <c r="AY3739" s="195" t="s">
        <v>177</v>
      </c>
    </row>
    <row r="3740" spans="2:51" s="12" customFormat="1" ht="12">
      <c r="B3740" s="194"/>
      <c r="D3740" s="191" t="s">
        <v>188</v>
      </c>
      <c r="E3740" s="195" t="s">
        <v>3</v>
      </c>
      <c r="F3740" s="196" t="s">
        <v>3101</v>
      </c>
      <c r="H3740" s="197">
        <v>17.6</v>
      </c>
      <c r="I3740" s="198"/>
      <c r="L3740" s="194"/>
      <c r="M3740" s="199"/>
      <c r="N3740" s="200"/>
      <c r="O3740" s="200"/>
      <c r="P3740" s="200"/>
      <c r="Q3740" s="200"/>
      <c r="R3740" s="200"/>
      <c r="S3740" s="200"/>
      <c r="T3740" s="201"/>
      <c r="AT3740" s="195" t="s">
        <v>188</v>
      </c>
      <c r="AU3740" s="195" t="s">
        <v>81</v>
      </c>
      <c r="AV3740" s="12" t="s">
        <v>81</v>
      </c>
      <c r="AW3740" s="12" t="s">
        <v>34</v>
      </c>
      <c r="AX3740" s="12" t="s">
        <v>72</v>
      </c>
      <c r="AY3740" s="195" t="s">
        <v>177</v>
      </c>
    </row>
    <row r="3741" spans="2:51" s="12" customFormat="1" ht="12">
      <c r="B3741" s="194"/>
      <c r="D3741" s="191" t="s">
        <v>188</v>
      </c>
      <c r="E3741" s="195" t="s">
        <v>3</v>
      </c>
      <c r="F3741" s="196" t="s">
        <v>3078</v>
      </c>
      <c r="H3741" s="197">
        <v>13.4</v>
      </c>
      <c r="I3741" s="198"/>
      <c r="L3741" s="194"/>
      <c r="M3741" s="199"/>
      <c r="N3741" s="200"/>
      <c r="O3741" s="200"/>
      <c r="P3741" s="200"/>
      <c r="Q3741" s="200"/>
      <c r="R3741" s="200"/>
      <c r="S3741" s="200"/>
      <c r="T3741" s="201"/>
      <c r="AT3741" s="195" t="s">
        <v>188</v>
      </c>
      <c r="AU3741" s="195" t="s">
        <v>81</v>
      </c>
      <c r="AV3741" s="12" t="s">
        <v>81</v>
      </c>
      <c r="AW3741" s="12" t="s">
        <v>34</v>
      </c>
      <c r="AX3741" s="12" t="s">
        <v>72</v>
      </c>
      <c r="AY3741" s="195" t="s">
        <v>177</v>
      </c>
    </row>
    <row r="3742" spans="2:51" s="12" customFormat="1" ht="12">
      <c r="B3742" s="194"/>
      <c r="D3742" s="191" t="s">
        <v>188</v>
      </c>
      <c r="E3742" s="195" t="s">
        <v>3</v>
      </c>
      <c r="F3742" s="196" t="s">
        <v>3079</v>
      </c>
      <c r="H3742" s="197">
        <v>15.1</v>
      </c>
      <c r="I3742" s="198"/>
      <c r="L3742" s="194"/>
      <c r="M3742" s="199"/>
      <c r="N3742" s="200"/>
      <c r="O3742" s="200"/>
      <c r="P3742" s="200"/>
      <c r="Q3742" s="200"/>
      <c r="R3742" s="200"/>
      <c r="S3742" s="200"/>
      <c r="T3742" s="201"/>
      <c r="AT3742" s="195" t="s">
        <v>188</v>
      </c>
      <c r="AU3742" s="195" t="s">
        <v>81</v>
      </c>
      <c r="AV3742" s="12" t="s">
        <v>81</v>
      </c>
      <c r="AW3742" s="12" t="s">
        <v>34</v>
      </c>
      <c r="AX3742" s="12" t="s">
        <v>72</v>
      </c>
      <c r="AY3742" s="195" t="s">
        <v>177</v>
      </c>
    </row>
    <row r="3743" spans="2:51" s="12" customFormat="1" ht="12">
      <c r="B3743" s="194"/>
      <c r="D3743" s="191" t="s">
        <v>188</v>
      </c>
      <c r="E3743" s="195" t="s">
        <v>3</v>
      </c>
      <c r="F3743" s="196" t="s">
        <v>3059</v>
      </c>
      <c r="H3743" s="197">
        <v>7.4</v>
      </c>
      <c r="I3743" s="198"/>
      <c r="L3743" s="194"/>
      <c r="M3743" s="199"/>
      <c r="N3743" s="200"/>
      <c r="O3743" s="200"/>
      <c r="P3743" s="200"/>
      <c r="Q3743" s="200"/>
      <c r="R3743" s="200"/>
      <c r="S3743" s="200"/>
      <c r="T3743" s="201"/>
      <c r="AT3743" s="195" t="s">
        <v>188</v>
      </c>
      <c r="AU3743" s="195" t="s">
        <v>81</v>
      </c>
      <c r="AV3743" s="12" t="s">
        <v>81</v>
      </c>
      <c r="AW3743" s="12" t="s">
        <v>34</v>
      </c>
      <c r="AX3743" s="12" t="s">
        <v>72</v>
      </c>
      <c r="AY3743" s="195" t="s">
        <v>177</v>
      </c>
    </row>
    <row r="3744" spans="2:51" s="12" customFormat="1" ht="12">
      <c r="B3744" s="194"/>
      <c r="D3744" s="191" t="s">
        <v>188</v>
      </c>
      <c r="E3744" s="195" t="s">
        <v>3</v>
      </c>
      <c r="F3744" s="196" t="s">
        <v>3059</v>
      </c>
      <c r="H3744" s="197">
        <v>7.4</v>
      </c>
      <c r="I3744" s="198"/>
      <c r="L3744" s="194"/>
      <c r="M3744" s="199"/>
      <c r="N3744" s="200"/>
      <c r="O3744" s="200"/>
      <c r="P3744" s="200"/>
      <c r="Q3744" s="200"/>
      <c r="R3744" s="200"/>
      <c r="S3744" s="200"/>
      <c r="T3744" s="201"/>
      <c r="AT3744" s="195" t="s">
        <v>188</v>
      </c>
      <c r="AU3744" s="195" t="s">
        <v>81</v>
      </c>
      <c r="AV3744" s="12" t="s">
        <v>81</v>
      </c>
      <c r="AW3744" s="12" t="s">
        <v>34</v>
      </c>
      <c r="AX3744" s="12" t="s">
        <v>72</v>
      </c>
      <c r="AY3744" s="195" t="s">
        <v>177</v>
      </c>
    </row>
    <row r="3745" spans="2:51" s="12" customFormat="1" ht="12">
      <c r="B3745" s="194"/>
      <c r="D3745" s="191" t="s">
        <v>188</v>
      </c>
      <c r="E3745" s="195" t="s">
        <v>3</v>
      </c>
      <c r="F3745" s="196" t="s">
        <v>3060</v>
      </c>
      <c r="H3745" s="197">
        <v>11.6</v>
      </c>
      <c r="I3745" s="198"/>
      <c r="L3745" s="194"/>
      <c r="M3745" s="199"/>
      <c r="N3745" s="200"/>
      <c r="O3745" s="200"/>
      <c r="P3745" s="200"/>
      <c r="Q3745" s="200"/>
      <c r="R3745" s="200"/>
      <c r="S3745" s="200"/>
      <c r="T3745" s="201"/>
      <c r="AT3745" s="195" t="s">
        <v>188</v>
      </c>
      <c r="AU3745" s="195" t="s">
        <v>81</v>
      </c>
      <c r="AV3745" s="12" t="s">
        <v>81</v>
      </c>
      <c r="AW3745" s="12" t="s">
        <v>34</v>
      </c>
      <c r="AX3745" s="12" t="s">
        <v>72</v>
      </c>
      <c r="AY3745" s="195" t="s">
        <v>177</v>
      </c>
    </row>
    <row r="3746" spans="2:51" s="12" customFormat="1" ht="12">
      <c r="B3746" s="194"/>
      <c r="D3746" s="191" t="s">
        <v>188</v>
      </c>
      <c r="E3746" s="195" t="s">
        <v>3</v>
      </c>
      <c r="F3746" s="196" t="s">
        <v>3079</v>
      </c>
      <c r="H3746" s="197">
        <v>15.1</v>
      </c>
      <c r="I3746" s="198"/>
      <c r="L3746" s="194"/>
      <c r="M3746" s="199"/>
      <c r="N3746" s="200"/>
      <c r="O3746" s="200"/>
      <c r="P3746" s="200"/>
      <c r="Q3746" s="200"/>
      <c r="R3746" s="200"/>
      <c r="S3746" s="200"/>
      <c r="T3746" s="201"/>
      <c r="AT3746" s="195" t="s">
        <v>188</v>
      </c>
      <c r="AU3746" s="195" t="s">
        <v>81</v>
      </c>
      <c r="AV3746" s="12" t="s">
        <v>81</v>
      </c>
      <c r="AW3746" s="12" t="s">
        <v>34</v>
      </c>
      <c r="AX3746" s="12" t="s">
        <v>72</v>
      </c>
      <c r="AY3746" s="195" t="s">
        <v>177</v>
      </c>
    </row>
    <row r="3747" spans="2:51" s="12" customFormat="1" ht="12">
      <c r="B3747" s="194"/>
      <c r="D3747" s="191" t="s">
        <v>188</v>
      </c>
      <c r="E3747" s="195" t="s">
        <v>3</v>
      </c>
      <c r="F3747" s="196" t="s">
        <v>3102</v>
      </c>
      <c r="H3747" s="197">
        <v>6</v>
      </c>
      <c r="I3747" s="198"/>
      <c r="L3747" s="194"/>
      <c r="M3747" s="199"/>
      <c r="N3747" s="200"/>
      <c r="O3747" s="200"/>
      <c r="P3747" s="200"/>
      <c r="Q3747" s="200"/>
      <c r="R3747" s="200"/>
      <c r="S3747" s="200"/>
      <c r="T3747" s="201"/>
      <c r="AT3747" s="195" t="s">
        <v>188</v>
      </c>
      <c r="AU3747" s="195" t="s">
        <v>81</v>
      </c>
      <c r="AV3747" s="12" t="s">
        <v>81</v>
      </c>
      <c r="AW3747" s="12" t="s">
        <v>34</v>
      </c>
      <c r="AX3747" s="12" t="s">
        <v>72</v>
      </c>
      <c r="AY3747" s="195" t="s">
        <v>177</v>
      </c>
    </row>
    <row r="3748" spans="2:51" s="12" customFormat="1" ht="12">
      <c r="B3748" s="194"/>
      <c r="D3748" s="191" t="s">
        <v>188</v>
      </c>
      <c r="E3748" s="195" t="s">
        <v>3</v>
      </c>
      <c r="F3748" s="196" t="s">
        <v>3061</v>
      </c>
      <c r="H3748" s="197">
        <v>16.35</v>
      </c>
      <c r="I3748" s="198"/>
      <c r="L3748" s="194"/>
      <c r="M3748" s="199"/>
      <c r="N3748" s="200"/>
      <c r="O3748" s="200"/>
      <c r="P3748" s="200"/>
      <c r="Q3748" s="200"/>
      <c r="R3748" s="200"/>
      <c r="S3748" s="200"/>
      <c r="T3748" s="201"/>
      <c r="AT3748" s="195" t="s">
        <v>188</v>
      </c>
      <c r="AU3748" s="195" t="s">
        <v>81</v>
      </c>
      <c r="AV3748" s="12" t="s">
        <v>81</v>
      </c>
      <c r="AW3748" s="12" t="s">
        <v>34</v>
      </c>
      <c r="AX3748" s="12" t="s">
        <v>72</v>
      </c>
      <c r="AY3748" s="195" t="s">
        <v>177</v>
      </c>
    </row>
    <row r="3749" spans="2:51" s="12" customFormat="1" ht="12">
      <c r="B3749" s="194"/>
      <c r="D3749" s="191" t="s">
        <v>188</v>
      </c>
      <c r="E3749" s="195" t="s">
        <v>3</v>
      </c>
      <c r="F3749" s="196" t="s">
        <v>3063</v>
      </c>
      <c r="H3749" s="197">
        <v>19.05</v>
      </c>
      <c r="I3749" s="198"/>
      <c r="L3749" s="194"/>
      <c r="M3749" s="199"/>
      <c r="N3749" s="200"/>
      <c r="O3749" s="200"/>
      <c r="P3749" s="200"/>
      <c r="Q3749" s="200"/>
      <c r="R3749" s="200"/>
      <c r="S3749" s="200"/>
      <c r="T3749" s="201"/>
      <c r="AT3749" s="195" t="s">
        <v>188</v>
      </c>
      <c r="AU3749" s="195" t="s">
        <v>81</v>
      </c>
      <c r="AV3749" s="12" t="s">
        <v>81</v>
      </c>
      <c r="AW3749" s="12" t="s">
        <v>34</v>
      </c>
      <c r="AX3749" s="12" t="s">
        <v>72</v>
      </c>
      <c r="AY3749" s="195" t="s">
        <v>177</v>
      </c>
    </row>
    <row r="3750" spans="2:51" s="14" customFormat="1" ht="12">
      <c r="B3750" s="221"/>
      <c r="D3750" s="191" t="s">
        <v>188</v>
      </c>
      <c r="E3750" s="222" t="s">
        <v>3</v>
      </c>
      <c r="F3750" s="223" t="s">
        <v>356</v>
      </c>
      <c r="H3750" s="224">
        <v>737.45</v>
      </c>
      <c r="I3750" s="225"/>
      <c r="L3750" s="221"/>
      <c r="M3750" s="226"/>
      <c r="N3750" s="227"/>
      <c r="O3750" s="227"/>
      <c r="P3750" s="227"/>
      <c r="Q3750" s="227"/>
      <c r="R3750" s="227"/>
      <c r="S3750" s="227"/>
      <c r="T3750" s="228"/>
      <c r="AT3750" s="222" t="s">
        <v>188</v>
      </c>
      <c r="AU3750" s="222" t="s">
        <v>81</v>
      </c>
      <c r="AV3750" s="14" t="s">
        <v>194</v>
      </c>
      <c r="AW3750" s="14" t="s">
        <v>34</v>
      </c>
      <c r="AX3750" s="14" t="s">
        <v>72</v>
      </c>
      <c r="AY3750" s="222" t="s">
        <v>177</v>
      </c>
    </row>
    <row r="3751" spans="2:51" s="12" customFormat="1" ht="12">
      <c r="B3751" s="194"/>
      <c r="D3751" s="191" t="s">
        <v>188</v>
      </c>
      <c r="E3751" s="195" t="s">
        <v>3</v>
      </c>
      <c r="F3751" s="196" t="s">
        <v>3103</v>
      </c>
      <c r="H3751" s="197">
        <v>42</v>
      </c>
      <c r="I3751" s="198"/>
      <c r="L3751" s="194"/>
      <c r="M3751" s="199"/>
      <c r="N3751" s="200"/>
      <c r="O3751" s="200"/>
      <c r="P3751" s="200"/>
      <c r="Q3751" s="200"/>
      <c r="R3751" s="200"/>
      <c r="S3751" s="200"/>
      <c r="T3751" s="201"/>
      <c r="AT3751" s="195" t="s">
        <v>188</v>
      </c>
      <c r="AU3751" s="195" t="s">
        <v>81</v>
      </c>
      <c r="AV3751" s="12" t="s">
        <v>81</v>
      </c>
      <c r="AW3751" s="12" t="s">
        <v>34</v>
      </c>
      <c r="AX3751" s="12" t="s">
        <v>72</v>
      </c>
      <c r="AY3751" s="195" t="s">
        <v>177</v>
      </c>
    </row>
    <row r="3752" spans="2:51" s="12" customFormat="1" ht="12">
      <c r="B3752" s="194"/>
      <c r="D3752" s="191" t="s">
        <v>188</v>
      </c>
      <c r="E3752" s="195" t="s">
        <v>3</v>
      </c>
      <c r="F3752" s="196" t="s">
        <v>3104</v>
      </c>
      <c r="H3752" s="197">
        <v>18.44</v>
      </c>
      <c r="I3752" s="198"/>
      <c r="L3752" s="194"/>
      <c r="M3752" s="199"/>
      <c r="N3752" s="200"/>
      <c r="O3752" s="200"/>
      <c r="P3752" s="200"/>
      <c r="Q3752" s="200"/>
      <c r="R3752" s="200"/>
      <c r="S3752" s="200"/>
      <c r="T3752" s="201"/>
      <c r="AT3752" s="195" t="s">
        <v>188</v>
      </c>
      <c r="AU3752" s="195" t="s">
        <v>81</v>
      </c>
      <c r="AV3752" s="12" t="s">
        <v>81</v>
      </c>
      <c r="AW3752" s="12" t="s">
        <v>34</v>
      </c>
      <c r="AX3752" s="12" t="s">
        <v>72</v>
      </c>
      <c r="AY3752" s="195" t="s">
        <v>177</v>
      </c>
    </row>
    <row r="3753" spans="2:51" s="12" customFormat="1" ht="12">
      <c r="B3753" s="194"/>
      <c r="D3753" s="191" t="s">
        <v>188</v>
      </c>
      <c r="E3753" s="195" t="s">
        <v>3</v>
      </c>
      <c r="F3753" s="196" t="s">
        <v>3105</v>
      </c>
      <c r="H3753" s="197">
        <v>18.5</v>
      </c>
      <c r="I3753" s="198"/>
      <c r="L3753" s="194"/>
      <c r="M3753" s="199"/>
      <c r="N3753" s="200"/>
      <c r="O3753" s="200"/>
      <c r="P3753" s="200"/>
      <c r="Q3753" s="200"/>
      <c r="R3753" s="200"/>
      <c r="S3753" s="200"/>
      <c r="T3753" s="201"/>
      <c r="AT3753" s="195" t="s">
        <v>188</v>
      </c>
      <c r="AU3753" s="195" t="s">
        <v>81</v>
      </c>
      <c r="AV3753" s="12" t="s">
        <v>81</v>
      </c>
      <c r="AW3753" s="12" t="s">
        <v>34</v>
      </c>
      <c r="AX3753" s="12" t="s">
        <v>72</v>
      </c>
      <c r="AY3753" s="195" t="s">
        <v>177</v>
      </c>
    </row>
    <row r="3754" spans="2:51" s="12" customFormat="1" ht="12">
      <c r="B3754" s="194"/>
      <c r="D3754" s="191" t="s">
        <v>188</v>
      </c>
      <c r="E3754" s="195" t="s">
        <v>3</v>
      </c>
      <c r="F3754" s="196" t="s">
        <v>3105</v>
      </c>
      <c r="H3754" s="197">
        <v>18.5</v>
      </c>
      <c r="I3754" s="198"/>
      <c r="L3754" s="194"/>
      <c r="M3754" s="199"/>
      <c r="N3754" s="200"/>
      <c r="O3754" s="200"/>
      <c r="P3754" s="200"/>
      <c r="Q3754" s="200"/>
      <c r="R3754" s="200"/>
      <c r="S3754" s="200"/>
      <c r="T3754" s="201"/>
      <c r="AT3754" s="195" t="s">
        <v>188</v>
      </c>
      <c r="AU3754" s="195" t="s">
        <v>81</v>
      </c>
      <c r="AV3754" s="12" t="s">
        <v>81</v>
      </c>
      <c r="AW3754" s="12" t="s">
        <v>34</v>
      </c>
      <c r="AX3754" s="12" t="s">
        <v>72</v>
      </c>
      <c r="AY3754" s="195" t="s">
        <v>177</v>
      </c>
    </row>
    <row r="3755" spans="2:51" s="12" customFormat="1" ht="12">
      <c r="B3755" s="194"/>
      <c r="D3755" s="191" t="s">
        <v>188</v>
      </c>
      <c r="E3755" s="195" t="s">
        <v>3</v>
      </c>
      <c r="F3755" s="196" t="s">
        <v>3104</v>
      </c>
      <c r="H3755" s="197">
        <v>18.44</v>
      </c>
      <c r="I3755" s="198"/>
      <c r="L3755" s="194"/>
      <c r="M3755" s="199"/>
      <c r="N3755" s="200"/>
      <c r="O3755" s="200"/>
      <c r="P3755" s="200"/>
      <c r="Q3755" s="200"/>
      <c r="R3755" s="200"/>
      <c r="S3755" s="200"/>
      <c r="T3755" s="201"/>
      <c r="AT3755" s="195" t="s">
        <v>188</v>
      </c>
      <c r="AU3755" s="195" t="s">
        <v>81</v>
      </c>
      <c r="AV3755" s="12" t="s">
        <v>81</v>
      </c>
      <c r="AW3755" s="12" t="s">
        <v>34</v>
      </c>
      <c r="AX3755" s="12" t="s">
        <v>72</v>
      </c>
      <c r="AY3755" s="195" t="s">
        <v>177</v>
      </c>
    </row>
    <row r="3756" spans="2:51" s="12" customFormat="1" ht="12">
      <c r="B3756" s="194"/>
      <c r="D3756" s="191" t="s">
        <v>188</v>
      </c>
      <c r="E3756" s="195" t="s">
        <v>3</v>
      </c>
      <c r="F3756" s="196" t="s">
        <v>3106</v>
      </c>
      <c r="H3756" s="197">
        <v>7.25</v>
      </c>
      <c r="I3756" s="198"/>
      <c r="L3756" s="194"/>
      <c r="M3756" s="199"/>
      <c r="N3756" s="200"/>
      <c r="O3756" s="200"/>
      <c r="P3756" s="200"/>
      <c r="Q3756" s="200"/>
      <c r="R3756" s="200"/>
      <c r="S3756" s="200"/>
      <c r="T3756" s="201"/>
      <c r="AT3756" s="195" t="s">
        <v>188</v>
      </c>
      <c r="AU3756" s="195" t="s">
        <v>81</v>
      </c>
      <c r="AV3756" s="12" t="s">
        <v>81</v>
      </c>
      <c r="AW3756" s="12" t="s">
        <v>34</v>
      </c>
      <c r="AX3756" s="12" t="s">
        <v>72</v>
      </c>
      <c r="AY3756" s="195" t="s">
        <v>177</v>
      </c>
    </row>
    <row r="3757" spans="2:51" s="12" customFormat="1" ht="12">
      <c r="B3757" s="194"/>
      <c r="D3757" s="191" t="s">
        <v>188</v>
      </c>
      <c r="E3757" s="195" t="s">
        <v>3</v>
      </c>
      <c r="F3757" s="196" t="s">
        <v>3107</v>
      </c>
      <c r="H3757" s="197">
        <v>17.95</v>
      </c>
      <c r="I3757" s="198"/>
      <c r="L3757" s="194"/>
      <c r="M3757" s="199"/>
      <c r="N3757" s="200"/>
      <c r="O3757" s="200"/>
      <c r="P3757" s="200"/>
      <c r="Q3757" s="200"/>
      <c r="R3757" s="200"/>
      <c r="S3757" s="200"/>
      <c r="T3757" s="201"/>
      <c r="AT3757" s="195" t="s">
        <v>188</v>
      </c>
      <c r="AU3757" s="195" t="s">
        <v>81</v>
      </c>
      <c r="AV3757" s="12" t="s">
        <v>81</v>
      </c>
      <c r="AW3757" s="12" t="s">
        <v>34</v>
      </c>
      <c r="AX3757" s="12" t="s">
        <v>72</v>
      </c>
      <c r="AY3757" s="195" t="s">
        <v>177</v>
      </c>
    </row>
    <row r="3758" spans="2:51" s="12" customFormat="1" ht="12">
      <c r="B3758" s="194"/>
      <c r="D3758" s="191" t="s">
        <v>188</v>
      </c>
      <c r="E3758" s="195" t="s">
        <v>3</v>
      </c>
      <c r="F3758" s="196" t="s">
        <v>3108</v>
      </c>
      <c r="H3758" s="197">
        <v>8</v>
      </c>
      <c r="I3758" s="198"/>
      <c r="L3758" s="194"/>
      <c r="M3758" s="199"/>
      <c r="N3758" s="200"/>
      <c r="O3758" s="200"/>
      <c r="P3758" s="200"/>
      <c r="Q3758" s="200"/>
      <c r="R3758" s="200"/>
      <c r="S3758" s="200"/>
      <c r="T3758" s="201"/>
      <c r="AT3758" s="195" t="s">
        <v>188</v>
      </c>
      <c r="AU3758" s="195" t="s">
        <v>81</v>
      </c>
      <c r="AV3758" s="12" t="s">
        <v>81</v>
      </c>
      <c r="AW3758" s="12" t="s">
        <v>34</v>
      </c>
      <c r="AX3758" s="12" t="s">
        <v>72</v>
      </c>
      <c r="AY3758" s="195" t="s">
        <v>177</v>
      </c>
    </row>
    <row r="3759" spans="2:51" s="12" customFormat="1" ht="12">
      <c r="B3759" s="194"/>
      <c r="D3759" s="191" t="s">
        <v>188</v>
      </c>
      <c r="E3759" s="195" t="s">
        <v>3</v>
      </c>
      <c r="F3759" s="196" t="s">
        <v>3109</v>
      </c>
      <c r="H3759" s="197">
        <v>17.04</v>
      </c>
      <c r="I3759" s="198"/>
      <c r="L3759" s="194"/>
      <c r="M3759" s="199"/>
      <c r="N3759" s="200"/>
      <c r="O3759" s="200"/>
      <c r="P3759" s="200"/>
      <c r="Q3759" s="200"/>
      <c r="R3759" s="200"/>
      <c r="S3759" s="200"/>
      <c r="T3759" s="201"/>
      <c r="AT3759" s="195" t="s">
        <v>188</v>
      </c>
      <c r="AU3759" s="195" t="s">
        <v>81</v>
      </c>
      <c r="AV3759" s="12" t="s">
        <v>81</v>
      </c>
      <c r="AW3759" s="12" t="s">
        <v>34</v>
      </c>
      <c r="AX3759" s="12" t="s">
        <v>72</v>
      </c>
      <c r="AY3759" s="195" t="s">
        <v>177</v>
      </c>
    </row>
    <row r="3760" spans="2:51" s="12" customFormat="1" ht="12">
      <c r="B3760" s="194"/>
      <c r="D3760" s="191" t="s">
        <v>188</v>
      </c>
      <c r="E3760" s="195" t="s">
        <v>3</v>
      </c>
      <c r="F3760" s="196" t="s">
        <v>3110</v>
      </c>
      <c r="H3760" s="197">
        <v>7.3</v>
      </c>
      <c r="I3760" s="198"/>
      <c r="L3760" s="194"/>
      <c r="M3760" s="199"/>
      <c r="N3760" s="200"/>
      <c r="O3760" s="200"/>
      <c r="P3760" s="200"/>
      <c r="Q3760" s="200"/>
      <c r="R3760" s="200"/>
      <c r="S3760" s="200"/>
      <c r="T3760" s="201"/>
      <c r="AT3760" s="195" t="s">
        <v>188</v>
      </c>
      <c r="AU3760" s="195" t="s">
        <v>81</v>
      </c>
      <c r="AV3760" s="12" t="s">
        <v>81</v>
      </c>
      <c r="AW3760" s="12" t="s">
        <v>34</v>
      </c>
      <c r="AX3760" s="12" t="s">
        <v>72</v>
      </c>
      <c r="AY3760" s="195" t="s">
        <v>177</v>
      </c>
    </row>
    <row r="3761" spans="2:51" s="12" customFormat="1" ht="12">
      <c r="B3761" s="194"/>
      <c r="D3761" s="191" t="s">
        <v>188</v>
      </c>
      <c r="E3761" s="195" t="s">
        <v>3</v>
      </c>
      <c r="F3761" s="196" t="s">
        <v>3111</v>
      </c>
      <c r="H3761" s="197">
        <v>24.24</v>
      </c>
      <c r="I3761" s="198"/>
      <c r="L3761" s="194"/>
      <c r="M3761" s="199"/>
      <c r="N3761" s="200"/>
      <c r="O3761" s="200"/>
      <c r="P3761" s="200"/>
      <c r="Q3761" s="200"/>
      <c r="R3761" s="200"/>
      <c r="S3761" s="200"/>
      <c r="T3761" s="201"/>
      <c r="AT3761" s="195" t="s">
        <v>188</v>
      </c>
      <c r="AU3761" s="195" t="s">
        <v>81</v>
      </c>
      <c r="AV3761" s="12" t="s">
        <v>81</v>
      </c>
      <c r="AW3761" s="12" t="s">
        <v>34</v>
      </c>
      <c r="AX3761" s="12" t="s">
        <v>72</v>
      </c>
      <c r="AY3761" s="195" t="s">
        <v>177</v>
      </c>
    </row>
    <row r="3762" spans="2:51" s="12" customFormat="1" ht="12">
      <c r="B3762" s="194"/>
      <c r="D3762" s="191" t="s">
        <v>188</v>
      </c>
      <c r="E3762" s="195" t="s">
        <v>3</v>
      </c>
      <c r="F3762" s="196" t="s">
        <v>3112</v>
      </c>
      <c r="H3762" s="197">
        <v>17.1</v>
      </c>
      <c r="I3762" s="198"/>
      <c r="L3762" s="194"/>
      <c r="M3762" s="199"/>
      <c r="N3762" s="200"/>
      <c r="O3762" s="200"/>
      <c r="P3762" s="200"/>
      <c r="Q3762" s="200"/>
      <c r="R3762" s="200"/>
      <c r="S3762" s="200"/>
      <c r="T3762" s="201"/>
      <c r="AT3762" s="195" t="s">
        <v>188</v>
      </c>
      <c r="AU3762" s="195" t="s">
        <v>81</v>
      </c>
      <c r="AV3762" s="12" t="s">
        <v>81</v>
      </c>
      <c r="AW3762" s="12" t="s">
        <v>34</v>
      </c>
      <c r="AX3762" s="12" t="s">
        <v>72</v>
      </c>
      <c r="AY3762" s="195" t="s">
        <v>177</v>
      </c>
    </row>
    <row r="3763" spans="2:51" s="12" customFormat="1" ht="12">
      <c r="B3763" s="194"/>
      <c r="D3763" s="191" t="s">
        <v>188</v>
      </c>
      <c r="E3763" s="195" t="s">
        <v>3</v>
      </c>
      <c r="F3763" s="196" t="s">
        <v>3113</v>
      </c>
      <c r="H3763" s="197">
        <v>5.1</v>
      </c>
      <c r="I3763" s="198"/>
      <c r="L3763" s="194"/>
      <c r="M3763" s="199"/>
      <c r="N3763" s="200"/>
      <c r="O3763" s="200"/>
      <c r="P3763" s="200"/>
      <c r="Q3763" s="200"/>
      <c r="R3763" s="200"/>
      <c r="S3763" s="200"/>
      <c r="T3763" s="201"/>
      <c r="AT3763" s="195" t="s">
        <v>188</v>
      </c>
      <c r="AU3763" s="195" t="s">
        <v>81</v>
      </c>
      <c r="AV3763" s="12" t="s">
        <v>81</v>
      </c>
      <c r="AW3763" s="12" t="s">
        <v>34</v>
      </c>
      <c r="AX3763" s="12" t="s">
        <v>72</v>
      </c>
      <c r="AY3763" s="195" t="s">
        <v>177</v>
      </c>
    </row>
    <row r="3764" spans="2:51" s="12" customFormat="1" ht="12">
      <c r="B3764" s="194"/>
      <c r="D3764" s="191" t="s">
        <v>188</v>
      </c>
      <c r="E3764" s="195" t="s">
        <v>3</v>
      </c>
      <c r="F3764" s="196" t="s">
        <v>3114</v>
      </c>
      <c r="H3764" s="197">
        <v>16.98</v>
      </c>
      <c r="I3764" s="198"/>
      <c r="L3764" s="194"/>
      <c r="M3764" s="199"/>
      <c r="N3764" s="200"/>
      <c r="O3764" s="200"/>
      <c r="P3764" s="200"/>
      <c r="Q3764" s="200"/>
      <c r="R3764" s="200"/>
      <c r="S3764" s="200"/>
      <c r="T3764" s="201"/>
      <c r="AT3764" s="195" t="s">
        <v>188</v>
      </c>
      <c r="AU3764" s="195" t="s">
        <v>81</v>
      </c>
      <c r="AV3764" s="12" t="s">
        <v>81</v>
      </c>
      <c r="AW3764" s="12" t="s">
        <v>34</v>
      </c>
      <c r="AX3764" s="12" t="s">
        <v>72</v>
      </c>
      <c r="AY3764" s="195" t="s">
        <v>177</v>
      </c>
    </row>
    <row r="3765" spans="2:51" s="12" customFormat="1" ht="12">
      <c r="B3765" s="194"/>
      <c r="D3765" s="191" t="s">
        <v>188</v>
      </c>
      <c r="E3765" s="195" t="s">
        <v>3</v>
      </c>
      <c r="F3765" s="196" t="s">
        <v>3115</v>
      </c>
      <c r="H3765" s="197">
        <v>16.98</v>
      </c>
      <c r="I3765" s="198"/>
      <c r="L3765" s="194"/>
      <c r="M3765" s="199"/>
      <c r="N3765" s="200"/>
      <c r="O3765" s="200"/>
      <c r="P3765" s="200"/>
      <c r="Q3765" s="200"/>
      <c r="R3765" s="200"/>
      <c r="S3765" s="200"/>
      <c r="T3765" s="201"/>
      <c r="AT3765" s="195" t="s">
        <v>188</v>
      </c>
      <c r="AU3765" s="195" t="s">
        <v>81</v>
      </c>
      <c r="AV3765" s="12" t="s">
        <v>81</v>
      </c>
      <c r="AW3765" s="12" t="s">
        <v>34</v>
      </c>
      <c r="AX3765" s="12" t="s">
        <v>72</v>
      </c>
      <c r="AY3765" s="195" t="s">
        <v>177</v>
      </c>
    </row>
    <row r="3766" spans="2:51" s="12" customFormat="1" ht="12">
      <c r="B3766" s="194"/>
      <c r="D3766" s="191" t="s">
        <v>188</v>
      </c>
      <c r="E3766" s="195" t="s">
        <v>3</v>
      </c>
      <c r="F3766" s="196" t="s">
        <v>3116</v>
      </c>
      <c r="H3766" s="197">
        <v>16.48</v>
      </c>
      <c r="I3766" s="198"/>
      <c r="L3766" s="194"/>
      <c r="M3766" s="199"/>
      <c r="N3766" s="200"/>
      <c r="O3766" s="200"/>
      <c r="P3766" s="200"/>
      <c r="Q3766" s="200"/>
      <c r="R3766" s="200"/>
      <c r="S3766" s="200"/>
      <c r="T3766" s="201"/>
      <c r="AT3766" s="195" t="s">
        <v>188</v>
      </c>
      <c r="AU3766" s="195" t="s">
        <v>81</v>
      </c>
      <c r="AV3766" s="12" t="s">
        <v>81</v>
      </c>
      <c r="AW3766" s="12" t="s">
        <v>34</v>
      </c>
      <c r="AX3766" s="12" t="s">
        <v>72</v>
      </c>
      <c r="AY3766" s="195" t="s">
        <v>177</v>
      </c>
    </row>
    <row r="3767" spans="2:51" s="12" customFormat="1" ht="12">
      <c r="B3767" s="194"/>
      <c r="D3767" s="191" t="s">
        <v>188</v>
      </c>
      <c r="E3767" s="195" t="s">
        <v>3</v>
      </c>
      <c r="F3767" s="196" t="s">
        <v>3116</v>
      </c>
      <c r="H3767" s="197">
        <v>16.48</v>
      </c>
      <c r="I3767" s="198"/>
      <c r="L3767" s="194"/>
      <c r="M3767" s="199"/>
      <c r="N3767" s="200"/>
      <c r="O3767" s="200"/>
      <c r="P3767" s="200"/>
      <c r="Q3767" s="200"/>
      <c r="R3767" s="200"/>
      <c r="S3767" s="200"/>
      <c r="T3767" s="201"/>
      <c r="AT3767" s="195" t="s">
        <v>188</v>
      </c>
      <c r="AU3767" s="195" t="s">
        <v>81</v>
      </c>
      <c r="AV3767" s="12" t="s">
        <v>81</v>
      </c>
      <c r="AW3767" s="12" t="s">
        <v>34</v>
      </c>
      <c r="AX3767" s="12" t="s">
        <v>72</v>
      </c>
      <c r="AY3767" s="195" t="s">
        <v>177</v>
      </c>
    </row>
    <row r="3768" spans="2:51" s="12" customFormat="1" ht="12">
      <c r="B3768" s="194"/>
      <c r="D3768" s="191" t="s">
        <v>188</v>
      </c>
      <c r="E3768" s="195" t="s">
        <v>3</v>
      </c>
      <c r="F3768" s="196" t="s">
        <v>3116</v>
      </c>
      <c r="H3768" s="197">
        <v>16.48</v>
      </c>
      <c r="I3768" s="198"/>
      <c r="L3768" s="194"/>
      <c r="M3768" s="199"/>
      <c r="N3768" s="200"/>
      <c r="O3768" s="200"/>
      <c r="P3768" s="200"/>
      <c r="Q3768" s="200"/>
      <c r="R3768" s="200"/>
      <c r="S3768" s="200"/>
      <c r="T3768" s="201"/>
      <c r="AT3768" s="195" t="s">
        <v>188</v>
      </c>
      <c r="AU3768" s="195" t="s">
        <v>81</v>
      </c>
      <c r="AV3768" s="12" t="s">
        <v>81</v>
      </c>
      <c r="AW3768" s="12" t="s">
        <v>34</v>
      </c>
      <c r="AX3768" s="12" t="s">
        <v>72</v>
      </c>
      <c r="AY3768" s="195" t="s">
        <v>177</v>
      </c>
    </row>
    <row r="3769" spans="2:51" s="12" customFormat="1" ht="12">
      <c r="B3769" s="194"/>
      <c r="D3769" s="191" t="s">
        <v>188</v>
      </c>
      <c r="E3769" s="195" t="s">
        <v>3</v>
      </c>
      <c r="F3769" s="196" t="s">
        <v>3116</v>
      </c>
      <c r="H3769" s="197">
        <v>16.48</v>
      </c>
      <c r="I3769" s="198"/>
      <c r="L3769" s="194"/>
      <c r="M3769" s="199"/>
      <c r="N3769" s="200"/>
      <c r="O3769" s="200"/>
      <c r="P3769" s="200"/>
      <c r="Q3769" s="200"/>
      <c r="R3769" s="200"/>
      <c r="S3769" s="200"/>
      <c r="T3769" s="201"/>
      <c r="AT3769" s="195" t="s">
        <v>188</v>
      </c>
      <c r="AU3769" s="195" t="s">
        <v>81</v>
      </c>
      <c r="AV3769" s="12" t="s">
        <v>81</v>
      </c>
      <c r="AW3769" s="12" t="s">
        <v>34</v>
      </c>
      <c r="AX3769" s="12" t="s">
        <v>72</v>
      </c>
      <c r="AY3769" s="195" t="s">
        <v>177</v>
      </c>
    </row>
    <row r="3770" spans="2:51" s="12" customFormat="1" ht="12">
      <c r="B3770" s="194"/>
      <c r="D3770" s="191" t="s">
        <v>188</v>
      </c>
      <c r="E3770" s="195" t="s">
        <v>3</v>
      </c>
      <c r="F3770" s="196" t="s">
        <v>3106</v>
      </c>
      <c r="H3770" s="197">
        <v>7.25</v>
      </c>
      <c r="I3770" s="198"/>
      <c r="L3770" s="194"/>
      <c r="M3770" s="199"/>
      <c r="N3770" s="200"/>
      <c r="O3770" s="200"/>
      <c r="P3770" s="200"/>
      <c r="Q3770" s="200"/>
      <c r="R3770" s="200"/>
      <c r="S3770" s="200"/>
      <c r="T3770" s="201"/>
      <c r="AT3770" s="195" t="s">
        <v>188</v>
      </c>
      <c r="AU3770" s="195" t="s">
        <v>81</v>
      </c>
      <c r="AV3770" s="12" t="s">
        <v>81</v>
      </c>
      <c r="AW3770" s="12" t="s">
        <v>34</v>
      </c>
      <c r="AX3770" s="12" t="s">
        <v>72</v>
      </c>
      <c r="AY3770" s="195" t="s">
        <v>177</v>
      </c>
    </row>
    <row r="3771" spans="2:51" s="12" customFormat="1" ht="12">
      <c r="B3771" s="194"/>
      <c r="D3771" s="191" t="s">
        <v>188</v>
      </c>
      <c r="E3771" s="195" t="s">
        <v>3</v>
      </c>
      <c r="F3771" s="196" t="s">
        <v>3106</v>
      </c>
      <c r="H3771" s="197">
        <v>7.25</v>
      </c>
      <c r="I3771" s="198"/>
      <c r="L3771" s="194"/>
      <c r="M3771" s="199"/>
      <c r="N3771" s="200"/>
      <c r="O3771" s="200"/>
      <c r="P3771" s="200"/>
      <c r="Q3771" s="200"/>
      <c r="R3771" s="200"/>
      <c r="S3771" s="200"/>
      <c r="T3771" s="201"/>
      <c r="AT3771" s="195" t="s">
        <v>188</v>
      </c>
      <c r="AU3771" s="195" t="s">
        <v>81</v>
      </c>
      <c r="AV3771" s="12" t="s">
        <v>81</v>
      </c>
      <c r="AW3771" s="12" t="s">
        <v>34</v>
      </c>
      <c r="AX3771" s="12" t="s">
        <v>72</v>
      </c>
      <c r="AY3771" s="195" t="s">
        <v>177</v>
      </c>
    </row>
    <row r="3772" spans="2:51" s="12" customFormat="1" ht="12">
      <c r="B3772" s="194"/>
      <c r="D3772" s="191" t="s">
        <v>188</v>
      </c>
      <c r="E3772" s="195" t="s">
        <v>3</v>
      </c>
      <c r="F3772" s="196" t="s">
        <v>3106</v>
      </c>
      <c r="H3772" s="197">
        <v>7.25</v>
      </c>
      <c r="I3772" s="198"/>
      <c r="L3772" s="194"/>
      <c r="M3772" s="199"/>
      <c r="N3772" s="200"/>
      <c r="O3772" s="200"/>
      <c r="P3772" s="200"/>
      <c r="Q3772" s="200"/>
      <c r="R3772" s="200"/>
      <c r="S3772" s="200"/>
      <c r="T3772" s="201"/>
      <c r="AT3772" s="195" t="s">
        <v>188</v>
      </c>
      <c r="AU3772" s="195" t="s">
        <v>81</v>
      </c>
      <c r="AV3772" s="12" t="s">
        <v>81</v>
      </c>
      <c r="AW3772" s="12" t="s">
        <v>34</v>
      </c>
      <c r="AX3772" s="12" t="s">
        <v>72</v>
      </c>
      <c r="AY3772" s="195" t="s">
        <v>177</v>
      </c>
    </row>
    <row r="3773" spans="2:51" s="12" customFormat="1" ht="12">
      <c r="B3773" s="194"/>
      <c r="D3773" s="191" t="s">
        <v>188</v>
      </c>
      <c r="E3773" s="195" t="s">
        <v>3</v>
      </c>
      <c r="F3773" s="196" t="s">
        <v>3106</v>
      </c>
      <c r="H3773" s="197">
        <v>7.25</v>
      </c>
      <c r="I3773" s="198"/>
      <c r="L3773" s="194"/>
      <c r="M3773" s="199"/>
      <c r="N3773" s="200"/>
      <c r="O3773" s="200"/>
      <c r="P3773" s="200"/>
      <c r="Q3773" s="200"/>
      <c r="R3773" s="200"/>
      <c r="S3773" s="200"/>
      <c r="T3773" s="201"/>
      <c r="AT3773" s="195" t="s">
        <v>188</v>
      </c>
      <c r="AU3773" s="195" t="s">
        <v>81</v>
      </c>
      <c r="AV3773" s="12" t="s">
        <v>81</v>
      </c>
      <c r="AW3773" s="12" t="s">
        <v>34</v>
      </c>
      <c r="AX3773" s="12" t="s">
        <v>72</v>
      </c>
      <c r="AY3773" s="195" t="s">
        <v>177</v>
      </c>
    </row>
    <row r="3774" spans="2:51" s="12" customFormat="1" ht="12">
      <c r="B3774" s="194"/>
      <c r="D3774" s="191" t="s">
        <v>188</v>
      </c>
      <c r="E3774" s="195" t="s">
        <v>3</v>
      </c>
      <c r="F3774" s="196" t="s">
        <v>3106</v>
      </c>
      <c r="H3774" s="197">
        <v>7.25</v>
      </c>
      <c r="I3774" s="198"/>
      <c r="L3774" s="194"/>
      <c r="M3774" s="199"/>
      <c r="N3774" s="200"/>
      <c r="O3774" s="200"/>
      <c r="P3774" s="200"/>
      <c r="Q3774" s="200"/>
      <c r="R3774" s="200"/>
      <c r="S3774" s="200"/>
      <c r="T3774" s="201"/>
      <c r="AT3774" s="195" t="s">
        <v>188</v>
      </c>
      <c r="AU3774" s="195" t="s">
        <v>81</v>
      </c>
      <c r="AV3774" s="12" t="s">
        <v>81</v>
      </c>
      <c r="AW3774" s="12" t="s">
        <v>34</v>
      </c>
      <c r="AX3774" s="12" t="s">
        <v>72</v>
      </c>
      <c r="AY3774" s="195" t="s">
        <v>177</v>
      </c>
    </row>
    <row r="3775" spans="2:51" s="12" customFormat="1" ht="12">
      <c r="B3775" s="194"/>
      <c r="D3775" s="191" t="s">
        <v>188</v>
      </c>
      <c r="E3775" s="195" t="s">
        <v>3</v>
      </c>
      <c r="F3775" s="196" t="s">
        <v>3117</v>
      </c>
      <c r="H3775" s="197">
        <v>16.24</v>
      </c>
      <c r="I3775" s="198"/>
      <c r="L3775" s="194"/>
      <c r="M3775" s="199"/>
      <c r="N3775" s="200"/>
      <c r="O3775" s="200"/>
      <c r="P3775" s="200"/>
      <c r="Q3775" s="200"/>
      <c r="R3775" s="200"/>
      <c r="S3775" s="200"/>
      <c r="T3775" s="201"/>
      <c r="AT3775" s="195" t="s">
        <v>188</v>
      </c>
      <c r="AU3775" s="195" t="s">
        <v>81</v>
      </c>
      <c r="AV3775" s="12" t="s">
        <v>81</v>
      </c>
      <c r="AW3775" s="12" t="s">
        <v>34</v>
      </c>
      <c r="AX3775" s="12" t="s">
        <v>72</v>
      </c>
      <c r="AY3775" s="195" t="s">
        <v>177</v>
      </c>
    </row>
    <row r="3776" spans="2:51" s="12" customFormat="1" ht="12">
      <c r="B3776" s="194"/>
      <c r="D3776" s="191" t="s">
        <v>188</v>
      </c>
      <c r="E3776" s="195" t="s">
        <v>3</v>
      </c>
      <c r="F3776" s="196" t="s">
        <v>3118</v>
      </c>
      <c r="H3776" s="197">
        <v>43.5</v>
      </c>
      <c r="I3776" s="198"/>
      <c r="L3776" s="194"/>
      <c r="M3776" s="199"/>
      <c r="N3776" s="200"/>
      <c r="O3776" s="200"/>
      <c r="P3776" s="200"/>
      <c r="Q3776" s="200"/>
      <c r="R3776" s="200"/>
      <c r="S3776" s="200"/>
      <c r="T3776" s="201"/>
      <c r="AT3776" s="195" t="s">
        <v>188</v>
      </c>
      <c r="AU3776" s="195" t="s">
        <v>81</v>
      </c>
      <c r="AV3776" s="12" t="s">
        <v>81</v>
      </c>
      <c r="AW3776" s="12" t="s">
        <v>34</v>
      </c>
      <c r="AX3776" s="12" t="s">
        <v>72</v>
      </c>
      <c r="AY3776" s="195" t="s">
        <v>177</v>
      </c>
    </row>
    <row r="3777" spans="2:51" s="12" customFormat="1" ht="12">
      <c r="B3777" s="194"/>
      <c r="D3777" s="191" t="s">
        <v>188</v>
      </c>
      <c r="E3777" s="195" t="s">
        <v>3</v>
      </c>
      <c r="F3777" s="196" t="s">
        <v>3119</v>
      </c>
      <c r="H3777" s="197">
        <v>16.65</v>
      </c>
      <c r="I3777" s="198"/>
      <c r="L3777" s="194"/>
      <c r="M3777" s="199"/>
      <c r="N3777" s="200"/>
      <c r="O3777" s="200"/>
      <c r="P3777" s="200"/>
      <c r="Q3777" s="200"/>
      <c r="R3777" s="200"/>
      <c r="S3777" s="200"/>
      <c r="T3777" s="201"/>
      <c r="AT3777" s="195" t="s">
        <v>188</v>
      </c>
      <c r="AU3777" s="195" t="s">
        <v>81</v>
      </c>
      <c r="AV3777" s="12" t="s">
        <v>81</v>
      </c>
      <c r="AW3777" s="12" t="s">
        <v>34</v>
      </c>
      <c r="AX3777" s="12" t="s">
        <v>72</v>
      </c>
      <c r="AY3777" s="195" t="s">
        <v>177</v>
      </c>
    </row>
    <row r="3778" spans="2:51" s="12" customFormat="1" ht="12">
      <c r="B3778" s="194"/>
      <c r="D3778" s="191" t="s">
        <v>188</v>
      </c>
      <c r="E3778" s="195" t="s">
        <v>3</v>
      </c>
      <c r="F3778" s="196" t="s">
        <v>3120</v>
      </c>
      <c r="H3778" s="197">
        <v>17.49</v>
      </c>
      <c r="I3778" s="198"/>
      <c r="L3778" s="194"/>
      <c r="M3778" s="199"/>
      <c r="N3778" s="200"/>
      <c r="O3778" s="200"/>
      <c r="P3778" s="200"/>
      <c r="Q3778" s="200"/>
      <c r="R3778" s="200"/>
      <c r="S3778" s="200"/>
      <c r="T3778" s="201"/>
      <c r="AT3778" s="195" t="s">
        <v>188</v>
      </c>
      <c r="AU3778" s="195" t="s">
        <v>81</v>
      </c>
      <c r="AV3778" s="12" t="s">
        <v>81</v>
      </c>
      <c r="AW3778" s="12" t="s">
        <v>34</v>
      </c>
      <c r="AX3778" s="12" t="s">
        <v>72</v>
      </c>
      <c r="AY3778" s="195" t="s">
        <v>177</v>
      </c>
    </row>
    <row r="3779" spans="2:51" s="12" customFormat="1" ht="12">
      <c r="B3779" s="194"/>
      <c r="D3779" s="191" t="s">
        <v>188</v>
      </c>
      <c r="E3779" s="195" t="s">
        <v>3</v>
      </c>
      <c r="F3779" s="196" t="s">
        <v>3121</v>
      </c>
      <c r="H3779" s="197">
        <v>13.39</v>
      </c>
      <c r="I3779" s="198"/>
      <c r="L3779" s="194"/>
      <c r="M3779" s="199"/>
      <c r="N3779" s="200"/>
      <c r="O3779" s="200"/>
      <c r="P3779" s="200"/>
      <c r="Q3779" s="200"/>
      <c r="R3779" s="200"/>
      <c r="S3779" s="200"/>
      <c r="T3779" s="201"/>
      <c r="AT3779" s="195" t="s">
        <v>188</v>
      </c>
      <c r="AU3779" s="195" t="s">
        <v>81</v>
      </c>
      <c r="AV3779" s="12" t="s">
        <v>81</v>
      </c>
      <c r="AW3779" s="12" t="s">
        <v>34</v>
      </c>
      <c r="AX3779" s="12" t="s">
        <v>72</v>
      </c>
      <c r="AY3779" s="195" t="s">
        <v>177</v>
      </c>
    </row>
    <row r="3780" spans="2:51" s="12" customFormat="1" ht="12">
      <c r="B3780" s="194"/>
      <c r="D3780" s="191" t="s">
        <v>188</v>
      </c>
      <c r="E3780" s="195" t="s">
        <v>3</v>
      </c>
      <c r="F3780" s="196" t="s">
        <v>3115</v>
      </c>
      <c r="H3780" s="197">
        <v>16.98</v>
      </c>
      <c r="I3780" s="198"/>
      <c r="L3780" s="194"/>
      <c r="M3780" s="199"/>
      <c r="N3780" s="200"/>
      <c r="O3780" s="200"/>
      <c r="P3780" s="200"/>
      <c r="Q3780" s="200"/>
      <c r="R3780" s="200"/>
      <c r="S3780" s="200"/>
      <c r="T3780" s="201"/>
      <c r="AT3780" s="195" t="s">
        <v>188</v>
      </c>
      <c r="AU3780" s="195" t="s">
        <v>81</v>
      </c>
      <c r="AV3780" s="12" t="s">
        <v>81</v>
      </c>
      <c r="AW3780" s="12" t="s">
        <v>34</v>
      </c>
      <c r="AX3780" s="12" t="s">
        <v>72</v>
      </c>
      <c r="AY3780" s="195" t="s">
        <v>177</v>
      </c>
    </row>
    <row r="3781" spans="2:51" s="12" customFormat="1" ht="12">
      <c r="B3781" s="194"/>
      <c r="D3781" s="191" t="s">
        <v>188</v>
      </c>
      <c r="E3781" s="195" t="s">
        <v>3</v>
      </c>
      <c r="F3781" s="196" t="s">
        <v>3115</v>
      </c>
      <c r="H3781" s="197">
        <v>16.98</v>
      </c>
      <c r="I3781" s="198"/>
      <c r="L3781" s="194"/>
      <c r="M3781" s="199"/>
      <c r="N3781" s="200"/>
      <c r="O3781" s="200"/>
      <c r="P3781" s="200"/>
      <c r="Q3781" s="200"/>
      <c r="R3781" s="200"/>
      <c r="S3781" s="200"/>
      <c r="T3781" s="201"/>
      <c r="AT3781" s="195" t="s">
        <v>188</v>
      </c>
      <c r="AU3781" s="195" t="s">
        <v>81</v>
      </c>
      <c r="AV3781" s="12" t="s">
        <v>81</v>
      </c>
      <c r="AW3781" s="12" t="s">
        <v>34</v>
      </c>
      <c r="AX3781" s="12" t="s">
        <v>72</v>
      </c>
      <c r="AY3781" s="195" t="s">
        <v>177</v>
      </c>
    </row>
    <row r="3782" spans="2:51" s="12" customFormat="1" ht="12">
      <c r="B3782" s="194"/>
      <c r="D3782" s="191" t="s">
        <v>188</v>
      </c>
      <c r="E3782" s="195" t="s">
        <v>3</v>
      </c>
      <c r="F3782" s="196" t="s">
        <v>3122</v>
      </c>
      <c r="H3782" s="197">
        <v>17.1</v>
      </c>
      <c r="I3782" s="198"/>
      <c r="L3782" s="194"/>
      <c r="M3782" s="199"/>
      <c r="N3782" s="200"/>
      <c r="O3782" s="200"/>
      <c r="P3782" s="200"/>
      <c r="Q3782" s="200"/>
      <c r="R3782" s="200"/>
      <c r="S3782" s="200"/>
      <c r="T3782" s="201"/>
      <c r="AT3782" s="195" t="s">
        <v>188</v>
      </c>
      <c r="AU3782" s="195" t="s">
        <v>81</v>
      </c>
      <c r="AV3782" s="12" t="s">
        <v>81</v>
      </c>
      <c r="AW3782" s="12" t="s">
        <v>34</v>
      </c>
      <c r="AX3782" s="12" t="s">
        <v>72</v>
      </c>
      <c r="AY3782" s="195" t="s">
        <v>177</v>
      </c>
    </row>
    <row r="3783" spans="2:51" s="14" customFormat="1" ht="12">
      <c r="B3783" s="221"/>
      <c r="D3783" s="191" t="s">
        <v>188</v>
      </c>
      <c r="E3783" s="222" t="s">
        <v>3</v>
      </c>
      <c r="F3783" s="223" t="s">
        <v>358</v>
      </c>
      <c r="H3783" s="224">
        <v>514.32</v>
      </c>
      <c r="I3783" s="225"/>
      <c r="L3783" s="221"/>
      <c r="M3783" s="226"/>
      <c r="N3783" s="227"/>
      <c r="O3783" s="227"/>
      <c r="P3783" s="227"/>
      <c r="Q3783" s="227"/>
      <c r="R3783" s="227"/>
      <c r="S3783" s="227"/>
      <c r="T3783" s="228"/>
      <c r="AT3783" s="222" t="s">
        <v>188</v>
      </c>
      <c r="AU3783" s="222" t="s">
        <v>81</v>
      </c>
      <c r="AV3783" s="14" t="s">
        <v>194</v>
      </c>
      <c r="AW3783" s="14" t="s">
        <v>34</v>
      </c>
      <c r="AX3783" s="14" t="s">
        <v>72</v>
      </c>
      <c r="AY3783" s="222" t="s">
        <v>177</v>
      </c>
    </row>
    <row r="3784" spans="2:51" s="13" customFormat="1" ht="12">
      <c r="B3784" s="213"/>
      <c r="D3784" s="191" t="s">
        <v>188</v>
      </c>
      <c r="E3784" s="214" t="s">
        <v>3</v>
      </c>
      <c r="F3784" s="215" t="s">
        <v>359</v>
      </c>
      <c r="H3784" s="216">
        <v>4250.619999999997</v>
      </c>
      <c r="I3784" s="217"/>
      <c r="L3784" s="213"/>
      <c r="M3784" s="218"/>
      <c r="N3784" s="219"/>
      <c r="O3784" s="219"/>
      <c r="P3784" s="219"/>
      <c r="Q3784" s="219"/>
      <c r="R3784" s="219"/>
      <c r="S3784" s="219"/>
      <c r="T3784" s="220"/>
      <c r="AT3784" s="214" t="s">
        <v>188</v>
      </c>
      <c r="AU3784" s="214" t="s">
        <v>81</v>
      </c>
      <c r="AV3784" s="13" t="s">
        <v>184</v>
      </c>
      <c r="AW3784" s="13" t="s">
        <v>34</v>
      </c>
      <c r="AX3784" s="13" t="s">
        <v>79</v>
      </c>
      <c r="AY3784" s="214" t="s">
        <v>177</v>
      </c>
    </row>
    <row r="3785" spans="2:65" s="1" customFormat="1" ht="24" customHeight="1">
      <c r="B3785" s="177"/>
      <c r="C3785" s="178" t="s">
        <v>3123</v>
      </c>
      <c r="D3785" s="178" t="s">
        <v>179</v>
      </c>
      <c r="E3785" s="179" t="s">
        <v>3124</v>
      </c>
      <c r="F3785" s="180" t="s">
        <v>3125</v>
      </c>
      <c r="G3785" s="181" t="s">
        <v>261</v>
      </c>
      <c r="H3785" s="182">
        <v>4080.78</v>
      </c>
      <c r="I3785" s="183"/>
      <c r="J3785" s="184">
        <f>ROUND(I3785*H3785,2)</f>
        <v>0</v>
      </c>
      <c r="K3785" s="180" t="s">
        <v>183</v>
      </c>
      <c r="L3785" s="37"/>
      <c r="M3785" s="185" t="s">
        <v>3</v>
      </c>
      <c r="N3785" s="186" t="s">
        <v>43</v>
      </c>
      <c r="O3785" s="70"/>
      <c r="P3785" s="187">
        <f>O3785*H3785</f>
        <v>0</v>
      </c>
      <c r="Q3785" s="187">
        <v>0</v>
      </c>
      <c r="R3785" s="187">
        <f>Q3785*H3785</f>
        <v>0</v>
      </c>
      <c r="S3785" s="187">
        <v>0</v>
      </c>
      <c r="T3785" s="188">
        <f>S3785*H3785</f>
        <v>0</v>
      </c>
      <c r="AR3785" s="189" t="s">
        <v>265</v>
      </c>
      <c r="AT3785" s="189" t="s">
        <v>179</v>
      </c>
      <c r="AU3785" s="189" t="s">
        <v>81</v>
      </c>
      <c r="AY3785" s="18" t="s">
        <v>177</v>
      </c>
      <c r="BE3785" s="190">
        <f>IF(N3785="základní",J3785,0)</f>
        <v>0</v>
      </c>
      <c r="BF3785" s="190">
        <f>IF(N3785="snížená",J3785,0)</f>
        <v>0</v>
      </c>
      <c r="BG3785" s="190">
        <f>IF(N3785="zákl. přenesená",J3785,0)</f>
        <v>0</v>
      </c>
      <c r="BH3785" s="190">
        <f>IF(N3785="sníž. přenesená",J3785,0)</f>
        <v>0</v>
      </c>
      <c r="BI3785" s="190">
        <f>IF(N3785="nulová",J3785,0)</f>
        <v>0</v>
      </c>
      <c r="BJ3785" s="18" t="s">
        <v>79</v>
      </c>
      <c r="BK3785" s="190">
        <f>ROUND(I3785*H3785,2)</f>
        <v>0</v>
      </c>
      <c r="BL3785" s="18" t="s">
        <v>265</v>
      </c>
      <c r="BM3785" s="189" t="s">
        <v>3126</v>
      </c>
    </row>
    <row r="3786" spans="2:47" s="1" customFormat="1" ht="12">
      <c r="B3786" s="37"/>
      <c r="D3786" s="191" t="s">
        <v>186</v>
      </c>
      <c r="F3786" s="192" t="s">
        <v>3127</v>
      </c>
      <c r="I3786" s="122"/>
      <c r="L3786" s="37"/>
      <c r="M3786" s="193"/>
      <c r="N3786" s="70"/>
      <c r="O3786" s="70"/>
      <c r="P3786" s="70"/>
      <c r="Q3786" s="70"/>
      <c r="R3786" s="70"/>
      <c r="S3786" s="70"/>
      <c r="T3786" s="71"/>
      <c r="AT3786" s="18" t="s">
        <v>186</v>
      </c>
      <c r="AU3786" s="18" t="s">
        <v>81</v>
      </c>
    </row>
    <row r="3787" spans="2:51" s="12" customFormat="1" ht="12">
      <c r="B3787" s="194"/>
      <c r="D3787" s="191" t="s">
        <v>188</v>
      </c>
      <c r="E3787" s="195" t="s">
        <v>3</v>
      </c>
      <c r="F3787" s="196" t="s">
        <v>2977</v>
      </c>
      <c r="H3787" s="197">
        <v>133.97</v>
      </c>
      <c r="I3787" s="198"/>
      <c r="L3787" s="194"/>
      <c r="M3787" s="199"/>
      <c r="N3787" s="200"/>
      <c r="O3787" s="200"/>
      <c r="P3787" s="200"/>
      <c r="Q3787" s="200"/>
      <c r="R3787" s="200"/>
      <c r="S3787" s="200"/>
      <c r="T3787" s="201"/>
      <c r="AT3787" s="195" t="s">
        <v>188</v>
      </c>
      <c r="AU3787" s="195" t="s">
        <v>81</v>
      </c>
      <c r="AV3787" s="12" t="s">
        <v>81</v>
      </c>
      <c r="AW3787" s="12" t="s">
        <v>34</v>
      </c>
      <c r="AX3787" s="12" t="s">
        <v>72</v>
      </c>
      <c r="AY3787" s="195" t="s">
        <v>177</v>
      </c>
    </row>
    <row r="3788" spans="2:51" s="12" customFormat="1" ht="12">
      <c r="B3788" s="194"/>
      <c r="D3788" s="191" t="s">
        <v>188</v>
      </c>
      <c r="E3788" s="195" t="s">
        <v>3</v>
      </c>
      <c r="F3788" s="196" t="s">
        <v>2978</v>
      </c>
      <c r="H3788" s="197">
        <v>384.56</v>
      </c>
      <c r="I3788" s="198"/>
      <c r="L3788" s="194"/>
      <c r="M3788" s="199"/>
      <c r="N3788" s="200"/>
      <c r="O3788" s="200"/>
      <c r="P3788" s="200"/>
      <c r="Q3788" s="200"/>
      <c r="R3788" s="200"/>
      <c r="S3788" s="200"/>
      <c r="T3788" s="201"/>
      <c r="AT3788" s="195" t="s">
        <v>188</v>
      </c>
      <c r="AU3788" s="195" t="s">
        <v>81</v>
      </c>
      <c r="AV3788" s="12" t="s">
        <v>81</v>
      </c>
      <c r="AW3788" s="12" t="s">
        <v>34</v>
      </c>
      <c r="AX3788" s="12" t="s">
        <v>72</v>
      </c>
      <c r="AY3788" s="195" t="s">
        <v>177</v>
      </c>
    </row>
    <row r="3789" spans="2:51" s="12" customFormat="1" ht="12">
      <c r="B3789" s="194"/>
      <c r="D3789" s="191" t="s">
        <v>188</v>
      </c>
      <c r="E3789" s="195" t="s">
        <v>3</v>
      </c>
      <c r="F3789" s="196" t="s">
        <v>2979</v>
      </c>
      <c r="H3789" s="197">
        <v>80.36</v>
      </c>
      <c r="I3789" s="198"/>
      <c r="L3789" s="194"/>
      <c r="M3789" s="199"/>
      <c r="N3789" s="200"/>
      <c r="O3789" s="200"/>
      <c r="P3789" s="200"/>
      <c r="Q3789" s="200"/>
      <c r="R3789" s="200"/>
      <c r="S3789" s="200"/>
      <c r="T3789" s="201"/>
      <c r="AT3789" s="195" t="s">
        <v>188</v>
      </c>
      <c r="AU3789" s="195" t="s">
        <v>81</v>
      </c>
      <c r="AV3789" s="12" t="s">
        <v>81</v>
      </c>
      <c r="AW3789" s="12" t="s">
        <v>34</v>
      </c>
      <c r="AX3789" s="12" t="s">
        <v>72</v>
      </c>
      <c r="AY3789" s="195" t="s">
        <v>177</v>
      </c>
    </row>
    <row r="3790" spans="2:51" s="14" customFormat="1" ht="12">
      <c r="B3790" s="221"/>
      <c r="D3790" s="191" t="s">
        <v>188</v>
      </c>
      <c r="E3790" s="222" t="s">
        <v>3</v>
      </c>
      <c r="F3790" s="223" t="s">
        <v>374</v>
      </c>
      <c r="H3790" s="224">
        <v>598.89</v>
      </c>
      <c r="I3790" s="225"/>
      <c r="L3790" s="221"/>
      <c r="M3790" s="226"/>
      <c r="N3790" s="227"/>
      <c r="O3790" s="227"/>
      <c r="P3790" s="227"/>
      <c r="Q3790" s="227"/>
      <c r="R3790" s="227"/>
      <c r="S3790" s="227"/>
      <c r="T3790" s="228"/>
      <c r="AT3790" s="222" t="s">
        <v>188</v>
      </c>
      <c r="AU3790" s="222" t="s">
        <v>81</v>
      </c>
      <c r="AV3790" s="14" t="s">
        <v>194</v>
      </c>
      <c r="AW3790" s="14" t="s">
        <v>34</v>
      </c>
      <c r="AX3790" s="14" t="s">
        <v>72</v>
      </c>
      <c r="AY3790" s="222" t="s">
        <v>177</v>
      </c>
    </row>
    <row r="3791" spans="2:51" s="12" customFormat="1" ht="12">
      <c r="B3791" s="194"/>
      <c r="D3791" s="191" t="s">
        <v>188</v>
      </c>
      <c r="E3791" s="195" t="s">
        <v>3</v>
      </c>
      <c r="F3791" s="196" t="s">
        <v>2980</v>
      </c>
      <c r="H3791" s="197">
        <v>318.41</v>
      </c>
      <c r="I3791" s="198"/>
      <c r="L3791" s="194"/>
      <c r="M3791" s="199"/>
      <c r="N3791" s="200"/>
      <c r="O3791" s="200"/>
      <c r="P3791" s="200"/>
      <c r="Q3791" s="200"/>
      <c r="R3791" s="200"/>
      <c r="S3791" s="200"/>
      <c r="T3791" s="201"/>
      <c r="AT3791" s="195" t="s">
        <v>188</v>
      </c>
      <c r="AU3791" s="195" t="s">
        <v>81</v>
      </c>
      <c r="AV3791" s="12" t="s">
        <v>81</v>
      </c>
      <c r="AW3791" s="12" t="s">
        <v>34</v>
      </c>
      <c r="AX3791" s="12" t="s">
        <v>72</v>
      </c>
      <c r="AY3791" s="195" t="s">
        <v>177</v>
      </c>
    </row>
    <row r="3792" spans="2:51" s="12" customFormat="1" ht="12">
      <c r="B3792" s="194"/>
      <c r="D3792" s="191" t="s">
        <v>188</v>
      </c>
      <c r="E3792" s="195" t="s">
        <v>3</v>
      </c>
      <c r="F3792" s="196" t="s">
        <v>2981</v>
      </c>
      <c r="H3792" s="197">
        <v>435.03</v>
      </c>
      <c r="I3792" s="198"/>
      <c r="L3792" s="194"/>
      <c r="M3792" s="199"/>
      <c r="N3792" s="200"/>
      <c r="O3792" s="200"/>
      <c r="P3792" s="200"/>
      <c r="Q3792" s="200"/>
      <c r="R3792" s="200"/>
      <c r="S3792" s="200"/>
      <c r="T3792" s="201"/>
      <c r="AT3792" s="195" t="s">
        <v>188</v>
      </c>
      <c r="AU3792" s="195" t="s">
        <v>81</v>
      </c>
      <c r="AV3792" s="12" t="s">
        <v>81</v>
      </c>
      <c r="AW3792" s="12" t="s">
        <v>34</v>
      </c>
      <c r="AX3792" s="12" t="s">
        <v>72</v>
      </c>
      <c r="AY3792" s="195" t="s">
        <v>177</v>
      </c>
    </row>
    <row r="3793" spans="2:51" s="14" customFormat="1" ht="12">
      <c r="B3793" s="221"/>
      <c r="D3793" s="191" t="s">
        <v>188</v>
      </c>
      <c r="E3793" s="222" t="s">
        <v>3</v>
      </c>
      <c r="F3793" s="223" t="s">
        <v>365</v>
      </c>
      <c r="H3793" s="224">
        <v>753.44</v>
      </c>
      <c r="I3793" s="225"/>
      <c r="L3793" s="221"/>
      <c r="M3793" s="226"/>
      <c r="N3793" s="227"/>
      <c r="O3793" s="227"/>
      <c r="P3793" s="227"/>
      <c r="Q3793" s="227"/>
      <c r="R3793" s="227"/>
      <c r="S3793" s="227"/>
      <c r="T3793" s="228"/>
      <c r="AT3793" s="222" t="s">
        <v>188</v>
      </c>
      <c r="AU3793" s="222" t="s">
        <v>81</v>
      </c>
      <c r="AV3793" s="14" t="s">
        <v>194</v>
      </c>
      <c r="AW3793" s="14" t="s">
        <v>34</v>
      </c>
      <c r="AX3793" s="14" t="s">
        <v>72</v>
      </c>
      <c r="AY3793" s="222" t="s">
        <v>177</v>
      </c>
    </row>
    <row r="3794" spans="2:51" s="12" customFormat="1" ht="12">
      <c r="B3794" s="194"/>
      <c r="D3794" s="191" t="s">
        <v>188</v>
      </c>
      <c r="E3794" s="195" t="s">
        <v>3</v>
      </c>
      <c r="F3794" s="196" t="s">
        <v>2982</v>
      </c>
      <c r="H3794" s="197">
        <v>353.19</v>
      </c>
      <c r="I3794" s="198"/>
      <c r="L3794" s="194"/>
      <c r="M3794" s="199"/>
      <c r="N3794" s="200"/>
      <c r="O3794" s="200"/>
      <c r="P3794" s="200"/>
      <c r="Q3794" s="200"/>
      <c r="R3794" s="200"/>
      <c r="S3794" s="200"/>
      <c r="T3794" s="201"/>
      <c r="AT3794" s="195" t="s">
        <v>188</v>
      </c>
      <c r="AU3794" s="195" t="s">
        <v>81</v>
      </c>
      <c r="AV3794" s="12" t="s">
        <v>81</v>
      </c>
      <c r="AW3794" s="12" t="s">
        <v>34</v>
      </c>
      <c r="AX3794" s="12" t="s">
        <v>72</v>
      </c>
      <c r="AY3794" s="195" t="s">
        <v>177</v>
      </c>
    </row>
    <row r="3795" spans="2:51" s="12" customFormat="1" ht="12">
      <c r="B3795" s="194"/>
      <c r="D3795" s="191" t="s">
        <v>188</v>
      </c>
      <c r="E3795" s="195" t="s">
        <v>3</v>
      </c>
      <c r="F3795" s="196" t="s">
        <v>2983</v>
      </c>
      <c r="H3795" s="197">
        <v>413.34</v>
      </c>
      <c r="I3795" s="198"/>
      <c r="L3795" s="194"/>
      <c r="M3795" s="199"/>
      <c r="N3795" s="200"/>
      <c r="O3795" s="200"/>
      <c r="P3795" s="200"/>
      <c r="Q3795" s="200"/>
      <c r="R3795" s="200"/>
      <c r="S3795" s="200"/>
      <c r="T3795" s="201"/>
      <c r="AT3795" s="195" t="s">
        <v>188</v>
      </c>
      <c r="AU3795" s="195" t="s">
        <v>81</v>
      </c>
      <c r="AV3795" s="12" t="s">
        <v>81</v>
      </c>
      <c r="AW3795" s="12" t="s">
        <v>34</v>
      </c>
      <c r="AX3795" s="12" t="s">
        <v>72</v>
      </c>
      <c r="AY3795" s="195" t="s">
        <v>177</v>
      </c>
    </row>
    <row r="3796" spans="2:51" s="14" customFormat="1" ht="12">
      <c r="B3796" s="221"/>
      <c r="D3796" s="191" t="s">
        <v>188</v>
      </c>
      <c r="E3796" s="222" t="s">
        <v>3</v>
      </c>
      <c r="F3796" s="223" t="s">
        <v>366</v>
      </c>
      <c r="H3796" s="224">
        <v>766.53</v>
      </c>
      <c r="I3796" s="225"/>
      <c r="L3796" s="221"/>
      <c r="M3796" s="226"/>
      <c r="N3796" s="227"/>
      <c r="O3796" s="227"/>
      <c r="P3796" s="227"/>
      <c r="Q3796" s="227"/>
      <c r="R3796" s="227"/>
      <c r="S3796" s="227"/>
      <c r="T3796" s="228"/>
      <c r="AT3796" s="222" t="s">
        <v>188</v>
      </c>
      <c r="AU3796" s="222" t="s">
        <v>81</v>
      </c>
      <c r="AV3796" s="14" t="s">
        <v>194</v>
      </c>
      <c r="AW3796" s="14" t="s">
        <v>34</v>
      </c>
      <c r="AX3796" s="14" t="s">
        <v>72</v>
      </c>
      <c r="AY3796" s="222" t="s">
        <v>177</v>
      </c>
    </row>
    <row r="3797" spans="2:51" s="12" customFormat="1" ht="12">
      <c r="B3797" s="194"/>
      <c r="D3797" s="191" t="s">
        <v>188</v>
      </c>
      <c r="E3797" s="195" t="s">
        <v>3</v>
      </c>
      <c r="F3797" s="196" t="s">
        <v>2982</v>
      </c>
      <c r="H3797" s="197">
        <v>353.19</v>
      </c>
      <c r="I3797" s="198"/>
      <c r="L3797" s="194"/>
      <c r="M3797" s="199"/>
      <c r="N3797" s="200"/>
      <c r="O3797" s="200"/>
      <c r="P3797" s="200"/>
      <c r="Q3797" s="200"/>
      <c r="R3797" s="200"/>
      <c r="S3797" s="200"/>
      <c r="T3797" s="201"/>
      <c r="AT3797" s="195" t="s">
        <v>188</v>
      </c>
      <c r="AU3797" s="195" t="s">
        <v>81</v>
      </c>
      <c r="AV3797" s="12" t="s">
        <v>81</v>
      </c>
      <c r="AW3797" s="12" t="s">
        <v>34</v>
      </c>
      <c r="AX3797" s="12" t="s">
        <v>72</v>
      </c>
      <c r="AY3797" s="195" t="s">
        <v>177</v>
      </c>
    </row>
    <row r="3798" spans="2:51" s="12" customFormat="1" ht="12">
      <c r="B3798" s="194"/>
      <c r="D3798" s="191" t="s">
        <v>188</v>
      </c>
      <c r="E3798" s="195" t="s">
        <v>3</v>
      </c>
      <c r="F3798" s="196" t="s">
        <v>2983</v>
      </c>
      <c r="H3798" s="197">
        <v>413.34</v>
      </c>
      <c r="I3798" s="198"/>
      <c r="L3798" s="194"/>
      <c r="M3798" s="199"/>
      <c r="N3798" s="200"/>
      <c r="O3798" s="200"/>
      <c r="P3798" s="200"/>
      <c r="Q3798" s="200"/>
      <c r="R3798" s="200"/>
      <c r="S3798" s="200"/>
      <c r="T3798" s="201"/>
      <c r="AT3798" s="195" t="s">
        <v>188</v>
      </c>
      <c r="AU3798" s="195" t="s">
        <v>81</v>
      </c>
      <c r="AV3798" s="12" t="s">
        <v>81</v>
      </c>
      <c r="AW3798" s="12" t="s">
        <v>34</v>
      </c>
      <c r="AX3798" s="12" t="s">
        <v>72</v>
      </c>
      <c r="AY3798" s="195" t="s">
        <v>177</v>
      </c>
    </row>
    <row r="3799" spans="2:51" s="14" customFormat="1" ht="12">
      <c r="B3799" s="221"/>
      <c r="D3799" s="191" t="s">
        <v>188</v>
      </c>
      <c r="E3799" s="222" t="s">
        <v>3</v>
      </c>
      <c r="F3799" s="223" t="s">
        <v>367</v>
      </c>
      <c r="H3799" s="224">
        <v>766.53</v>
      </c>
      <c r="I3799" s="225"/>
      <c r="L3799" s="221"/>
      <c r="M3799" s="226"/>
      <c r="N3799" s="227"/>
      <c r="O3799" s="227"/>
      <c r="P3799" s="227"/>
      <c r="Q3799" s="227"/>
      <c r="R3799" s="227"/>
      <c r="S3799" s="227"/>
      <c r="T3799" s="228"/>
      <c r="AT3799" s="222" t="s">
        <v>188</v>
      </c>
      <c r="AU3799" s="222" t="s">
        <v>81</v>
      </c>
      <c r="AV3799" s="14" t="s">
        <v>194</v>
      </c>
      <c r="AW3799" s="14" t="s">
        <v>34</v>
      </c>
      <c r="AX3799" s="14" t="s">
        <v>72</v>
      </c>
      <c r="AY3799" s="222" t="s">
        <v>177</v>
      </c>
    </row>
    <row r="3800" spans="2:51" s="12" customFormat="1" ht="12">
      <c r="B3800" s="194"/>
      <c r="D3800" s="191" t="s">
        <v>188</v>
      </c>
      <c r="E3800" s="195" t="s">
        <v>3</v>
      </c>
      <c r="F3800" s="196" t="s">
        <v>2984</v>
      </c>
      <c r="H3800" s="197">
        <v>521.26</v>
      </c>
      <c r="I3800" s="198"/>
      <c r="L3800" s="194"/>
      <c r="M3800" s="199"/>
      <c r="N3800" s="200"/>
      <c r="O3800" s="200"/>
      <c r="P3800" s="200"/>
      <c r="Q3800" s="200"/>
      <c r="R3800" s="200"/>
      <c r="S3800" s="200"/>
      <c r="T3800" s="201"/>
      <c r="AT3800" s="195" t="s">
        <v>188</v>
      </c>
      <c r="AU3800" s="195" t="s">
        <v>81</v>
      </c>
      <c r="AV3800" s="12" t="s">
        <v>81</v>
      </c>
      <c r="AW3800" s="12" t="s">
        <v>34</v>
      </c>
      <c r="AX3800" s="12" t="s">
        <v>72</v>
      </c>
      <c r="AY3800" s="195" t="s">
        <v>177</v>
      </c>
    </row>
    <row r="3801" spans="2:51" s="12" customFormat="1" ht="12">
      <c r="B3801" s="194"/>
      <c r="D3801" s="191" t="s">
        <v>188</v>
      </c>
      <c r="E3801" s="195" t="s">
        <v>3</v>
      </c>
      <c r="F3801" s="196" t="s">
        <v>2985</v>
      </c>
      <c r="H3801" s="197">
        <v>278.85</v>
      </c>
      <c r="I3801" s="198"/>
      <c r="L3801" s="194"/>
      <c r="M3801" s="199"/>
      <c r="N3801" s="200"/>
      <c r="O3801" s="200"/>
      <c r="P3801" s="200"/>
      <c r="Q3801" s="200"/>
      <c r="R3801" s="200"/>
      <c r="S3801" s="200"/>
      <c r="T3801" s="201"/>
      <c r="AT3801" s="195" t="s">
        <v>188</v>
      </c>
      <c r="AU3801" s="195" t="s">
        <v>81</v>
      </c>
      <c r="AV3801" s="12" t="s">
        <v>81</v>
      </c>
      <c r="AW3801" s="12" t="s">
        <v>34</v>
      </c>
      <c r="AX3801" s="12" t="s">
        <v>72</v>
      </c>
      <c r="AY3801" s="195" t="s">
        <v>177</v>
      </c>
    </row>
    <row r="3802" spans="2:51" s="14" customFormat="1" ht="12">
      <c r="B3802" s="221"/>
      <c r="D3802" s="191" t="s">
        <v>188</v>
      </c>
      <c r="E3802" s="222" t="s">
        <v>3</v>
      </c>
      <c r="F3802" s="223" t="s">
        <v>356</v>
      </c>
      <c r="H3802" s="224">
        <v>800.11</v>
      </c>
      <c r="I3802" s="225"/>
      <c r="L3802" s="221"/>
      <c r="M3802" s="226"/>
      <c r="N3802" s="227"/>
      <c r="O3802" s="227"/>
      <c r="P3802" s="227"/>
      <c r="Q3802" s="227"/>
      <c r="R3802" s="227"/>
      <c r="S3802" s="227"/>
      <c r="T3802" s="228"/>
      <c r="AT3802" s="222" t="s">
        <v>188</v>
      </c>
      <c r="AU3802" s="222" t="s">
        <v>81</v>
      </c>
      <c r="AV3802" s="14" t="s">
        <v>194</v>
      </c>
      <c r="AW3802" s="14" t="s">
        <v>34</v>
      </c>
      <c r="AX3802" s="14" t="s">
        <v>72</v>
      </c>
      <c r="AY3802" s="222" t="s">
        <v>177</v>
      </c>
    </row>
    <row r="3803" spans="2:51" s="12" customFormat="1" ht="12">
      <c r="B3803" s="194"/>
      <c r="D3803" s="191" t="s">
        <v>188</v>
      </c>
      <c r="E3803" s="195" t="s">
        <v>3</v>
      </c>
      <c r="F3803" s="196" t="s">
        <v>2986</v>
      </c>
      <c r="H3803" s="197">
        <v>242.26</v>
      </c>
      <c r="I3803" s="198"/>
      <c r="L3803" s="194"/>
      <c r="M3803" s="199"/>
      <c r="N3803" s="200"/>
      <c r="O3803" s="200"/>
      <c r="P3803" s="200"/>
      <c r="Q3803" s="200"/>
      <c r="R3803" s="200"/>
      <c r="S3803" s="200"/>
      <c r="T3803" s="201"/>
      <c r="AT3803" s="195" t="s">
        <v>188</v>
      </c>
      <c r="AU3803" s="195" t="s">
        <v>81</v>
      </c>
      <c r="AV3803" s="12" t="s">
        <v>81</v>
      </c>
      <c r="AW3803" s="12" t="s">
        <v>34</v>
      </c>
      <c r="AX3803" s="12" t="s">
        <v>72</v>
      </c>
      <c r="AY3803" s="195" t="s">
        <v>177</v>
      </c>
    </row>
    <row r="3804" spans="2:51" s="12" customFormat="1" ht="12">
      <c r="B3804" s="194"/>
      <c r="D3804" s="191" t="s">
        <v>188</v>
      </c>
      <c r="E3804" s="195" t="s">
        <v>3</v>
      </c>
      <c r="F3804" s="196" t="s">
        <v>2987</v>
      </c>
      <c r="H3804" s="197">
        <v>153.02</v>
      </c>
      <c r="I3804" s="198"/>
      <c r="L3804" s="194"/>
      <c r="M3804" s="199"/>
      <c r="N3804" s="200"/>
      <c r="O3804" s="200"/>
      <c r="P3804" s="200"/>
      <c r="Q3804" s="200"/>
      <c r="R3804" s="200"/>
      <c r="S3804" s="200"/>
      <c r="T3804" s="201"/>
      <c r="AT3804" s="195" t="s">
        <v>188</v>
      </c>
      <c r="AU3804" s="195" t="s">
        <v>81</v>
      </c>
      <c r="AV3804" s="12" t="s">
        <v>81</v>
      </c>
      <c r="AW3804" s="12" t="s">
        <v>34</v>
      </c>
      <c r="AX3804" s="12" t="s">
        <v>72</v>
      </c>
      <c r="AY3804" s="195" t="s">
        <v>177</v>
      </c>
    </row>
    <row r="3805" spans="2:51" s="14" customFormat="1" ht="12">
      <c r="B3805" s="221"/>
      <c r="D3805" s="191" t="s">
        <v>188</v>
      </c>
      <c r="E3805" s="222" t="s">
        <v>3</v>
      </c>
      <c r="F3805" s="223" t="s">
        <v>358</v>
      </c>
      <c r="H3805" s="224">
        <v>395.28</v>
      </c>
      <c r="I3805" s="225"/>
      <c r="L3805" s="221"/>
      <c r="M3805" s="226"/>
      <c r="N3805" s="227"/>
      <c r="O3805" s="227"/>
      <c r="P3805" s="227"/>
      <c r="Q3805" s="227"/>
      <c r="R3805" s="227"/>
      <c r="S3805" s="227"/>
      <c r="T3805" s="228"/>
      <c r="AT3805" s="222" t="s">
        <v>188</v>
      </c>
      <c r="AU3805" s="222" t="s">
        <v>81</v>
      </c>
      <c r="AV3805" s="14" t="s">
        <v>194</v>
      </c>
      <c r="AW3805" s="14" t="s">
        <v>34</v>
      </c>
      <c r="AX3805" s="14" t="s">
        <v>72</v>
      </c>
      <c r="AY3805" s="222" t="s">
        <v>177</v>
      </c>
    </row>
    <row r="3806" spans="2:51" s="13" customFormat="1" ht="12">
      <c r="B3806" s="213"/>
      <c r="D3806" s="191" t="s">
        <v>188</v>
      </c>
      <c r="E3806" s="214" t="s">
        <v>3</v>
      </c>
      <c r="F3806" s="215" t="s">
        <v>359</v>
      </c>
      <c r="H3806" s="216">
        <v>4080.78</v>
      </c>
      <c r="I3806" s="217"/>
      <c r="L3806" s="213"/>
      <c r="M3806" s="218"/>
      <c r="N3806" s="219"/>
      <c r="O3806" s="219"/>
      <c r="P3806" s="219"/>
      <c r="Q3806" s="219"/>
      <c r="R3806" s="219"/>
      <c r="S3806" s="219"/>
      <c r="T3806" s="220"/>
      <c r="AT3806" s="214" t="s">
        <v>188</v>
      </c>
      <c r="AU3806" s="214" t="s">
        <v>81</v>
      </c>
      <c r="AV3806" s="13" t="s">
        <v>184</v>
      </c>
      <c r="AW3806" s="13" t="s">
        <v>34</v>
      </c>
      <c r="AX3806" s="13" t="s">
        <v>79</v>
      </c>
      <c r="AY3806" s="214" t="s">
        <v>177</v>
      </c>
    </row>
    <row r="3807" spans="2:65" s="1" customFormat="1" ht="16.5" customHeight="1">
      <c r="B3807" s="177"/>
      <c r="C3807" s="178" t="s">
        <v>3128</v>
      </c>
      <c r="D3807" s="178" t="s">
        <v>179</v>
      </c>
      <c r="E3807" s="179" t="s">
        <v>3129</v>
      </c>
      <c r="F3807" s="180" t="s">
        <v>3130</v>
      </c>
      <c r="G3807" s="181" t="s">
        <v>261</v>
      </c>
      <c r="H3807" s="182">
        <v>4080.78</v>
      </c>
      <c r="I3807" s="183"/>
      <c r="J3807" s="184">
        <f>ROUND(I3807*H3807,2)</f>
        <v>0</v>
      </c>
      <c r="K3807" s="180" t="s">
        <v>183</v>
      </c>
      <c r="L3807" s="37"/>
      <c r="M3807" s="185" t="s">
        <v>3</v>
      </c>
      <c r="N3807" s="186" t="s">
        <v>43</v>
      </c>
      <c r="O3807" s="70"/>
      <c r="P3807" s="187">
        <f>O3807*H3807</f>
        <v>0</v>
      </c>
      <c r="Q3807" s="187">
        <v>0</v>
      </c>
      <c r="R3807" s="187">
        <f>Q3807*H3807</f>
        <v>0</v>
      </c>
      <c r="S3807" s="187">
        <v>0</v>
      </c>
      <c r="T3807" s="188">
        <f>S3807*H3807</f>
        <v>0</v>
      </c>
      <c r="AR3807" s="189" t="s">
        <v>265</v>
      </c>
      <c r="AT3807" s="189" t="s">
        <v>179</v>
      </c>
      <c r="AU3807" s="189" t="s">
        <v>81</v>
      </c>
      <c r="AY3807" s="18" t="s">
        <v>177</v>
      </c>
      <c r="BE3807" s="190">
        <f>IF(N3807="základní",J3807,0)</f>
        <v>0</v>
      </c>
      <c r="BF3807" s="190">
        <f>IF(N3807="snížená",J3807,0)</f>
        <v>0</v>
      </c>
      <c r="BG3807" s="190">
        <f>IF(N3807="zákl. přenesená",J3807,0)</f>
        <v>0</v>
      </c>
      <c r="BH3807" s="190">
        <f>IF(N3807="sníž. přenesená",J3807,0)</f>
        <v>0</v>
      </c>
      <c r="BI3807" s="190">
        <f>IF(N3807="nulová",J3807,0)</f>
        <v>0</v>
      </c>
      <c r="BJ3807" s="18" t="s">
        <v>79</v>
      </c>
      <c r="BK3807" s="190">
        <f>ROUND(I3807*H3807,2)</f>
        <v>0</v>
      </c>
      <c r="BL3807" s="18" t="s">
        <v>265</v>
      </c>
      <c r="BM3807" s="189" t="s">
        <v>3131</v>
      </c>
    </row>
    <row r="3808" spans="2:47" s="1" customFormat="1" ht="12">
      <c r="B3808" s="37"/>
      <c r="D3808" s="191" t="s">
        <v>186</v>
      </c>
      <c r="F3808" s="192" t="s">
        <v>3127</v>
      </c>
      <c r="I3808" s="122"/>
      <c r="L3808" s="37"/>
      <c r="M3808" s="193"/>
      <c r="N3808" s="70"/>
      <c r="O3808" s="70"/>
      <c r="P3808" s="70"/>
      <c r="Q3808" s="70"/>
      <c r="R3808" s="70"/>
      <c r="S3808" s="70"/>
      <c r="T3808" s="71"/>
      <c r="AT3808" s="18" t="s">
        <v>186</v>
      </c>
      <c r="AU3808" s="18" t="s">
        <v>81</v>
      </c>
    </row>
    <row r="3809" spans="2:51" s="12" customFormat="1" ht="12">
      <c r="B3809" s="194"/>
      <c r="D3809" s="191" t="s">
        <v>188</v>
      </c>
      <c r="E3809" s="195" t="s">
        <v>3</v>
      </c>
      <c r="F3809" s="196" t="s">
        <v>2977</v>
      </c>
      <c r="H3809" s="197">
        <v>133.97</v>
      </c>
      <c r="I3809" s="198"/>
      <c r="L3809" s="194"/>
      <c r="M3809" s="199"/>
      <c r="N3809" s="200"/>
      <c r="O3809" s="200"/>
      <c r="P3809" s="200"/>
      <c r="Q3809" s="200"/>
      <c r="R3809" s="200"/>
      <c r="S3809" s="200"/>
      <c r="T3809" s="201"/>
      <c r="AT3809" s="195" t="s">
        <v>188</v>
      </c>
      <c r="AU3809" s="195" t="s">
        <v>81</v>
      </c>
      <c r="AV3809" s="12" t="s">
        <v>81</v>
      </c>
      <c r="AW3809" s="12" t="s">
        <v>34</v>
      </c>
      <c r="AX3809" s="12" t="s">
        <v>72</v>
      </c>
      <c r="AY3809" s="195" t="s">
        <v>177</v>
      </c>
    </row>
    <row r="3810" spans="2:51" s="12" customFormat="1" ht="12">
      <c r="B3810" s="194"/>
      <c r="D3810" s="191" t="s">
        <v>188</v>
      </c>
      <c r="E3810" s="195" t="s">
        <v>3</v>
      </c>
      <c r="F3810" s="196" t="s">
        <v>2978</v>
      </c>
      <c r="H3810" s="197">
        <v>384.56</v>
      </c>
      <c r="I3810" s="198"/>
      <c r="L3810" s="194"/>
      <c r="M3810" s="199"/>
      <c r="N3810" s="200"/>
      <c r="O3810" s="200"/>
      <c r="P3810" s="200"/>
      <c r="Q3810" s="200"/>
      <c r="R3810" s="200"/>
      <c r="S3810" s="200"/>
      <c r="T3810" s="201"/>
      <c r="AT3810" s="195" t="s">
        <v>188</v>
      </c>
      <c r="AU3810" s="195" t="s">
        <v>81</v>
      </c>
      <c r="AV3810" s="12" t="s">
        <v>81</v>
      </c>
      <c r="AW3810" s="12" t="s">
        <v>34</v>
      </c>
      <c r="AX3810" s="12" t="s">
        <v>72</v>
      </c>
      <c r="AY3810" s="195" t="s">
        <v>177</v>
      </c>
    </row>
    <row r="3811" spans="2:51" s="12" customFormat="1" ht="12">
      <c r="B3811" s="194"/>
      <c r="D3811" s="191" t="s">
        <v>188</v>
      </c>
      <c r="E3811" s="195" t="s">
        <v>3</v>
      </c>
      <c r="F3811" s="196" t="s">
        <v>2979</v>
      </c>
      <c r="H3811" s="197">
        <v>80.36</v>
      </c>
      <c r="I3811" s="198"/>
      <c r="L3811" s="194"/>
      <c r="M3811" s="199"/>
      <c r="N3811" s="200"/>
      <c r="O3811" s="200"/>
      <c r="P3811" s="200"/>
      <c r="Q3811" s="200"/>
      <c r="R3811" s="200"/>
      <c r="S3811" s="200"/>
      <c r="T3811" s="201"/>
      <c r="AT3811" s="195" t="s">
        <v>188</v>
      </c>
      <c r="AU3811" s="195" t="s">
        <v>81</v>
      </c>
      <c r="AV3811" s="12" t="s">
        <v>81</v>
      </c>
      <c r="AW3811" s="12" t="s">
        <v>34</v>
      </c>
      <c r="AX3811" s="12" t="s">
        <v>72</v>
      </c>
      <c r="AY3811" s="195" t="s">
        <v>177</v>
      </c>
    </row>
    <row r="3812" spans="2:51" s="14" customFormat="1" ht="12">
      <c r="B3812" s="221"/>
      <c r="D3812" s="191" t="s">
        <v>188</v>
      </c>
      <c r="E3812" s="222" t="s">
        <v>3</v>
      </c>
      <c r="F3812" s="223" t="s">
        <v>374</v>
      </c>
      <c r="H3812" s="224">
        <v>598.89</v>
      </c>
      <c r="I3812" s="225"/>
      <c r="L3812" s="221"/>
      <c r="M3812" s="226"/>
      <c r="N3812" s="227"/>
      <c r="O3812" s="227"/>
      <c r="P3812" s="227"/>
      <c r="Q3812" s="227"/>
      <c r="R3812" s="227"/>
      <c r="S3812" s="227"/>
      <c r="T3812" s="228"/>
      <c r="AT3812" s="222" t="s">
        <v>188</v>
      </c>
      <c r="AU3812" s="222" t="s">
        <v>81</v>
      </c>
      <c r="AV3812" s="14" t="s">
        <v>194</v>
      </c>
      <c r="AW3812" s="14" t="s">
        <v>34</v>
      </c>
      <c r="AX3812" s="14" t="s">
        <v>72</v>
      </c>
      <c r="AY3812" s="222" t="s">
        <v>177</v>
      </c>
    </row>
    <row r="3813" spans="2:51" s="12" customFormat="1" ht="12">
      <c r="B3813" s="194"/>
      <c r="D3813" s="191" t="s">
        <v>188</v>
      </c>
      <c r="E3813" s="195" t="s">
        <v>3</v>
      </c>
      <c r="F3813" s="196" t="s">
        <v>2980</v>
      </c>
      <c r="H3813" s="197">
        <v>318.41</v>
      </c>
      <c r="I3813" s="198"/>
      <c r="L3813" s="194"/>
      <c r="M3813" s="199"/>
      <c r="N3813" s="200"/>
      <c r="O3813" s="200"/>
      <c r="P3813" s="200"/>
      <c r="Q3813" s="200"/>
      <c r="R3813" s="200"/>
      <c r="S3813" s="200"/>
      <c r="T3813" s="201"/>
      <c r="AT3813" s="195" t="s">
        <v>188</v>
      </c>
      <c r="AU3813" s="195" t="s">
        <v>81</v>
      </c>
      <c r="AV3813" s="12" t="s">
        <v>81</v>
      </c>
      <c r="AW3813" s="12" t="s">
        <v>34</v>
      </c>
      <c r="AX3813" s="12" t="s">
        <v>72</v>
      </c>
      <c r="AY3813" s="195" t="s">
        <v>177</v>
      </c>
    </row>
    <row r="3814" spans="2:51" s="12" customFormat="1" ht="12">
      <c r="B3814" s="194"/>
      <c r="D3814" s="191" t="s">
        <v>188</v>
      </c>
      <c r="E3814" s="195" t="s">
        <v>3</v>
      </c>
      <c r="F3814" s="196" t="s">
        <v>2981</v>
      </c>
      <c r="H3814" s="197">
        <v>435.03</v>
      </c>
      <c r="I3814" s="198"/>
      <c r="L3814" s="194"/>
      <c r="M3814" s="199"/>
      <c r="N3814" s="200"/>
      <c r="O3814" s="200"/>
      <c r="P3814" s="200"/>
      <c r="Q3814" s="200"/>
      <c r="R3814" s="200"/>
      <c r="S3814" s="200"/>
      <c r="T3814" s="201"/>
      <c r="AT3814" s="195" t="s">
        <v>188</v>
      </c>
      <c r="AU3814" s="195" t="s">
        <v>81</v>
      </c>
      <c r="AV3814" s="12" t="s">
        <v>81</v>
      </c>
      <c r="AW3814" s="12" t="s">
        <v>34</v>
      </c>
      <c r="AX3814" s="12" t="s">
        <v>72</v>
      </c>
      <c r="AY3814" s="195" t="s">
        <v>177</v>
      </c>
    </row>
    <row r="3815" spans="2:51" s="14" customFormat="1" ht="12">
      <c r="B3815" s="221"/>
      <c r="D3815" s="191" t="s">
        <v>188</v>
      </c>
      <c r="E3815" s="222" t="s">
        <v>3</v>
      </c>
      <c r="F3815" s="223" t="s">
        <v>365</v>
      </c>
      <c r="H3815" s="224">
        <v>753.44</v>
      </c>
      <c r="I3815" s="225"/>
      <c r="L3815" s="221"/>
      <c r="M3815" s="226"/>
      <c r="N3815" s="227"/>
      <c r="O3815" s="227"/>
      <c r="P3815" s="227"/>
      <c r="Q3815" s="227"/>
      <c r="R3815" s="227"/>
      <c r="S3815" s="227"/>
      <c r="T3815" s="228"/>
      <c r="AT3815" s="222" t="s">
        <v>188</v>
      </c>
      <c r="AU3815" s="222" t="s">
        <v>81</v>
      </c>
      <c r="AV3815" s="14" t="s">
        <v>194</v>
      </c>
      <c r="AW3815" s="14" t="s">
        <v>34</v>
      </c>
      <c r="AX3815" s="14" t="s">
        <v>72</v>
      </c>
      <c r="AY3815" s="222" t="s">
        <v>177</v>
      </c>
    </row>
    <row r="3816" spans="2:51" s="12" customFormat="1" ht="12">
      <c r="B3816" s="194"/>
      <c r="D3816" s="191" t="s">
        <v>188</v>
      </c>
      <c r="E3816" s="195" t="s">
        <v>3</v>
      </c>
      <c r="F3816" s="196" t="s">
        <v>2982</v>
      </c>
      <c r="H3816" s="197">
        <v>353.19</v>
      </c>
      <c r="I3816" s="198"/>
      <c r="L3816" s="194"/>
      <c r="M3816" s="199"/>
      <c r="N3816" s="200"/>
      <c r="O3816" s="200"/>
      <c r="P3816" s="200"/>
      <c r="Q3816" s="200"/>
      <c r="R3816" s="200"/>
      <c r="S3816" s="200"/>
      <c r="T3816" s="201"/>
      <c r="AT3816" s="195" t="s">
        <v>188</v>
      </c>
      <c r="AU3816" s="195" t="s">
        <v>81</v>
      </c>
      <c r="AV3816" s="12" t="s">
        <v>81</v>
      </c>
      <c r="AW3816" s="12" t="s">
        <v>34</v>
      </c>
      <c r="AX3816" s="12" t="s">
        <v>72</v>
      </c>
      <c r="AY3816" s="195" t="s">
        <v>177</v>
      </c>
    </row>
    <row r="3817" spans="2:51" s="12" customFormat="1" ht="12">
      <c r="B3817" s="194"/>
      <c r="D3817" s="191" t="s">
        <v>188</v>
      </c>
      <c r="E3817" s="195" t="s">
        <v>3</v>
      </c>
      <c r="F3817" s="196" t="s">
        <v>2983</v>
      </c>
      <c r="H3817" s="197">
        <v>413.34</v>
      </c>
      <c r="I3817" s="198"/>
      <c r="L3817" s="194"/>
      <c r="M3817" s="199"/>
      <c r="N3817" s="200"/>
      <c r="O3817" s="200"/>
      <c r="P3817" s="200"/>
      <c r="Q3817" s="200"/>
      <c r="R3817" s="200"/>
      <c r="S3817" s="200"/>
      <c r="T3817" s="201"/>
      <c r="AT3817" s="195" t="s">
        <v>188</v>
      </c>
      <c r="AU3817" s="195" t="s">
        <v>81</v>
      </c>
      <c r="AV3817" s="12" t="s">
        <v>81</v>
      </c>
      <c r="AW3817" s="12" t="s">
        <v>34</v>
      </c>
      <c r="AX3817" s="12" t="s">
        <v>72</v>
      </c>
      <c r="AY3817" s="195" t="s">
        <v>177</v>
      </c>
    </row>
    <row r="3818" spans="2:51" s="14" customFormat="1" ht="12">
      <c r="B3818" s="221"/>
      <c r="D3818" s="191" t="s">
        <v>188</v>
      </c>
      <c r="E3818" s="222" t="s">
        <v>3</v>
      </c>
      <c r="F3818" s="223" t="s">
        <v>366</v>
      </c>
      <c r="H3818" s="224">
        <v>766.53</v>
      </c>
      <c r="I3818" s="225"/>
      <c r="L3818" s="221"/>
      <c r="M3818" s="226"/>
      <c r="N3818" s="227"/>
      <c r="O3818" s="227"/>
      <c r="P3818" s="227"/>
      <c r="Q3818" s="227"/>
      <c r="R3818" s="227"/>
      <c r="S3818" s="227"/>
      <c r="T3818" s="228"/>
      <c r="AT3818" s="222" t="s">
        <v>188</v>
      </c>
      <c r="AU3818" s="222" t="s">
        <v>81</v>
      </c>
      <c r="AV3818" s="14" t="s">
        <v>194</v>
      </c>
      <c r="AW3818" s="14" t="s">
        <v>34</v>
      </c>
      <c r="AX3818" s="14" t="s">
        <v>72</v>
      </c>
      <c r="AY3818" s="222" t="s">
        <v>177</v>
      </c>
    </row>
    <row r="3819" spans="2:51" s="12" customFormat="1" ht="12">
      <c r="B3819" s="194"/>
      <c r="D3819" s="191" t="s">
        <v>188</v>
      </c>
      <c r="E3819" s="195" t="s">
        <v>3</v>
      </c>
      <c r="F3819" s="196" t="s">
        <v>2982</v>
      </c>
      <c r="H3819" s="197">
        <v>353.19</v>
      </c>
      <c r="I3819" s="198"/>
      <c r="L3819" s="194"/>
      <c r="M3819" s="199"/>
      <c r="N3819" s="200"/>
      <c r="O3819" s="200"/>
      <c r="P3819" s="200"/>
      <c r="Q3819" s="200"/>
      <c r="R3819" s="200"/>
      <c r="S3819" s="200"/>
      <c r="T3819" s="201"/>
      <c r="AT3819" s="195" t="s">
        <v>188</v>
      </c>
      <c r="AU3819" s="195" t="s">
        <v>81</v>
      </c>
      <c r="AV3819" s="12" t="s">
        <v>81</v>
      </c>
      <c r="AW3819" s="12" t="s">
        <v>34</v>
      </c>
      <c r="AX3819" s="12" t="s">
        <v>72</v>
      </c>
      <c r="AY3819" s="195" t="s">
        <v>177</v>
      </c>
    </row>
    <row r="3820" spans="2:51" s="12" customFormat="1" ht="12">
      <c r="B3820" s="194"/>
      <c r="D3820" s="191" t="s">
        <v>188</v>
      </c>
      <c r="E3820" s="195" t="s">
        <v>3</v>
      </c>
      <c r="F3820" s="196" t="s">
        <v>2983</v>
      </c>
      <c r="H3820" s="197">
        <v>413.34</v>
      </c>
      <c r="I3820" s="198"/>
      <c r="L3820" s="194"/>
      <c r="M3820" s="199"/>
      <c r="N3820" s="200"/>
      <c r="O3820" s="200"/>
      <c r="P3820" s="200"/>
      <c r="Q3820" s="200"/>
      <c r="R3820" s="200"/>
      <c r="S3820" s="200"/>
      <c r="T3820" s="201"/>
      <c r="AT3820" s="195" t="s">
        <v>188</v>
      </c>
      <c r="AU3820" s="195" t="s">
        <v>81</v>
      </c>
      <c r="AV3820" s="12" t="s">
        <v>81</v>
      </c>
      <c r="AW3820" s="12" t="s">
        <v>34</v>
      </c>
      <c r="AX3820" s="12" t="s">
        <v>72</v>
      </c>
      <c r="AY3820" s="195" t="s">
        <v>177</v>
      </c>
    </row>
    <row r="3821" spans="2:51" s="14" customFormat="1" ht="12">
      <c r="B3821" s="221"/>
      <c r="D3821" s="191" t="s">
        <v>188</v>
      </c>
      <c r="E3821" s="222" t="s">
        <v>3</v>
      </c>
      <c r="F3821" s="223" t="s">
        <v>367</v>
      </c>
      <c r="H3821" s="224">
        <v>766.53</v>
      </c>
      <c r="I3821" s="225"/>
      <c r="L3821" s="221"/>
      <c r="M3821" s="226"/>
      <c r="N3821" s="227"/>
      <c r="O3821" s="227"/>
      <c r="P3821" s="227"/>
      <c r="Q3821" s="227"/>
      <c r="R3821" s="227"/>
      <c r="S3821" s="227"/>
      <c r="T3821" s="228"/>
      <c r="AT3821" s="222" t="s">
        <v>188</v>
      </c>
      <c r="AU3821" s="222" t="s">
        <v>81</v>
      </c>
      <c r="AV3821" s="14" t="s">
        <v>194</v>
      </c>
      <c r="AW3821" s="14" t="s">
        <v>34</v>
      </c>
      <c r="AX3821" s="14" t="s">
        <v>72</v>
      </c>
      <c r="AY3821" s="222" t="s">
        <v>177</v>
      </c>
    </row>
    <row r="3822" spans="2:51" s="12" customFormat="1" ht="12">
      <c r="B3822" s="194"/>
      <c r="D3822" s="191" t="s">
        <v>188</v>
      </c>
      <c r="E3822" s="195" t="s">
        <v>3</v>
      </c>
      <c r="F3822" s="196" t="s">
        <v>2984</v>
      </c>
      <c r="H3822" s="197">
        <v>521.26</v>
      </c>
      <c r="I3822" s="198"/>
      <c r="L3822" s="194"/>
      <c r="M3822" s="199"/>
      <c r="N3822" s="200"/>
      <c r="O3822" s="200"/>
      <c r="P3822" s="200"/>
      <c r="Q3822" s="200"/>
      <c r="R3822" s="200"/>
      <c r="S3822" s="200"/>
      <c r="T3822" s="201"/>
      <c r="AT3822" s="195" t="s">
        <v>188</v>
      </c>
      <c r="AU3822" s="195" t="s">
        <v>81</v>
      </c>
      <c r="AV3822" s="12" t="s">
        <v>81</v>
      </c>
      <c r="AW3822" s="12" t="s">
        <v>34</v>
      </c>
      <c r="AX3822" s="12" t="s">
        <v>72</v>
      </c>
      <c r="AY3822" s="195" t="s">
        <v>177</v>
      </c>
    </row>
    <row r="3823" spans="2:51" s="12" customFormat="1" ht="12">
      <c r="B3823" s="194"/>
      <c r="D3823" s="191" t="s">
        <v>188</v>
      </c>
      <c r="E3823" s="195" t="s">
        <v>3</v>
      </c>
      <c r="F3823" s="196" t="s">
        <v>2985</v>
      </c>
      <c r="H3823" s="197">
        <v>278.85</v>
      </c>
      <c r="I3823" s="198"/>
      <c r="L3823" s="194"/>
      <c r="M3823" s="199"/>
      <c r="N3823" s="200"/>
      <c r="O3823" s="200"/>
      <c r="P3823" s="200"/>
      <c r="Q3823" s="200"/>
      <c r="R3823" s="200"/>
      <c r="S3823" s="200"/>
      <c r="T3823" s="201"/>
      <c r="AT3823" s="195" t="s">
        <v>188</v>
      </c>
      <c r="AU3823" s="195" t="s">
        <v>81</v>
      </c>
      <c r="AV3823" s="12" t="s">
        <v>81</v>
      </c>
      <c r="AW3823" s="12" t="s">
        <v>34</v>
      </c>
      <c r="AX3823" s="12" t="s">
        <v>72</v>
      </c>
      <c r="AY3823" s="195" t="s">
        <v>177</v>
      </c>
    </row>
    <row r="3824" spans="2:51" s="14" customFormat="1" ht="12">
      <c r="B3824" s="221"/>
      <c r="D3824" s="191" t="s">
        <v>188</v>
      </c>
      <c r="E3824" s="222" t="s">
        <v>3</v>
      </c>
      <c r="F3824" s="223" t="s">
        <v>356</v>
      </c>
      <c r="H3824" s="224">
        <v>800.11</v>
      </c>
      <c r="I3824" s="225"/>
      <c r="L3824" s="221"/>
      <c r="M3824" s="226"/>
      <c r="N3824" s="227"/>
      <c r="O3824" s="227"/>
      <c r="P3824" s="227"/>
      <c r="Q3824" s="227"/>
      <c r="R3824" s="227"/>
      <c r="S3824" s="227"/>
      <c r="T3824" s="228"/>
      <c r="AT3824" s="222" t="s">
        <v>188</v>
      </c>
      <c r="AU3824" s="222" t="s">
        <v>81</v>
      </c>
      <c r="AV3824" s="14" t="s">
        <v>194</v>
      </c>
      <c r="AW3824" s="14" t="s">
        <v>34</v>
      </c>
      <c r="AX3824" s="14" t="s">
        <v>72</v>
      </c>
      <c r="AY3824" s="222" t="s">
        <v>177</v>
      </c>
    </row>
    <row r="3825" spans="2:51" s="12" customFormat="1" ht="12">
      <c r="B3825" s="194"/>
      <c r="D3825" s="191" t="s">
        <v>188</v>
      </c>
      <c r="E3825" s="195" t="s">
        <v>3</v>
      </c>
      <c r="F3825" s="196" t="s">
        <v>2986</v>
      </c>
      <c r="H3825" s="197">
        <v>242.26</v>
      </c>
      <c r="I3825" s="198"/>
      <c r="L3825" s="194"/>
      <c r="M3825" s="199"/>
      <c r="N3825" s="200"/>
      <c r="O3825" s="200"/>
      <c r="P3825" s="200"/>
      <c r="Q3825" s="200"/>
      <c r="R3825" s="200"/>
      <c r="S3825" s="200"/>
      <c r="T3825" s="201"/>
      <c r="AT3825" s="195" t="s">
        <v>188</v>
      </c>
      <c r="AU3825" s="195" t="s">
        <v>81</v>
      </c>
      <c r="AV3825" s="12" t="s">
        <v>81</v>
      </c>
      <c r="AW3825" s="12" t="s">
        <v>34</v>
      </c>
      <c r="AX3825" s="12" t="s">
        <v>72</v>
      </c>
      <c r="AY3825" s="195" t="s">
        <v>177</v>
      </c>
    </row>
    <row r="3826" spans="2:51" s="12" customFormat="1" ht="12">
      <c r="B3826" s="194"/>
      <c r="D3826" s="191" t="s">
        <v>188</v>
      </c>
      <c r="E3826" s="195" t="s">
        <v>3</v>
      </c>
      <c r="F3826" s="196" t="s">
        <v>2987</v>
      </c>
      <c r="H3826" s="197">
        <v>153.02</v>
      </c>
      <c r="I3826" s="198"/>
      <c r="L3826" s="194"/>
      <c r="M3826" s="199"/>
      <c r="N3826" s="200"/>
      <c r="O3826" s="200"/>
      <c r="P3826" s="200"/>
      <c r="Q3826" s="200"/>
      <c r="R3826" s="200"/>
      <c r="S3826" s="200"/>
      <c r="T3826" s="201"/>
      <c r="AT3826" s="195" t="s">
        <v>188</v>
      </c>
      <c r="AU3826" s="195" t="s">
        <v>81</v>
      </c>
      <c r="AV3826" s="12" t="s">
        <v>81</v>
      </c>
      <c r="AW3826" s="12" t="s">
        <v>34</v>
      </c>
      <c r="AX3826" s="12" t="s">
        <v>72</v>
      </c>
      <c r="AY3826" s="195" t="s">
        <v>177</v>
      </c>
    </row>
    <row r="3827" spans="2:51" s="14" customFormat="1" ht="12">
      <c r="B3827" s="221"/>
      <c r="D3827" s="191" t="s">
        <v>188</v>
      </c>
      <c r="E3827" s="222" t="s">
        <v>3</v>
      </c>
      <c r="F3827" s="223" t="s">
        <v>358</v>
      </c>
      <c r="H3827" s="224">
        <v>395.28</v>
      </c>
      <c r="I3827" s="225"/>
      <c r="L3827" s="221"/>
      <c r="M3827" s="226"/>
      <c r="N3827" s="227"/>
      <c r="O3827" s="227"/>
      <c r="P3827" s="227"/>
      <c r="Q3827" s="227"/>
      <c r="R3827" s="227"/>
      <c r="S3827" s="227"/>
      <c r="T3827" s="228"/>
      <c r="AT3827" s="222" t="s">
        <v>188</v>
      </c>
      <c r="AU3827" s="222" t="s">
        <v>81</v>
      </c>
      <c r="AV3827" s="14" t="s">
        <v>194</v>
      </c>
      <c r="AW3827" s="14" t="s">
        <v>34</v>
      </c>
      <c r="AX3827" s="14" t="s">
        <v>72</v>
      </c>
      <c r="AY3827" s="222" t="s">
        <v>177</v>
      </c>
    </row>
    <row r="3828" spans="2:51" s="13" customFormat="1" ht="12">
      <c r="B3828" s="213"/>
      <c r="D3828" s="191" t="s">
        <v>188</v>
      </c>
      <c r="E3828" s="214" t="s">
        <v>3</v>
      </c>
      <c r="F3828" s="215" t="s">
        <v>359</v>
      </c>
      <c r="H3828" s="216">
        <v>4080.78</v>
      </c>
      <c r="I3828" s="217"/>
      <c r="L3828" s="213"/>
      <c r="M3828" s="218"/>
      <c r="N3828" s="219"/>
      <c r="O3828" s="219"/>
      <c r="P3828" s="219"/>
      <c r="Q3828" s="219"/>
      <c r="R3828" s="219"/>
      <c r="S3828" s="219"/>
      <c r="T3828" s="220"/>
      <c r="AT3828" s="214" t="s">
        <v>188</v>
      </c>
      <c r="AU3828" s="214" t="s">
        <v>81</v>
      </c>
      <c r="AV3828" s="13" t="s">
        <v>184</v>
      </c>
      <c r="AW3828" s="13" t="s">
        <v>34</v>
      </c>
      <c r="AX3828" s="13" t="s">
        <v>79</v>
      </c>
      <c r="AY3828" s="214" t="s">
        <v>177</v>
      </c>
    </row>
    <row r="3829" spans="2:65" s="1" customFormat="1" ht="16.5" customHeight="1">
      <c r="B3829" s="177"/>
      <c r="C3829" s="178" t="s">
        <v>3132</v>
      </c>
      <c r="D3829" s="178" t="s">
        <v>179</v>
      </c>
      <c r="E3829" s="179" t="s">
        <v>3133</v>
      </c>
      <c r="F3829" s="180" t="s">
        <v>3134</v>
      </c>
      <c r="G3829" s="181" t="s">
        <v>261</v>
      </c>
      <c r="H3829" s="182">
        <v>4080.78</v>
      </c>
      <c r="I3829" s="183"/>
      <c r="J3829" s="184">
        <f>ROUND(I3829*H3829,2)</f>
        <v>0</v>
      </c>
      <c r="K3829" s="180" t="s">
        <v>183</v>
      </c>
      <c r="L3829" s="37"/>
      <c r="M3829" s="185" t="s">
        <v>3</v>
      </c>
      <c r="N3829" s="186" t="s">
        <v>43</v>
      </c>
      <c r="O3829" s="70"/>
      <c r="P3829" s="187">
        <f>O3829*H3829</f>
        <v>0</v>
      </c>
      <c r="Q3829" s="187">
        <v>0.0002</v>
      </c>
      <c r="R3829" s="187">
        <f>Q3829*H3829</f>
        <v>0.8161560000000001</v>
      </c>
      <c r="S3829" s="187">
        <v>0</v>
      </c>
      <c r="T3829" s="188">
        <f>S3829*H3829</f>
        <v>0</v>
      </c>
      <c r="AR3829" s="189" t="s">
        <v>265</v>
      </c>
      <c r="AT3829" s="189" t="s">
        <v>179</v>
      </c>
      <c r="AU3829" s="189" t="s">
        <v>81</v>
      </c>
      <c r="AY3829" s="18" t="s">
        <v>177</v>
      </c>
      <c r="BE3829" s="190">
        <f>IF(N3829="základní",J3829,0)</f>
        <v>0</v>
      </c>
      <c r="BF3829" s="190">
        <f>IF(N3829="snížená",J3829,0)</f>
        <v>0</v>
      </c>
      <c r="BG3829" s="190">
        <f>IF(N3829="zákl. přenesená",J3829,0)</f>
        <v>0</v>
      </c>
      <c r="BH3829" s="190">
        <f>IF(N3829="sníž. přenesená",J3829,0)</f>
        <v>0</v>
      </c>
      <c r="BI3829" s="190">
        <f>IF(N3829="nulová",J3829,0)</f>
        <v>0</v>
      </c>
      <c r="BJ3829" s="18" t="s">
        <v>79</v>
      </c>
      <c r="BK3829" s="190">
        <f>ROUND(I3829*H3829,2)</f>
        <v>0</v>
      </c>
      <c r="BL3829" s="18" t="s">
        <v>265</v>
      </c>
      <c r="BM3829" s="189" t="s">
        <v>3135</v>
      </c>
    </row>
    <row r="3830" spans="2:47" s="1" customFormat="1" ht="12">
      <c r="B3830" s="37"/>
      <c r="D3830" s="191" t="s">
        <v>186</v>
      </c>
      <c r="F3830" s="192" t="s">
        <v>3127</v>
      </c>
      <c r="I3830" s="122"/>
      <c r="L3830" s="37"/>
      <c r="M3830" s="193"/>
      <c r="N3830" s="70"/>
      <c r="O3830" s="70"/>
      <c r="P3830" s="70"/>
      <c r="Q3830" s="70"/>
      <c r="R3830" s="70"/>
      <c r="S3830" s="70"/>
      <c r="T3830" s="71"/>
      <c r="AT3830" s="18" t="s">
        <v>186</v>
      </c>
      <c r="AU3830" s="18" t="s">
        <v>81</v>
      </c>
    </row>
    <row r="3831" spans="2:51" s="12" customFormat="1" ht="12">
      <c r="B3831" s="194"/>
      <c r="D3831" s="191" t="s">
        <v>188</v>
      </c>
      <c r="E3831" s="195" t="s">
        <v>3</v>
      </c>
      <c r="F3831" s="196" t="s">
        <v>2977</v>
      </c>
      <c r="H3831" s="197">
        <v>133.97</v>
      </c>
      <c r="I3831" s="198"/>
      <c r="L3831" s="194"/>
      <c r="M3831" s="199"/>
      <c r="N3831" s="200"/>
      <c r="O3831" s="200"/>
      <c r="P3831" s="200"/>
      <c r="Q3831" s="200"/>
      <c r="R3831" s="200"/>
      <c r="S3831" s="200"/>
      <c r="T3831" s="201"/>
      <c r="AT3831" s="195" t="s">
        <v>188</v>
      </c>
      <c r="AU3831" s="195" t="s">
        <v>81</v>
      </c>
      <c r="AV3831" s="12" t="s">
        <v>81</v>
      </c>
      <c r="AW3831" s="12" t="s">
        <v>34</v>
      </c>
      <c r="AX3831" s="12" t="s">
        <v>72</v>
      </c>
      <c r="AY3831" s="195" t="s">
        <v>177</v>
      </c>
    </row>
    <row r="3832" spans="2:51" s="12" customFormat="1" ht="12">
      <c r="B3832" s="194"/>
      <c r="D3832" s="191" t="s">
        <v>188</v>
      </c>
      <c r="E3832" s="195" t="s">
        <v>3</v>
      </c>
      <c r="F3832" s="196" t="s">
        <v>2978</v>
      </c>
      <c r="H3832" s="197">
        <v>384.56</v>
      </c>
      <c r="I3832" s="198"/>
      <c r="L3832" s="194"/>
      <c r="M3832" s="199"/>
      <c r="N3832" s="200"/>
      <c r="O3832" s="200"/>
      <c r="P3832" s="200"/>
      <c r="Q3832" s="200"/>
      <c r="R3832" s="200"/>
      <c r="S3832" s="200"/>
      <c r="T3832" s="201"/>
      <c r="AT3832" s="195" t="s">
        <v>188</v>
      </c>
      <c r="AU3832" s="195" t="s">
        <v>81</v>
      </c>
      <c r="AV3832" s="12" t="s">
        <v>81</v>
      </c>
      <c r="AW3832" s="12" t="s">
        <v>34</v>
      </c>
      <c r="AX3832" s="12" t="s">
        <v>72</v>
      </c>
      <c r="AY3832" s="195" t="s">
        <v>177</v>
      </c>
    </row>
    <row r="3833" spans="2:51" s="12" customFormat="1" ht="12">
      <c r="B3833" s="194"/>
      <c r="D3833" s="191" t="s">
        <v>188</v>
      </c>
      <c r="E3833" s="195" t="s">
        <v>3</v>
      </c>
      <c r="F3833" s="196" t="s">
        <v>2979</v>
      </c>
      <c r="H3833" s="197">
        <v>80.36</v>
      </c>
      <c r="I3833" s="198"/>
      <c r="L3833" s="194"/>
      <c r="M3833" s="199"/>
      <c r="N3833" s="200"/>
      <c r="O3833" s="200"/>
      <c r="P3833" s="200"/>
      <c r="Q3833" s="200"/>
      <c r="R3833" s="200"/>
      <c r="S3833" s="200"/>
      <c r="T3833" s="201"/>
      <c r="AT3833" s="195" t="s">
        <v>188</v>
      </c>
      <c r="AU3833" s="195" t="s">
        <v>81</v>
      </c>
      <c r="AV3833" s="12" t="s">
        <v>81</v>
      </c>
      <c r="AW3833" s="12" t="s">
        <v>34</v>
      </c>
      <c r="AX3833" s="12" t="s">
        <v>72</v>
      </c>
      <c r="AY3833" s="195" t="s">
        <v>177</v>
      </c>
    </row>
    <row r="3834" spans="2:51" s="14" customFormat="1" ht="12">
      <c r="B3834" s="221"/>
      <c r="D3834" s="191" t="s">
        <v>188</v>
      </c>
      <c r="E3834" s="222" t="s">
        <v>3</v>
      </c>
      <c r="F3834" s="223" t="s">
        <v>374</v>
      </c>
      <c r="H3834" s="224">
        <v>598.89</v>
      </c>
      <c r="I3834" s="225"/>
      <c r="L3834" s="221"/>
      <c r="M3834" s="226"/>
      <c r="N3834" s="227"/>
      <c r="O3834" s="227"/>
      <c r="P3834" s="227"/>
      <c r="Q3834" s="227"/>
      <c r="R3834" s="227"/>
      <c r="S3834" s="227"/>
      <c r="T3834" s="228"/>
      <c r="AT3834" s="222" t="s">
        <v>188</v>
      </c>
      <c r="AU3834" s="222" t="s">
        <v>81</v>
      </c>
      <c r="AV3834" s="14" t="s">
        <v>194</v>
      </c>
      <c r="AW3834" s="14" t="s">
        <v>34</v>
      </c>
      <c r="AX3834" s="14" t="s">
        <v>72</v>
      </c>
      <c r="AY3834" s="222" t="s">
        <v>177</v>
      </c>
    </row>
    <row r="3835" spans="2:51" s="12" customFormat="1" ht="12">
      <c r="B3835" s="194"/>
      <c r="D3835" s="191" t="s">
        <v>188</v>
      </c>
      <c r="E3835" s="195" t="s">
        <v>3</v>
      </c>
      <c r="F3835" s="196" t="s">
        <v>2980</v>
      </c>
      <c r="H3835" s="197">
        <v>318.41</v>
      </c>
      <c r="I3835" s="198"/>
      <c r="L3835" s="194"/>
      <c r="M3835" s="199"/>
      <c r="N3835" s="200"/>
      <c r="O3835" s="200"/>
      <c r="P3835" s="200"/>
      <c r="Q3835" s="200"/>
      <c r="R3835" s="200"/>
      <c r="S3835" s="200"/>
      <c r="T3835" s="201"/>
      <c r="AT3835" s="195" t="s">
        <v>188</v>
      </c>
      <c r="AU3835" s="195" t="s">
        <v>81</v>
      </c>
      <c r="AV3835" s="12" t="s">
        <v>81</v>
      </c>
      <c r="AW3835" s="12" t="s">
        <v>34</v>
      </c>
      <c r="AX3835" s="12" t="s">
        <v>72</v>
      </c>
      <c r="AY3835" s="195" t="s">
        <v>177</v>
      </c>
    </row>
    <row r="3836" spans="2:51" s="12" customFormat="1" ht="12">
      <c r="B3836" s="194"/>
      <c r="D3836" s="191" t="s">
        <v>188</v>
      </c>
      <c r="E3836" s="195" t="s">
        <v>3</v>
      </c>
      <c r="F3836" s="196" t="s">
        <v>2981</v>
      </c>
      <c r="H3836" s="197">
        <v>435.03</v>
      </c>
      <c r="I3836" s="198"/>
      <c r="L3836" s="194"/>
      <c r="M3836" s="199"/>
      <c r="N3836" s="200"/>
      <c r="O3836" s="200"/>
      <c r="P3836" s="200"/>
      <c r="Q3836" s="200"/>
      <c r="R3836" s="200"/>
      <c r="S3836" s="200"/>
      <c r="T3836" s="201"/>
      <c r="AT3836" s="195" t="s">
        <v>188</v>
      </c>
      <c r="AU3836" s="195" t="s">
        <v>81</v>
      </c>
      <c r="AV3836" s="12" t="s">
        <v>81</v>
      </c>
      <c r="AW3836" s="12" t="s">
        <v>34</v>
      </c>
      <c r="AX3836" s="12" t="s">
        <v>72</v>
      </c>
      <c r="AY3836" s="195" t="s">
        <v>177</v>
      </c>
    </row>
    <row r="3837" spans="2:51" s="14" customFormat="1" ht="12">
      <c r="B3837" s="221"/>
      <c r="D3837" s="191" t="s">
        <v>188</v>
      </c>
      <c r="E3837" s="222" t="s">
        <v>3</v>
      </c>
      <c r="F3837" s="223" t="s">
        <v>365</v>
      </c>
      <c r="H3837" s="224">
        <v>753.44</v>
      </c>
      <c r="I3837" s="225"/>
      <c r="L3837" s="221"/>
      <c r="M3837" s="226"/>
      <c r="N3837" s="227"/>
      <c r="O3837" s="227"/>
      <c r="P3837" s="227"/>
      <c r="Q3837" s="227"/>
      <c r="R3837" s="227"/>
      <c r="S3837" s="227"/>
      <c r="T3837" s="228"/>
      <c r="AT3837" s="222" t="s">
        <v>188</v>
      </c>
      <c r="AU3837" s="222" t="s">
        <v>81</v>
      </c>
      <c r="AV3837" s="14" t="s">
        <v>194</v>
      </c>
      <c r="AW3837" s="14" t="s">
        <v>34</v>
      </c>
      <c r="AX3837" s="14" t="s">
        <v>72</v>
      </c>
      <c r="AY3837" s="222" t="s">
        <v>177</v>
      </c>
    </row>
    <row r="3838" spans="2:51" s="12" customFormat="1" ht="12">
      <c r="B3838" s="194"/>
      <c r="D3838" s="191" t="s">
        <v>188</v>
      </c>
      <c r="E3838" s="195" t="s">
        <v>3</v>
      </c>
      <c r="F3838" s="196" t="s">
        <v>2982</v>
      </c>
      <c r="H3838" s="197">
        <v>353.19</v>
      </c>
      <c r="I3838" s="198"/>
      <c r="L3838" s="194"/>
      <c r="M3838" s="199"/>
      <c r="N3838" s="200"/>
      <c r="O3838" s="200"/>
      <c r="P3838" s="200"/>
      <c r="Q3838" s="200"/>
      <c r="R3838" s="200"/>
      <c r="S3838" s="200"/>
      <c r="T3838" s="201"/>
      <c r="AT3838" s="195" t="s">
        <v>188</v>
      </c>
      <c r="AU3838" s="195" t="s">
        <v>81</v>
      </c>
      <c r="AV3838" s="12" t="s">
        <v>81</v>
      </c>
      <c r="AW3838" s="12" t="s">
        <v>34</v>
      </c>
      <c r="AX3838" s="12" t="s">
        <v>72</v>
      </c>
      <c r="AY3838" s="195" t="s">
        <v>177</v>
      </c>
    </row>
    <row r="3839" spans="2:51" s="12" customFormat="1" ht="12">
      <c r="B3839" s="194"/>
      <c r="D3839" s="191" t="s">
        <v>188</v>
      </c>
      <c r="E3839" s="195" t="s">
        <v>3</v>
      </c>
      <c r="F3839" s="196" t="s">
        <v>2983</v>
      </c>
      <c r="H3839" s="197">
        <v>413.34</v>
      </c>
      <c r="I3839" s="198"/>
      <c r="L3839" s="194"/>
      <c r="M3839" s="199"/>
      <c r="N3839" s="200"/>
      <c r="O3839" s="200"/>
      <c r="P3839" s="200"/>
      <c r="Q3839" s="200"/>
      <c r="R3839" s="200"/>
      <c r="S3839" s="200"/>
      <c r="T3839" s="201"/>
      <c r="AT3839" s="195" t="s">
        <v>188</v>
      </c>
      <c r="AU3839" s="195" t="s">
        <v>81</v>
      </c>
      <c r="AV3839" s="12" t="s">
        <v>81</v>
      </c>
      <c r="AW3839" s="12" t="s">
        <v>34</v>
      </c>
      <c r="AX3839" s="12" t="s">
        <v>72</v>
      </c>
      <c r="AY3839" s="195" t="s">
        <v>177</v>
      </c>
    </row>
    <row r="3840" spans="2:51" s="14" customFormat="1" ht="12">
      <c r="B3840" s="221"/>
      <c r="D3840" s="191" t="s">
        <v>188</v>
      </c>
      <c r="E3840" s="222" t="s">
        <v>3</v>
      </c>
      <c r="F3840" s="223" t="s">
        <v>366</v>
      </c>
      <c r="H3840" s="224">
        <v>766.53</v>
      </c>
      <c r="I3840" s="225"/>
      <c r="L3840" s="221"/>
      <c r="M3840" s="226"/>
      <c r="N3840" s="227"/>
      <c r="O3840" s="227"/>
      <c r="P3840" s="227"/>
      <c r="Q3840" s="227"/>
      <c r="R3840" s="227"/>
      <c r="S3840" s="227"/>
      <c r="T3840" s="228"/>
      <c r="AT3840" s="222" t="s">
        <v>188</v>
      </c>
      <c r="AU3840" s="222" t="s">
        <v>81</v>
      </c>
      <c r="AV3840" s="14" t="s">
        <v>194</v>
      </c>
      <c r="AW3840" s="14" t="s">
        <v>34</v>
      </c>
      <c r="AX3840" s="14" t="s">
        <v>72</v>
      </c>
      <c r="AY3840" s="222" t="s">
        <v>177</v>
      </c>
    </row>
    <row r="3841" spans="2:51" s="12" customFormat="1" ht="12">
      <c r="B3841" s="194"/>
      <c r="D3841" s="191" t="s">
        <v>188</v>
      </c>
      <c r="E3841" s="195" t="s">
        <v>3</v>
      </c>
      <c r="F3841" s="196" t="s">
        <v>2982</v>
      </c>
      <c r="H3841" s="197">
        <v>353.19</v>
      </c>
      <c r="I3841" s="198"/>
      <c r="L3841" s="194"/>
      <c r="M3841" s="199"/>
      <c r="N3841" s="200"/>
      <c r="O3841" s="200"/>
      <c r="P3841" s="200"/>
      <c r="Q3841" s="200"/>
      <c r="R3841" s="200"/>
      <c r="S3841" s="200"/>
      <c r="T3841" s="201"/>
      <c r="AT3841" s="195" t="s">
        <v>188</v>
      </c>
      <c r="AU3841" s="195" t="s">
        <v>81</v>
      </c>
      <c r="AV3841" s="12" t="s">
        <v>81</v>
      </c>
      <c r="AW3841" s="12" t="s">
        <v>34</v>
      </c>
      <c r="AX3841" s="12" t="s">
        <v>72</v>
      </c>
      <c r="AY3841" s="195" t="s">
        <v>177</v>
      </c>
    </row>
    <row r="3842" spans="2:51" s="12" customFormat="1" ht="12">
      <c r="B3842" s="194"/>
      <c r="D3842" s="191" t="s">
        <v>188</v>
      </c>
      <c r="E3842" s="195" t="s">
        <v>3</v>
      </c>
      <c r="F3842" s="196" t="s">
        <v>2983</v>
      </c>
      <c r="H3842" s="197">
        <v>413.34</v>
      </c>
      <c r="I3842" s="198"/>
      <c r="L3842" s="194"/>
      <c r="M3842" s="199"/>
      <c r="N3842" s="200"/>
      <c r="O3842" s="200"/>
      <c r="P3842" s="200"/>
      <c r="Q3842" s="200"/>
      <c r="R3842" s="200"/>
      <c r="S3842" s="200"/>
      <c r="T3842" s="201"/>
      <c r="AT3842" s="195" t="s">
        <v>188</v>
      </c>
      <c r="AU3842" s="195" t="s">
        <v>81</v>
      </c>
      <c r="AV3842" s="12" t="s">
        <v>81</v>
      </c>
      <c r="AW3842" s="12" t="s">
        <v>34</v>
      </c>
      <c r="AX3842" s="12" t="s">
        <v>72</v>
      </c>
      <c r="AY3842" s="195" t="s">
        <v>177</v>
      </c>
    </row>
    <row r="3843" spans="2:51" s="14" customFormat="1" ht="12">
      <c r="B3843" s="221"/>
      <c r="D3843" s="191" t="s">
        <v>188</v>
      </c>
      <c r="E3843" s="222" t="s">
        <v>3</v>
      </c>
      <c r="F3843" s="223" t="s">
        <v>367</v>
      </c>
      <c r="H3843" s="224">
        <v>766.53</v>
      </c>
      <c r="I3843" s="225"/>
      <c r="L3843" s="221"/>
      <c r="M3843" s="226"/>
      <c r="N3843" s="227"/>
      <c r="O3843" s="227"/>
      <c r="P3843" s="227"/>
      <c r="Q3843" s="227"/>
      <c r="R3843" s="227"/>
      <c r="S3843" s="227"/>
      <c r="T3843" s="228"/>
      <c r="AT3843" s="222" t="s">
        <v>188</v>
      </c>
      <c r="AU3843" s="222" t="s">
        <v>81</v>
      </c>
      <c r="AV3843" s="14" t="s">
        <v>194</v>
      </c>
      <c r="AW3843" s="14" t="s">
        <v>34</v>
      </c>
      <c r="AX3843" s="14" t="s">
        <v>72</v>
      </c>
      <c r="AY3843" s="222" t="s">
        <v>177</v>
      </c>
    </row>
    <row r="3844" spans="2:51" s="12" customFormat="1" ht="12">
      <c r="B3844" s="194"/>
      <c r="D3844" s="191" t="s">
        <v>188</v>
      </c>
      <c r="E3844" s="195" t="s">
        <v>3</v>
      </c>
      <c r="F3844" s="196" t="s">
        <v>2984</v>
      </c>
      <c r="H3844" s="197">
        <v>521.26</v>
      </c>
      <c r="I3844" s="198"/>
      <c r="L3844" s="194"/>
      <c r="M3844" s="199"/>
      <c r="N3844" s="200"/>
      <c r="O3844" s="200"/>
      <c r="P3844" s="200"/>
      <c r="Q3844" s="200"/>
      <c r="R3844" s="200"/>
      <c r="S3844" s="200"/>
      <c r="T3844" s="201"/>
      <c r="AT3844" s="195" t="s">
        <v>188</v>
      </c>
      <c r="AU3844" s="195" t="s">
        <v>81</v>
      </c>
      <c r="AV3844" s="12" t="s">
        <v>81</v>
      </c>
      <c r="AW3844" s="12" t="s">
        <v>34</v>
      </c>
      <c r="AX3844" s="12" t="s">
        <v>72</v>
      </c>
      <c r="AY3844" s="195" t="s">
        <v>177</v>
      </c>
    </row>
    <row r="3845" spans="2:51" s="12" customFormat="1" ht="12">
      <c r="B3845" s="194"/>
      <c r="D3845" s="191" t="s">
        <v>188</v>
      </c>
      <c r="E3845" s="195" t="s">
        <v>3</v>
      </c>
      <c r="F3845" s="196" t="s">
        <v>2985</v>
      </c>
      <c r="H3845" s="197">
        <v>278.85</v>
      </c>
      <c r="I3845" s="198"/>
      <c r="L3845" s="194"/>
      <c r="M3845" s="199"/>
      <c r="N3845" s="200"/>
      <c r="O3845" s="200"/>
      <c r="P3845" s="200"/>
      <c r="Q3845" s="200"/>
      <c r="R3845" s="200"/>
      <c r="S3845" s="200"/>
      <c r="T3845" s="201"/>
      <c r="AT3845" s="195" t="s">
        <v>188</v>
      </c>
      <c r="AU3845" s="195" t="s">
        <v>81</v>
      </c>
      <c r="AV3845" s="12" t="s">
        <v>81</v>
      </c>
      <c r="AW3845" s="12" t="s">
        <v>34</v>
      </c>
      <c r="AX3845" s="12" t="s">
        <v>72</v>
      </c>
      <c r="AY3845" s="195" t="s">
        <v>177</v>
      </c>
    </row>
    <row r="3846" spans="2:51" s="14" customFormat="1" ht="12">
      <c r="B3846" s="221"/>
      <c r="D3846" s="191" t="s">
        <v>188</v>
      </c>
      <c r="E3846" s="222" t="s">
        <v>3</v>
      </c>
      <c r="F3846" s="223" t="s">
        <v>356</v>
      </c>
      <c r="H3846" s="224">
        <v>800.11</v>
      </c>
      <c r="I3846" s="225"/>
      <c r="L3846" s="221"/>
      <c r="M3846" s="226"/>
      <c r="N3846" s="227"/>
      <c r="O3846" s="227"/>
      <c r="P3846" s="227"/>
      <c r="Q3846" s="227"/>
      <c r="R3846" s="227"/>
      <c r="S3846" s="227"/>
      <c r="T3846" s="228"/>
      <c r="AT3846" s="222" t="s">
        <v>188</v>
      </c>
      <c r="AU3846" s="222" t="s">
        <v>81</v>
      </c>
      <c r="AV3846" s="14" t="s">
        <v>194</v>
      </c>
      <c r="AW3846" s="14" t="s">
        <v>34</v>
      </c>
      <c r="AX3846" s="14" t="s">
        <v>72</v>
      </c>
      <c r="AY3846" s="222" t="s">
        <v>177</v>
      </c>
    </row>
    <row r="3847" spans="2:51" s="12" customFormat="1" ht="12">
      <c r="B3847" s="194"/>
      <c r="D3847" s="191" t="s">
        <v>188</v>
      </c>
      <c r="E3847" s="195" t="s">
        <v>3</v>
      </c>
      <c r="F3847" s="196" t="s">
        <v>2986</v>
      </c>
      <c r="H3847" s="197">
        <v>242.26</v>
      </c>
      <c r="I3847" s="198"/>
      <c r="L3847" s="194"/>
      <c r="M3847" s="199"/>
      <c r="N3847" s="200"/>
      <c r="O3847" s="200"/>
      <c r="P3847" s="200"/>
      <c r="Q3847" s="200"/>
      <c r="R3847" s="200"/>
      <c r="S3847" s="200"/>
      <c r="T3847" s="201"/>
      <c r="AT3847" s="195" t="s">
        <v>188</v>
      </c>
      <c r="AU3847" s="195" t="s">
        <v>81</v>
      </c>
      <c r="AV3847" s="12" t="s">
        <v>81</v>
      </c>
      <c r="AW3847" s="12" t="s">
        <v>34</v>
      </c>
      <c r="AX3847" s="12" t="s">
        <v>72</v>
      </c>
      <c r="AY3847" s="195" t="s">
        <v>177</v>
      </c>
    </row>
    <row r="3848" spans="2:51" s="12" customFormat="1" ht="12">
      <c r="B3848" s="194"/>
      <c r="D3848" s="191" t="s">
        <v>188</v>
      </c>
      <c r="E3848" s="195" t="s">
        <v>3</v>
      </c>
      <c r="F3848" s="196" t="s">
        <v>2987</v>
      </c>
      <c r="H3848" s="197">
        <v>153.02</v>
      </c>
      <c r="I3848" s="198"/>
      <c r="L3848" s="194"/>
      <c r="M3848" s="199"/>
      <c r="N3848" s="200"/>
      <c r="O3848" s="200"/>
      <c r="P3848" s="200"/>
      <c r="Q3848" s="200"/>
      <c r="R3848" s="200"/>
      <c r="S3848" s="200"/>
      <c r="T3848" s="201"/>
      <c r="AT3848" s="195" t="s">
        <v>188</v>
      </c>
      <c r="AU3848" s="195" t="s">
        <v>81</v>
      </c>
      <c r="AV3848" s="12" t="s">
        <v>81</v>
      </c>
      <c r="AW3848" s="12" t="s">
        <v>34</v>
      </c>
      <c r="AX3848" s="12" t="s">
        <v>72</v>
      </c>
      <c r="AY3848" s="195" t="s">
        <v>177</v>
      </c>
    </row>
    <row r="3849" spans="2:51" s="14" customFormat="1" ht="12">
      <c r="B3849" s="221"/>
      <c r="D3849" s="191" t="s">
        <v>188</v>
      </c>
      <c r="E3849" s="222" t="s">
        <v>3</v>
      </c>
      <c r="F3849" s="223" t="s">
        <v>358</v>
      </c>
      <c r="H3849" s="224">
        <v>395.28</v>
      </c>
      <c r="I3849" s="225"/>
      <c r="L3849" s="221"/>
      <c r="M3849" s="226"/>
      <c r="N3849" s="227"/>
      <c r="O3849" s="227"/>
      <c r="P3849" s="227"/>
      <c r="Q3849" s="227"/>
      <c r="R3849" s="227"/>
      <c r="S3849" s="227"/>
      <c r="T3849" s="228"/>
      <c r="AT3849" s="222" t="s">
        <v>188</v>
      </c>
      <c r="AU3849" s="222" t="s">
        <v>81</v>
      </c>
      <c r="AV3849" s="14" t="s">
        <v>194</v>
      </c>
      <c r="AW3849" s="14" t="s">
        <v>34</v>
      </c>
      <c r="AX3849" s="14" t="s">
        <v>72</v>
      </c>
      <c r="AY3849" s="222" t="s">
        <v>177</v>
      </c>
    </row>
    <row r="3850" spans="2:51" s="13" customFormat="1" ht="12">
      <c r="B3850" s="213"/>
      <c r="D3850" s="191" t="s">
        <v>188</v>
      </c>
      <c r="E3850" s="214" t="s">
        <v>3</v>
      </c>
      <c r="F3850" s="215" t="s">
        <v>359</v>
      </c>
      <c r="H3850" s="216">
        <v>4080.78</v>
      </c>
      <c r="I3850" s="217"/>
      <c r="L3850" s="213"/>
      <c r="M3850" s="218"/>
      <c r="N3850" s="219"/>
      <c r="O3850" s="219"/>
      <c r="P3850" s="219"/>
      <c r="Q3850" s="219"/>
      <c r="R3850" s="219"/>
      <c r="S3850" s="219"/>
      <c r="T3850" s="220"/>
      <c r="AT3850" s="214" t="s">
        <v>188</v>
      </c>
      <c r="AU3850" s="214" t="s">
        <v>81</v>
      </c>
      <c r="AV3850" s="13" t="s">
        <v>184</v>
      </c>
      <c r="AW3850" s="13" t="s">
        <v>34</v>
      </c>
      <c r="AX3850" s="13" t="s">
        <v>79</v>
      </c>
      <c r="AY3850" s="214" t="s">
        <v>177</v>
      </c>
    </row>
    <row r="3851" spans="2:65" s="1" customFormat="1" ht="24" customHeight="1">
      <c r="B3851" s="177"/>
      <c r="C3851" s="178" t="s">
        <v>3136</v>
      </c>
      <c r="D3851" s="178" t="s">
        <v>179</v>
      </c>
      <c r="E3851" s="179" t="s">
        <v>3137</v>
      </c>
      <c r="F3851" s="180" t="s">
        <v>3138</v>
      </c>
      <c r="G3851" s="181" t="s">
        <v>261</v>
      </c>
      <c r="H3851" s="182">
        <v>4080.78</v>
      </c>
      <c r="I3851" s="183"/>
      <c r="J3851" s="184">
        <f>ROUND(I3851*H3851,2)</f>
        <v>0</v>
      </c>
      <c r="K3851" s="180" t="s">
        <v>183</v>
      </c>
      <c r="L3851" s="37"/>
      <c r="M3851" s="185" t="s">
        <v>3</v>
      </c>
      <c r="N3851" s="186" t="s">
        <v>43</v>
      </c>
      <c r="O3851" s="70"/>
      <c r="P3851" s="187">
        <f>O3851*H3851</f>
        <v>0</v>
      </c>
      <c r="Q3851" s="187">
        <v>0.00455</v>
      </c>
      <c r="R3851" s="187">
        <f>Q3851*H3851</f>
        <v>18.567549000000003</v>
      </c>
      <c r="S3851" s="187">
        <v>0</v>
      </c>
      <c r="T3851" s="188">
        <f>S3851*H3851</f>
        <v>0</v>
      </c>
      <c r="AR3851" s="189" t="s">
        <v>265</v>
      </c>
      <c r="AT3851" s="189" t="s">
        <v>179</v>
      </c>
      <c r="AU3851" s="189" t="s">
        <v>81</v>
      </c>
      <c r="AY3851" s="18" t="s">
        <v>177</v>
      </c>
      <c r="BE3851" s="190">
        <f>IF(N3851="základní",J3851,0)</f>
        <v>0</v>
      </c>
      <c r="BF3851" s="190">
        <f>IF(N3851="snížená",J3851,0)</f>
        <v>0</v>
      </c>
      <c r="BG3851" s="190">
        <f>IF(N3851="zákl. přenesená",J3851,0)</f>
        <v>0</v>
      </c>
      <c r="BH3851" s="190">
        <f>IF(N3851="sníž. přenesená",J3851,0)</f>
        <v>0</v>
      </c>
      <c r="BI3851" s="190">
        <f>IF(N3851="nulová",J3851,0)</f>
        <v>0</v>
      </c>
      <c r="BJ3851" s="18" t="s">
        <v>79</v>
      </c>
      <c r="BK3851" s="190">
        <f>ROUND(I3851*H3851,2)</f>
        <v>0</v>
      </c>
      <c r="BL3851" s="18" t="s">
        <v>265</v>
      </c>
      <c r="BM3851" s="189" t="s">
        <v>3139</v>
      </c>
    </row>
    <row r="3852" spans="2:47" s="1" customFormat="1" ht="12">
      <c r="B3852" s="37"/>
      <c r="D3852" s="191" t="s">
        <v>186</v>
      </c>
      <c r="F3852" s="192" t="s">
        <v>3127</v>
      </c>
      <c r="I3852" s="122"/>
      <c r="L3852" s="37"/>
      <c r="M3852" s="193"/>
      <c r="N3852" s="70"/>
      <c r="O3852" s="70"/>
      <c r="P3852" s="70"/>
      <c r="Q3852" s="70"/>
      <c r="R3852" s="70"/>
      <c r="S3852" s="70"/>
      <c r="T3852" s="71"/>
      <c r="AT3852" s="18" t="s">
        <v>186</v>
      </c>
      <c r="AU3852" s="18" t="s">
        <v>81</v>
      </c>
    </row>
    <row r="3853" spans="2:51" s="12" customFormat="1" ht="12">
      <c r="B3853" s="194"/>
      <c r="D3853" s="191" t="s">
        <v>188</v>
      </c>
      <c r="E3853" s="195" t="s">
        <v>3</v>
      </c>
      <c r="F3853" s="196" t="s">
        <v>2977</v>
      </c>
      <c r="H3853" s="197">
        <v>133.97</v>
      </c>
      <c r="I3853" s="198"/>
      <c r="L3853" s="194"/>
      <c r="M3853" s="199"/>
      <c r="N3853" s="200"/>
      <c r="O3853" s="200"/>
      <c r="P3853" s="200"/>
      <c r="Q3853" s="200"/>
      <c r="R3853" s="200"/>
      <c r="S3853" s="200"/>
      <c r="T3853" s="201"/>
      <c r="AT3853" s="195" t="s">
        <v>188</v>
      </c>
      <c r="AU3853" s="195" t="s">
        <v>81</v>
      </c>
      <c r="AV3853" s="12" t="s">
        <v>81</v>
      </c>
      <c r="AW3853" s="12" t="s">
        <v>34</v>
      </c>
      <c r="AX3853" s="12" t="s">
        <v>72</v>
      </c>
      <c r="AY3853" s="195" t="s">
        <v>177</v>
      </c>
    </row>
    <row r="3854" spans="2:51" s="12" customFormat="1" ht="12">
      <c r="B3854" s="194"/>
      <c r="D3854" s="191" t="s">
        <v>188</v>
      </c>
      <c r="E3854" s="195" t="s">
        <v>3</v>
      </c>
      <c r="F3854" s="196" t="s">
        <v>2978</v>
      </c>
      <c r="H3854" s="197">
        <v>384.56</v>
      </c>
      <c r="I3854" s="198"/>
      <c r="L3854" s="194"/>
      <c r="M3854" s="199"/>
      <c r="N3854" s="200"/>
      <c r="O3854" s="200"/>
      <c r="P3854" s="200"/>
      <c r="Q3854" s="200"/>
      <c r="R3854" s="200"/>
      <c r="S3854" s="200"/>
      <c r="T3854" s="201"/>
      <c r="AT3854" s="195" t="s">
        <v>188</v>
      </c>
      <c r="AU3854" s="195" t="s">
        <v>81</v>
      </c>
      <c r="AV3854" s="12" t="s">
        <v>81</v>
      </c>
      <c r="AW3854" s="12" t="s">
        <v>34</v>
      </c>
      <c r="AX3854" s="12" t="s">
        <v>72</v>
      </c>
      <c r="AY3854" s="195" t="s">
        <v>177</v>
      </c>
    </row>
    <row r="3855" spans="2:51" s="12" customFormat="1" ht="12">
      <c r="B3855" s="194"/>
      <c r="D3855" s="191" t="s">
        <v>188</v>
      </c>
      <c r="E3855" s="195" t="s">
        <v>3</v>
      </c>
      <c r="F3855" s="196" t="s">
        <v>2979</v>
      </c>
      <c r="H3855" s="197">
        <v>80.36</v>
      </c>
      <c r="I3855" s="198"/>
      <c r="L3855" s="194"/>
      <c r="M3855" s="199"/>
      <c r="N3855" s="200"/>
      <c r="O3855" s="200"/>
      <c r="P3855" s="200"/>
      <c r="Q3855" s="200"/>
      <c r="R3855" s="200"/>
      <c r="S3855" s="200"/>
      <c r="T3855" s="201"/>
      <c r="AT3855" s="195" t="s">
        <v>188</v>
      </c>
      <c r="AU3855" s="195" t="s">
        <v>81</v>
      </c>
      <c r="AV3855" s="12" t="s">
        <v>81</v>
      </c>
      <c r="AW3855" s="12" t="s">
        <v>34</v>
      </c>
      <c r="AX3855" s="12" t="s">
        <v>72</v>
      </c>
      <c r="AY3855" s="195" t="s">
        <v>177</v>
      </c>
    </row>
    <row r="3856" spans="2:51" s="14" customFormat="1" ht="12">
      <c r="B3856" s="221"/>
      <c r="D3856" s="191" t="s">
        <v>188</v>
      </c>
      <c r="E3856" s="222" t="s">
        <v>3</v>
      </c>
      <c r="F3856" s="223" t="s">
        <v>374</v>
      </c>
      <c r="H3856" s="224">
        <v>598.89</v>
      </c>
      <c r="I3856" s="225"/>
      <c r="L3856" s="221"/>
      <c r="M3856" s="226"/>
      <c r="N3856" s="227"/>
      <c r="O3856" s="227"/>
      <c r="P3856" s="227"/>
      <c r="Q3856" s="227"/>
      <c r="R3856" s="227"/>
      <c r="S3856" s="227"/>
      <c r="T3856" s="228"/>
      <c r="AT3856" s="222" t="s">
        <v>188</v>
      </c>
      <c r="AU3856" s="222" t="s">
        <v>81</v>
      </c>
      <c r="AV3856" s="14" t="s">
        <v>194</v>
      </c>
      <c r="AW3856" s="14" t="s">
        <v>34</v>
      </c>
      <c r="AX3856" s="14" t="s">
        <v>72</v>
      </c>
      <c r="AY3856" s="222" t="s">
        <v>177</v>
      </c>
    </row>
    <row r="3857" spans="2:51" s="12" customFormat="1" ht="12">
      <c r="B3857" s="194"/>
      <c r="D3857" s="191" t="s">
        <v>188</v>
      </c>
      <c r="E3857" s="195" t="s">
        <v>3</v>
      </c>
      <c r="F3857" s="196" t="s">
        <v>2980</v>
      </c>
      <c r="H3857" s="197">
        <v>318.41</v>
      </c>
      <c r="I3857" s="198"/>
      <c r="L3857" s="194"/>
      <c r="M3857" s="199"/>
      <c r="N3857" s="200"/>
      <c r="O3857" s="200"/>
      <c r="P3857" s="200"/>
      <c r="Q3857" s="200"/>
      <c r="R3857" s="200"/>
      <c r="S3857" s="200"/>
      <c r="T3857" s="201"/>
      <c r="AT3857" s="195" t="s">
        <v>188</v>
      </c>
      <c r="AU3857" s="195" t="s">
        <v>81</v>
      </c>
      <c r="AV3857" s="12" t="s">
        <v>81</v>
      </c>
      <c r="AW3857" s="12" t="s">
        <v>34</v>
      </c>
      <c r="AX3857" s="12" t="s">
        <v>72</v>
      </c>
      <c r="AY3857" s="195" t="s">
        <v>177</v>
      </c>
    </row>
    <row r="3858" spans="2:51" s="12" customFormat="1" ht="12">
      <c r="B3858" s="194"/>
      <c r="D3858" s="191" t="s">
        <v>188</v>
      </c>
      <c r="E3858" s="195" t="s">
        <v>3</v>
      </c>
      <c r="F3858" s="196" t="s">
        <v>2981</v>
      </c>
      <c r="H3858" s="197">
        <v>435.03</v>
      </c>
      <c r="I3858" s="198"/>
      <c r="L3858" s="194"/>
      <c r="M3858" s="199"/>
      <c r="N3858" s="200"/>
      <c r="O3858" s="200"/>
      <c r="P3858" s="200"/>
      <c r="Q3858" s="200"/>
      <c r="R3858" s="200"/>
      <c r="S3858" s="200"/>
      <c r="T3858" s="201"/>
      <c r="AT3858" s="195" t="s">
        <v>188</v>
      </c>
      <c r="AU3858" s="195" t="s">
        <v>81</v>
      </c>
      <c r="AV3858" s="12" t="s">
        <v>81</v>
      </c>
      <c r="AW3858" s="12" t="s">
        <v>34</v>
      </c>
      <c r="AX3858" s="12" t="s">
        <v>72</v>
      </c>
      <c r="AY3858" s="195" t="s">
        <v>177</v>
      </c>
    </row>
    <row r="3859" spans="2:51" s="14" customFormat="1" ht="12">
      <c r="B3859" s="221"/>
      <c r="D3859" s="191" t="s">
        <v>188</v>
      </c>
      <c r="E3859" s="222" t="s">
        <v>3</v>
      </c>
      <c r="F3859" s="223" t="s">
        <v>365</v>
      </c>
      <c r="H3859" s="224">
        <v>753.44</v>
      </c>
      <c r="I3859" s="225"/>
      <c r="L3859" s="221"/>
      <c r="M3859" s="226"/>
      <c r="N3859" s="227"/>
      <c r="O3859" s="227"/>
      <c r="P3859" s="227"/>
      <c r="Q3859" s="227"/>
      <c r="R3859" s="227"/>
      <c r="S3859" s="227"/>
      <c r="T3859" s="228"/>
      <c r="AT3859" s="222" t="s">
        <v>188</v>
      </c>
      <c r="AU3859" s="222" t="s">
        <v>81</v>
      </c>
      <c r="AV3859" s="14" t="s">
        <v>194</v>
      </c>
      <c r="AW3859" s="14" t="s">
        <v>34</v>
      </c>
      <c r="AX3859" s="14" t="s">
        <v>72</v>
      </c>
      <c r="AY3859" s="222" t="s">
        <v>177</v>
      </c>
    </row>
    <row r="3860" spans="2:51" s="12" customFormat="1" ht="12">
      <c r="B3860" s="194"/>
      <c r="D3860" s="191" t="s">
        <v>188</v>
      </c>
      <c r="E3860" s="195" t="s">
        <v>3</v>
      </c>
      <c r="F3860" s="196" t="s">
        <v>2982</v>
      </c>
      <c r="H3860" s="197">
        <v>353.19</v>
      </c>
      <c r="I3860" s="198"/>
      <c r="L3860" s="194"/>
      <c r="M3860" s="199"/>
      <c r="N3860" s="200"/>
      <c r="O3860" s="200"/>
      <c r="P3860" s="200"/>
      <c r="Q3860" s="200"/>
      <c r="R3860" s="200"/>
      <c r="S3860" s="200"/>
      <c r="T3860" s="201"/>
      <c r="AT3860" s="195" t="s">
        <v>188</v>
      </c>
      <c r="AU3860" s="195" t="s">
        <v>81</v>
      </c>
      <c r="AV3860" s="12" t="s">
        <v>81</v>
      </c>
      <c r="AW3860" s="12" t="s">
        <v>34</v>
      </c>
      <c r="AX3860" s="12" t="s">
        <v>72</v>
      </c>
      <c r="AY3860" s="195" t="s">
        <v>177</v>
      </c>
    </row>
    <row r="3861" spans="2:51" s="12" customFormat="1" ht="12">
      <c r="B3861" s="194"/>
      <c r="D3861" s="191" t="s">
        <v>188</v>
      </c>
      <c r="E3861" s="195" t="s">
        <v>3</v>
      </c>
      <c r="F3861" s="196" t="s">
        <v>2983</v>
      </c>
      <c r="H3861" s="197">
        <v>413.34</v>
      </c>
      <c r="I3861" s="198"/>
      <c r="L3861" s="194"/>
      <c r="M3861" s="199"/>
      <c r="N3861" s="200"/>
      <c r="O3861" s="200"/>
      <c r="P3861" s="200"/>
      <c r="Q3861" s="200"/>
      <c r="R3861" s="200"/>
      <c r="S3861" s="200"/>
      <c r="T3861" s="201"/>
      <c r="AT3861" s="195" t="s">
        <v>188</v>
      </c>
      <c r="AU3861" s="195" t="s">
        <v>81</v>
      </c>
      <c r="AV3861" s="12" t="s">
        <v>81</v>
      </c>
      <c r="AW3861" s="12" t="s">
        <v>34</v>
      </c>
      <c r="AX3861" s="12" t="s">
        <v>72</v>
      </c>
      <c r="AY3861" s="195" t="s">
        <v>177</v>
      </c>
    </row>
    <row r="3862" spans="2:51" s="14" customFormat="1" ht="12">
      <c r="B3862" s="221"/>
      <c r="D3862" s="191" t="s">
        <v>188</v>
      </c>
      <c r="E3862" s="222" t="s">
        <v>3</v>
      </c>
      <c r="F3862" s="223" t="s">
        <v>366</v>
      </c>
      <c r="H3862" s="224">
        <v>766.53</v>
      </c>
      <c r="I3862" s="225"/>
      <c r="L3862" s="221"/>
      <c r="M3862" s="226"/>
      <c r="N3862" s="227"/>
      <c r="O3862" s="227"/>
      <c r="P3862" s="227"/>
      <c r="Q3862" s="227"/>
      <c r="R3862" s="227"/>
      <c r="S3862" s="227"/>
      <c r="T3862" s="228"/>
      <c r="AT3862" s="222" t="s">
        <v>188</v>
      </c>
      <c r="AU3862" s="222" t="s">
        <v>81</v>
      </c>
      <c r="AV3862" s="14" t="s">
        <v>194</v>
      </c>
      <c r="AW3862" s="14" t="s">
        <v>34</v>
      </c>
      <c r="AX3862" s="14" t="s">
        <v>72</v>
      </c>
      <c r="AY3862" s="222" t="s">
        <v>177</v>
      </c>
    </row>
    <row r="3863" spans="2:51" s="12" customFormat="1" ht="12">
      <c r="B3863" s="194"/>
      <c r="D3863" s="191" t="s">
        <v>188</v>
      </c>
      <c r="E3863" s="195" t="s">
        <v>3</v>
      </c>
      <c r="F3863" s="196" t="s">
        <v>2982</v>
      </c>
      <c r="H3863" s="197">
        <v>353.19</v>
      </c>
      <c r="I3863" s="198"/>
      <c r="L3863" s="194"/>
      <c r="M3863" s="199"/>
      <c r="N3863" s="200"/>
      <c r="O3863" s="200"/>
      <c r="P3863" s="200"/>
      <c r="Q3863" s="200"/>
      <c r="R3863" s="200"/>
      <c r="S3863" s="200"/>
      <c r="T3863" s="201"/>
      <c r="AT3863" s="195" t="s">
        <v>188</v>
      </c>
      <c r="AU3863" s="195" t="s">
        <v>81</v>
      </c>
      <c r="AV3863" s="12" t="s">
        <v>81</v>
      </c>
      <c r="AW3863" s="12" t="s">
        <v>34</v>
      </c>
      <c r="AX3863" s="12" t="s">
        <v>72</v>
      </c>
      <c r="AY3863" s="195" t="s">
        <v>177</v>
      </c>
    </row>
    <row r="3864" spans="2:51" s="12" customFormat="1" ht="12">
      <c r="B3864" s="194"/>
      <c r="D3864" s="191" t="s">
        <v>188</v>
      </c>
      <c r="E3864" s="195" t="s">
        <v>3</v>
      </c>
      <c r="F3864" s="196" t="s">
        <v>2983</v>
      </c>
      <c r="H3864" s="197">
        <v>413.34</v>
      </c>
      <c r="I3864" s="198"/>
      <c r="L3864" s="194"/>
      <c r="M3864" s="199"/>
      <c r="N3864" s="200"/>
      <c r="O3864" s="200"/>
      <c r="P3864" s="200"/>
      <c r="Q3864" s="200"/>
      <c r="R3864" s="200"/>
      <c r="S3864" s="200"/>
      <c r="T3864" s="201"/>
      <c r="AT3864" s="195" t="s">
        <v>188</v>
      </c>
      <c r="AU3864" s="195" t="s">
        <v>81</v>
      </c>
      <c r="AV3864" s="12" t="s">
        <v>81</v>
      </c>
      <c r="AW3864" s="12" t="s">
        <v>34</v>
      </c>
      <c r="AX3864" s="12" t="s">
        <v>72</v>
      </c>
      <c r="AY3864" s="195" t="s">
        <v>177</v>
      </c>
    </row>
    <row r="3865" spans="2:51" s="14" customFormat="1" ht="12">
      <c r="B3865" s="221"/>
      <c r="D3865" s="191" t="s">
        <v>188</v>
      </c>
      <c r="E3865" s="222" t="s">
        <v>3</v>
      </c>
      <c r="F3865" s="223" t="s">
        <v>367</v>
      </c>
      <c r="H3865" s="224">
        <v>766.53</v>
      </c>
      <c r="I3865" s="225"/>
      <c r="L3865" s="221"/>
      <c r="M3865" s="226"/>
      <c r="N3865" s="227"/>
      <c r="O3865" s="227"/>
      <c r="P3865" s="227"/>
      <c r="Q3865" s="227"/>
      <c r="R3865" s="227"/>
      <c r="S3865" s="227"/>
      <c r="T3865" s="228"/>
      <c r="AT3865" s="222" t="s">
        <v>188</v>
      </c>
      <c r="AU3865" s="222" t="s">
        <v>81</v>
      </c>
      <c r="AV3865" s="14" t="s">
        <v>194</v>
      </c>
      <c r="AW3865" s="14" t="s">
        <v>34</v>
      </c>
      <c r="AX3865" s="14" t="s">
        <v>72</v>
      </c>
      <c r="AY3865" s="222" t="s">
        <v>177</v>
      </c>
    </row>
    <row r="3866" spans="2:51" s="12" customFormat="1" ht="12">
      <c r="B3866" s="194"/>
      <c r="D3866" s="191" t="s">
        <v>188</v>
      </c>
      <c r="E3866" s="195" t="s">
        <v>3</v>
      </c>
      <c r="F3866" s="196" t="s">
        <v>2984</v>
      </c>
      <c r="H3866" s="197">
        <v>521.26</v>
      </c>
      <c r="I3866" s="198"/>
      <c r="L3866" s="194"/>
      <c r="M3866" s="199"/>
      <c r="N3866" s="200"/>
      <c r="O3866" s="200"/>
      <c r="P3866" s="200"/>
      <c r="Q3866" s="200"/>
      <c r="R3866" s="200"/>
      <c r="S3866" s="200"/>
      <c r="T3866" s="201"/>
      <c r="AT3866" s="195" t="s">
        <v>188</v>
      </c>
      <c r="AU3866" s="195" t="s">
        <v>81</v>
      </c>
      <c r="AV3866" s="12" t="s">
        <v>81</v>
      </c>
      <c r="AW3866" s="12" t="s">
        <v>34</v>
      </c>
      <c r="AX3866" s="12" t="s">
        <v>72</v>
      </c>
      <c r="AY3866" s="195" t="s">
        <v>177</v>
      </c>
    </row>
    <row r="3867" spans="2:51" s="12" customFormat="1" ht="12">
      <c r="B3867" s="194"/>
      <c r="D3867" s="191" t="s">
        <v>188</v>
      </c>
      <c r="E3867" s="195" t="s">
        <v>3</v>
      </c>
      <c r="F3867" s="196" t="s">
        <v>2985</v>
      </c>
      <c r="H3867" s="197">
        <v>278.85</v>
      </c>
      <c r="I3867" s="198"/>
      <c r="L3867" s="194"/>
      <c r="M3867" s="199"/>
      <c r="N3867" s="200"/>
      <c r="O3867" s="200"/>
      <c r="P3867" s="200"/>
      <c r="Q3867" s="200"/>
      <c r="R3867" s="200"/>
      <c r="S3867" s="200"/>
      <c r="T3867" s="201"/>
      <c r="AT3867" s="195" t="s">
        <v>188</v>
      </c>
      <c r="AU3867" s="195" t="s">
        <v>81</v>
      </c>
      <c r="AV3867" s="12" t="s">
        <v>81</v>
      </c>
      <c r="AW3867" s="12" t="s">
        <v>34</v>
      </c>
      <c r="AX3867" s="12" t="s">
        <v>72</v>
      </c>
      <c r="AY3867" s="195" t="s">
        <v>177</v>
      </c>
    </row>
    <row r="3868" spans="2:51" s="14" customFormat="1" ht="12">
      <c r="B3868" s="221"/>
      <c r="D3868" s="191" t="s">
        <v>188</v>
      </c>
      <c r="E3868" s="222" t="s">
        <v>3</v>
      </c>
      <c r="F3868" s="223" t="s">
        <v>356</v>
      </c>
      <c r="H3868" s="224">
        <v>800.11</v>
      </c>
      <c r="I3868" s="225"/>
      <c r="L3868" s="221"/>
      <c r="M3868" s="226"/>
      <c r="N3868" s="227"/>
      <c r="O3868" s="227"/>
      <c r="P3868" s="227"/>
      <c r="Q3868" s="227"/>
      <c r="R3868" s="227"/>
      <c r="S3868" s="227"/>
      <c r="T3868" s="228"/>
      <c r="AT3868" s="222" t="s">
        <v>188</v>
      </c>
      <c r="AU3868" s="222" t="s">
        <v>81</v>
      </c>
      <c r="AV3868" s="14" t="s">
        <v>194</v>
      </c>
      <c r="AW3868" s="14" t="s">
        <v>34</v>
      </c>
      <c r="AX3868" s="14" t="s">
        <v>72</v>
      </c>
      <c r="AY3868" s="222" t="s">
        <v>177</v>
      </c>
    </row>
    <row r="3869" spans="2:51" s="12" customFormat="1" ht="12">
      <c r="B3869" s="194"/>
      <c r="D3869" s="191" t="s">
        <v>188</v>
      </c>
      <c r="E3869" s="195" t="s">
        <v>3</v>
      </c>
      <c r="F3869" s="196" t="s">
        <v>2986</v>
      </c>
      <c r="H3869" s="197">
        <v>242.26</v>
      </c>
      <c r="I3869" s="198"/>
      <c r="L3869" s="194"/>
      <c r="M3869" s="199"/>
      <c r="N3869" s="200"/>
      <c r="O3869" s="200"/>
      <c r="P3869" s="200"/>
      <c r="Q3869" s="200"/>
      <c r="R3869" s="200"/>
      <c r="S3869" s="200"/>
      <c r="T3869" s="201"/>
      <c r="AT3869" s="195" t="s">
        <v>188</v>
      </c>
      <c r="AU3869" s="195" t="s">
        <v>81</v>
      </c>
      <c r="AV3869" s="12" t="s">
        <v>81</v>
      </c>
      <c r="AW3869" s="12" t="s">
        <v>34</v>
      </c>
      <c r="AX3869" s="12" t="s">
        <v>72</v>
      </c>
      <c r="AY3869" s="195" t="s">
        <v>177</v>
      </c>
    </row>
    <row r="3870" spans="2:51" s="12" customFormat="1" ht="12">
      <c r="B3870" s="194"/>
      <c r="D3870" s="191" t="s">
        <v>188</v>
      </c>
      <c r="E3870" s="195" t="s">
        <v>3</v>
      </c>
      <c r="F3870" s="196" t="s">
        <v>2987</v>
      </c>
      <c r="H3870" s="197">
        <v>153.02</v>
      </c>
      <c r="I3870" s="198"/>
      <c r="L3870" s="194"/>
      <c r="M3870" s="199"/>
      <c r="N3870" s="200"/>
      <c r="O3870" s="200"/>
      <c r="P3870" s="200"/>
      <c r="Q3870" s="200"/>
      <c r="R3870" s="200"/>
      <c r="S3870" s="200"/>
      <c r="T3870" s="201"/>
      <c r="AT3870" s="195" t="s">
        <v>188</v>
      </c>
      <c r="AU3870" s="195" t="s">
        <v>81</v>
      </c>
      <c r="AV3870" s="12" t="s">
        <v>81</v>
      </c>
      <c r="AW3870" s="12" t="s">
        <v>34</v>
      </c>
      <c r="AX3870" s="12" t="s">
        <v>72</v>
      </c>
      <c r="AY3870" s="195" t="s">
        <v>177</v>
      </c>
    </row>
    <row r="3871" spans="2:51" s="14" customFormat="1" ht="12">
      <c r="B3871" s="221"/>
      <c r="D3871" s="191" t="s">
        <v>188</v>
      </c>
      <c r="E3871" s="222" t="s">
        <v>3</v>
      </c>
      <c r="F3871" s="223" t="s">
        <v>358</v>
      </c>
      <c r="H3871" s="224">
        <v>395.28</v>
      </c>
      <c r="I3871" s="225"/>
      <c r="L3871" s="221"/>
      <c r="M3871" s="226"/>
      <c r="N3871" s="227"/>
      <c r="O3871" s="227"/>
      <c r="P3871" s="227"/>
      <c r="Q3871" s="227"/>
      <c r="R3871" s="227"/>
      <c r="S3871" s="227"/>
      <c r="T3871" s="228"/>
      <c r="AT3871" s="222" t="s">
        <v>188</v>
      </c>
      <c r="AU3871" s="222" t="s">
        <v>81</v>
      </c>
      <c r="AV3871" s="14" t="s">
        <v>194</v>
      </c>
      <c r="AW3871" s="14" t="s">
        <v>34</v>
      </c>
      <c r="AX3871" s="14" t="s">
        <v>72</v>
      </c>
      <c r="AY3871" s="222" t="s">
        <v>177</v>
      </c>
    </row>
    <row r="3872" spans="2:51" s="13" customFormat="1" ht="12">
      <c r="B3872" s="213"/>
      <c r="D3872" s="191" t="s">
        <v>188</v>
      </c>
      <c r="E3872" s="214" t="s">
        <v>3</v>
      </c>
      <c r="F3872" s="215" t="s">
        <v>359</v>
      </c>
      <c r="H3872" s="216">
        <v>4080.78</v>
      </c>
      <c r="I3872" s="217"/>
      <c r="L3872" s="213"/>
      <c r="M3872" s="218"/>
      <c r="N3872" s="219"/>
      <c r="O3872" s="219"/>
      <c r="P3872" s="219"/>
      <c r="Q3872" s="219"/>
      <c r="R3872" s="219"/>
      <c r="S3872" s="219"/>
      <c r="T3872" s="220"/>
      <c r="AT3872" s="214" t="s">
        <v>188</v>
      </c>
      <c r="AU3872" s="214" t="s">
        <v>81</v>
      </c>
      <c r="AV3872" s="13" t="s">
        <v>184</v>
      </c>
      <c r="AW3872" s="13" t="s">
        <v>34</v>
      </c>
      <c r="AX3872" s="13" t="s">
        <v>79</v>
      </c>
      <c r="AY3872" s="214" t="s">
        <v>177</v>
      </c>
    </row>
    <row r="3873" spans="2:65" s="1" customFormat="1" ht="24" customHeight="1">
      <c r="B3873" s="177"/>
      <c r="C3873" s="178" t="s">
        <v>3140</v>
      </c>
      <c r="D3873" s="178" t="s">
        <v>179</v>
      </c>
      <c r="E3873" s="179" t="s">
        <v>3141</v>
      </c>
      <c r="F3873" s="180" t="s">
        <v>3142</v>
      </c>
      <c r="G3873" s="181" t="s">
        <v>261</v>
      </c>
      <c r="H3873" s="182">
        <v>2286.26</v>
      </c>
      <c r="I3873" s="183"/>
      <c r="J3873" s="184">
        <f>ROUND(I3873*H3873,2)</f>
        <v>0</v>
      </c>
      <c r="K3873" s="180" t="s">
        <v>183</v>
      </c>
      <c r="L3873" s="37"/>
      <c r="M3873" s="185" t="s">
        <v>3</v>
      </c>
      <c r="N3873" s="186" t="s">
        <v>43</v>
      </c>
      <c r="O3873" s="70"/>
      <c r="P3873" s="187">
        <f>O3873*H3873</f>
        <v>0</v>
      </c>
      <c r="Q3873" s="187">
        <v>0</v>
      </c>
      <c r="R3873" s="187">
        <f>Q3873*H3873</f>
        <v>0</v>
      </c>
      <c r="S3873" s="187">
        <v>0.003</v>
      </c>
      <c r="T3873" s="188">
        <f>S3873*H3873</f>
        <v>6.858780000000001</v>
      </c>
      <c r="AR3873" s="189" t="s">
        <v>265</v>
      </c>
      <c r="AT3873" s="189" t="s">
        <v>179</v>
      </c>
      <c r="AU3873" s="189" t="s">
        <v>81</v>
      </c>
      <c r="AY3873" s="18" t="s">
        <v>177</v>
      </c>
      <c r="BE3873" s="190">
        <f>IF(N3873="základní",J3873,0)</f>
        <v>0</v>
      </c>
      <c r="BF3873" s="190">
        <f>IF(N3873="snížená",J3873,0)</f>
        <v>0</v>
      </c>
      <c r="BG3873" s="190">
        <f>IF(N3873="zákl. přenesená",J3873,0)</f>
        <v>0</v>
      </c>
      <c r="BH3873" s="190">
        <f>IF(N3873="sníž. přenesená",J3873,0)</f>
        <v>0</v>
      </c>
      <c r="BI3873" s="190">
        <f>IF(N3873="nulová",J3873,0)</f>
        <v>0</v>
      </c>
      <c r="BJ3873" s="18" t="s">
        <v>79</v>
      </c>
      <c r="BK3873" s="190">
        <f>ROUND(I3873*H3873,2)</f>
        <v>0</v>
      </c>
      <c r="BL3873" s="18" t="s">
        <v>265</v>
      </c>
      <c r="BM3873" s="189" t="s">
        <v>3143</v>
      </c>
    </row>
    <row r="3874" spans="2:51" s="12" customFormat="1" ht="12">
      <c r="B3874" s="194"/>
      <c r="D3874" s="191" t="s">
        <v>188</v>
      </c>
      <c r="E3874" s="195" t="s">
        <v>3</v>
      </c>
      <c r="F3874" s="196" t="s">
        <v>3144</v>
      </c>
      <c r="H3874" s="197">
        <v>205.4</v>
      </c>
      <c r="I3874" s="198"/>
      <c r="L3874" s="194"/>
      <c r="M3874" s="199"/>
      <c r="N3874" s="200"/>
      <c r="O3874" s="200"/>
      <c r="P3874" s="200"/>
      <c r="Q3874" s="200"/>
      <c r="R3874" s="200"/>
      <c r="S3874" s="200"/>
      <c r="T3874" s="201"/>
      <c r="AT3874" s="195" t="s">
        <v>188</v>
      </c>
      <c r="AU3874" s="195" t="s">
        <v>81</v>
      </c>
      <c r="AV3874" s="12" t="s">
        <v>81</v>
      </c>
      <c r="AW3874" s="12" t="s">
        <v>34</v>
      </c>
      <c r="AX3874" s="12" t="s">
        <v>72</v>
      </c>
      <c r="AY3874" s="195" t="s">
        <v>177</v>
      </c>
    </row>
    <row r="3875" spans="2:51" s="14" customFormat="1" ht="12">
      <c r="B3875" s="221"/>
      <c r="D3875" s="191" t="s">
        <v>188</v>
      </c>
      <c r="E3875" s="222" t="s">
        <v>3</v>
      </c>
      <c r="F3875" s="223" t="s">
        <v>1165</v>
      </c>
      <c r="H3875" s="224">
        <v>205.4</v>
      </c>
      <c r="I3875" s="225"/>
      <c r="L3875" s="221"/>
      <c r="M3875" s="226"/>
      <c r="N3875" s="227"/>
      <c r="O3875" s="227"/>
      <c r="P3875" s="227"/>
      <c r="Q3875" s="227"/>
      <c r="R3875" s="227"/>
      <c r="S3875" s="227"/>
      <c r="T3875" s="228"/>
      <c r="AT3875" s="222" t="s">
        <v>188</v>
      </c>
      <c r="AU3875" s="222" t="s">
        <v>81</v>
      </c>
      <c r="AV3875" s="14" t="s">
        <v>194</v>
      </c>
      <c r="AW3875" s="14" t="s">
        <v>34</v>
      </c>
      <c r="AX3875" s="14" t="s">
        <v>72</v>
      </c>
      <c r="AY3875" s="222" t="s">
        <v>177</v>
      </c>
    </row>
    <row r="3876" spans="2:51" s="12" customFormat="1" ht="12">
      <c r="B3876" s="194"/>
      <c r="D3876" s="191" t="s">
        <v>188</v>
      </c>
      <c r="E3876" s="195" t="s">
        <v>3</v>
      </c>
      <c r="F3876" s="196" t="s">
        <v>3145</v>
      </c>
      <c r="H3876" s="197">
        <v>464</v>
      </c>
      <c r="I3876" s="198"/>
      <c r="L3876" s="194"/>
      <c r="M3876" s="199"/>
      <c r="N3876" s="200"/>
      <c r="O3876" s="200"/>
      <c r="P3876" s="200"/>
      <c r="Q3876" s="200"/>
      <c r="R3876" s="200"/>
      <c r="S3876" s="200"/>
      <c r="T3876" s="201"/>
      <c r="AT3876" s="195" t="s">
        <v>188</v>
      </c>
      <c r="AU3876" s="195" t="s">
        <v>81</v>
      </c>
      <c r="AV3876" s="12" t="s">
        <v>81</v>
      </c>
      <c r="AW3876" s="12" t="s">
        <v>34</v>
      </c>
      <c r="AX3876" s="12" t="s">
        <v>72</v>
      </c>
      <c r="AY3876" s="195" t="s">
        <v>177</v>
      </c>
    </row>
    <row r="3877" spans="2:51" s="14" customFormat="1" ht="12">
      <c r="B3877" s="221"/>
      <c r="D3877" s="191" t="s">
        <v>188</v>
      </c>
      <c r="E3877" s="222" t="s">
        <v>3</v>
      </c>
      <c r="F3877" s="223" t="s">
        <v>1168</v>
      </c>
      <c r="H3877" s="224">
        <v>464</v>
      </c>
      <c r="I3877" s="225"/>
      <c r="L3877" s="221"/>
      <c r="M3877" s="226"/>
      <c r="N3877" s="227"/>
      <c r="O3877" s="227"/>
      <c r="P3877" s="227"/>
      <c r="Q3877" s="227"/>
      <c r="R3877" s="227"/>
      <c r="S3877" s="227"/>
      <c r="T3877" s="228"/>
      <c r="AT3877" s="222" t="s">
        <v>188</v>
      </c>
      <c r="AU3877" s="222" t="s">
        <v>81</v>
      </c>
      <c r="AV3877" s="14" t="s">
        <v>194</v>
      </c>
      <c r="AW3877" s="14" t="s">
        <v>34</v>
      </c>
      <c r="AX3877" s="14" t="s">
        <v>72</v>
      </c>
      <c r="AY3877" s="222" t="s">
        <v>177</v>
      </c>
    </row>
    <row r="3878" spans="2:51" s="12" customFormat="1" ht="12">
      <c r="B3878" s="194"/>
      <c r="D3878" s="191" t="s">
        <v>188</v>
      </c>
      <c r="E3878" s="195" t="s">
        <v>3</v>
      </c>
      <c r="F3878" s="196" t="s">
        <v>3146</v>
      </c>
      <c r="H3878" s="197">
        <v>425.5</v>
      </c>
      <c r="I3878" s="198"/>
      <c r="L3878" s="194"/>
      <c r="M3878" s="199"/>
      <c r="N3878" s="200"/>
      <c r="O3878" s="200"/>
      <c r="P3878" s="200"/>
      <c r="Q3878" s="200"/>
      <c r="R3878" s="200"/>
      <c r="S3878" s="200"/>
      <c r="T3878" s="201"/>
      <c r="AT3878" s="195" t="s">
        <v>188</v>
      </c>
      <c r="AU3878" s="195" t="s">
        <v>81</v>
      </c>
      <c r="AV3878" s="12" t="s">
        <v>81</v>
      </c>
      <c r="AW3878" s="12" t="s">
        <v>34</v>
      </c>
      <c r="AX3878" s="12" t="s">
        <v>72</v>
      </c>
      <c r="AY3878" s="195" t="s">
        <v>177</v>
      </c>
    </row>
    <row r="3879" spans="2:51" s="14" customFormat="1" ht="12">
      <c r="B3879" s="221"/>
      <c r="D3879" s="191" t="s">
        <v>188</v>
      </c>
      <c r="E3879" s="222" t="s">
        <v>3</v>
      </c>
      <c r="F3879" s="223" t="s">
        <v>1170</v>
      </c>
      <c r="H3879" s="224">
        <v>425.5</v>
      </c>
      <c r="I3879" s="225"/>
      <c r="L3879" s="221"/>
      <c r="M3879" s="226"/>
      <c r="N3879" s="227"/>
      <c r="O3879" s="227"/>
      <c r="P3879" s="227"/>
      <c r="Q3879" s="227"/>
      <c r="R3879" s="227"/>
      <c r="S3879" s="227"/>
      <c r="T3879" s="228"/>
      <c r="AT3879" s="222" t="s">
        <v>188</v>
      </c>
      <c r="AU3879" s="222" t="s">
        <v>81</v>
      </c>
      <c r="AV3879" s="14" t="s">
        <v>194</v>
      </c>
      <c r="AW3879" s="14" t="s">
        <v>34</v>
      </c>
      <c r="AX3879" s="14" t="s">
        <v>72</v>
      </c>
      <c r="AY3879" s="222" t="s">
        <v>177</v>
      </c>
    </row>
    <row r="3880" spans="2:51" s="12" customFormat="1" ht="12">
      <c r="B3880" s="194"/>
      <c r="D3880" s="191" t="s">
        <v>188</v>
      </c>
      <c r="E3880" s="195" t="s">
        <v>3</v>
      </c>
      <c r="F3880" s="196" t="s">
        <v>3146</v>
      </c>
      <c r="H3880" s="197">
        <v>425.5</v>
      </c>
      <c r="I3880" s="198"/>
      <c r="L3880" s="194"/>
      <c r="M3880" s="199"/>
      <c r="N3880" s="200"/>
      <c r="O3880" s="200"/>
      <c r="P3880" s="200"/>
      <c r="Q3880" s="200"/>
      <c r="R3880" s="200"/>
      <c r="S3880" s="200"/>
      <c r="T3880" s="201"/>
      <c r="AT3880" s="195" t="s">
        <v>188</v>
      </c>
      <c r="AU3880" s="195" t="s">
        <v>81</v>
      </c>
      <c r="AV3880" s="12" t="s">
        <v>81</v>
      </c>
      <c r="AW3880" s="12" t="s">
        <v>34</v>
      </c>
      <c r="AX3880" s="12" t="s">
        <v>72</v>
      </c>
      <c r="AY3880" s="195" t="s">
        <v>177</v>
      </c>
    </row>
    <row r="3881" spans="2:51" s="14" customFormat="1" ht="12">
      <c r="B3881" s="221"/>
      <c r="D3881" s="191" t="s">
        <v>188</v>
      </c>
      <c r="E3881" s="222" t="s">
        <v>3</v>
      </c>
      <c r="F3881" s="223" t="s">
        <v>1171</v>
      </c>
      <c r="H3881" s="224">
        <v>425.5</v>
      </c>
      <c r="I3881" s="225"/>
      <c r="L3881" s="221"/>
      <c r="M3881" s="226"/>
      <c r="N3881" s="227"/>
      <c r="O3881" s="227"/>
      <c r="P3881" s="227"/>
      <c r="Q3881" s="227"/>
      <c r="R3881" s="227"/>
      <c r="S3881" s="227"/>
      <c r="T3881" s="228"/>
      <c r="AT3881" s="222" t="s">
        <v>188</v>
      </c>
      <c r="AU3881" s="222" t="s">
        <v>81</v>
      </c>
      <c r="AV3881" s="14" t="s">
        <v>194</v>
      </c>
      <c r="AW3881" s="14" t="s">
        <v>34</v>
      </c>
      <c r="AX3881" s="14" t="s">
        <v>72</v>
      </c>
      <c r="AY3881" s="222" t="s">
        <v>177</v>
      </c>
    </row>
    <row r="3882" spans="2:51" s="12" customFormat="1" ht="12">
      <c r="B3882" s="194"/>
      <c r="D3882" s="191" t="s">
        <v>188</v>
      </c>
      <c r="E3882" s="195" t="s">
        <v>3</v>
      </c>
      <c r="F3882" s="196" t="s">
        <v>3147</v>
      </c>
      <c r="H3882" s="197">
        <v>529.25</v>
      </c>
      <c r="I3882" s="198"/>
      <c r="L3882" s="194"/>
      <c r="M3882" s="199"/>
      <c r="N3882" s="200"/>
      <c r="O3882" s="200"/>
      <c r="P3882" s="200"/>
      <c r="Q3882" s="200"/>
      <c r="R3882" s="200"/>
      <c r="S3882" s="200"/>
      <c r="T3882" s="201"/>
      <c r="AT3882" s="195" t="s">
        <v>188</v>
      </c>
      <c r="AU3882" s="195" t="s">
        <v>81</v>
      </c>
      <c r="AV3882" s="12" t="s">
        <v>81</v>
      </c>
      <c r="AW3882" s="12" t="s">
        <v>34</v>
      </c>
      <c r="AX3882" s="12" t="s">
        <v>72</v>
      </c>
      <c r="AY3882" s="195" t="s">
        <v>177</v>
      </c>
    </row>
    <row r="3883" spans="2:51" s="14" customFormat="1" ht="12">
      <c r="B3883" s="221"/>
      <c r="D3883" s="191" t="s">
        <v>188</v>
      </c>
      <c r="E3883" s="222" t="s">
        <v>3</v>
      </c>
      <c r="F3883" s="223" t="s">
        <v>1173</v>
      </c>
      <c r="H3883" s="224">
        <v>529.25</v>
      </c>
      <c r="I3883" s="225"/>
      <c r="L3883" s="221"/>
      <c r="M3883" s="226"/>
      <c r="N3883" s="227"/>
      <c r="O3883" s="227"/>
      <c r="P3883" s="227"/>
      <c r="Q3883" s="227"/>
      <c r="R3883" s="227"/>
      <c r="S3883" s="227"/>
      <c r="T3883" s="228"/>
      <c r="AT3883" s="222" t="s">
        <v>188</v>
      </c>
      <c r="AU3883" s="222" t="s">
        <v>81</v>
      </c>
      <c r="AV3883" s="14" t="s">
        <v>194</v>
      </c>
      <c r="AW3883" s="14" t="s">
        <v>34</v>
      </c>
      <c r="AX3883" s="14" t="s">
        <v>72</v>
      </c>
      <c r="AY3883" s="222" t="s">
        <v>177</v>
      </c>
    </row>
    <row r="3884" spans="2:51" s="12" customFormat="1" ht="12">
      <c r="B3884" s="194"/>
      <c r="D3884" s="191" t="s">
        <v>188</v>
      </c>
      <c r="E3884" s="195" t="s">
        <v>3</v>
      </c>
      <c r="F3884" s="196" t="s">
        <v>3148</v>
      </c>
      <c r="H3884" s="197">
        <v>236.61</v>
      </c>
      <c r="I3884" s="198"/>
      <c r="L3884" s="194"/>
      <c r="M3884" s="199"/>
      <c r="N3884" s="200"/>
      <c r="O3884" s="200"/>
      <c r="P3884" s="200"/>
      <c r="Q3884" s="200"/>
      <c r="R3884" s="200"/>
      <c r="S3884" s="200"/>
      <c r="T3884" s="201"/>
      <c r="AT3884" s="195" t="s">
        <v>188</v>
      </c>
      <c r="AU3884" s="195" t="s">
        <v>81</v>
      </c>
      <c r="AV3884" s="12" t="s">
        <v>81</v>
      </c>
      <c r="AW3884" s="12" t="s">
        <v>34</v>
      </c>
      <c r="AX3884" s="12" t="s">
        <v>72</v>
      </c>
      <c r="AY3884" s="195" t="s">
        <v>177</v>
      </c>
    </row>
    <row r="3885" spans="2:51" s="14" customFormat="1" ht="12">
      <c r="B3885" s="221"/>
      <c r="D3885" s="191" t="s">
        <v>188</v>
      </c>
      <c r="E3885" s="222" t="s">
        <v>3</v>
      </c>
      <c r="F3885" s="223" t="s">
        <v>1175</v>
      </c>
      <c r="H3885" s="224">
        <v>236.61</v>
      </c>
      <c r="I3885" s="225"/>
      <c r="L3885" s="221"/>
      <c r="M3885" s="226"/>
      <c r="N3885" s="227"/>
      <c r="O3885" s="227"/>
      <c r="P3885" s="227"/>
      <c r="Q3885" s="227"/>
      <c r="R3885" s="227"/>
      <c r="S3885" s="227"/>
      <c r="T3885" s="228"/>
      <c r="AT3885" s="222" t="s">
        <v>188</v>
      </c>
      <c r="AU3885" s="222" t="s">
        <v>81</v>
      </c>
      <c r="AV3885" s="14" t="s">
        <v>194</v>
      </c>
      <c r="AW3885" s="14" t="s">
        <v>34</v>
      </c>
      <c r="AX3885" s="14" t="s">
        <v>72</v>
      </c>
      <c r="AY3885" s="222" t="s">
        <v>177</v>
      </c>
    </row>
    <row r="3886" spans="2:51" s="13" customFormat="1" ht="12">
      <c r="B3886" s="213"/>
      <c r="D3886" s="191" t="s">
        <v>188</v>
      </c>
      <c r="E3886" s="214" t="s">
        <v>3</v>
      </c>
      <c r="F3886" s="215" t="s">
        <v>359</v>
      </c>
      <c r="H3886" s="216">
        <v>2286.26</v>
      </c>
      <c r="I3886" s="217"/>
      <c r="L3886" s="213"/>
      <c r="M3886" s="218"/>
      <c r="N3886" s="219"/>
      <c r="O3886" s="219"/>
      <c r="P3886" s="219"/>
      <c r="Q3886" s="219"/>
      <c r="R3886" s="219"/>
      <c r="S3886" s="219"/>
      <c r="T3886" s="220"/>
      <c r="AT3886" s="214" t="s">
        <v>188</v>
      </c>
      <c r="AU3886" s="214" t="s">
        <v>81</v>
      </c>
      <c r="AV3886" s="13" t="s">
        <v>184</v>
      </c>
      <c r="AW3886" s="13" t="s">
        <v>34</v>
      </c>
      <c r="AX3886" s="13" t="s">
        <v>79</v>
      </c>
      <c r="AY3886" s="214" t="s">
        <v>177</v>
      </c>
    </row>
    <row r="3887" spans="2:65" s="1" customFormat="1" ht="48" customHeight="1">
      <c r="B3887" s="177"/>
      <c r="C3887" s="178" t="s">
        <v>3149</v>
      </c>
      <c r="D3887" s="178" t="s">
        <v>179</v>
      </c>
      <c r="E3887" s="179" t="s">
        <v>3150</v>
      </c>
      <c r="F3887" s="180" t="s">
        <v>3151</v>
      </c>
      <c r="G3887" s="181" t="s">
        <v>221</v>
      </c>
      <c r="H3887" s="182">
        <v>19.384</v>
      </c>
      <c r="I3887" s="183"/>
      <c r="J3887" s="184">
        <f>ROUND(I3887*H3887,2)</f>
        <v>0</v>
      </c>
      <c r="K3887" s="180" t="s">
        <v>183</v>
      </c>
      <c r="L3887" s="37"/>
      <c r="M3887" s="185" t="s">
        <v>3</v>
      </c>
      <c r="N3887" s="186" t="s">
        <v>43</v>
      </c>
      <c r="O3887" s="70"/>
      <c r="P3887" s="187">
        <f>O3887*H3887</f>
        <v>0</v>
      </c>
      <c r="Q3887" s="187">
        <v>0</v>
      </c>
      <c r="R3887" s="187">
        <f>Q3887*H3887</f>
        <v>0</v>
      </c>
      <c r="S3887" s="187">
        <v>0</v>
      </c>
      <c r="T3887" s="188">
        <f>S3887*H3887</f>
        <v>0</v>
      </c>
      <c r="AR3887" s="189" t="s">
        <v>265</v>
      </c>
      <c r="AT3887" s="189" t="s">
        <v>179</v>
      </c>
      <c r="AU3887" s="189" t="s">
        <v>81</v>
      </c>
      <c r="AY3887" s="18" t="s">
        <v>177</v>
      </c>
      <c r="BE3887" s="190">
        <f>IF(N3887="základní",J3887,0)</f>
        <v>0</v>
      </c>
      <c r="BF3887" s="190">
        <f>IF(N3887="snížená",J3887,0)</f>
        <v>0</v>
      </c>
      <c r="BG3887" s="190">
        <f>IF(N3887="zákl. přenesená",J3887,0)</f>
        <v>0</v>
      </c>
      <c r="BH3887" s="190">
        <f>IF(N3887="sníž. přenesená",J3887,0)</f>
        <v>0</v>
      </c>
      <c r="BI3887" s="190">
        <f>IF(N3887="nulová",J3887,0)</f>
        <v>0</v>
      </c>
      <c r="BJ3887" s="18" t="s">
        <v>79</v>
      </c>
      <c r="BK3887" s="190">
        <f>ROUND(I3887*H3887,2)</f>
        <v>0</v>
      </c>
      <c r="BL3887" s="18" t="s">
        <v>265</v>
      </c>
      <c r="BM3887" s="189" t="s">
        <v>3152</v>
      </c>
    </row>
    <row r="3888" spans="2:47" s="1" customFormat="1" ht="12">
      <c r="B3888" s="37"/>
      <c r="D3888" s="191" t="s">
        <v>186</v>
      </c>
      <c r="F3888" s="192" t="s">
        <v>2756</v>
      </c>
      <c r="I3888" s="122"/>
      <c r="L3888" s="37"/>
      <c r="M3888" s="193"/>
      <c r="N3888" s="70"/>
      <c r="O3888" s="70"/>
      <c r="P3888" s="70"/>
      <c r="Q3888" s="70"/>
      <c r="R3888" s="70"/>
      <c r="S3888" s="70"/>
      <c r="T3888" s="71"/>
      <c r="AT3888" s="18" t="s">
        <v>186</v>
      </c>
      <c r="AU3888" s="18" t="s">
        <v>81</v>
      </c>
    </row>
    <row r="3889" spans="2:63" s="11" customFormat="1" ht="22.8" customHeight="1">
      <c r="B3889" s="164"/>
      <c r="D3889" s="165" t="s">
        <v>71</v>
      </c>
      <c r="E3889" s="175" t="s">
        <v>3153</v>
      </c>
      <c r="F3889" s="175" t="s">
        <v>3154</v>
      </c>
      <c r="I3889" s="167"/>
      <c r="J3889" s="176">
        <f>BK3889</f>
        <v>0</v>
      </c>
      <c r="L3889" s="164"/>
      <c r="M3889" s="169"/>
      <c r="N3889" s="170"/>
      <c r="O3889" s="170"/>
      <c r="P3889" s="171">
        <f>SUM(P3890:P5160)</f>
        <v>0</v>
      </c>
      <c r="Q3889" s="170"/>
      <c r="R3889" s="171">
        <f>SUM(R3890:R5160)</f>
        <v>48.781265</v>
      </c>
      <c r="S3889" s="170"/>
      <c r="T3889" s="172">
        <f>SUM(T3890:T5160)</f>
        <v>274.152308</v>
      </c>
      <c r="AR3889" s="165" t="s">
        <v>81</v>
      </c>
      <c r="AT3889" s="173" t="s">
        <v>71</v>
      </c>
      <c r="AU3889" s="173" t="s">
        <v>79</v>
      </c>
      <c r="AY3889" s="165" t="s">
        <v>177</v>
      </c>
      <c r="BK3889" s="174">
        <f>SUM(BK3890:BK5160)</f>
        <v>0</v>
      </c>
    </row>
    <row r="3890" spans="2:65" s="1" customFormat="1" ht="24" customHeight="1">
      <c r="B3890" s="177"/>
      <c r="C3890" s="178" t="s">
        <v>3155</v>
      </c>
      <c r="D3890" s="178" t="s">
        <v>179</v>
      </c>
      <c r="E3890" s="179" t="s">
        <v>3156</v>
      </c>
      <c r="F3890" s="180" t="s">
        <v>3157</v>
      </c>
      <c r="G3890" s="181" t="s">
        <v>261</v>
      </c>
      <c r="H3890" s="182">
        <v>2437.709</v>
      </c>
      <c r="I3890" s="183"/>
      <c r="J3890" s="184">
        <f>ROUND(I3890*H3890,2)</f>
        <v>0</v>
      </c>
      <c r="K3890" s="180" t="s">
        <v>183</v>
      </c>
      <c r="L3890" s="37"/>
      <c r="M3890" s="185" t="s">
        <v>3</v>
      </c>
      <c r="N3890" s="186" t="s">
        <v>43</v>
      </c>
      <c r="O3890" s="70"/>
      <c r="P3890" s="187">
        <f>O3890*H3890</f>
        <v>0</v>
      </c>
      <c r="Q3890" s="187">
        <v>0.0003</v>
      </c>
      <c r="R3890" s="187">
        <f>Q3890*H3890</f>
        <v>0.7313126999999999</v>
      </c>
      <c r="S3890" s="187">
        <v>0</v>
      </c>
      <c r="T3890" s="188">
        <f>S3890*H3890</f>
        <v>0</v>
      </c>
      <c r="AR3890" s="189" t="s">
        <v>265</v>
      </c>
      <c r="AT3890" s="189" t="s">
        <v>179</v>
      </c>
      <c r="AU3890" s="189" t="s">
        <v>81</v>
      </c>
      <c r="AY3890" s="18" t="s">
        <v>177</v>
      </c>
      <c r="BE3890" s="190">
        <f>IF(N3890="základní",J3890,0)</f>
        <v>0</v>
      </c>
      <c r="BF3890" s="190">
        <f>IF(N3890="snížená",J3890,0)</f>
        <v>0</v>
      </c>
      <c r="BG3890" s="190">
        <f>IF(N3890="zákl. přenesená",J3890,0)</f>
        <v>0</v>
      </c>
      <c r="BH3890" s="190">
        <f>IF(N3890="sníž. přenesená",J3890,0)</f>
        <v>0</v>
      </c>
      <c r="BI3890" s="190">
        <f>IF(N3890="nulová",J3890,0)</f>
        <v>0</v>
      </c>
      <c r="BJ3890" s="18" t="s">
        <v>79</v>
      </c>
      <c r="BK3890" s="190">
        <f>ROUND(I3890*H3890,2)</f>
        <v>0</v>
      </c>
      <c r="BL3890" s="18" t="s">
        <v>265</v>
      </c>
      <c r="BM3890" s="189" t="s">
        <v>3158</v>
      </c>
    </row>
    <row r="3891" spans="2:47" s="1" customFormat="1" ht="12">
      <c r="B3891" s="37"/>
      <c r="D3891" s="191" t="s">
        <v>186</v>
      </c>
      <c r="F3891" s="192" t="s">
        <v>3159</v>
      </c>
      <c r="I3891" s="122"/>
      <c r="L3891" s="37"/>
      <c r="M3891" s="193"/>
      <c r="N3891" s="70"/>
      <c r="O3891" s="70"/>
      <c r="P3891" s="70"/>
      <c r="Q3891" s="70"/>
      <c r="R3891" s="70"/>
      <c r="S3891" s="70"/>
      <c r="T3891" s="71"/>
      <c r="AT3891" s="18" t="s">
        <v>186</v>
      </c>
      <c r="AU3891" s="18" t="s">
        <v>81</v>
      </c>
    </row>
    <row r="3892" spans="2:51" s="12" customFormat="1" ht="12">
      <c r="B3892" s="194"/>
      <c r="D3892" s="191" t="s">
        <v>188</v>
      </c>
      <c r="E3892" s="195" t="s">
        <v>3</v>
      </c>
      <c r="F3892" s="196" t="s">
        <v>735</v>
      </c>
      <c r="H3892" s="197">
        <v>16.17</v>
      </c>
      <c r="I3892" s="198"/>
      <c r="L3892" s="194"/>
      <c r="M3892" s="199"/>
      <c r="N3892" s="200"/>
      <c r="O3892" s="200"/>
      <c r="P3892" s="200"/>
      <c r="Q3892" s="200"/>
      <c r="R3892" s="200"/>
      <c r="S3892" s="200"/>
      <c r="T3892" s="201"/>
      <c r="AT3892" s="195" t="s">
        <v>188</v>
      </c>
      <c r="AU3892" s="195" t="s">
        <v>81</v>
      </c>
      <c r="AV3892" s="12" t="s">
        <v>81</v>
      </c>
      <c r="AW3892" s="12" t="s">
        <v>34</v>
      </c>
      <c r="AX3892" s="12" t="s">
        <v>72</v>
      </c>
      <c r="AY3892" s="195" t="s">
        <v>177</v>
      </c>
    </row>
    <row r="3893" spans="2:51" s="12" customFormat="1" ht="12">
      <c r="B3893" s="194"/>
      <c r="D3893" s="191" t="s">
        <v>188</v>
      </c>
      <c r="E3893" s="195" t="s">
        <v>3</v>
      </c>
      <c r="F3893" s="196" t="s">
        <v>736</v>
      </c>
      <c r="H3893" s="197">
        <v>-3.2</v>
      </c>
      <c r="I3893" s="198"/>
      <c r="L3893" s="194"/>
      <c r="M3893" s="199"/>
      <c r="N3893" s="200"/>
      <c r="O3893" s="200"/>
      <c r="P3893" s="200"/>
      <c r="Q3893" s="200"/>
      <c r="R3893" s="200"/>
      <c r="S3893" s="200"/>
      <c r="T3893" s="201"/>
      <c r="AT3893" s="195" t="s">
        <v>188</v>
      </c>
      <c r="AU3893" s="195" t="s">
        <v>81</v>
      </c>
      <c r="AV3893" s="12" t="s">
        <v>81</v>
      </c>
      <c r="AW3893" s="12" t="s">
        <v>34</v>
      </c>
      <c r="AX3893" s="12" t="s">
        <v>72</v>
      </c>
      <c r="AY3893" s="195" t="s">
        <v>177</v>
      </c>
    </row>
    <row r="3894" spans="2:51" s="12" customFormat="1" ht="12">
      <c r="B3894" s="194"/>
      <c r="D3894" s="191" t="s">
        <v>188</v>
      </c>
      <c r="E3894" s="195" t="s">
        <v>3</v>
      </c>
      <c r="F3894" s="196" t="s">
        <v>737</v>
      </c>
      <c r="H3894" s="197">
        <v>-1.2</v>
      </c>
      <c r="I3894" s="198"/>
      <c r="L3894" s="194"/>
      <c r="M3894" s="199"/>
      <c r="N3894" s="200"/>
      <c r="O3894" s="200"/>
      <c r="P3894" s="200"/>
      <c r="Q3894" s="200"/>
      <c r="R3894" s="200"/>
      <c r="S3894" s="200"/>
      <c r="T3894" s="201"/>
      <c r="AT3894" s="195" t="s">
        <v>188</v>
      </c>
      <c r="AU3894" s="195" t="s">
        <v>81</v>
      </c>
      <c r="AV3894" s="12" t="s">
        <v>81</v>
      </c>
      <c r="AW3894" s="12" t="s">
        <v>34</v>
      </c>
      <c r="AX3894" s="12" t="s">
        <v>72</v>
      </c>
      <c r="AY3894" s="195" t="s">
        <v>177</v>
      </c>
    </row>
    <row r="3895" spans="2:51" s="12" customFormat="1" ht="12">
      <c r="B3895" s="194"/>
      <c r="D3895" s="191" t="s">
        <v>188</v>
      </c>
      <c r="E3895" s="195" t="s">
        <v>3</v>
      </c>
      <c r="F3895" s="196" t="s">
        <v>406</v>
      </c>
      <c r="H3895" s="197">
        <v>-1.4</v>
      </c>
      <c r="I3895" s="198"/>
      <c r="L3895" s="194"/>
      <c r="M3895" s="199"/>
      <c r="N3895" s="200"/>
      <c r="O3895" s="200"/>
      <c r="P3895" s="200"/>
      <c r="Q3895" s="200"/>
      <c r="R3895" s="200"/>
      <c r="S3895" s="200"/>
      <c r="T3895" s="201"/>
      <c r="AT3895" s="195" t="s">
        <v>188</v>
      </c>
      <c r="AU3895" s="195" t="s">
        <v>81</v>
      </c>
      <c r="AV3895" s="12" t="s">
        <v>81</v>
      </c>
      <c r="AW3895" s="12" t="s">
        <v>34</v>
      </c>
      <c r="AX3895" s="12" t="s">
        <v>72</v>
      </c>
      <c r="AY3895" s="195" t="s">
        <v>177</v>
      </c>
    </row>
    <row r="3896" spans="2:51" s="12" customFormat="1" ht="12">
      <c r="B3896" s="194"/>
      <c r="D3896" s="191" t="s">
        <v>188</v>
      </c>
      <c r="E3896" s="195" t="s">
        <v>3</v>
      </c>
      <c r="F3896" s="196" t="s">
        <v>738</v>
      </c>
      <c r="H3896" s="197">
        <v>10.71</v>
      </c>
      <c r="I3896" s="198"/>
      <c r="L3896" s="194"/>
      <c r="M3896" s="199"/>
      <c r="N3896" s="200"/>
      <c r="O3896" s="200"/>
      <c r="P3896" s="200"/>
      <c r="Q3896" s="200"/>
      <c r="R3896" s="200"/>
      <c r="S3896" s="200"/>
      <c r="T3896" s="201"/>
      <c r="AT3896" s="195" t="s">
        <v>188</v>
      </c>
      <c r="AU3896" s="195" t="s">
        <v>81</v>
      </c>
      <c r="AV3896" s="12" t="s">
        <v>81</v>
      </c>
      <c r="AW3896" s="12" t="s">
        <v>34</v>
      </c>
      <c r="AX3896" s="12" t="s">
        <v>72</v>
      </c>
      <c r="AY3896" s="195" t="s">
        <v>177</v>
      </c>
    </row>
    <row r="3897" spans="2:51" s="12" customFormat="1" ht="12">
      <c r="B3897" s="194"/>
      <c r="D3897" s="191" t="s">
        <v>188</v>
      </c>
      <c r="E3897" s="195" t="s">
        <v>3</v>
      </c>
      <c r="F3897" s="196" t="s">
        <v>406</v>
      </c>
      <c r="H3897" s="197">
        <v>-1.4</v>
      </c>
      <c r="I3897" s="198"/>
      <c r="L3897" s="194"/>
      <c r="M3897" s="199"/>
      <c r="N3897" s="200"/>
      <c r="O3897" s="200"/>
      <c r="P3897" s="200"/>
      <c r="Q3897" s="200"/>
      <c r="R3897" s="200"/>
      <c r="S3897" s="200"/>
      <c r="T3897" s="201"/>
      <c r="AT3897" s="195" t="s">
        <v>188</v>
      </c>
      <c r="AU3897" s="195" t="s">
        <v>81</v>
      </c>
      <c r="AV3897" s="12" t="s">
        <v>81</v>
      </c>
      <c r="AW3897" s="12" t="s">
        <v>34</v>
      </c>
      <c r="AX3897" s="12" t="s">
        <v>72</v>
      </c>
      <c r="AY3897" s="195" t="s">
        <v>177</v>
      </c>
    </row>
    <row r="3898" spans="2:51" s="12" customFormat="1" ht="12">
      <c r="B3898" s="194"/>
      <c r="D3898" s="191" t="s">
        <v>188</v>
      </c>
      <c r="E3898" s="195" t="s">
        <v>3</v>
      </c>
      <c r="F3898" s="196" t="s">
        <v>739</v>
      </c>
      <c r="H3898" s="197">
        <v>9.66</v>
      </c>
      <c r="I3898" s="198"/>
      <c r="L3898" s="194"/>
      <c r="M3898" s="199"/>
      <c r="N3898" s="200"/>
      <c r="O3898" s="200"/>
      <c r="P3898" s="200"/>
      <c r="Q3898" s="200"/>
      <c r="R3898" s="200"/>
      <c r="S3898" s="200"/>
      <c r="T3898" s="201"/>
      <c r="AT3898" s="195" t="s">
        <v>188</v>
      </c>
      <c r="AU3898" s="195" t="s">
        <v>81</v>
      </c>
      <c r="AV3898" s="12" t="s">
        <v>81</v>
      </c>
      <c r="AW3898" s="12" t="s">
        <v>34</v>
      </c>
      <c r="AX3898" s="12" t="s">
        <v>72</v>
      </c>
      <c r="AY3898" s="195" t="s">
        <v>177</v>
      </c>
    </row>
    <row r="3899" spans="2:51" s="12" customFormat="1" ht="12">
      <c r="B3899" s="194"/>
      <c r="D3899" s="191" t="s">
        <v>188</v>
      </c>
      <c r="E3899" s="195" t="s">
        <v>3</v>
      </c>
      <c r="F3899" s="196" t="s">
        <v>737</v>
      </c>
      <c r="H3899" s="197">
        <v>-1.2</v>
      </c>
      <c r="I3899" s="198"/>
      <c r="L3899" s="194"/>
      <c r="M3899" s="199"/>
      <c r="N3899" s="200"/>
      <c r="O3899" s="200"/>
      <c r="P3899" s="200"/>
      <c r="Q3899" s="200"/>
      <c r="R3899" s="200"/>
      <c r="S3899" s="200"/>
      <c r="T3899" s="201"/>
      <c r="AT3899" s="195" t="s">
        <v>188</v>
      </c>
      <c r="AU3899" s="195" t="s">
        <v>81</v>
      </c>
      <c r="AV3899" s="12" t="s">
        <v>81</v>
      </c>
      <c r="AW3899" s="12" t="s">
        <v>34</v>
      </c>
      <c r="AX3899" s="12" t="s">
        <v>72</v>
      </c>
      <c r="AY3899" s="195" t="s">
        <v>177</v>
      </c>
    </row>
    <row r="3900" spans="2:51" s="12" customFormat="1" ht="12">
      <c r="B3900" s="194"/>
      <c r="D3900" s="191" t="s">
        <v>188</v>
      </c>
      <c r="E3900" s="195" t="s">
        <v>3</v>
      </c>
      <c r="F3900" s="196" t="s">
        <v>740</v>
      </c>
      <c r="H3900" s="197">
        <v>4.65</v>
      </c>
      <c r="I3900" s="198"/>
      <c r="L3900" s="194"/>
      <c r="M3900" s="199"/>
      <c r="N3900" s="200"/>
      <c r="O3900" s="200"/>
      <c r="P3900" s="200"/>
      <c r="Q3900" s="200"/>
      <c r="R3900" s="200"/>
      <c r="S3900" s="200"/>
      <c r="T3900" s="201"/>
      <c r="AT3900" s="195" t="s">
        <v>188</v>
      </c>
      <c r="AU3900" s="195" t="s">
        <v>81</v>
      </c>
      <c r="AV3900" s="12" t="s">
        <v>81</v>
      </c>
      <c r="AW3900" s="12" t="s">
        <v>34</v>
      </c>
      <c r="AX3900" s="12" t="s">
        <v>72</v>
      </c>
      <c r="AY3900" s="195" t="s">
        <v>177</v>
      </c>
    </row>
    <row r="3901" spans="2:51" s="12" customFormat="1" ht="12">
      <c r="B3901" s="194"/>
      <c r="D3901" s="191" t="s">
        <v>188</v>
      </c>
      <c r="E3901" s="195" t="s">
        <v>3</v>
      </c>
      <c r="F3901" s="196" t="s">
        <v>741</v>
      </c>
      <c r="H3901" s="197">
        <v>18.27</v>
      </c>
      <c r="I3901" s="198"/>
      <c r="L3901" s="194"/>
      <c r="M3901" s="199"/>
      <c r="N3901" s="200"/>
      <c r="O3901" s="200"/>
      <c r="P3901" s="200"/>
      <c r="Q3901" s="200"/>
      <c r="R3901" s="200"/>
      <c r="S3901" s="200"/>
      <c r="T3901" s="201"/>
      <c r="AT3901" s="195" t="s">
        <v>188</v>
      </c>
      <c r="AU3901" s="195" t="s">
        <v>81</v>
      </c>
      <c r="AV3901" s="12" t="s">
        <v>81</v>
      </c>
      <c r="AW3901" s="12" t="s">
        <v>34</v>
      </c>
      <c r="AX3901" s="12" t="s">
        <v>72</v>
      </c>
      <c r="AY3901" s="195" t="s">
        <v>177</v>
      </c>
    </row>
    <row r="3902" spans="2:51" s="12" customFormat="1" ht="12">
      <c r="B3902" s="194"/>
      <c r="D3902" s="191" t="s">
        <v>188</v>
      </c>
      <c r="E3902" s="195" t="s">
        <v>3</v>
      </c>
      <c r="F3902" s="196" t="s">
        <v>410</v>
      </c>
      <c r="H3902" s="197">
        <v>-1.6</v>
      </c>
      <c r="I3902" s="198"/>
      <c r="L3902" s="194"/>
      <c r="M3902" s="199"/>
      <c r="N3902" s="200"/>
      <c r="O3902" s="200"/>
      <c r="P3902" s="200"/>
      <c r="Q3902" s="200"/>
      <c r="R3902" s="200"/>
      <c r="S3902" s="200"/>
      <c r="T3902" s="201"/>
      <c r="AT3902" s="195" t="s">
        <v>188</v>
      </c>
      <c r="AU3902" s="195" t="s">
        <v>81</v>
      </c>
      <c r="AV3902" s="12" t="s">
        <v>81</v>
      </c>
      <c r="AW3902" s="12" t="s">
        <v>34</v>
      </c>
      <c r="AX3902" s="12" t="s">
        <v>72</v>
      </c>
      <c r="AY3902" s="195" t="s">
        <v>177</v>
      </c>
    </row>
    <row r="3903" spans="2:51" s="12" customFormat="1" ht="12">
      <c r="B3903" s="194"/>
      <c r="D3903" s="191" t="s">
        <v>188</v>
      </c>
      <c r="E3903" s="195" t="s">
        <v>3</v>
      </c>
      <c r="F3903" s="196" t="s">
        <v>406</v>
      </c>
      <c r="H3903" s="197">
        <v>-1.4</v>
      </c>
      <c r="I3903" s="198"/>
      <c r="L3903" s="194"/>
      <c r="M3903" s="199"/>
      <c r="N3903" s="200"/>
      <c r="O3903" s="200"/>
      <c r="P3903" s="200"/>
      <c r="Q3903" s="200"/>
      <c r="R3903" s="200"/>
      <c r="S3903" s="200"/>
      <c r="T3903" s="201"/>
      <c r="AT3903" s="195" t="s">
        <v>188</v>
      </c>
      <c r="AU3903" s="195" t="s">
        <v>81</v>
      </c>
      <c r="AV3903" s="12" t="s">
        <v>81</v>
      </c>
      <c r="AW3903" s="12" t="s">
        <v>34</v>
      </c>
      <c r="AX3903" s="12" t="s">
        <v>72</v>
      </c>
      <c r="AY3903" s="195" t="s">
        <v>177</v>
      </c>
    </row>
    <row r="3904" spans="2:51" s="12" customFormat="1" ht="12">
      <c r="B3904" s="194"/>
      <c r="D3904" s="191" t="s">
        <v>188</v>
      </c>
      <c r="E3904" s="195" t="s">
        <v>3</v>
      </c>
      <c r="F3904" s="196" t="s">
        <v>737</v>
      </c>
      <c r="H3904" s="197">
        <v>-1.2</v>
      </c>
      <c r="I3904" s="198"/>
      <c r="L3904" s="194"/>
      <c r="M3904" s="199"/>
      <c r="N3904" s="200"/>
      <c r="O3904" s="200"/>
      <c r="P3904" s="200"/>
      <c r="Q3904" s="200"/>
      <c r="R3904" s="200"/>
      <c r="S3904" s="200"/>
      <c r="T3904" s="201"/>
      <c r="AT3904" s="195" t="s">
        <v>188</v>
      </c>
      <c r="AU3904" s="195" t="s">
        <v>81</v>
      </c>
      <c r="AV3904" s="12" t="s">
        <v>81</v>
      </c>
      <c r="AW3904" s="12" t="s">
        <v>34</v>
      </c>
      <c r="AX3904" s="12" t="s">
        <v>72</v>
      </c>
      <c r="AY3904" s="195" t="s">
        <v>177</v>
      </c>
    </row>
    <row r="3905" spans="2:51" s="12" customFormat="1" ht="12">
      <c r="B3905" s="194"/>
      <c r="D3905" s="191" t="s">
        <v>188</v>
      </c>
      <c r="E3905" s="195" t="s">
        <v>3</v>
      </c>
      <c r="F3905" s="196" t="s">
        <v>742</v>
      </c>
      <c r="H3905" s="197">
        <v>11.76</v>
      </c>
      <c r="I3905" s="198"/>
      <c r="L3905" s="194"/>
      <c r="M3905" s="199"/>
      <c r="N3905" s="200"/>
      <c r="O3905" s="200"/>
      <c r="P3905" s="200"/>
      <c r="Q3905" s="200"/>
      <c r="R3905" s="200"/>
      <c r="S3905" s="200"/>
      <c r="T3905" s="201"/>
      <c r="AT3905" s="195" t="s">
        <v>188</v>
      </c>
      <c r="AU3905" s="195" t="s">
        <v>81</v>
      </c>
      <c r="AV3905" s="12" t="s">
        <v>81</v>
      </c>
      <c r="AW3905" s="12" t="s">
        <v>34</v>
      </c>
      <c r="AX3905" s="12" t="s">
        <v>72</v>
      </c>
      <c r="AY3905" s="195" t="s">
        <v>177</v>
      </c>
    </row>
    <row r="3906" spans="2:51" s="12" customFormat="1" ht="12">
      <c r="B3906" s="194"/>
      <c r="D3906" s="191" t="s">
        <v>188</v>
      </c>
      <c r="E3906" s="195" t="s">
        <v>3</v>
      </c>
      <c r="F3906" s="196" t="s">
        <v>406</v>
      </c>
      <c r="H3906" s="197">
        <v>-1.4</v>
      </c>
      <c r="I3906" s="198"/>
      <c r="L3906" s="194"/>
      <c r="M3906" s="199"/>
      <c r="N3906" s="200"/>
      <c r="O3906" s="200"/>
      <c r="P3906" s="200"/>
      <c r="Q3906" s="200"/>
      <c r="R3906" s="200"/>
      <c r="S3906" s="200"/>
      <c r="T3906" s="201"/>
      <c r="AT3906" s="195" t="s">
        <v>188</v>
      </c>
      <c r="AU3906" s="195" t="s">
        <v>81</v>
      </c>
      <c r="AV3906" s="12" t="s">
        <v>81</v>
      </c>
      <c r="AW3906" s="12" t="s">
        <v>34</v>
      </c>
      <c r="AX3906" s="12" t="s">
        <v>72</v>
      </c>
      <c r="AY3906" s="195" t="s">
        <v>177</v>
      </c>
    </row>
    <row r="3907" spans="2:51" s="12" customFormat="1" ht="12">
      <c r="B3907" s="194"/>
      <c r="D3907" s="191" t="s">
        <v>188</v>
      </c>
      <c r="E3907" s="195" t="s">
        <v>3</v>
      </c>
      <c r="F3907" s="196" t="s">
        <v>739</v>
      </c>
      <c r="H3907" s="197">
        <v>9.66</v>
      </c>
      <c r="I3907" s="198"/>
      <c r="L3907" s="194"/>
      <c r="M3907" s="199"/>
      <c r="N3907" s="200"/>
      <c r="O3907" s="200"/>
      <c r="P3907" s="200"/>
      <c r="Q3907" s="200"/>
      <c r="R3907" s="200"/>
      <c r="S3907" s="200"/>
      <c r="T3907" s="201"/>
      <c r="AT3907" s="195" t="s">
        <v>188</v>
      </c>
      <c r="AU3907" s="195" t="s">
        <v>81</v>
      </c>
      <c r="AV3907" s="12" t="s">
        <v>81</v>
      </c>
      <c r="AW3907" s="12" t="s">
        <v>34</v>
      </c>
      <c r="AX3907" s="12" t="s">
        <v>72</v>
      </c>
      <c r="AY3907" s="195" t="s">
        <v>177</v>
      </c>
    </row>
    <row r="3908" spans="2:51" s="12" customFormat="1" ht="12">
      <c r="B3908" s="194"/>
      <c r="D3908" s="191" t="s">
        <v>188</v>
      </c>
      <c r="E3908" s="195" t="s">
        <v>3</v>
      </c>
      <c r="F3908" s="196" t="s">
        <v>737</v>
      </c>
      <c r="H3908" s="197">
        <v>-1.2</v>
      </c>
      <c r="I3908" s="198"/>
      <c r="L3908" s="194"/>
      <c r="M3908" s="199"/>
      <c r="N3908" s="200"/>
      <c r="O3908" s="200"/>
      <c r="P3908" s="200"/>
      <c r="Q3908" s="200"/>
      <c r="R3908" s="200"/>
      <c r="S3908" s="200"/>
      <c r="T3908" s="201"/>
      <c r="AT3908" s="195" t="s">
        <v>188</v>
      </c>
      <c r="AU3908" s="195" t="s">
        <v>81</v>
      </c>
      <c r="AV3908" s="12" t="s">
        <v>81</v>
      </c>
      <c r="AW3908" s="12" t="s">
        <v>34</v>
      </c>
      <c r="AX3908" s="12" t="s">
        <v>72</v>
      </c>
      <c r="AY3908" s="195" t="s">
        <v>177</v>
      </c>
    </row>
    <row r="3909" spans="2:51" s="12" customFormat="1" ht="12">
      <c r="B3909" s="194"/>
      <c r="D3909" s="191" t="s">
        <v>188</v>
      </c>
      <c r="E3909" s="195" t="s">
        <v>3</v>
      </c>
      <c r="F3909" s="196" t="s">
        <v>743</v>
      </c>
      <c r="H3909" s="197">
        <v>10.08</v>
      </c>
      <c r="I3909" s="198"/>
      <c r="L3909" s="194"/>
      <c r="M3909" s="199"/>
      <c r="N3909" s="200"/>
      <c r="O3909" s="200"/>
      <c r="P3909" s="200"/>
      <c r="Q3909" s="200"/>
      <c r="R3909" s="200"/>
      <c r="S3909" s="200"/>
      <c r="T3909" s="201"/>
      <c r="AT3909" s="195" t="s">
        <v>188</v>
      </c>
      <c r="AU3909" s="195" t="s">
        <v>81</v>
      </c>
      <c r="AV3909" s="12" t="s">
        <v>81</v>
      </c>
      <c r="AW3909" s="12" t="s">
        <v>34</v>
      </c>
      <c r="AX3909" s="12" t="s">
        <v>72</v>
      </c>
      <c r="AY3909" s="195" t="s">
        <v>177</v>
      </c>
    </row>
    <row r="3910" spans="2:51" s="12" customFormat="1" ht="12">
      <c r="B3910" s="194"/>
      <c r="D3910" s="191" t="s">
        <v>188</v>
      </c>
      <c r="E3910" s="195" t="s">
        <v>3</v>
      </c>
      <c r="F3910" s="196" t="s">
        <v>406</v>
      </c>
      <c r="H3910" s="197">
        <v>-1.4</v>
      </c>
      <c r="I3910" s="198"/>
      <c r="L3910" s="194"/>
      <c r="M3910" s="199"/>
      <c r="N3910" s="200"/>
      <c r="O3910" s="200"/>
      <c r="P3910" s="200"/>
      <c r="Q3910" s="200"/>
      <c r="R3910" s="200"/>
      <c r="S3910" s="200"/>
      <c r="T3910" s="201"/>
      <c r="AT3910" s="195" t="s">
        <v>188</v>
      </c>
      <c r="AU3910" s="195" t="s">
        <v>81</v>
      </c>
      <c r="AV3910" s="12" t="s">
        <v>81</v>
      </c>
      <c r="AW3910" s="12" t="s">
        <v>34</v>
      </c>
      <c r="AX3910" s="12" t="s">
        <v>72</v>
      </c>
      <c r="AY3910" s="195" t="s">
        <v>177</v>
      </c>
    </row>
    <row r="3911" spans="2:51" s="12" customFormat="1" ht="12">
      <c r="B3911" s="194"/>
      <c r="D3911" s="191" t="s">
        <v>188</v>
      </c>
      <c r="E3911" s="195" t="s">
        <v>3</v>
      </c>
      <c r="F3911" s="196" t="s">
        <v>744</v>
      </c>
      <c r="H3911" s="197">
        <v>19.11</v>
      </c>
      <c r="I3911" s="198"/>
      <c r="L3911" s="194"/>
      <c r="M3911" s="199"/>
      <c r="N3911" s="200"/>
      <c r="O3911" s="200"/>
      <c r="P3911" s="200"/>
      <c r="Q3911" s="200"/>
      <c r="R3911" s="200"/>
      <c r="S3911" s="200"/>
      <c r="T3911" s="201"/>
      <c r="AT3911" s="195" t="s">
        <v>188</v>
      </c>
      <c r="AU3911" s="195" t="s">
        <v>81</v>
      </c>
      <c r="AV3911" s="12" t="s">
        <v>81</v>
      </c>
      <c r="AW3911" s="12" t="s">
        <v>34</v>
      </c>
      <c r="AX3911" s="12" t="s">
        <v>72</v>
      </c>
      <c r="AY3911" s="195" t="s">
        <v>177</v>
      </c>
    </row>
    <row r="3912" spans="2:51" s="12" customFormat="1" ht="12">
      <c r="B3912" s="194"/>
      <c r="D3912" s="191" t="s">
        <v>188</v>
      </c>
      <c r="E3912" s="195" t="s">
        <v>3</v>
      </c>
      <c r="F3912" s="196" t="s">
        <v>406</v>
      </c>
      <c r="H3912" s="197">
        <v>-1.4</v>
      </c>
      <c r="I3912" s="198"/>
      <c r="L3912" s="194"/>
      <c r="M3912" s="199"/>
      <c r="N3912" s="200"/>
      <c r="O3912" s="200"/>
      <c r="P3912" s="200"/>
      <c r="Q3912" s="200"/>
      <c r="R3912" s="200"/>
      <c r="S3912" s="200"/>
      <c r="T3912" s="201"/>
      <c r="AT3912" s="195" t="s">
        <v>188</v>
      </c>
      <c r="AU3912" s="195" t="s">
        <v>81</v>
      </c>
      <c r="AV3912" s="12" t="s">
        <v>81</v>
      </c>
      <c r="AW3912" s="12" t="s">
        <v>34</v>
      </c>
      <c r="AX3912" s="12" t="s">
        <v>72</v>
      </c>
      <c r="AY3912" s="195" t="s">
        <v>177</v>
      </c>
    </row>
    <row r="3913" spans="2:51" s="12" customFormat="1" ht="12">
      <c r="B3913" s="194"/>
      <c r="D3913" s="191" t="s">
        <v>188</v>
      </c>
      <c r="E3913" s="195" t="s">
        <v>3</v>
      </c>
      <c r="F3913" s="196" t="s">
        <v>410</v>
      </c>
      <c r="H3913" s="197">
        <v>-1.6</v>
      </c>
      <c r="I3913" s="198"/>
      <c r="L3913" s="194"/>
      <c r="M3913" s="199"/>
      <c r="N3913" s="200"/>
      <c r="O3913" s="200"/>
      <c r="P3913" s="200"/>
      <c r="Q3913" s="200"/>
      <c r="R3913" s="200"/>
      <c r="S3913" s="200"/>
      <c r="T3913" s="201"/>
      <c r="AT3913" s="195" t="s">
        <v>188</v>
      </c>
      <c r="AU3913" s="195" t="s">
        <v>81</v>
      </c>
      <c r="AV3913" s="12" t="s">
        <v>81</v>
      </c>
      <c r="AW3913" s="12" t="s">
        <v>34</v>
      </c>
      <c r="AX3913" s="12" t="s">
        <v>72</v>
      </c>
      <c r="AY3913" s="195" t="s">
        <v>177</v>
      </c>
    </row>
    <row r="3914" spans="2:51" s="12" customFormat="1" ht="12">
      <c r="B3914" s="194"/>
      <c r="D3914" s="191" t="s">
        <v>188</v>
      </c>
      <c r="E3914" s="195" t="s">
        <v>3</v>
      </c>
      <c r="F3914" s="196" t="s">
        <v>745</v>
      </c>
      <c r="H3914" s="197">
        <v>10.92</v>
      </c>
      <c r="I3914" s="198"/>
      <c r="L3914" s="194"/>
      <c r="M3914" s="199"/>
      <c r="N3914" s="200"/>
      <c r="O3914" s="200"/>
      <c r="P3914" s="200"/>
      <c r="Q3914" s="200"/>
      <c r="R3914" s="200"/>
      <c r="S3914" s="200"/>
      <c r="T3914" s="201"/>
      <c r="AT3914" s="195" t="s">
        <v>188</v>
      </c>
      <c r="AU3914" s="195" t="s">
        <v>81</v>
      </c>
      <c r="AV3914" s="12" t="s">
        <v>81</v>
      </c>
      <c r="AW3914" s="12" t="s">
        <v>34</v>
      </c>
      <c r="AX3914" s="12" t="s">
        <v>72</v>
      </c>
      <c r="AY3914" s="195" t="s">
        <v>177</v>
      </c>
    </row>
    <row r="3915" spans="2:51" s="12" customFormat="1" ht="12">
      <c r="B3915" s="194"/>
      <c r="D3915" s="191" t="s">
        <v>188</v>
      </c>
      <c r="E3915" s="195" t="s">
        <v>3</v>
      </c>
      <c r="F3915" s="196" t="s">
        <v>406</v>
      </c>
      <c r="H3915" s="197">
        <v>-1.4</v>
      </c>
      <c r="I3915" s="198"/>
      <c r="L3915" s="194"/>
      <c r="M3915" s="199"/>
      <c r="N3915" s="200"/>
      <c r="O3915" s="200"/>
      <c r="P3915" s="200"/>
      <c r="Q3915" s="200"/>
      <c r="R3915" s="200"/>
      <c r="S3915" s="200"/>
      <c r="T3915" s="201"/>
      <c r="AT3915" s="195" t="s">
        <v>188</v>
      </c>
      <c r="AU3915" s="195" t="s">
        <v>81</v>
      </c>
      <c r="AV3915" s="12" t="s">
        <v>81</v>
      </c>
      <c r="AW3915" s="12" t="s">
        <v>34</v>
      </c>
      <c r="AX3915" s="12" t="s">
        <v>72</v>
      </c>
      <c r="AY3915" s="195" t="s">
        <v>177</v>
      </c>
    </row>
    <row r="3916" spans="2:51" s="12" customFormat="1" ht="12">
      <c r="B3916" s="194"/>
      <c r="D3916" s="191" t="s">
        <v>188</v>
      </c>
      <c r="E3916" s="195" t="s">
        <v>3</v>
      </c>
      <c r="F3916" s="196" t="s">
        <v>746</v>
      </c>
      <c r="H3916" s="197">
        <v>11.76</v>
      </c>
      <c r="I3916" s="198"/>
      <c r="L3916" s="194"/>
      <c r="M3916" s="199"/>
      <c r="N3916" s="200"/>
      <c r="O3916" s="200"/>
      <c r="P3916" s="200"/>
      <c r="Q3916" s="200"/>
      <c r="R3916" s="200"/>
      <c r="S3916" s="200"/>
      <c r="T3916" s="201"/>
      <c r="AT3916" s="195" t="s">
        <v>188</v>
      </c>
      <c r="AU3916" s="195" t="s">
        <v>81</v>
      </c>
      <c r="AV3916" s="12" t="s">
        <v>81</v>
      </c>
      <c r="AW3916" s="12" t="s">
        <v>34</v>
      </c>
      <c r="AX3916" s="12" t="s">
        <v>72</v>
      </c>
      <c r="AY3916" s="195" t="s">
        <v>177</v>
      </c>
    </row>
    <row r="3917" spans="2:51" s="12" customFormat="1" ht="12">
      <c r="B3917" s="194"/>
      <c r="D3917" s="191" t="s">
        <v>188</v>
      </c>
      <c r="E3917" s="195" t="s">
        <v>3</v>
      </c>
      <c r="F3917" s="196" t="s">
        <v>406</v>
      </c>
      <c r="H3917" s="197">
        <v>-1.4</v>
      </c>
      <c r="I3917" s="198"/>
      <c r="L3917" s="194"/>
      <c r="M3917" s="199"/>
      <c r="N3917" s="200"/>
      <c r="O3917" s="200"/>
      <c r="P3917" s="200"/>
      <c r="Q3917" s="200"/>
      <c r="R3917" s="200"/>
      <c r="S3917" s="200"/>
      <c r="T3917" s="201"/>
      <c r="AT3917" s="195" t="s">
        <v>188</v>
      </c>
      <c r="AU3917" s="195" t="s">
        <v>81</v>
      </c>
      <c r="AV3917" s="12" t="s">
        <v>81</v>
      </c>
      <c r="AW3917" s="12" t="s">
        <v>34</v>
      </c>
      <c r="AX3917" s="12" t="s">
        <v>72</v>
      </c>
      <c r="AY3917" s="195" t="s">
        <v>177</v>
      </c>
    </row>
    <row r="3918" spans="2:51" s="12" customFormat="1" ht="12">
      <c r="B3918" s="194"/>
      <c r="D3918" s="191" t="s">
        <v>188</v>
      </c>
      <c r="E3918" s="195" t="s">
        <v>3</v>
      </c>
      <c r="F3918" s="196" t="s">
        <v>747</v>
      </c>
      <c r="H3918" s="197">
        <v>16.17</v>
      </c>
      <c r="I3918" s="198"/>
      <c r="L3918" s="194"/>
      <c r="M3918" s="199"/>
      <c r="N3918" s="200"/>
      <c r="O3918" s="200"/>
      <c r="P3918" s="200"/>
      <c r="Q3918" s="200"/>
      <c r="R3918" s="200"/>
      <c r="S3918" s="200"/>
      <c r="T3918" s="201"/>
      <c r="AT3918" s="195" t="s">
        <v>188</v>
      </c>
      <c r="AU3918" s="195" t="s">
        <v>81</v>
      </c>
      <c r="AV3918" s="12" t="s">
        <v>81</v>
      </c>
      <c r="AW3918" s="12" t="s">
        <v>34</v>
      </c>
      <c r="AX3918" s="12" t="s">
        <v>72</v>
      </c>
      <c r="AY3918" s="195" t="s">
        <v>177</v>
      </c>
    </row>
    <row r="3919" spans="2:51" s="12" customFormat="1" ht="12">
      <c r="B3919" s="194"/>
      <c r="D3919" s="191" t="s">
        <v>188</v>
      </c>
      <c r="E3919" s="195" t="s">
        <v>3</v>
      </c>
      <c r="F3919" s="196" t="s">
        <v>396</v>
      </c>
      <c r="H3919" s="197">
        <v>-2.8</v>
      </c>
      <c r="I3919" s="198"/>
      <c r="L3919" s="194"/>
      <c r="M3919" s="199"/>
      <c r="N3919" s="200"/>
      <c r="O3919" s="200"/>
      <c r="P3919" s="200"/>
      <c r="Q3919" s="200"/>
      <c r="R3919" s="200"/>
      <c r="S3919" s="200"/>
      <c r="T3919" s="201"/>
      <c r="AT3919" s="195" t="s">
        <v>188</v>
      </c>
      <c r="AU3919" s="195" t="s">
        <v>81</v>
      </c>
      <c r="AV3919" s="12" t="s">
        <v>81</v>
      </c>
      <c r="AW3919" s="12" t="s">
        <v>34</v>
      </c>
      <c r="AX3919" s="12" t="s">
        <v>72</v>
      </c>
      <c r="AY3919" s="195" t="s">
        <v>177</v>
      </c>
    </row>
    <row r="3920" spans="2:51" s="12" customFormat="1" ht="12">
      <c r="B3920" s="194"/>
      <c r="D3920" s="191" t="s">
        <v>188</v>
      </c>
      <c r="E3920" s="195" t="s">
        <v>3</v>
      </c>
      <c r="F3920" s="196" t="s">
        <v>748</v>
      </c>
      <c r="H3920" s="197">
        <v>19.74</v>
      </c>
      <c r="I3920" s="198"/>
      <c r="L3920" s="194"/>
      <c r="M3920" s="199"/>
      <c r="N3920" s="200"/>
      <c r="O3920" s="200"/>
      <c r="P3920" s="200"/>
      <c r="Q3920" s="200"/>
      <c r="R3920" s="200"/>
      <c r="S3920" s="200"/>
      <c r="T3920" s="201"/>
      <c r="AT3920" s="195" t="s">
        <v>188</v>
      </c>
      <c r="AU3920" s="195" t="s">
        <v>81</v>
      </c>
      <c r="AV3920" s="12" t="s">
        <v>81</v>
      </c>
      <c r="AW3920" s="12" t="s">
        <v>34</v>
      </c>
      <c r="AX3920" s="12" t="s">
        <v>72</v>
      </c>
      <c r="AY3920" s="195" t="s">
        <v>177</v>
      </c>
    </row>
    <row r="3921" spans="2:51" s="12" customFormat="1" ht="12">
      <c r="B3921" s="194"/>
      <c r="D3921" s="191" t="s">
        <v>188</v>
      </c>
      <c r="E3921" s="195" t="s">
        <v>3</v>
      </c>
      <c r="F3921" s="196" t="s">
        <v>406</v>
      </c>
      <c r="H3921" s="197">
        <v>-1.4</v>
      </c>
      <c r="I3921" s="198"/>
      <c r="L3921" s="194"/>
      <c r="M3921" s="199"/>
      <c r="N3921" s="200"/>
      <c r="O3921" s="200"/>
      <c r="P3921" s="200"/>
      <c r="Q3921" s="200"/>
      <c r="R3921" s="200"/>
      <c r="S3921" s="200"/>
      <c r="T3921" s="201"/>
      <c r="AT3921" s="195" t="s">
        <v>188</v>
      </c>
      <c r="AU3921" s="195" t="s">
        <v>81</v>
      </c>
      <c r="AV3921" s="12" t="s">
        <v>81</v>
      </c>
      <c r="AW3921" s="12" t="s">
        <v>34</v>
      </c>
      <c r="AX3921" s="12" t="s">
        <v>72</v>
      </c>
      <c r="AY3921" s="195" t="s">
        <v>177</v>
      </c>
    </row>
    <row r="3922" spans="2:51" s="12" customFormat="1" ht="12">
      <c r="B3922" s="194"/>
      <c r="D3922" s="191" t="s">
        <v>188</v>
      </c>
      <c r="E3922" s="195" t="s">
        <v>3</v>
      </c>
      <c r="F3922" s="196" t="s">
        <v>749</v>
      </c>
      <c r="H3922" s="197">
        <v>42</v>
      </c>
      <c r="I3922" s="198"/>
      <c r="L3922" s="194"/>
      <c r="M3922" s="199"/>
      <c r="N3922" s="200"/>
      <c r="O3922" s="200"/>
      <c r="P3922" s="200"/>
      <c r="Q3922" s="200"/>
      <c r="R3922" s="200"/>
      <c r="S3922" s="200"/>
      <c r="T3922" s="201"/>
      <c r="AT3922" s="195" t="s">
        <v>188</v>
      </c>
      <c r="AU3922" s="195" t="s">
        <v>81</v>
      </c>
      <c r="AV3922" s="12" t="s">
        <v>81</v>
      </c>
      <c r="AW3922" s="12" t="s">
        <v>34</v>
      </c>
      <c r="AX3922" s="12" t="s">
        <v>72</v>
      </c>
      <c r="AY3922" s="195" t="s">
        <v>177</v>
      </c>
    </row>
    <row r="3923" spans="2:51" s="12" customFormat="1" ht="12">
      <c r="B3923" s="194"/>
      <c r="D3923" s="191" t="s">
        <v>188</v>
      </c>
      <c r="E3923" s="195" t="s">
        <v>3</v>
      </c>
      <c r="F3923" s="196" t="s">
        <v>736</v>
      </c>
      <c r="H3923" s="197">
        <v>-3.2</v>
      </c>
      <c r="I3923" s="198"/>
      <c r="L3923" s="194"/>
      <c r="M3923" s="199"/>
      <c r="N3923" s="200"/>
      <c r="O3923" s="200"/>
      <c r="P3923" s="200"/>
      <c r="Q3923" s="200"/>
      <c r="R3923" s="200"/>
      <c r="S3923" s="200"/>
      <c r="T3923" s="201"/>
      <c r="AT3923" s="195" t="s">
        <v>188</v>
      </c>
      <c r="AU3923" s="195" t="s">
        <v>81</v>
      </c>
      <c r="AV3923" s="12" t="s">
        <v>81</v>
      </c>
      <c r="AW3923" s="12" t="s">
        <v>34</v>
      </c>
      <c r="AX3923" s="12" t="s">
        <v>72</v>
      </c>
      <c r="AY3923" s="195" t="s">
        <v>177</v>
      </c>
    </row>
    <row r="3924" spans="2:51" s="12" customFormat="1" ht="12">
      <c r="B3924" s="194"/>
      <c r="D3924" s="191" t="s">
        <v>188</v>
      </c>
      <c r="E3924" s="195" t="s">
        <v>3</v>
      </c>
      <c r="F3924" s="196" t="s">
        <v>396</v>
      </c>
      <c r="H3924" s="197">
        <v>-2.8</v>
      </c>
      <c r="I3924" s="198"/>
      <c r="L3924" s="194"/>
      <c r="M3924" s="199"/>
      <c r="N3924" s="200"/>
      <c r="O3924" s="200"/>
      <c r="P3924" s="200"/>
      <c r="Q3924" s="200"/>
      <c r="R3924" s="200"/>
      <c r="S3924" s="200"/>
      <c r="T3924" s="201"/>
      <c r="AT3924" s="195" t="s">
        <v>188</v>
      </c>
      <c r="AU3924" s="195" t="s">
        <v>81</v>
      </c>
      <c r="AV3924" s="12" t="s">
        <v>81</v>
      </c>
      <c r="AW3924" s="12" t="s">
        <v>34</v>
      </c>
      <c r="AX3924" s="12" t="s">
        <v>72</v>
      </c>
      <c r="AY3924" s="195" t="s">
        <v>177</v>
      </c>
    </row>
    <row r="3925" spans="2:51" s="12" customFormat="1" ht="12">
      <c r="B3925" s="194"/>
      <c r="D3925" s="191" t="s">
        <v>188</v>
      </c>
      <c r="E3925" s="195" t="s">
        <v>3</v>
      </c>
      <c r="F3925" s="196" t="s">
        <v>750</v>
      </c>
      <c r="H3925" s="197">
        <v>19.11</v>
      </c>
      <c r="I3925" s="198"/>
      <c r="L3925" s="194"/>
      <c r="M3925" s="199"/>
      <c r="N3925" s="200"/>
      <c r="O3925" s="200"/>
      <c r="P3925" s="200"/>
      <c r="Q3925" s="200"/>
      <c r="R3925" s="200"/>
      <c r="S3925" s="200"/>
      <c r="T3925" s="201"/>
      <c r="AT3925" s="195" t="s">
        <v>188</v>
      </c>
      <c r="AU3925" s="195" t="s">
        <v>81</v>
      </c>
      <c r="AV3925" s="12" t="s">
        <v>81</v>
      </c>
      <c r="AW3925" s="12" t="s">
        <v>34</v>
      </c>
      <c r="AX3925" s="12" t="s">
        <v>72</v>
      </c>
      <c r="AY3925" s="195" t="s">
        <v>177</v>
      </c>
    </row>
    <row r="3926" spans="2:51" s="12" customFormat="1" ht="12">
      <c r="B3926" s="194"/>
      <c r="D3926" s="191" t="s">
        <v>188</v>
      </c>
      <c r="E3926" s="195" t="s">
        <v>3</v>
      </c>
      <c r="F3926" s="196" t="s">
        <v>396</v>
      </c>
      <c r="H3926" s="197">
        <v>-2.8</v>
      </c>
      <c r="I3926" s="198"/>
      <c r="L3926" s="194"/>
      <c r="M3926" s="199"/>
      <c r="N3926" s="200"/>
      <c r="O3926" s="200"/>
      <c r="P3926" s="200"/>
      <c r="Q3926" s="200"/>
      <c r="R3926" s="200"/>
      <c r="S3926" s="200"/>
      <c r="T3926" s="201"/>
      <c r="AT3926" s="195" t="s">
        <v>188</v>
      </c>
      <c r="AU3926" s="195" t="s">
        <v>81</v>
      </c>
      <c r="AV3926" s="12" t="s">
        <v>81</v>
      </c>
      <c r="AW3926" s="12" t="s">
        <v>34</v>
      </c>
      <c r="AX3926" s="12" t="s">
        <v>72</v>
      </c>
      <c r="AY3926" s="195" t="s">
        <v>177</v>
      </c>
    </row>
    <row r="3927" spans="2:51" s="12" customFormat="1" ht="12">
      <c r="B3927" s="194"/>
      <c r="D3927" s="191" t="s">
        <v>188</v>
      </c>
      <c r="E3927" s="195" t="s">
        <v>3</v>
      </c>
      <c r="F3927" s="196" t="s">
        <v>751</v>
      </c>
      <c r="H3927" s="197">
        <v>28.98</v>
      </c>
      <c r="I3927" s="198"/>
      <c r="L3927" s="194"/>
      <c r="M3927" s="199"/>
      <c r="N3927" s="200"/>
      <c r="O3927" s="200"/>
      <c r="P3927" s="200"/>
      <c r="Q3927" s="200"/>
      <c r="R3927" s="200"/>
      <c r="S3927" s="200"/>
      <c r="T3927" s="201"/>
      <c r="AT3927" s="195" t="s">
        <v>188</v>
      </c>
      <c r="AU3927" s="195" t="s">
        <v>81</v>
      </c>
      <c r="AV3927" s="12" t="s">
        <v>81</v>
      </c>
      <c r="AW3927" s="12" t="s">
        <v>34</v>
      </c>
      <c r="AX3927" s="12" t="s">
        <v>72</v>
      </c>
      <c r="AY3927" s="195" t="s">
        <v>177</v>
      </c>
    </row>
    <row r="3928" spans="2:51" s="12" customFormat="1" ht="12">
      <c r="B3928" s="194"/>
      <c r="D3928" s="191" t="s">
        <v>188</v>
      </c>
      <c r="E3928" s="195" t="s">
        <v>3</v>
      </c>
      <c r="F3928" s="196" t="s">
        <v>752</v>
      </c>
      <c r="H3928" s="197">
        <v>-3.6</v>
      </c>
      <c r="I3928" s="198"/>
      <c r="L3928" s="194"/>
      <c r="M3928" s="199"/>
      <c r="N3928" s="200"/>
      <c r="O3928" s="200"/>
      <c r="P3928" s="200"/>
      <c r="Q3928" s="200"/>
      <c r="R3928" s="200"/>
      <c r="S3928" s="200"/>
      <c r="T3928" s="201"/>
      <c r="AT3928" s="195" t="s">
        <v>188</v>
      </c>
      <c r="AU3928" s="195" t="s">
        <v>81</v>
      </c>
      <c r="AV3928" s="12" t="s">
        <v>81</v>
      </c>
      <c r="AW3928" s="12" t="s">
        <v>34</v>
      </c>
      <c r="AX3928" s="12" t="s">
        <v>72</v>
      </c>
      <c r="AY3928" s="195" t="s">
        <v>177</v>
      </c>
    </row>
    <row r="3929" spans="2:51" s="12" customFormat="1" ht="12">
      <c r="B3929" s="194"/>
      <c r="D3929" s="191" t="s">
        <v>188</v>
      </c>
      <c r="E3929" s="195" t="s">
        <v>3</v>
      </c>
      <c r="F3929" s="196" t="s">
        <v>749</v>
      </c>
      <c r="H3929" s="197">
        <v>42</v>
      </c>
      <c r="I3929" s="198"/>
      <c r="L3929" s="194"/>
      <c r="M3929" s="199"/>
      <c r="N3929" s="200"/>
      <c r="O3929" s="200"/>
      <c r="P3929" s="200"/>
      <c r="Q3929" s="200"/>
      <c r="R3929" s="200"/>
      <c r="S3929" s="200"/>
      <c r="T3929" s="201"/>
      <c r="AT3929" s="195" t="s">
        <v>188</v>
      </c>
      <c r="AU3929" s="195" t="s">
        <v>81</v>
      </c>
      <c r="AV3929" s="12" t="s">
        <v>81</v>
      </c>
      <c r="AW3929" s="12" t="s">
        <v>34</v>
      </c>
      <c r="AX3929" s="12" t="s">
        <v>72</v>
      </c>
      <c r="AY3929" s="195" t="s">
        <v>177</v>
      </c>
    </row>
    <row r="3930" spans="2:51" s="12" customFormat="1" ht="12">
      <c r="B3930" s="194"/>
      <c r="D3930" s="191" t="s">
        <v>188</v>
      </c>
      <c r="E3930" s="195" t="s">
        <v>3</v>
      </c>
      <c r="F3930" s="196" t="s">
        <v>736</v>
      </c>
      <c r="H3930" s="197">
        <v>-3.2</v>
      </c>
      <c r="I3930" s="198"/>
      <c r="L3930" s="194"/>
      <c r="M3930" s="199"/>
      <c r="N3930" s="200"/>
      <c r="O3930" s="200"/>
      <c r="P3930" s="200"/>
      <c r="Q3930" s="200"/>
      <c r="R3930" s="200"/>
      <c r="S3930" s="200"/>
      <c r="T3930" s="201"/>
      <c r="AT3930" s="195" t="s">
        <v>188</v>
      </c>
      <c r="AU3930" s="195" t="s">
        <v>81</v>
      </c>
      <c r="AV3930" s="12" t="s">
        <v>81</v>
      </c>
      <c r="AW3930" s="12" t="s">
        <v>34</v>
      </c>
      <c r="AX3930" s="12" t="s">
        <v>72</v>
      </c>
      <c r="AY3930" s="195" t="s">
        <v>177</v>
      </c>
    </row>
    <row r="3931" spans="2:51" s="12" customFormat="1" ht="12">
      <c r="B3931" s="194"/>
      <c r="D3931" s="191" t="s">
        <v>188</v>
      </c>
      <c r="E3931" s="195" t="s">
        <v>3</v>
      </c>
      <c r="F3931" s="196" t="s">
        <v>396</v>
      </c>
      <c r="H3931" s="197">
        <v>-2.8</v>
      </c>
      <c r="I3931" s="198"/>
      <c r="L3931" s="194"/>
      <c r="M3931" s="199"/>
      <c r="N3931" s="200"/>
      <c r="O3931" s="200"/>
      <c r="P3931" s="200"/>
      <c r="Q3931" s="200"/>
      <c r="R3931" s="200"/>
      <c r="S3931" s="200"/>
      <c r="T3931" s="201"/>
      <c r="AT3931" s="195" t="s">
        <v>188</v>
      </c>
      <c r="AU3931" s="195" t="s">
        <v>81</v>
      </c>
      <c r="AV3931" s="12" t="s">
        <v>81</v>
      </c>
      <c r="AW3931" s="12" t="s">
        <v>34</v>
      </c>
      <c r="AX3931" s="12" t="s">
        <v>72</v>
      </c>
      <c r="AY3931" s="195" t="s">
        <v>177</v>
      </c>
    </row>
    <row r="3932" spans="2:51" s="12" customFormat="1" ht="12">
      <c r="B3932" s="194"/>
      <c r="D3932" s="191" t="s">
        <v>188</v>
      </c>
      <c r="E3932" s="195" t="s">
        <v>3</v>
      </c>
      <c r="F3932" s="196" t="s">
        <v>750</v>
      </c>
      <c r="H3932" s="197">
        <v>19.11</v>
      </c>
      <c r="I3932" s="198"/>
      <c r="L3932" s="194"/>
      <c r="M3932" s="199"/>
      <c r="N3932" s="200"/>
      <c r="O3932" s="200"/>
      <c r="P3932" s="200"/>
      <c r="Q3932" s="200"/>
      <c r="R3932" s="200"/>
      <c r="S3932" s="200"/>
      <c r="T3932" s="201"/>
      <c r="AT3932" s="195" t="s">
        <v>188</v>
      </c>
      <c r="AU3932" s="195" t="s">
        <v>81</v>
      </c>
      <c r="AV3932" s="12" t="s">
        <v>81</v>
      </c>
      <c r="AW3932" s="12" t="s">
        <v>34</v>
      </c>
      <c r="AX3932" s="12" t="s">
        <v>72</v>
      </c>
      <c r="AY3932" s="195" t="s">
        <v>177</v>
      </c>
    </row>
    <row r="3933" spans="2:51" s="12" customFormat="1" ht="12">
      <c r="B3933" s="194"/>
      <c r="D3933" s="191" t="s">
        <v>188</v>
      </c>
      <c r="E3933" s="195" t="s">
        <v>3</v>
      </c>
      <c r="F3933" s="196" t="s">
        <v>396</v>
      </c>
      <c r="H3933" s="197">
        <v>-2.8</v>
      </c>
      <c r="I3933" s="198"/>
      <c r="L3933" s="194"/>
      <c r="M3933" s="199"/>
      <c r="N3933" s="200"/>
      <c r="O3933" s="200"/>
      <c r="P3933" s="200"/>
      <c r="Q3933" s="200"/>
      <c r="R3933" s="200"/>
      <c r="S3933" s="200"/>
      <c r="T3933" s="201"/>
      <c r="AT3933" s="195" t="s">
        <v>188</v>
      </c>
      <c r="AU3933" s="195" t="s">
        <v>81</v>
      </c>
      <c r="AV3933" s="12" t="s">
        <v>81</v>
      </c>
      <c r="AW3933" s="12" t="s">
        <v>34</v>
      </c>
      <c r="AX3933" s="12" t="s">
        <v>72</v>
      </c>
      <c r="AY3933" s="195" t="s">
        <v>177</v>
      </c>
    </row>
    <row r="3934" spans="2:51" s="12" customFormat="1" ht="12">
      <c r="B3934" s="194"/>
      <c r="D3934" s="191" t="s">
        <v>188</v>
      </c>
      <c r="E3934" s="195" t="s">
        <v>3</v>
      </c>
      <c r="F3934" s="196" t="s">
        <v>751</v>
      </c>
      <c r="H3934" s="197">
        <v>28.98</v>
      </c>
      <c r="I3934" s="198"/>
      <c r="L3934" s="194"/>
      <c r="M3934" s="199"/>
      <c r="N3934" s="200"/>
      <c r="O3934" s="200"/>
      <c r="P3934" s="200"/>
      <c r="Q3934" s="200"/>
      <c r="R3934" s="200"/>
      <c r="S3934" s="200"/>
      <c r="T3934" s="201"/>
      <c r="AT3934" s="195" t="s">
        <v>188</v>
      </c>
      <c r="AU3934" s="195" t="s">
        <v>81</v>
      </c>
      <c r="AV3934" s="12" t="s">
        <v>81</v>
      </c>
      <c r="AW3934" s="12" t="s">
        <v>34</v>
      </c>
      <c r="AX3934" s="12" t="s">
        <v>72</v>
      </c>
      <c r="AY3934" s="195" t="s">
        <v>177</v>
      </c>
    </row>
    <row r="3935" spans="2:51" s="12" customFormat="1" ht="12">
      <c r="B3935" s="194"/>
      <c r="D3935" s="191" t="s">
        <v>188</v>
      </c>
      <c r="E3935" s="195" t="s">
        <v>3</v>
      </c>
      <c r="F3935" s="196" t="s">
        <v>752</v>
      </c>
      <c r="H3935" s="197">
        <v>-3.6</v>
      </c>
      <c r="I3935" s="198"/>
      <c r="L3935" s="194"/>
      <c r="M3935" s="199"/>
      <c r="N3935" s="200"/>
      <c r="O3935" s="200"/>
      <c r="P3935" s="200"/>
      <c r="Q3935" s="200"/>
      <c r="R3935" s="200"/>
      <c r="S3935" s="200"/>
      <c r="T3935" s="201"/>
      <c r="AT3935" s="195" t="s">
        <v>188</v>
      </c>
      <c r="AU3935" s="195" t="s">
        <v>81</v>
      </c>
      <c r="AV3935" s="12" t="s">
        <v>81</v>
      </c>
      <c r="AW3935" s="12" t="s">
        <v>34</v>
      </c>
      <c r="AX3935" s="12" t="s">
        <v>72</v>
      </c>
      <c r="AY3935" s="195" t="s">
        <v>177</v>
      </c>
    </row>
    <row r="3936" spans="2:51" s="12" customFormat="1" ht="12">
      <c r="B3936" s="194"/>
      <c r="D3936" s="191" t="s">
        <v>188</v>
      </c>
      <c r="E3936" s="195" t="s">
        <v>3</v>
      </c>
      <c r="F3936" s="196" t="s">
        <v>753</v>
      </c>
      <c r="H3936" s="197">
        <v>3.36</v>
      </c>
      <c r="I3936" s="198"/>
      <c r="L3936" s="194"/>
      <c r="M3936" s="199"/>
      <c r="N3936" s="200"/>
      <c r="O3936" s="200"/>
      <c r="P3936" s="200"/>
      <c r="Q3936" s="200"/>
      <c r="R3936" s="200"/>
      <c r="S3936" s="200"/>
      <c r="T3936" s="201"/>
      <c r="AT3936" s="195" t="s">
        <v>188</v>
      </c>
      <c r="AU3936" s="195" t="s">
        <v>81</v>
      </c>
      <c r="AV3936" s="12" t="s">
        <v>81</v>
      </c>
      <c r="AW3936" s="12" t="s">
        <v>34</v>
      </c>
      <c r="AX3936" s="12" t="s">
        <v>72</v>
      </c>
      <c r="AY3936" s="195" t="s">
        <v>177</v>
      </c>
    </row>
    <row r="3937" spans="2:51" s="12" customFormat="1" ht="12">
      <c r="B3937" s="194"/>
      <c r="D3937" s="191" t="s">
        <v>188</v>
      </c>
      <c r="E3937" s="195" t="s">
        <v>3</v>
      </c>
      <c r="F3937" s="196" t="s">
        <v>754</v>
      </c>
      <c r="H3937" s="197">
        <v>23.289</v>
      </c>
      <c r="I3937" s="198"/>
      <c r="L3937" s="194"/>
      <c r="M3937" s="199"/>
      <c r="N3937" s="200"/>
      <c r="O3937" s="200"/>
      <c r="P3937" s="200"/>
      <c r="Q3937" s="200"/>
      <c r="R3937" s="200"/>
      <c r="S3937" s="200"/>
      <c r="T3937" s="201"/>
      <c r="AT3937" s="195" t="s">
        <v>188</v>
      </c>
      <c r="AU3937" s="195" t="s">
        <v>81</v>
      </c>
      <c r="AV3937" s="12" t="s">
        <v>81</v>
      </c>
      <c r="AW3937" s="12" t="s">
        <v>34</v>
      </c>
      <c r="AX3937" s="12" t="s">
        <v>72</v>
      </c>
      <c r="AY3937" s="195" t="s">
        <v>177</v>
      </c>
    </row>
    <row r="3938" spans="2:51" s="12" customFormat="1" ht="12">
      <c r="B3938" s="194"/>
      <c r="D3938" s="191" t="s">
        <v>188</v>
      </c>
      <c r="E3938" s="195" t="s">
        <v>3</v>
      </c>
      <c r="F3938" s="196" t="s">
        <v>410</v>
      </c>
      <c r="H3938" s="197">
        <v>-1.6</v>
      </c>
      <c r="I3938" s="198"/>
      <c r="L3938" s="194"/>
      <c r="M3938" s="199"/>
      <c r="N3938" s="200"/>
      <c r="O3938" s="200"/>
      <c r="P3938" s="200"/>
      <c r="Q3938" s="200"/>
      <c r="R3938" s="200"/>
      <c r="S3938" s="200"/>
      <c r="T3938" s="201"/>
      <c r="AT3938" s="195" t="s">
        <v>188</v>
      </c>
      <c r="AU3938" s="195" t="s">
        <v>81</v>
      </c>
      <c r="AV3938" s="12" t="s">
        <v>81</v>
      </c>
      <c r="AW3938" s="12" t="s">
        <v>34</v>
      </c>
      <c r="AX3938" s="12" t="s">
        <v>72</v>
      </c>
      <c r="AY3938" s="195" t="s">
        <v>177</v>
      </c>
    </row>
    <row r="3939" spans="2:51" s="12" customFormat="1" ht="12">
      <c r="B3939" s="194"/>
      <c r="D3939" s="191" t="s">
        <v>188</v>
      </c>
      <c r="E3939" s="195" t="s">
        <v>3</v>
      </c>
      <c r="F3939" s="196" t="s">
        <v>755</v>
      </c>
      <c r="H3939" s="197">
        <v>6.3</v>
      </c>
      <c r="I3939" s="198"/>
      <c r="L3939" s="194"/>
      <c r="M3939" s="199"/>
      <c r="N3939" s="200"/>
      <c r="O3939" s="200"/>
      <c r="P3939" s="200"/>
      <c r="Q3939" s="200"/>
      <c r="R3939" s="200"/>
      <c r="S3939" s="200"/>
      <c r="T3939" s="201"/>
      <c r="AT3939" s="195" t="s">
        <v>188</v>
      </c>
      <c r="AU3939" s="195" t="s">
        <v>81</v>
      </c>
      <c r="AV3939" s="12" t="s">
        <v>81</v>
      </c>
      <c r="AW3939" s="12" t="s">
        <v>34</v>
      </c>
      <c r="AX3939" s="12" t="s">
        <v>72</v>
      </c>
      <c r="AY3939" s="195" t="s">
        <v>177</v>
      </c>
    </row>
    <row r="3940" spans="2:51" s="12" customFormat="1" ht="12">
      <c r="B3940" s="194"/>
      <c r="D3940" s="191" t="s">
        <v>188</v>
      </c>
      <c r="E3940" s="195" t="s">
        <v>3</v>
      </c>
      <c r="F3940" s="196" t="s">
        <v>755</v>
      </c>
      <c r="H3940" s="197">
        <v>6.3</v>
      </c>
      <c r="I3940" s="198"/>
      <c r="L3940" s="194"/>
      <c r="M3940" s="199"/>
      <c r="N3940" s="200"/>
      <c r="O3940" s="200"/>
      <c r="P3940" s="200"/>
      <c r="Q3940" s="200"/>
      <c r="R3940" s="200"/>
      <c r="S3940" s="200"/>
      <c r="T3940" s="201"/>
      <c r="AT3940" s="195" t="s">
        <v>188</v>
      </c>
      <c r="AU3940" s="195" t="s">
        <v>81</v>
      </c>
      <c r="AV3940" s="12" t="s">
        <v>81</v>
      </c>
      <c r="AW3940" s="12" t="s">
        <v>34</v>
      </c>
      <c r="AX3940" s="12" t="s">
        <v>72</v>
      </c>
      <c r="AY3940" s="195" t="s">
        <v>177</v>
      </c>
    </row>
    <row r="3941" spans="2:51" s="12" customFormat="1" ht="12">
      <c r="B3941" s="194"/>
      <c r="D3941" s="191" t="s">
        <v>188</v>
      </c>
      <c r="E3941" s="195" t="s">
        <v>3</v>
      </c>
      <c r="F3941" s="196" t="s">
        <v>756</v>
      </c>
      <c r="H3941" s="197">
        <v>3.375</v>
      </c>
      <c r="I3941" s="198"/>
      <c r="L3941" s="194"/>
      <c r="M3941" s="199"/>
      <c r="N3941" s="200"/>
      <c r="O3941" s="200"/>
      <c r="P3941" s="200"/>
      <c r="Q3941" s="200"/>
      <c r="R3941" s="200"/>
      <c r="S3941" s="200"/>
      <c r="T3941" s="201"/>
      <c r="AT3941" s="195" t="s">
        <v>188</v>
      </c>
      <c r="AU3941" s="195" t="s">
        <v>81</v>
      </c>
      <c r="AV3941" s="12" t="s">
        <v>81</v>
      </c>
      <c r="AW3941" s="12" t="s">
        <v>34</v>
      </c>
      <c r="AX3941" s="12" t="s">
        <v>72</v>
      </c>
      <c r="AY3941" s="195" t="s">
        <v>177</v>
      </c>
    </row>
    <row r="3942" spans="2:51" s="12" customFormat="1" ht="12">
      <c r="B3942" s="194"/>
      <c r="D3942" s="191" t="s">
        <v>188</v>
      </c>
      <c r="E3942" s="195" t="s">
        <v>3</v>
      </c>
      <c r="F3942" s="196" t="s">
        <v>757</v>
      </c>
      <c r="H3942" s="197">
        <v>14.91</v>
      </c>
      <c r="I3942" s="198"/>
      <c r="L3942" s="194"/>
      <c r="M3942" s="199"/>
      <c r="N3942" s="200"/>
      <c r="O3942" s="200"/>
      <c r="P3942" s="200"/>
      <c r="Q3942" s="200"/>
      <c r="R3942" s="200"/>
      <c r="S3942" s="200"/>
      <c r="T3942" s="201"/>
      <c r="AT3942" s="195" t="s">
        <v>188</v>
      </c>
      <c r="AU3942" s="195" t="s">
        <v>81</v>
      </c>
      <c r="AV3942" s="12" t="s">
        <v>81</v>
      </c>
      <c r="AW3942" s="12" t="s">
        <v>34</v>
      </c>
      <c r="AX3942" s="12" t="s">
        <v>72</v>
      </c>
      <c r="AY3942" s="195" t="s">
        <v>177</v>
      </c>
    </row>
    <row r="3943" spans="2:51" s="12" customFormat="1" ht="12">
      <c r="B3943" s="194"/>
      <c r="D3943" s="191" t="s">
        <v>188</v>
      </c>
      <c r="E3943" s="195" t="s">
        <v>3</v>
      </c>
      <c r="F3943" s="196" t="s">
        <v>406</v>
      </c>
      <c r="H3943" s="197">
        <v>-1.4</v>
      </c>
      <c r="I3943" s="198"/>
      <c r="L3943" s="194"/>
      <c r="M3943" s="199"/>
      <c r="N3943" s="200"/>
      <c r="O3943" s="200"/>
      <c r="P3943" s="200"/>
      <c r="Q3943" s="200"/>
      <c r="R3943" s="200"/>
      <c r="S3943" s="200"/>
      <c r="T3943" s="201"/>
      <c r="AT3943" s="195" t="s">
        <v>188</v>
      </c>
      <c r="AU3943" s="195" t="s">
        <v>81</v>
      </c>
      <c r="AV3943" s="12" t="s">
        <v>81</v>
      </c>
      <c r="AW3943" s="12" t="s">
        <v>34</v>
      </c>
      <c r="AX3943" s="12" t="s">
        <v>72</v>
      </c>
      <c r="AY3943" s="195" t="s">
        <v>177</v>
      </c>
    </row>
    <row r="3944" spans="2:51" s="12" customFormat="1" ht="12">
      <c r="B3944" s="194"/>
      <c r="D3944" s="191" t="s">
        <v>188</v>
      </c>
      <c r="E3944" s="195" t="s">
        <v>3</v>
      </c>
      <c r="F3944" s="196" t="s">
        <v>758</v>
      </c>
      <c r="H3944" s="197">
        <v>2.4</v>
      </c>
      <c r="I3944" s="198"/>
      <c r="L3944" s="194"/>
      <c r="M3944" s="199"/>
      <c r="N3944" s="200"/>
      <c r="O3944" s="200"/>
      <c r="P3944" s="200"/>
      <c r="Q3944" s="200"/>
      <c r="R3944" s="200"/>
      <c r="S3944" s="200"/>
      <c r="T3944" s="201"/>
      <c r="AT3944" s="195" t="s">
        <v>188</v>
      </c>
      <c r="AU3944" s="195" t="s">
        <v>81</v>
      </c>
      <c r="AV3944" s="12" t="s">
        <v>81</v>
      </c>
      <c r="AW3944" s="12" t="s">
        <v>34</v>
      </c>
      <c r="AX3944" s="12" t="s">
        <v>72</v>
      </c>
      <c r="AY3944" s="195" t="s">
        <v>177</v>
      </c>
    </row>
    <row r="3945" spans="2:51" s="12" customFormat="1" ht="12">
      <c r="B3945" s="194"/>
      <c r="D3945" s="191" t="s">
        <v>188</v>
      </c>
      <c r="E3945" s="195" t="s">
        <v>3</v>
      </c>
      <c r="F3945" s="196" t="s">
        <v>759</v>
      </c>
      <c r="H3945" s="197">
        <v>4.815</v>
      </c>
      <c r="I3945" s="198"/>
      <c r="L3945" s="194"/>
      <c r="M3945" s="199"/>
      <c r="N3945" s="200"/>
      <c r="O3945" s="200"/>
      <c r="P3945" s="200"/>
      <c r="Q3945" s="200"/>
      <c r="R3945" s="200"/>
      <c r="S3945" s="200"/>
      <c r="T3945" s="201"/>
      <c r="AT3945" s="195" t="s">
        <v>188</v>
      </c>
      <c r="AU3945" s="195" t="s">
        <v>81</v>
      </c>
      <c r="AV3945" s="12" t="s">
        <v>81</v>
      </c>
      <c r="AW3945" s="12" t="s">
        <v>34</v>
      </c>
      <c r="AX3945" s="12" t="s">
        <v>72</v>
      </c>
      <c r="AY3945" s="195" t="s">
        <v>177</v>
      </c>
    </row>
    <row r="3946" spans="2:51" s="12" customFormat="1" ht="12">
      <c r="B3946" s="194"/>
      <c r="D3946" s="191" t="s">
        <v>188</v>
      </c>
      <c r="E3946" s="195" t="s">
        <v>3</v>
      </c>
      <c r="F3946" s="196" t="s">
        <v>760</v>
      </c>
      <c r="H3946" s="197">
        <v>-1.68</v>
      </c>
      <c r="I3946" s="198"/>
      <c r="L3946" s="194"/>
      <c r="M3946" s="199"/>
      <c r="N3946" s="200"/>
      <c r="O3946" s="200"/>
      <c r="P3946" s="200"/>
      <c r="Q3946" s="200"/>
      <c r="R3946" s="200"/>
      <c r="S3946" s="200"/>
      <c r="T3946" s="201"/>
      <c r="AT3946" s="195" t="s">
        <v>188</v>
      </c>
      <c r="AU3946" s="195" t="s">
        <v>81</v>
      </c>
      <c r="AV3946" s="12" t="s">
        <v>81</v>
      </c>
      <c r="AW3946" s="12" t="s">
        <v>34</v>
      </c>
      <c r="AX3946" s="12" t="s">
        <v>72</v>
      </c>
      <c r="AY3946" s="195" t="s">
        <v>177</v>
      </c>
    </row>
    <row r="3947" spans="2:51" s="12" customFormat="1" ht="12">
      <c r="B3947" s="194"/>
      <c r="D3947" s="191" t="s">
        <v>188</v>
      </c>
      <c r="E3947" s="195" t="s">
        <v>3</v>
      </c>
      <c r="F3947" s="196" t="s">
        <v>761</v>
      </c>
      <c r="H3947" s="197">
        <v>24.885</v>
      </c>
      <c r="I3947" s="198"/>
      <c r="L3947" s="194"/>
      <c r="M3947" s="199"/>
      <c r="N3947" s="200"/>
      <c r="O3947" s="200"/>
      <c r="P3947" s="200"/>
      <c r="Q3947" s="200"/>
      <c r="R3947" s="200"/>
      <c r="S3947" s="200"/>
      <c r="T3947" s="201"/>
      <c r="AT3947" s="195" t="s">
        <v>188</v>
      </c>
      <c r="AU3947" s="195" t="s">
        <v>81</v>
      </c>
      <c r="AV3947" s="12" t="s">
        <v>81</v>
      </c>
      <c r="AW3947" s="12" t="s">
        <v>34</v>
      </c>
      <c r="AX3947" s="12" t="s">
        <v>72</v>
      </c>
      <c r="AY3947" s="195" t="s">
        <v>177</v>
      </c>
    </row>
    <row r="3948" spans="2:51" s="12" customFormat="1" ht="12">
      <c r="B3948" s="194"/>
      <c r="D3948" s="191" t="s">
        <v>188</v>
      </c>
      <c r="E3948" s="195" t="s">
        <v>3</v>
      </c>
      <c r="F3948" s="196" t="s">
        <v>409</v>
      </c>
      <c r="H3948" s="197">
        <v>-1.8</v>
      </c>
      <c r="I3948" s="198"/>
      <c r="L3948" s="194"/>
      <c r="M3948" s="199"/>
      <c r="N3948" s="200"/>
      <c r="O3948" s="200"/>
      <c r="P3948" s="200"/>
      <c r="Q3948" s="200"/>
      <c r="R3948" s="200"/>
      <c r="S3948" s="200"/>
      <c r="T3948" s="201"/>
      <c r="AT3948" s="195" t="s">
        <v>188</v>
      </c>
      <c r="AU3948" s="195" t="s">
        <v>81</v>
      </c>
      <c r="AV3948" s="12" t="s">
        <v>81</v>
      </c>
      <c r="AW3948" s="12" t="s">
        <v>34</v>
      </c>
      <c r="AX3948" s="12" t="s">
        <v>72</v>
      </c>
      <c r="AY3948" s="195" t="s">
        <v>177</v>
      </c>
    </row>
    <row r="3949" spans="2:51" s="12" customFormat="1" ht="12">
      <c r="B3949" s="194"/>
      <c r="D3949" s="191" t="s">
        <v>188</v>
      </c>
      <c r="E3949" s="195" t="s">
        <v>3</v>
      </c>
      <c r="F3949" s="196" t="s">
        <v>762</v>
      </c>
      <c r="H3949" s="197">
        <v>27.405</v>
      </c>
      <c r="I3949" s="198"/>
      <c r="L3949" s="194"/>
      <c r="M3949" s="199"/>
      <c r="N3949" s="200"/>
      <c r="O3949" s="200"/>
      <c r="P3949" s="200"/>
      <c r="Q3949" s="200"/>
      <c r="R3949" s="200"/>
      <c r="S3949" s="200"/>
      <c r="T3949" s="201"/>
      <c r="AT3949" s="195" t="s">
        <v>188</v>
      </c>
      <c r="AU3949" s="195" t="s">
        <v>81</v>
      </c>
      <c r="AV3949" s="12" t="s">
        <v>81</v>
      </c>
      <c r="AW3949" s="12" t="s">
        <v>34</v>
      </c>
      <c r="AX3949" s="12" t="s">
        <v>72</v>
      </c>
      <c r="AY3949" s="195" t="s">
        <v>177</v>
      </c>
    </row>
    <row r="3950" spans="2:51" s="12" customFormat="1" ht="12">
      <c r="B3950" s="194"/>
      <c r="D3950" s="191" t="s">
        <v>188</v>
      </c>
      <c r="E3950" s="195" t="s">
        <v>3</v>
      </c>
      <c r="F3950" s="196" t="s">
        <v>409</v>
      </c>
      <c r="H3950" s="197">
        <v>-1.8</v>
      </c>
      <c r="I3950" s="198"/>
      <c r="L3950" s="194"/>
      <c r="M3950" s="199"/>
      <c r="N3950" s="200"/>
      <c r="O3950" s="200"/>
      <c r="P3950" s="200"/>
      <c r="Q3950" s="200"/>
      <c r="R3950" s="200"/>
      <c r="S3950" s="200"/>
      <c r="T3950" s="201"/>
      <c r="AT3950" s="195" t="s">
        <v>188</v>
      </c>
      <c r="AU3950" s="195" t="s">
        <v>81</v>
      </c>
      <c r="AV3950" s="12" t="s">
        <v>81</v>
      </c>
      <c r="AW3950" s="12" t="s">
        <v>34</v>
      </c>
      <c r="AX3950" s="12" t="s">
        <v>72</v>
      </c>
      <c r="AY3950" s="195" t="s">
        <v>177</v>
      </c>
    </row>
    <row r="3951" spans="2:51" s="12" customFormat="1" ht="12">
      <c r="B3951" s="194"/>
      <c r="D3951" s="191" t="s">
        <v>188</v>
      </c>
      <c r="E3951" s="195" t="s">
        <v>3</v>
      </c>
      <c r="F3951" s="196" t="s">
        <v>763</v>
      </c>
      <c r="H3951" s="197">
        <v>9.45</v>
      </c>
      <c r="I3951" s="198"/>
      <c r="L3951" s="194"/>
      <c r="M3951" s="199"/>
      <c r="N3951" s="200"/>
      <c r="O3951" s="200"/>
      <c r="P3951" s="200"/>
      <c r="Q3951" s="200"/>
      <c r="R3951" s="200"/>
      <c r="S3951" s="200"/>
      <c r="T3951" s="201"/>
      <c r="AT3951" s="195" t="s">
        <v>188</v>
      </c>
      <c r="AU3951" s="195" t="s">
        <v>81</v>
      </c>
      <c r="AV3951" s="12" t="s">
        <v>81</v>
      </c>
      <c r="AW3951" s="12" t="s">
        <v>34</v>
      </c>
      <c r="AX3951" s="12" t="s">
        <v>72</v>
      </c>
      <c r="AY3951" s="195" t="s">
        <v>177</v>
      </c>
    </row>
    <row r="3952" spans="2:51" s="12" customFormat="1" ht="12">
      <c r="B3952" s="194"/>
      <c r="D3952" s="191" t="s">
        <v>188</v>
      </c>
      <c r="E3952" s="195" t="s">
        <v>3</v>
      </c>
      <c r="F3952" s="196" t="s">
        <v>764</v>
      </c>
      <c r="H3952" s="197">
        <v>17.43</v>
      </c>
      <c r="I3952" s="198"/>
      <c r="L3952" s="194"/>
      <c r="M3952" s="199"/>
      <c r="N3952" s="200"/>
      <c r="O3952" s="200"/>
      <c r="P3952" s="200"/>
      <c r="Q3952" s="200"/>
      <c r="R3952" s="200"/>
      <c r="S3952" s="200"/>
      <c r="T3952" s="201"/>
      <c r="AT3952" s="195" t="s">
        <v>188</v>
      </c>
      <c r="AU3952" s="195" t="s">
        <v>81</v>
      </c>
      <c r="AV3952" s="12" t="s">
        <v>81</v>
      </c>
      <c r="AW3952" s="12" t="s">
        <v>34</v>
      </c>
      <c r="AX3952" s="12" t="s">
        <v>72</v>
      </c>
      <c r="AY3952" s="195" t="s">
        <v>177</v>
      </c>
    </row>
    <row r="3953" spans="2:51" s="12" customFormat="1" ht="12">
      <c r="B3953" s="194"/>
      <c r="D3953" s="191" t="s">
        <v>188</v>
      </c>
      <c r="E3953" s="195" t="s">
        <v>3</v>
      </c>
      <c r="F3953" s="196" t="s">
        <v>409</v>
      </c>
      <c r="H3953" s="197">
        <v>-1.8</v>
      </c>
      <c r="I3953" s="198"/>
      <c r="L3953" s="194"/>
      <c r="M3953" s="199"/>
      <c r="N3953" s="200"/>
      <c r="O3953" s="200"/>
      <c r="P3953" s="200"/>
      <c r="Q3953" s="200"/>
      <c r="R3953" s="200"/>
      <c r="S3953" s="200"/>
      <c r="T3953" s="201"/>
      <c r="AT3953" s="195" t="s">
        <v>188</v>
      </c>
      <c r="AU3953" s="195" t="s">
        <v>81</v>
      </c>
      <c r="AV3953" s="12" t="s">
        <v>81</v>
      </c>
      <c r="AW3953" s="12" t="s">
        <v>34</v>
      </c>
      <c r="AX3953" s="12" t="s">
        <v>72</v>
      </c>
      <c r="AY3953" s="195" t="s">
        <v>177</v>
      </c>
    </row>
    <row r="3954" spans="2:51" s="12" customFormat="1" ht="12">
      <c r="B3954" s="194"/>
      <c r="D3954" s="191" t="s">
        <v>188</v>
      </c>
      <c r="E3954" s="195" t="s">
        <v>3</v>
      </c>
      <c r="F3954" s="196" t="s">
        <v>765</v>
      </c>
      <c r="H3954" s="197">
        <v>10.5</v>
      </c>
      <c r="I3954" s="198"/>
      <c r="L3954" s="194"/>
      <c r="M3954" s="199"/>
      <c r="N3954" s="200"/>
      <c r="O3954" s="200"/>
      <c r="P3954" s="200"/>
      <c r="Q3954" s="200"/>
      <c r="R3954" s="200"/>
      <c r="S3954" s="200"/>
      <c r="T3954" s="201"/>
      <c r="AT3954" s="195" t="s">
        <v>188</v>
      </c>
      <c r="AU3954" s="195" t="s">
        <v>81</v>
      </c>
      <c r="AV3954" s="12" t="s">
        <v>81</v>
      </c>
      <c r="AW3954" s="12" t="s">
        <v>34</v>
      </c>
      <c r="AX3954" s="12" t="s">
        <v>72</v>
      </c>
      <c r="AY3954" s="195" t="s">
        <v>177</v>
      </c>
    </row>
    <row r="3955" spans="2:51" s="12" customFormat="1" ht="12">
      <c r="B3955" s="194"/>
      <c r="D3955" s="191" t="s">
        <v>188</v>
      </c>
      <c r="E3955" s="195" t="s">
        <v>3</v>
      </c>
      <c r="F3955" s="196" t="s">
        <v>406</v>
      </c>
      <c r="H3955" s="197">
        <v>-1.4</v>
      </c>
      <c r="I3955" s="198"/>
      <c r="L3955" s="194"/>
      <c r="M3955" s="199"/>
      <c r="N3955" s="200"/>
      <c r="O3955" s="200"/>
      <c r="P3955" s="200"/>
      <c r="Q3955" s="200"/>
      <c r="R3955" s="200"/>
      <c r="S3955" s="200"/>
      <c r="T3955" s="201"/>
      <c r="AT3955" s="195" t="s">
        <v>188</v>
      </c>
      <c r="AU3955" s="195" t="s">
        <v>81</v>
      </c>
      <c r="AV3955" s="12" t="s">
        <v>81</v>
      </c>
      <c r="AW3955" s="12" t="s">
        <v>34</v>
      </c>
      <c r="AX3955" s="12" t="s">
        <v>72</v>
      </c>
      <c r="AY3955" s="195" t="s">
        <v>177</v>
      </c>
    </row>
    <row r="3956" spans="2:51" s="12" customFormat="1" ht="12">
      <c r="B3956" s="194"/>
      <c r="D3956" s="191" t="s">
        <v>188</v>
      </c>
      <c r="E3956" s="195" t="s">
        <v>3</v>
      </c>
      <c r="F3956" s="196" t="s">
        <v>766</v>
      </c>
      <c r="H3956" s="197">
        <v>12.39</v>
      </c>
      <c r="I3956" s="198"/>
      <c r="L3956" s="194"/>
      <c r="M3956" s="199"/>
      <c r="N3956" s="200"/>
      <c r="O3956" s="200"/>
      <c r="P3956" s="200"/>
      <c r="Q3956" s="200"/>
      <c r="R3956" s="200"/>
      <c r="S3956" s="200"/>
      <c r="T3956" s="201"/>
      <c r="AT3956" s="195" t="s">
        <v>188</v>
      </c>
      <c r="AU3956" s="195" t="s">
        <v>81</v>
      </c>
      <c r="AV3956" s="12" t="s">
        <v>81</v>
      </c>
      <c r="AW3956" s="12" t="s">
        <v>34</v>
      </c>
      <c r="AX3956" s="12" t="s">
        <v>72</v>
      </c>
      <c r="AY3956" s="195" t="s">
        <v>177</v>
      </c>
    </row>
    <row r="3957" spans="2:51" s="12" customFormat="1" ht="12">
      <c r="B3957" s="194"/>
      <c r="D3957" s="191" t="s">
        <v>188</v>
      </c>
      <c r="E3957" s="195" t="s">
        <v>3</v>
      </c>
      <c r="F3957" s="196" t="s">
        <v>406</v>
      </c>
      <c r="H3957" s="197">
        <v>-1.4</v>
      </c>
      <c r="I3957" s="198"/>
      <c r="L3957" s="194"/>
      <c r="M3957" s="199"/>
      <c r="N3957" s="200"/>
      <c r="O3957" s="200"/>
      <c r="P3957" s="200"/>
      <c r="Q3957" s="200"/>
      <c r="R3957" s="200"/>
      <c r="S3957" s="200"/>
      <c r="T3957" s="201"/>
      <c r="AT3957" s="195" t="s">
        <v>188</v>
      </c>
      <c r="AU3957" s="195" t="s">
        <v>81</v>
      </c>
      <c r="AV3957" s="12" t="s">
        <v>81</v>
      </c>
      <c r="AW3957" s="12" t="s">
        <v>34</v>
      </c>
      <c r="AX3957" s="12" t="s">
        <v>72</v>
      </c>
      <c r="AY3957" s="195" t="s">
        <v>177</v>
      </c>
    </row>
    <row r="3958" spans="2:51" s="12" customFormat="1" ht="12">
      <c r="B3958" s="194"/>
      <c r="D3958" s="191" t="s">
        <v>188</v>
      </c>
      <c r="E3958" s="195" t="s">
        <v>3</v>
      </c>
      <c r="F3958" s="196" t="s">
        <v>767</v>
      </c>
      <c r="H3958" s="197">
        <v>20.475</v>
      </c>
      <c r="I3958" s="198"/>
      <c r="L3958" s="194"/>
      <c r="M3958" s="199"/>
      <c r="N3958" s="200"/>
      <c r="O3958" s="200"/>
      <c r="P3958" s="200"/>
      <c r="Q3958" s="200"/>
      <c r="R3958" s="200"/>
      <c r="S3958" s="200"/>
      <c r="T3958" s="201"/>
      <c r="AT3958" s="195" t="s">
        <v>188</v>
      </c>
      <c r="AU3958" s="195" t="s">
        <v>81</v>
      </c>
      <c r="AV3958" s="12" t="s">
        <v>81</v>
      </c>
      <c r="AW3958" s="12" t="s">
        <v>34</v>
      </c>
      <c r="AX3958" s="12" t="s">
        <v>72</v>
      </c>
      <c r="AY3958" s="195" t="s">
        <v>177</v>
      </c>
    </row>
    <row r="3959" spans="2:51" s="12" customFormat="1" ht="12">
      <c r="B3959" s="194"/>
      <c r="D3959" s="191" t="s">
        <v>188</v>
      </c>
      <c r="E3959" s="195" t="s">
        <v>3</v>
      </c>
      <c r="F3959" s="196" t="s">
        <v>409</v>
      </c>
      <c r="H3959" s="197">
        <v>-1.8</v>
      </c>
      <c r="I3959" s="198"/>
      <c r="L3959" s="194"/>
      <c r="M3959" s="199"/>
      <c r="N3959" s="200"/>
      <c r="O3959" s="200"/>
      <c r="P3959" s="200"/>
      <c r="Q3959" s="200"/>
      <c r="R3959" s="200"/>
      <c r="S3959" s="200"/>
      <c r="T3959" s="201"/>
      <c r="AT3959" s="195" t="s">
        <v>188</v>
      </c>
      <c r="AU3959" s="195" t="s">
        <v>81</v>
      </c>
      <c r="AV3959" s="12" t="s">
        <v>81</v>
      </c>
      <c r="AW3959" s="12" t="s">
        <v>34</v>
      </c>
      <c r="AX3959" s="12" t="s">
        <v>72</v>
      </c>
      <c r="AY3959" s="195" t="s">
        <v>177</v>
      </c>
    </row>
    <row r="3960" spans="2:51" s="12" customFormat="1" ht="12">
      <c r="B3960" s="194"/>
      <c r="D3960" s="191" t="s">
        <v>188</v>
      </c>
      <c r="E3960" s="195" t="s">
        <v>3</v>
      </c>
      <c r="F3960" s="196" t="s">
        <v>768</v>
      </c>
      <c r="H3960" s="197">
        <v>20.475</v>
      </c>
      <c r="I3960" s="198"/>
      <c r="L3960" s="194"/>
      <c r="M3960" s="199"/>
      <c r="N3960" s="200"/>
      <c r="O3960" s="200"/>
      <c r="P3960" s="200"/>
      <c r="Q3960" s="200"/>
      <c r="R3960" s="200"/>
      <c r="S3960" s="200"/>
      <c r="T3960" s="201"/>
      <c r="AT3960" s="195" t="s">
        <v>188</v>
      </c>
      <c r="AU3960" s="195" t="s">
        <v>81</v>
      </c>
      <c r="AV3960" s="12" t="s">
        <v>81</v>
      </c>
      <c r="AW3960" s="12" t="s">
        <v>34</v>
      </c>
      <c r="AX3960" s="12" t="s">
        <v>72</v>
      </c>
      <c r="AY3960" s="195" t="s">
        <v>177</v>
      </c>
    </row>
    <row r="3961" spans="2:51" s="12" customFormat="1" ht="12">
      <c r="B3961" s="194"/>
      <c r="D3961" s="191" t="s">
        <v>188</v>
      </c>
      <c r="E3961" s="195" t="s">
        <v>3</v>
      </c>
      <c r="F3961" s="196" t="s">
        <v>409</v>
      </c>
      <c r="H3961" s="197">
        <v>-1.8</v>
      </c>
      <c r="I3961" s="198"/>
      <c r="L3961" s="194"/>
      <c r="M3961" s="199"/>
      <c r="N3961" s="200"/>
      <c r="O3961" s="200"/>
      <c r="P3961" s="200"/>
      <c r="Q3961" s="200"/>
      <c r="R3961" s="200"/>
      <c r="S3961" s="200"/>
      <c r="T3961" s="201"/>
      <c r="AT3961" s="195" t="s">
        <v>188</v>
      </c>
      <c r="AU3961" s="195" t="s">
        <v>81</v>
      </c>
      <c r="AV3961" s="12" t="s">
        <v>81</v>
      </c>
      <c r="AW3961" s="12" t="s">
        <v>34</v>
      </c>
      <c r="AX3961" s="12" t="s">
        <v>72</v>
      </c>
      <c r="AY3961" s="195" t="s">
        <v>177</v>
      </c>
    </row>
    <row r="3962" spans="2:51" s="14" customFormat="1" ht="12">
      <c r="B3962" s="221"/>
      <c r="D3962" s="191" t="s">
        <v>188</v>
      </c>
      <c r="E3962" s="222" t="s">
        <v>3</v>
      </c>
      <c r="F3962" s="223" t="s">
        <v>374</v>
      </c>
      <c r="H3962" s="224">
        <v>488.71899999999994</v>
      </c>
      <c r="I3962" s="225"/>
      <c r="L3962" s="221"/>
      <c r="M3962" s="226"/>
      <c r="N3962" s="227"/>
      <c r="O3962" s="227"/>
      <c r="P3962" s="227"/>
      <c r="Q3962" s="227"/>
      <c r="R3962" s="227"/>
      <c r="S3962" s="227"/>
      <c r="T3962" s="228"/>
      <c r="AT3962" s="222" t="s">
        <v>188</v>
      </c>
      <c r="AU3962" s="222" t="s">
        <v>81</v>
      </c>
      <c r="AV3962" s="14" t="s">
        <v>194</v>
      </c>
      <c r="AW3962" s="14" t="s">
        <v>34</v>
      </c>
      <c r="AX3962" s="14" t="s">
        <v>72</v>
      </c>
      <c r="AY3962" s="222" t="s">
        <v>177</v>
      </c>
    </row>
    <row r="3963" spans="2:51" s="12" customFormat="1" ht="12">
      <c r="B3963" s="194"/>
      <c r="D3963" s="191" t="s">
        <v>188</v>
      </c>
      <c r="E3963" s="195" t="s">
        <v>3</v>
      </c>
      <c r="F3963" s="196" t="s">
        <v>769</v>
      </c>
      <c r="H3963" s="197">
        <v>16.68</v>
      </c>
      <c r="I3963" s="198"/>
      <c r="L3963" s="194"/>
      <c r="M3963" s="199"/>
      <c r="N3963" s="200"/>
      <c r="O3963" s="200"/>
      <c r="P3963" s="200"/>
      <c r="Q3963" s="200"/>
      <c r="R3963" s="200"/>
      <c r="S3963" s="200"/>
      <c r="T3963" s="201"/>
      <c r="AT3963" s="195" t="s">
        <v>188</v>
      </c>
      <c r="AU3963" s="195" t="s">
        <v>81</v>
      </c>
      <c r="AV3963" s="12" t="s">
        <v>81</v>
      </c>
      <c r="AW3963" s="12" t="s">
        <v>34</v>
      </c>
      <c r="AX3963" s="12" t="s">
        <v>72</v>
      </c>
      <c r="AY3963" s="195" t="s">
        <v>177</v>
      </c>
    </row>
    <row r="3964" spans="2:51" s="12" customFormat="1" ht="12">
      <c r="B3964" s="194"/>
      <c r="D3964" s="191" t="s">
        <v>188</v>
      </c>
      <c r="E3964" s="195" t="s">
        <v>3</v>
      </c>
      <c r="F3964" s="196" t="s">
        <v>769</v>
      </c>
      <c r="H3964" s="197">
        <v>16.68</v>
      </c>
      <c r="I3964" s="198"/>
      <c r="L3964" s="194"/>
      <c r="M3964" s="199"/>
      <c r="N3964" s="200"/>
      <c r="O3964" s="200"/>
      <c r="P3964" s="200"/>
      <c r="Q3964" s="200"/>
      <c r="R3964" s="200"/>
      <c r="S3964" s="200"/>
      <c r="T3964" s="201"/>
      <c r="AT3964" s="195" t="s">
        <v>188</v>
      </c>
      <c r="AU3964" s="195" t="s">
        <v>81</v>
      </c>
      <c r="AV3964" s="12" t="s">
        <v>81</v>
      </c>
      <c r="AW3964" s="12" t="s">
        <v>34</v>
      </c>
      <c r="AX3964" s="12" t="s">
        <v>72</v>
      </c>
      <c r="AY3964" s="195" t="s">
        <v>177</v>
      </c>
    </row>
    <row r="3965" spans="2:51" s="12" customFormat="1" ht="12">
      <c r="B3965" s="194"/>
      <c r="D3965" s="191" t="s">
        <v>188</v>
      </c>
      <c r="E3965" s="195" t="s">
        <v>3</v>
      </c>
      <c r="F3965" s="196" t="s">
        <v>770</v>
      </c>
      <c r="H3965" s="197">
        <v>18.99</v>
      </c>
      <c r="I3965" s="198"/>
      <c r="L3965" s="194"/>
      <c r="M3965" s="199"/>
      <c r="N3965" s="200"/>
      <c r="O3965" s="200"/>
      <c r="P3965" s="200"/>
      <c r="Q3965" s="200"/>
      <c r="R3965" s="200"/>
      <c r="S3965" s="200"/>
      <c r="T3965" s="201"/>
      <c r="AT3965" s="195" t="s">
        <v>188</v>
      </c>
      <c r="AU3965" s="195" t="s">
        <v>81</v>
      </c>
      <c r="AV3965" s="12" t="s">
        <v>81</v>
      </c>
      <c r="AW3965" s="12" t="s">
        <v>34</v>
      </c>
      <c r="AX3965" s="12" t="s">
        <v>72</v>
      </c>
      <c r="AY3965" s="195" t="s">
        <v>177</v>
      </c>
    </row>
    <row r="3966" spans="2:51" s="12" customFormat="1" ht="12">
      <c r="B3966" s="194"/>
      <c r="D3966" s="191" t="s">
        <v>188</v>
      </c>
      <c r="E3966" s="195" t="s">
        <v>3</v>
      </c>
      <c r="F3966" s="196" t="s">
        <v>771</v>
      </c>
      <c r="H3966" s="197">
        <v>10.57</v>
      </c>
      <c r="I3966" s="198"/>
      <c r="L3966" s="194"/>
      <c r="M3966" s="199"/>
      <c r="N3966" s="200"/>
      <c r="O3966" s="200"/>
      <c r="P3966" s="200"/>
      <c r="Q3966" s="200"/>
      <c r="R3966" s="200"/>
      <c r="S3966" s="200"/>
      <c r="T3966" s="201"/>
      <c r="AT3966" s="195" t="s">
        <v>188</v>
      </c>
      <c r="AU3966" s="195" t="s">
        <v>81</v>
      </c>
      <c r="AV3966" s="12" t="s">
        <v>81</v>
      </c>
      <c r="AW3966" s="12" t="s">
        <v>34</v>
      </c>
      <c r="AX3966" s="12" t="s">
        <v>72</v>
      </c>
      <c r="AY3966" s="195" t="s">
        <v>177</v>
      </c>
    </row>
    <row r="3967" spans="2:51" s="12" customFormat="1" ht="12">
      <c r="B3967" s="194"/>
      <c r="D3967" s="191" t="s">
        <v>188</v>
      </c>
      <c r="E3967" s="195" t="s">
        <v>3</v>
      </c>
      <c r="F3967" s="196" t="s">
        <v>771</v>
      </c>
      <c r="H3967" s="197">
        <v>10.57</v>
      </c>
      <c r="I3967" s="198"/>
      <c r="L3967" s="194"/>
      <c r="M3967" s="199"/>
      <c r="N3967" s="200"/>
      <c r="O3967" s="200"/>
      <c r="P3967" s="200"/>
      <c r="Q3967" s="200"/>
      <c r="R3967" s="200"/>
      <c r="S3967" s="200"/>
      <c r="T3967" s="201"/>
      <c r="AT3967" s="195" t="s">
        <v>188</v>
      </c>
      <c r="AU3967" s="195" t="s">
        <v>81</v>
      </c>
      <c r="AV3967" s="12" t="s">
        <v>81</v>
      </c>
      <c r="AW3967" s="12" t="s">
        <v>34</v>
      </c>
      <c r="AX3967" s="12" t="s">
        <v>72</v>
      </c>
      <c r="AY3967" s="195" t="s">
        <v>177</v>
      </c>
    </row>
    <row r="3968" spans="2:51" s="12" customFormat="1" ht="12">
      <c r="B3968" s="194"/>
      <c r="D3968" s="191" t="s">
        <v>188</v>
      </c>
      <c r="E3968" s="195" t="s">
        <v>3</v>
      </c>
      <c r="F3968" s="196" t="s">
        <v>772</v>
      </c>
      <c r="H3968" s="197">
        <v>7.91</v>
      </c>
      <c r="I3968" s="198"/>
      <c r="L3968" s="194"/>
      <c r="M3968" s="199"/>
      <c r="N3968" s="200"/>
      <c r="O3968" s="200"/>
      <c r="P3968" s="200"/>
      <c r="Q3968" s="200"/>
      <c r="R3968" s="200"/>
      <c r="S3968" s="200"/>
      <c r="T3968" s="201"/>
      <c r="AT3968" s="195" t="s">
        <v>188</v>
      </c>
      <c r="AU3968" s="195" t="s">
        <v>81</v>
      </c>
      <c r="AV3968" s="12" t="s">
        <v>81</v>
      </c>
      <c r="AW3968" s="12" t="s">
        <v>34</v>
      </c>
      <c r="AX3968" s="12" t="s">
        <v>72</v>
      </c>
      <c r="AY3968" s="195" t="s">
        <v>177</v>
      </c>
    </row>
    <row r="3969" spans="2:51" s="12" customFormat="1" ht="12">
      <c r="B3969" s="194"/>
      <c r="D3969" s="191" t="s">
        <v>188</v>
      </c>
      <c r="E3969" s="195" t="s">
        <v>3</v>
      </c>
      <c r="F3969" s="196" t="s">
        <v>773</v>
      </c>
      <c r="H3969" s="197">
        <v>7.7</v>
      </c>
      <c r="I3969" s="198"/>
      <c r="L3969" s="194"/>
      <c r="M3969" s="199"/>
      <c r="N3969" s="200"/>
      <c r="O3969" s="200"/>
      <c r="P3969" s="200"/>
      <c r="Q3969" s="200"/>
      <c r="R3969" s="200"/>
      <c r="S3969" s="200"/>
      <c r="T3969" s="201"/>
      <c r="AT3969" s="195" t="s">
        <v>188</v>
      </c>
      <c r="AU3969" s="195" t="s">
        <v>81</v>
      </c>
      <c r="AV3969" s="12" t="s">
        <v>81</v>
      </c>
      <c r="AW3969" s="12" t="s">
        <v>34</v>
      </c>
      <c r="AX3969" s="12" t="s">
        <v>72</v>
      </c>
      <c r="AY3969" s="195" t="s">
        <v>177</v>
      </c>
    </row>
    <row r="3970" spans="2:51" s="12" customFormat="1" ht="12">
      <c r="B3970" s="194"/>
      <c r="D3970" s="191" t="s">
        <v>188</v>
      </c>
      <c r="E3970" s="195" t="s">
        <v>3</v>
      </c>
      <c r="F3970" s="196" t="s">
        <v>774</v>
      </c>
      <c r="H3970" s="197">
        <v>20.04</v>
      </c>
      <c r="I3970" s="198"/>
      <c r="L3970" s="194"/>
      <c r="M3970" s="199"/>
      <c r="N3970" s="200"/>
      <c r="O3970" s="200"/>
      <c r="P3970" s="200"/>
      <c r="Q3970" s="200"/>
      <c r="R3970" s="200"/>
      <c r="S3970" s="200"/>
      <c r="T3970" s="201"/>
      <c r="AT3970" s="195" t="s">
        <v>188</v>
      </c>
      <c r="AU3970" s="195" t="s">
        <v>81</v>
      </c>
      <c r="AV3970" s="12" t="s">
        <v>81</v>
      </c>
      <c r="AW3970" s="12" t="s">
        <v>34</v>
      </c>
      <c r="AX3970" s="12" t="s">
        <v>72</v>
      </c>
      <c r="AY3970" s="195" t="s">
        <v>177</v>
      </c>
    </row>
    <row r="3971" spans="2:51" s="12" customFormat="1" ht="12">
      <c r="B3971" s="194"/>
      <c r="D3971" s="191" t="s">
        <v>188</v>
      </c>
      <c r="E3971" s="195" t="s">
        <v>3</v>
      </c>
      <c r="F3971" s="196" t="s">
        <v>775</v>
      </c>
      <c r="H3971" s="197">
        <v>20.25</v>
      </c>
      <c r="I3971" s="198"/>
      <c r="L3971" s="194"/>
      <c r="M3971" s="199"/>
      <c r="N3971" s="200"/>
      <c r="O3971" s="200"/>
      <c r="P3971" s="200"/>
      <c r="Q3971" s="200"/>
      <c r="R3971" s="200"/>
      <c r="S3971" s="200"/>
      <c r="T3971" s="201"/>
      <c r="AT3971" s="195" t="s">
        <v>188</v>
      </c>
      <c r="AU3971" s="195" t="s">
        <v>81</v>
      </c>
      <c r="AV3971" s="12" t="s">
        <v>81</v>
      </c>
      <c r="AW3971" s="12" t="s">
        <v>34</v>
      </c>
      <c r="AX3971" s="12" t="s">
        <v>72</v>
      </c>
      <c r="AY3971" s="195" t="s">
        <v>177</v>
      </c>
    </row>
    <row r="3972" spans="2:51" s="12" customFormat="1" ht="12">
      <c r="B3972" s="194"/>
      <c r="D3972" s="191" t="s">
        <v>188</v>
      </c>
      <c r="E3972" s="195" t="s">
        <v>3</v>
      </c>
      <c r="F3972" s="196" t="s">
        <v>775</v>
      </c>
      <c r="H3972" s="197">
        <v>20.25</v>
      </c>
      <c r="I3972" s="198"/>
      <c r="L3972" s="194"/>
      <c r="M3972" s="199"/>
      <c r="N3972" s="200"/>
      <c r="O3972" s="200"/>
      <c r="P3972" s="200"/>
      <c r="Q3972" s="200"/>
      <c r="R3972" s="200"/>
      <c r="S3972" s="200"/>
      <c r="T3972" s="201"/>
      <c r="AT3972" s="195" t="s">
        <v>188</v>
      </c>
      <c r="AU3972" s="195" t="s">
        <v>81</v>
      </c>
      <c r="AV3972" s="12" t="s">
        <v>81</v>
      </c>
      <c r="AW3972" s="12" t="s">
        <v>34</v>
      </c>
      <c r="AX3972" s="12" t="s">
        <v>72</v>
      </c>
      <c r="AY3972" s="195" t="s">
        <v>177</v>
      </c>
    </row>
    <row r="3973" spans="2:51" s="12" customFormat="1" ht="12">
      <c r="B3973" s="194"/>
      <c r="D3973" s="191" t="s">
        <v>188</v>
      </c>
      <c r="E3973" s="195" t="s">
        <v>3</v>
      </c>
      <c r="F3973" s="196" t="s">
        <v>775</v>
      </c>
      <c r="H3973" s="197">
        <v>20.25</v>
      </c>
      <c r="I3973" s="198"/>
      <c r="L3973" s="194"/>
      <c r="M3973" s="199"/>
      <c r="N3973" s="200"/>
      <c r="O3973" s="200"/>
      <c r="P3973" s="200"/>
      <c r="Q3973" s="200"/>
      <c r="R3973" s="200"/>
      <c r="S3973" s="200"/>
      <c r="T3973" s="201"/>
      <c r="AT3973" s="195" t="s">
        <v>188</v>
      </c>
      <c r="AU3973" s="195" t="s">
        <v>81</v>
      </c>
      <c r="AV3973" s="12" t="s">
        <v>81</v>
      </c>
      <c r="AW3973" s="12" t="s">
        <v>34</v>
      </c>
      <c r="AX3973" s="12" t="s">
        <v>72</v>
      </c>
      <c r="AY3973" s="195" t="s">
        <v>177</v>
      </c>
    </row>
    <row r="3974" spans="2:51" s="12" customFormat="1" ht="12">
      <c r="B3974" s="194"/>
      <c r="D3974" s="191" t="s">
        <v>188</v>
      </c>
      <c r="E3974" s="195" t="s">
        <v>3</v>
      </c>
      <c r="F3974" s="196" t="s">
        <v>775</v>
      </c>
      <c r="H3974" s="197">
        <v>20.25</v>
      </c>
      <c r="I3974" s="198"/>
      <c r="L3974" s="194"/>
      <c r="M3974" s="199"/>
      <c r="N3974" s="200"/>
      <c r="O3974" s="200"/>
      <c r="P3974" s="200"/>
      <c r="Q3974" s="200"/>
      <c r="R3974" s="200"/>
      <c r="S3974" s="200"/>
      <c r="T3974" s="201"/>
      <c r="AT3974" s="195" t="s">
        <v>188</v>
      </c>
      <c r="AU3974" s="195" t="s">
        <v>81</v>
      </c>
      <c r="AV3974" s="12" t="s">
        <v>81</v>
      </c>
      <c r="AW3974" s="12" t="s">
        <v>34</v>
      </c>
      <c r="AX3974" s="12" t="s">
        <v>72</v>
      </c>
      <c r="AY3974" s="195" t="s">
        <v>177</v>
      </c>
    </row>
    <row r="3975" spans="2:51" s="12" customFormat="1" ht="12">
      <c r="B3975" s="194"/>
      <c r="D3975" s="191" t="s">
        <v>188</v>
      </c>
      <c r="E3975" s="195" t="s">
        <v>3</v>
      </c>
      <c r="F3975" s="196" t="s">
        <v>776</v>
      </c>
      <c r="H3975" s="197">
        <v>20.376</v>
      </c>
      <c r="I3975" s="198"/>
      <c r="L3975" s="194"/>
      <c r="M3975" s="199"/>
      <c r="N3975" s="200"/>
      <c r="O3975" s="200"/>
      <c r="P3975" s="200"/>
      <c r="Q3975" s="200"/>
      <c r="R3975" s="200"/>
      <c r="S3975" s="200"/>
      <c r="T3975" s="201"/>
      <c r="AT3975" s="195" t="s">
        <v>188</v>
      </c>
      <c r="AU3975" s="195" t="s">
        <v>81</v>
      </c>
      <c r="AV3975" s="12" t="s">
        <v>81</v>
      </c>
      <c r="AW3975" s="12" t="s">
        <v>34</v>
      </c>
      <c r="AX3975" s="12" t="s">
        <v>72</v>
      </c>
      <c r="AY3975" s="195" t="s">
        <v>177</v>
      </c>
    </row>
    <row r="3976" spans="2:51" s="12" customFormat="1" ht="12">
      <c r="B3976" s="194"/>
      <c r="D3976" s="191" t="s">
        <v>188</v>
      </c>
      <c r="E3976" s="195" t="s">
        <v>3</v>
      </c>
      <c r="F3976" s="196" t="s">
        <v>777</v>
      </c>
      <c r="H3976" s="197">
        <v>2.34</v>
      </c>
      <c r="I3976" s="198"/>
      <c r="L3976" s="194"/>
      <c r="M3976" s="199"/>
      <c r="N3976" s="200"/>
      <c r="O3976" s="200"/>
      <c r="P3976" s="200"/>
      <c r="Q3976" s="200"/>
      <c r="R3976" s="200"/>
      <c r="S3976" s="200"/>
      <c r="T3976" s="201"/>
      <c r="AT3976" s="195" t="s">
        <v>188</v>
      </c>
      <c r="AU3976" s="195" t="s">
        <v>81</v>
      </c>
      <c r="AV3976" s="12" t="s">
        <v>81</v>
      </c>
      <c r="AW3976" s="12" t="s">
        <v>34</v>
      </c>
      <c r="AX3976" s="12" t="s">
        <v>72</v>
      </c>
      <c r="AY3976" s="195" t="s">
        <v>177</v>
      </c>
    </row>
    <row r="3977" spans="2:51" s="12" customFormat="1" ht="12">
      <c r="B3977" s="194"/>
      <c r="D3977" s="191" t="s">
        <v>188</v>
      </c>
      <c r="E3977" s="195" t="s">
        <v>3</v>
      </c>
      <c r="F3977" s="196" t="s">
        <v>778</v>
      </c>
      <c r="H3977" s="197">
        <v>2.736</v>
      </c>
      <c r="I3977" s="198"/>
      <c r="L3977" s="194"/>
      <c r="M3977" s="199"/>
      <c r="N3977" s="200"/>
      <c r="O3977" s="200"/>
      <c r="P3977" s="200"/>
      <c r="Q3977" s="200"/>
      <c r="R3977" s="200"/>
      <c r="S3977" s="200"/>
      <c r="T3977" s="201"/>
      <c r="AT3977" s="195" t="s">
        <v>188</v>
      </c>
      <c r="AU3977" s="195" t="s">
        <v>81</v>
      </c>
      <c r="AV3977" s="12" t="s">
        <v>81</v>
      </c>
      <c r="AW3977" s="12" t="s">
        <v>34</v>
      </c>
      <c r="AX3977" s="12" t="s">
        <v>72</v>
      </c>
      <c r="AY3977" s="195" t="s">
        <v>177</v>
      </c>
    </row>
    <row r="3978" spans="2:51" s="12" customFormat="1" ht="12">
      <c r="B3978" s="194"/>
      <c r="D3978" s="191" t="s">
        <v>188</v>
      </c>
      <c r="E3978" s="195" t="s">
        <v>3</v>
      </c>
      <c r="F3978" s="196" t="s">
        <v>779</v>
      </c>
      <c r="H3978" s="197">
        <v>1.56</v>
      </c>
      <c r="I3978" s="198"/>
      <c r="L3978" s="194"/>
      <c r="M3978" s="199"/>
      <c r="N3978" s="200"/>
      <c r="O3978" s="200"/>
      <c r="P3978" s="200"/>
      <c r="Q3978" s="200"/>
      <c r="R3978" s="200"/>
      <c r="S3978" s="200"/>
      <c r="T3978" s="201"/>
      <c r="AT3978" s="195" t="s">
        <v>188</v>
      </c>
      <c r="AU3978" s="195" t="s">
        <v>81</v>
      </c>
      <c r="AV3978" s="12" t="s">
        <v>81</v>
      </c>
      <c r="AW3978" s="12" t="s">
        <v>34</v>
      </c>
      <c r="AX3978" s="12" t="s">
        <v>72</v>
      </c>
      <c r="AY3978" s="195" t="s">
        <v>177</v>
      </c>
    </row>
    <row r="3979" spans="2:51" s="12" customFormat="1" ht="12">
      <c r="B3979" s="194"/>
      <c r="D3979" s="191" t="s">
        <v>188</v>
      </c>
      <c r="E3979" s="195" t="s">
        <v>3</v>
      </c>
      <c r="F3979" s="196" t="s">
        <v>780</v>
      </c>
      <c r="H3979" s="197">
        <v>1.62</v>
      </c>
      <c r="I3979" s="198"/>
      <c r="L3979" s="194"/>
      <c r="M3979" s="199"/>
      <c r="N3979" s="200"/>
      <c r="O3979" s="200"/>
      <c r="P3979" s="200"/>
      <c r="Q3979" s="200"/>
      <c r="R3979" s="200"/>
      <c r="S3979" s="200"/>
      <c r="T3979" s="201"/>
      <c r="AT3979" s="195" t="s">
        <v>188</v>
      </c>
      <c r="AU3979" s="195" t="s">
        <v>81</v>
      </c>
      <c r="AV3979" s="12" t="s">
        <v>81</v>
      </c>
      <c r="AW3979" s="12" t="s">
        <v>34</v>
      </c>
      <c r="AX3979" s="12" t="s">
        <v>72</v>
      </c>
      <c r="AY3979" s="195" t="s">
        <v>177</v>
      </c>
    </row>
    <row r="3980" spans="2:51" s="12" customFormat="1" ht="12">
      <c r="B3980" s="194"/>
      <c r="D3980" s="191" t="s">
        <v>188</v>
      </c>
      <c r="E3980" s="195" t="s">
        <v>3</v>
      </c>
      <c r="F3980" s="196" t="s">
        <v>781</v>
      </c>
      <c r="H3980" s="197">
        <v>20.387</v>
      </c>
      <c r="I3980" s="198"/>
      <c r="L3980" s="194"/>
      <c r="M3980" s="199"/>
      <c r="N3980" s="200"/>
      <c r="O3980" s="200"/>
      <c r="P3980" s="200"/>
      <c r="Q3980" s="200"/>
      <c r="R3980" s="200"/>
      <c r="S3980" s="200"/>
      <c r="T3980" s="201"/>
      <c r="AT3980" s="195" t="s">
        <v>188</v>
      </c>
      <c r="AU3980" s="195" t="s">
        <v>81</v>
      </c>
      <c r="AV3980" s="12" t="s">
        <v>81</v>
      </c>
      <c r="AW3980" s="12" t="s">
        <v>34</v>
      </c>
      <c r="AX3980" s="12" t="s">
        <v>72</v>
      </c>
      <c r="AY3980" s="195" t="s">
        <v>177</v>
      </c>
    </row>
    <row r="3981" spans="2:51" s="12" customFormat="1" ht="12">
      <c r="B3981" s="194"/>
      <c r="D3981" s="191" t="s">
        <v>188</v>
      </c>
      <c r="E3981" s="195" t="s">
        <v>3</v>
      </c>
      <c r="F3981" s="196" t="s">
        <v>781</v>
      </c>
      <c r="H3981" s="197">
        <v>20.387</v>
      </c>
      <c r="I3981" s="198"/>
      <c r="L3981" s="194"/>
      <c r="M3981" s="199"/>
      <c r="N3981" s="200"/>
      <c r="O3981" s="200"/>
      <c r="P3981" s="200"/>
      <c r="Q3981" s="200"/>
      <c r="R3981" s="200"/>
      <c r="S3981" s="200"/>
      <c r="T3981" s="201"/>
      <c r="AT3981" s="195" t="s">
        <v>188</v>
      </c>
      <c r="AU3981" s="195" t="s">
        <v>81</v>
      </c>
      <c r="AV3981" s="12" t="s">
        <v>81</v>
      </c>
      <c r="AW3981" s="12" t="s">
        <v>34</v>
      </c>
      <c r="AX3981" s="12" t="s">
        <v>72</v>
      </c>
      <c r="AY3981" s="195" t="s">
        <v>177</v>
      </c>
    </row>
    <row r="3982" spans="2:51" s="12" customFormat="1" ht="12">
      <c r="B3982" s="194"/>
      <c r="D3982" s="191" t="s">
        <v>188</v>
      </c>
      <c r="E3982" s="195" t="s">
        <v>3</v>
      </c>
      <c r="F3982" s="196" t="s">
        <v>781</v>
      </c>
      <c r="H3982" s="197">
        <v>20.387</v>
      </c>
      <c r="I3982" s="198"/>
      <c r="L3982" s="194"/>
      <c r="M3982" s="199"/>
      <c r="N3982" s="200"/>
      <c r="O3982" s="200"/>
      <c r="P3982" s="200"/>
      <c r="Q3982" s="200"/>
      <c r="R3982" s="200"/>
      <c r="S3982" s="200"/>
      <c r="T3982" s="201"/>
      <c r="AT3982" s="195" t="s">
        <v>188</v>
      </c>
      <c r="AU3982" s="195" t="s">
        <v>81</v>
      </c>
      <c r="AV3982" s="12" t="s">
        <v>81</v>
      </c>
      <c r="AW3982" s="12" t="s">
        <v>34</v>
      </c>
      <c r="AX3982" s="12" t="s">
        <v>72</v>
      </c>
      <c r="AY3982" s="195" t="s">
        <v>177</v>
      </c>
    </row>
    <row r="3983" spans="2:51" s="12" customFormat="1" ht="12">
      <c r="B3983" s="194"/>
      <c r="D3983" s="191" t="s">
        <v>188</v>
      </c>
      <c r="E3983" s="195" t="s">
        <v>3</v>
      </c>
      <c r="F3983" s="196" t="s">
        <v>782</v>
      </c>
      <c r="H3983" s="197">
        <v>19.725</v>
      </c>
      <c r="I3983" s="198"/>
      <c r="L3983" s="194"/>
      <c r="M3983" s="199"/>
      <c r="N3983" s="200"/>
      <c r="O3983" s="200"/>
      <c r="P3983" s="200"/>
      <c r="Q3983" s="200"/>
      <c r="R3983" s="200"/>
      <c r="S3983" s="200"/>
      <c r="T3983" s="201"/>
      <c r="AT3983" s="195" t="s">
        <v>188</v>
      </c>
      <c r="AU3983" s="195" t="s">
        <v>81</v>
      </c>
      <c r="AV3983" s="12" t="s">
        <v>81</v>
      </c>
      <c r="AW3983" s="12" t="s">
        <v>34</v>
      </c>
      <c r="AX3983" s="12" t="s">
        <v>72</v>
      </c>
      <c r="AY3983" s="195" t="s">
        <v>177</v>
      </c>
    </row>
    <row r="3984" spans="2:51" s="12" customFormat="1" ht="12">
      <c r="B3984" s="194"/>
      <c r="D3984" s="191" t="s">
        <v>188</v>
      </c>
      <c r="E3984" s="195" t="s">
        <v>3</v>
      </c>
      <c r="F3984" s="196" t="s">
        <v>782</v>
      </c>
      <c r="H3984" s="197">
        <v>19.725</v>
      </c>
      <c r="I3984" s="198"/>
      <c r="L3984" s="194"/>
      <c r="M3984" s="199"/>
      <c r="N3984" s="200"/>
      <c r="O3984" s="200"/>
      <c r="P3984" s="200"/>
      <c r="Q3984" s="200"/>
      <c r="R3984" s="200"/>
      <c r="S3984" s="200"/>
      <c r="T3984" s="201"/>
      <c r="AT3984" s="195" t="s">
        <v>188</v>
      </c>
      <c r="AU3984" s="195" t="s">
        <v>81</v>
      </c>
      <c r="AV3984" s="12" t="s">
        <v>81</v>
      </c>
      <c r="AW3984" s="12" t="s">
        <v>34</v>
      </c>
      <c r="AX3984" s="12" t="s">
        <v>72</v>
      </c>
      <c r="AY3984" s="195" t="s">
        <v>177</v>
      </c>
    </row>
    <row r="3985" spans="2:51" s="12" customFormat="1" ht="12">
      <c r="B3985" s="194"/>
      <c r="D3985" s="191" t="s">
        <v>188</v>
      </c>
      <c r="E3985" s="195" t="s">
        <v>3</v>
      </c>
      <c r="F3985" s="196" t="s">
        <v>782</v>
      </c>
      <c r="H3985" s="197">
        <v>19.725</v>
      </c>
      <c r="I3985" s="198"/>
      <c r="L3985" s="194"/>
      <c r="M3985" s="199"/>
      <c r="N3985" s="200"/>
      <c r="O3985" s="200"/>
      <c r="P3985" s="200"/>
      <c r="Q3985" s="200"/>
      <c r="R3985" s="200"/>
      <c r="S3985" s="200"/>
      <c r="T3985" s="201"/>
      <c r="AT3985" s="195" t="s">
        <v>188</v>
      </c>
      <c r="AU3985" s="195" t="s">
        <v>81</v>
      </c>
      <c r="AV3985" s="12" t="s">
        <v>81</v>
      </c>
      <c r="AW3985" s="12" t="s">
        <v>34</v>
      </c>
      <c r="AX3985" s="12" t="s">
        <v>72</v>
      </c>
      <c r="AY3985" s="195" t="s">
        <v>177</v>
      </c>
    </row>
    <row r="3986" spans="2:51" s="12" customFormat="1" ht="12">
      <c r="B3986" s="194"/>
      <c r="D3986" s="191" t="s">
        <v>188</v>
      </c>
      <c r="E3986" s="195" t="s">
        <v>3</v>
      </c>
      <c r="F3986" s="196" t="s">
        <v>783</v>
      </c>
      <c r="H3986" s="197">
        <v>2.82</v>
      </c>
      <c r="I3986" s="198"/>
      <c r="L3986" s="194"/>
      <c r="M3986" s="199"/>
      <c r="N3986" s="200"/>
      <c r="O3986" s="200"/>
      <c r="P3986" s="200"/>
      <c r="Q3986" s="200"/>
      <c r="R3986" s="200"/>
      <c r="S3986" s="200"/>
      <c r="T3986" s="201"/>
      <c r="AT3986" s="195" t="s">
        <v>188</v>
      </c>
      <c r="AU3986" s="195" t="s">
        <v>81</v>
      </c>
      <c r="AV3986" s="12" t="s">
        <v>81</v>
      </c>
      <c r="AW3986" s="12" t="s">
        <v>34</v>
      </c>
      <c r="AX3986" s="12" t="s">
        <v>72</v>
      </c>
      <c r="AY3986" s="195" t="s">
        <v>177</v>
      </c>
    </row>
    <row r="3987" spans="2:51" s="12" customFormat="1" ht="12">
      <c r="B3987" s="194"/>
      <c r="D3987" s="191" t="s">
        <v>188</v>
      </c>
      <c r="E3987" s="195" t="s">
        <v>3</v>
      </c>
      <c r="F3987" s="196" t="s">
        <v>784</v>
      </c>
      <c r="H3987" s="197">
        <v>34.195</v>
      </c>
      <c r="I3987" s="198"/>
      <c r="L3987" s="194"/>
      <c r="M3987" s="199"/>
      <c r="N3987" s="200"/>
      <c r="O3987" s="200"/>
      <c r="P3987" s="200"/>
      <c r="Q3987" s="200"/>
      <c r="R3987" s="200"/>
      <c r="S3987" s="200"/>
      <c r="T3987" s="201"/>
      <c r="AT3987" s="195" t="s">
        <v>188</v>
      </c>
      <c r="AU3987" s="195" t="s">
        <v>81</v>
      </c>
      <c r="AV3987" s="12" t="s">
        <v>81</v>
      </c>
      <c r="AW3987" s="12" t="s">
        <v>34</v>
      </c>
      <c r="AX3987" s="12" t="s">
        <v>72</v>
      </c>
      <c r="AY3987" s="195" t="s">
        <v>177</v>
      </c>
    </row>
    <row r="3988" spans="2:51" s="12" customFormat="1" ht="12">
      <c r="B3988" s="194"/>
      <c r="D3988" s="191" t="s">
        <v>188</v>
      </c>
      <c r="E3988" s="195" t="s">
        <v>3</v>
      </c>
      <c r="F3988" s="196" t="s">
        <v>785</v>
      </c>
      <c r="H3988" s="197">
        <v>14.748</v>
      </c>
      <c r="I3988" s="198"/>
      <c r="L3988" s="194"/>
      <c r="M3988" s="199"/>
      <c r="N3988" s="200"/>
      <c r="O3988" s="200"/>
      <c r="P3988" s="200"/>
      <c r="Q3988" s="200"/>
      <c r="R3988" s="200"/>
      <c r="S3988" s="200"/>
      <c r="T3988" s="201"/>
      <c r="AT3988" s="195" t="s">
        <v>188</v>
      </c>
      <c r="AU3988" s="195" t="s">
        <v>81</v>
      </c>
      <c r="AV3988" s="12" t="s">
        <v>81</v>
      </c>
      <c r="AW3988" s="12" t="s">
        <v>34</v>
      </c>
      <c r="AX3988" s="12" t="s">
        <v>72</v>
      </c>
      <c r="AY3988" s="195" t="s">
        <v>177</v>
      </c>
    </row>
    <row r="3989" spans="2:51" s="12" customFormat="1" ht="12">
      <c r="B3989" s="194"/>
      <c r="D3989" s="191" t="s">
        <v>188</v>
      </c>
      <c r="E3989" s="195" t="s">
        <v>3</v>
      </c>
      <c r="F3989" s="196" t="s">
        <v>786</v>
      </c>
      <c r="H3989" s="197">
        <v>11.158</v>
      </c>
      <c r="I3989" s="198"/>
      <c r="L3989" s="194"/>
      <c r="M3989" s="199"/>
      <c r="N3989" s="200"/>
      <c r="O3989" s="200"/>
      <c r="P3989" s="200"/>
      <c r="Q3989" s="200"/>
      <c r="R3989" s="200"/>
      <c r="S3989" s="200"/>
      <c r="T3989" s="201"/>
      <c r="AT3989" s="195" t="s">
        <v>188</v>
      </c>
      <c r="AU3989" s="195" t="s">
        <v>81</v>
      </c>
      <c r="AV3989" s="12" t="s">
        <v>81</v>
      </c>
      <c r="AW3989" s="12" t="s">
        <v>34</v>
      </c>
      <c r="AX3989" s="12" t="s">
        <v>72</v>
      </c>
      <c r="AY3989" s="195" t="s">
        <v>177</v>
      </c>
    </row>
    <row r="3990" spans="2:51" s="12" customFormat="1" ht="12">
      <c r="B3990" s="194"/>
      <c r="D3990" s="191" t="s">
        <v>188</v>
      </c>
      <c r="E3990" s="195" t="s">
        <v>3</v>
      </c>
      <c r="F3990" s="196" t="s">
        <v>787</v>
      </c>
      <c r="H3990" s="197">
        <v>22.56</v>
      </c>
      <c r="I3990" s="198"/>
      <c r="L3990" s="194"/>
      <c r="M3990" s="199"/>
      <c r="N3990" s="200"/>
      <c r="O3990" s="200"/>
      <c r="P3990" s="200"/>
      <c r="Q3990" s="200"/>
      <c r="R3990" s="200"/>
      <c r="S3990" s="200"/>
      <c r="T3990" s="201"/>
      <c r="AT3990" s="195" t="s">
        <v>188</v>
      </c>
      <c r="AU3990" s="195" t="s">
        <v>81</v>
      </c>
      <c r="AV3990" s="12" t="s">
        <v>81</v>
      </c>
      <c r="AW3990" s="12" t="s">
        <v>34</v>
      </c>
      <c r="AX3990" s="12" t="s">
        <v>72</v>
      </c>
      <c r="AY3990" s="195" t="s">
        <v>177</v>
      </c>
    </row>
    <row r="3991" spans="2:51" s="12" customFormat="1" ht="12">
      <c r="B3991" s="194"/>
      <c r="D3991" s="191" t="s">
        <v>188</v>
      </c>
      <c r="E3991" s="195" t="s">
        <v>3</v>
      </c>
      <c r="F3991" s="196" t="s">
        <v>788</v>
      </c>
      <c r="H3991" s="197">
        <v>13.74</v>
      </c>
      <c r="I3991" s="198"/>
      <c r="L3991" s="194"/>
      <c r="M3991" s="199"/>
      <c r="N3991" s="200"/>
      <c r="O3991" s="200"/>
      <c r="P3991" s="200"/>
      <c r="Q3991" s="200"/>
      <c r="R3991" s="200"/>
      <c r="S3991" s="200"/>
      <c r="T3991" s="201"/>
      <c r="AT3991" s="195" t="s">
        <v>188</v>
      </c>
      <c r="AU3991" s="195" t="s">
        <v>81</v>
      </c>
      <c r="AV3991" s="12" t="s">
        <v>81</v>
      </c>
      <c r="AW3991" s="12" t="s">
        <v>34</v>
      </c>
      <c r="AX3991" s="12" t="s">
        <v>72</v>
      </c>
      <c r="AY3991" s="195" t="s">
        <v>177</v>
      </c>
    </row>
    <row r="3992" spans="2:51" s="12" customFormat="1" ht="12">
      <c r="B3992" s="194"/>
      <c r="D3992" s="191" t="s">
        <v>188</v>
      </c>
      <c r="E3992" s="195" t="s">
        <v>3</v>
      </c>
      <c r="F3992" s="196" t="s">
        <v>788</v>
      </c>
      <c r="H3992" s="197">
        <v>13.74</v>
      </c>
      <c r="I3992" s="198"/>
      <c r="L3992" s="194"/>
      <c r="M3992" s="199"/>
      <c r="N3992" s="200"/>
      <c r="O3992" s="200"/>
      <c r="P3992" s="200"/>
      <c r="Q3992" s="200"/>
      <c r="R3992" s="200"/>
      <c r="S3992" s="200"/>
      <c r="T3992" s="201"/>
      <c r="AT3992" s="195" t="s">
        <v>188</v>
      </c>
      <c r="AU3992" s="195" t="s">
        <v>81</v>
      </c>
      <c r="AV3992" s="12" t="s">
        <v>81</v>
      </c>
      <c r="AW3992" s="12" t="s">
        <v>34</v>
      </c>
      <c r="AX3992" s="12" t="s">
        <v>72</v>
      </c>
      <c r="AY3992" s="195" t="s">
        <v>177</v>
      </c>
    </row>
    <row r="3993" spans="2:51" s="14" customFormat="1" ht="12">
      <c r="B3993" s="221"/>
      <c r="D3993" s="191" t="s">
        <v>188</v>
      </c>
      <c r="E3993" s="222" t="s">
        <v>3</v>
      </c>
      <c r="F3993" s="223" t="s">
        <v>365</v>
      </c>
      <c r="H3993" s="224">
        <v>452.0690000000001</v>
      </c>
      <c r="I3993" s="225"/>
      <c r="L3993" s="221"/>
      <c r="M3993" s="226"/>
      <c r="N3993" s="227"/>
      <c r="O3993" s="227"/>
      <c r="P3993" s="227"/>
      <c r="Q3993" s="227"/>
      <c r="R3993" s="227"/>
      <c r="S3993" s="227"/>
      <c r="T3993" s="228"/>
      <c r="AT3993" s="222" t="s">
        <v>188</v>
      </c>
      <c r="AU3993" s="222" t="s">
        <v>81</v>
      </c>
      <c r="AV3993" s="14" t="s">
        <v>194</v>
      </c>
      <c r="AW3993" s="14" t="s">
        <v>34</v>
      </c>
      <c r="AX3993" s="14" t="s">
        <v>72</v>
      </c>
      <c r="AY3993" s="222" t="s">
        <v>177</v>
      </c>
    </row>
    <row r="3994" spans="2:51" s="12" customFormat="1" ht="12">
      <c r="B3994" s="194"/>
      <c r="D3994" s="191" t="s">
        <v>188</v>
      </c>
      <c r="E3994" s="195" t="s">
        <v>3</v>
      </c>
      <c r="F3994" s="196" t="s">
        <v>769</v>
      </c>
      <c r="H3994" s="197">
        <v>16.68</v>
      </c>
      <c r="I3994" s="198"/>
      <c r="L3994" s="194"/>
      <c r="M3994" s="199"/>
      <c r="N3994" s="200"/>
      <c r="O3994" s="200"/>
      <c r="P3994" s="200"/>
      <c r="Q3994" s="200"/>
      <c r="R3994" s="200"/>
      <c r="S3994" s="200"/>
      <c r="T3994" s="201"/>
      <c r="AT3994" s="195" t="s">
        <v>188</v>
      </c>
      <c r="AU3994" s="195" t="s">
        <v>81</v>
      </c>
      <c r="AV3994" s="12" t="s">
        <v>81</v>
      </c>
      <c r="AW3994" s="12" t="s">
        <v>34</v>
      </c>
      <c r="AX3994" s="12" t="s">
        <v>72</v>
      </c>
      <c r="AY3994" s="195" t="s">
        <v>177</v>
      </c>
    </row>
    <row r="3995" spans="2:51" s="12" customFormat="1" ht="12">
      <c r="B3995" s="194"/>
      <c r="D3995" s="191" t="s">
        <v>188</v>
      </c>
      <c r="E3995" s="195" t="s">
        <v>3</v>
      </c>
      <c r="F3995" s="196" t="s">
        <v>769</v>
      </c>
      <c r="H3995" s="197">
        <v>16.68</v>
      </c>
      <c r="I3995" s="198"/>
      <c r="L3995" s="194"/>
      <c r="M3995" s="199"/>
      <c r="N3995" s="200"/>
      <c r="O3995" s="200"/>
      <c r="P3995" s="200"/>
      <c r="Q3995" s="200"/>
      <c r="R3995" s="200"/>
      <c r="S3995" s="200"/>
      <c r="T3995" s="201"/>
      <c r="AT3995" s="195" t="s">
        <v>188</v>
      </c>
      <c r="AU3995" s="195" t="s">
        <v>81</v>
      </c>
      <c r="AV3995" s="12" t="s">
        <v>81</v>
      </c>
      <c r="AW3995" s="12" t="s">
        <v>34</v>
      </c>
      <c r="AX3995" s="12" t="s">
        <v>72</v>
      </c>
      <c r="AY3995" s="195" t="s">
        <v>177</v>
      </c>
    </row>
    <row r="3996" spans="2:51" s="12" customFormat="1" ht="12">
      <c r="B3996" s="194"/>
      <c r="D3996" s="191" t="s">
        <v>188</v>
      </c>
      <c r="E3996" s="195" t="s">
        <v>3</v>
      </c>
      <c r="F3996" s="196" t="s">
        <v>770</v>
      </c>
      <c r="H3996" s="197">
        <v>18.99</v>
      </c>
      <c r="I3996" s="198"/>
      <c r="L3996" s="194"/>
      <c r="M3996" s="199"/>
      <c r="N3996" s="200"/>
      <c r="O3996" s="200"/>
      <c r="P3996" s="200"/>
      <c r="Q3996" s="200"/>
      <c r="R3996" s="200"/>
      <c r="S3996" s="200"/>
      <c r="T3996" s="201"/>
      <c r="AT3996" s="195" t="s">
        <v>188</v>
      </c>
      <c r="AU3996" s="195" t="s">
        <v>81</v>
      </c>
      <c r="AV3996" s="12" t="s">
        <v>81</v>
      </c>
      <c r="AW3996" s="12" t="s">
        <v>34</v>
      </c>
      <c r="AX3996" s="12" t="s">
        <v>72</v>
      </c>
      <c r="AY3996" s="195" t="s">
        <v>177</v>
      </c>
    </row>
    <row r="3997" spans="2:51" s="12" customFormat="1" ht="12">
      <c r="B3997" s="194"/>
      <c r="D3997" s="191" t="s">
        <v>188</v>
      </c>
      <c r="E3997" s="195" t="s">
        <v>3</v>
      </c>
      <c r="F3997" s="196" t="s">
        <v>771</v>
      </c>
      <c r="H3997" s="197">
        <v>10.57</v>
      </c>
      <c r="I3997" s="198"/>
      <c r="L3997" s="194"/>
      <c r="M3997" s="199"/>
      <c r="N3997" s="200"/>
      <c r="O3997" s="200"/>
      <c r="P3997" s="200"/>
      <c r="Q3997" s="200"/>
      <c r="R3997" s="200"/>
      <c r="S3997" s="200"/>
      <c r="T3997" s="201"/>
      <c r="AT3997" s="195" t="s">
        <v>188</v>
      </c>
      <c r="AU3997" s="195" t="s">
        <v>81</v>
      </c>
      <c r="AV3997" s="12" t="s">
        <v>81</v>
      </c>
      <c r="AW3997" s="12" t="s">
        <v>34</v>
      </c>
      <c r="AX3997" s="12" t="s">
        <v>72</v>
      </c>
      <c r="AY3997" s="195" t="s">
        <v>177</v>
      </c>
    </row>
    <row r="3998" spans="2:51" s="12" customFormat="1" ht="12">
      <c r="B3998" s="194"/>
      <c r="D3998" s="191" t="s">
        <v>188</v>
      </c>
      <c r="E3998" s="195" t="s">
        <v>3</v>
      </c>
      <c r="F3998" s="196" t="s">
        <v>789</v>
      </c>
      <c r="H3998" s="197">
        <v>10.36</v>
      </c>
      <c r="I3998" s="198"/>
      <c r="L3998" s="194"/>
      <c r="M3998" s="199"/>
      <c r="N3998" s="200"/>
      <c r="O3998" s="200"/>
      <c r="P3998" s="200"/>
      <c r="Q3998" s="200"/>
      <c r="R3998" s="200"/>
      <c r="S3998" s="200"/>
      <c r="T3998" s="201"/>
      <c r="AT3998" s="195" t="s">
        <v>188</v>
      </c>
      <c r="AU3998" s="195" t="s">
        <v>81</v>
      </c>
      <c r="AV3998" s="12" t="s">
        <v>81</v>
      </c>
      <c r="AW3998" s="12" t="s">
        <v>34</v>
      </c>
      <c r="AX3998" s="12" t="s">
        <v>72</v>
      </c>
      <c r="AY3998" s="195" t="s">
        <v>177</v>
      </c>
    </row>
    <row r="3999" spans="2:51" s="12" customFormat="1" ht="12">
      <c r="B3999" s="194"/>
      <c r="D3999" s="191" t="s">
        <v>188</v>
      </c>
      <c r="E3999" s="195" t="s">
        <v>3</v>
      </c>
      <c r="F3999" s="196" t="s">
        <v>773</v>
      </c>
      <c r="H3999" s="197">
        <v>7.7</v>
      </c>
      <c r="I3999" s="198"/>
      <c r="L3999" s="194"/>
      <c r="M3999" s="199"/>
      <c r="N3999" s="200"/>
      <c r="O3999" s="200"/>
      <c r="P3999" s="200"/>
      <c r="Q3999" s="200"/>
      <c r="R3999" s="200"/>
      <c r="S3999" s="200"/>
      <c r="T3999" s="201"/>
      <c r="AT3999" s="195" t="s">
        <v>188</v>
      </c>
      <c r="AU3999" s="195" t="s">
        <v>81</v>
      </c>
      <c r="AV3999" s="12" t="s">
        <v>81</v>
      </c>
      <c r="AW3999" s="12" t="s">
        <v>34</v>
      </c>
      <c r="AX3999" s="12" t="s">
        <v>72</v>
      </c>
      <c r="AY3999" s="195" t="s">
        <v>177</v>
      </c>
    </row>
    <row r="4000" spans="2:51" s="12" customFormat="1" ht="12">
      <c r="B4000" s="194"/>
      <c r="D4000" s="191" t="s">
        <v>188</v>
      </c>
      <c r="E4000" s="195" t="s">
        <v>3</v>
      </c>
      <c r="F4000" s="196" t="s">
        <v>772</v>
      </c>
      <c r="H4000" s="197">
        <v>7.91</v>
      </c>
      <c r="I4000" s="198"/>
      <c r="L4000" s="194"/>
      <c r="M4000" s="199"/>
      <c r="N4000" s="200"/>
      <c r="O4000" s="200"/>
      <c r="P4000" s="200"/>
      <c r="Q4000" s="200"/>
      <c r="R4000" s="200"/>
      <c r="S4000" s="200"/>
      <c r="T4000" s="201"/>
      <c r="AT4000" s="195" t="s">
        <v>188</v>
      </c>
      <c r="AU4000" s="195" t="s">
        <v>81</v>
      </c>
      <c r="AV4000" s="12" t="s">
        <v>81</v>
      </c>
      <c r="AW4000" s="12" t="s">
        <v>34</v>
      </c>
      <c r="AX4000" s="12" t="s">
        <v>72</v>
      </c>
      <c r="AY4000" s="195" t="s">
        <v>177</v>
      </c>
    </row>
    <row r="4001" spans="2:51" s="12" customFormat="1" ht="12">
      <c r="B4001" s="194"/>
      <c r="D4001" s="191" t="s">
        <v>188</v>
      </c>
      <c r="E4001" s="195" t="s">
        <v>3</v>
      </c>
      <c r="F4001" s="196" t="s">
        <v>790</v>
      </c>
      <c r="H4001" s="197">
        <v>18.64</v>
      </c>
      <c r="I4001" s="198"/>
      <c r="L4001" s="194"/>
      <c r="M4001" s="199"/>
      <c r="N4001" s="200"/>
      <c r="O4001" s="200"/>
      <c r="P4001" s="200"/>
      <c r="Q4001" s="200"/>
      <c r="R4001" s="200"/>
      <c r="S4001" s="200"/>
      <c r="T4001" s="201"/>
      <c r="AT4001" s="195" t="s">
        <v>188</v>
      </c>
      <c r="AU4001" s="195" t="s">
        <v>81</v>
      </c>
      <c r="AV4001" s="12" t="s">
        <v>81</v>
      </c>
      <c r="AW4001" s="12" t="s">
        <v>34</v>
      </c>
      <c r="AX4001" s="12" t="s">
        <v>72</v>
      </c>
      <c r="AY4001" s="195" t="s">
        <v>177</v>
      </c>
    </row>
    <row r="4002" spans="2:51" s="12" customFormat="1" ht="12">
      <c r="B4002" s="194"/>
      <c r="D4002" s="191" t="s">
        <v>188</v>
      </c>
      <c r="E4002" s="195" t="s">
        <v>3</v>
      </c>
      <c r="F4002" s="196" t="s">
        <v>775</v>
      </c>
      <c r="H4002" s="197">
        <v>20.25</v>
      </c>
      <c r="I4002" s="198"/>
      <c r="L4002" s="194"/>
      <c r="M4002" s="199"/>
      <c r="N4002" s="200"/>
      <c r="O4002" s="200"/>
      <c r="P4002" s="200"/>
      <c r="Q4002" s="200"/>
      <c r="R4002" s="200"/>
      <c r="S4002" s="200"/>
      <c r="T4002" s="201"/>
      <c r="AT4002" s="195" t="s">
        <v>188</v>
      </c>
      <c r="AU4002" s="195" t="s">
        <v>81</v>
      </c>
      <c r="AV4002" s="12" t="s">
        <v>81</v>
      </c>
      <c r="AW4002" s="12" t="s">
        <v>34</v>
      </c>
      <c r="AX4002" s="12" t="s">
        <v>72</v>
      </c>
      <c r="AY4002" s="195" t="s">
        <v>177</v>
      </c>
    </row>
    <row r="4003" spans="2:51" s="12" customFormat="1" ht="12">
      <c r="B4003" s="194"/>
      <c r="D4003" s="191" t="s">
        <v>188</v>
      </c>
      <c r="E4003" s="195" t="s">
        <v>3</v>
      </c>
      <c r="F4003" s="196" t="s">
        <v>775</v>
      </c>
      <c r="H4003" s="197">
        <v>20.25</v>
      </c>
      <c r="I4003" s="198"/>
      <c r="L4003" s="194"/>
      <c r="M4003" s="199"/>
      <c r="N4003" s="200"/>
      <c r="O4003" s="200"/>
      <c r="P4003" s="200"/>
      <c r="Q4003" s="200"/>
      <c r="R4003" s="200"/>
      <c r="S4003" s="200"/>
      <c r="T4003" s="201"/>
      <c r="AT4003" s="195" t="s">
        <v>188</v>
      </c>
      <c r="AU4003" s="195" t="s">
        <v>81</v>
      </c>
      <c r="AV4003" s="12" t="s">
        <v>81</v>
      </c>
      <c r="AW4003" s="12" t="s">
        <v>34</v>
      </c>
      <c r="AX4003" s="12" t="s">
        <v>72</v>
      </c>
      <c r="AY4003" s="195" t="s">
        <v>177</v>
      </c>
    </row>
    <row r="4004" spans="2:51" s="12" customFormat="1" ht="12">
      <c r="B4004" s="194"/>
      <c r="D4004" s="191" t="s">
        <v>188</v>
      </c>
      <c r="E4004" s="195" t="s">
        <v>3</v>
      </c>
      <c r="F4004" s="196" t="s">
        <v>775</v>
      </c>
      <c r="H4004" s="197">
        <v>20.25</v>
      </c>
      <c r="I4004" s="198"/>
      <c r="L4004" s="194"/>
      <c r="M4004" s="199"/>
      <c r="N4004" s="200"/>
      <c r="O4004" s="200"/>
      <c r="P4004" s="200"/>
      <c r="Q4004" s="200"/>
      <c r="R4004" s="200"/>
      <c r="S4004" s="200"/>
      <c r="T4004" s="201"/>
      <c r="AT4004" s="195" t="s">
        <v>188</v>
      </c>
      <c r="AU4004" s="195" t="s">
        <v>81</v>
      </c>
      <c r="AV4004" s="12" t="s">
        <v>81</v>
      </c>
      <c r="AW4004" s="12" t="s">
        <v>34</v>
      </c>
      <c r="AX4004" s="12" t="s">
        <v>72</v>
      </c>
      <c r="AY4004" s="195" t="s">
        <v>177</v>
      </c>
    </row>
    <row r="4005" spans="2:51" s="12" customFormat="1" ht="12">
      <c r="B4005" s="194"/>
      <c r="D4005" s="191" t="s">
        <v>188</v>
      </c>
      <c r="E4005" s="195" t="s">
        <v>3</v>
      </c>
      <c r="F4005" s="196" t="s">
        <v>775</v>
      </c>
      <c r="H4005" s="197">
        <v>20.25</v>
      </c>
      <c r="I4005" s="198"/>
      <c r="L4005" s="194"/>
      <c r="M4005" s="199"/>
      <c r="N4005" s="200"/>
      <c r="O4005" s="200"/>
      <c r="P4005" s="200"/>
      <c r="Q4005" s="200"/>
      <c r="R4005" s="200"/>
      <c r="S4005" s="200"/>
      <c r="T4005" s="201"/>
      <c r="AT4005" s="195" t="s">
        <v>188</v>
      </c>
      <c r="AU4005" s="195" t="s">
        <v>81</v>
      </c>
      <c r="AV4005" s="12" t="s">
        <v>81</v>
      </c>
      <c r="AW4005" s="12" t="s">
        <v>34</v>
      </c>
      <c r="AX4005" s="12" t="s">
        <v>72</v>
      </c>
      <c r="AY4005" s="195" t="s">
        <v>177</v>
      </c>
    </row>
    <row r="4006" spans="2:51" s="12" customFormat="1" ht="12">
      <c r="B4006" s="194"/>
      <c r="D4006" s="191" t="s">
        <v>188</v>
      </c>
      <c r="E4006" s="195" t="s">
        <v>3</v>
      </c>
      <c r="F4006" s="196" t="s">
        <v>776</v>
      </c>
      <c r="H4006" s="197">
        <v>20.376</v>
      </c>
      <c r="I4006" s="198"/>
      <c r="L4006" s="194"/>
      <c r="M4006" s="199"/>
      <c r="N4006" s="200"/>
      <c r="O4006" s="200"/>
      <c r="P4006" s="200"/>
      <c r="Q4006" s="200"/>
      <c r="R4006" s="200"/>
      <c r="S4006" s="200"/>
      <c r="T4006" s="201"/>
      <c r="AT4006" s="195" t="s">
        <v>188</v>
      </c>
      <c r="AU4006" s="195" t="s">
        <v>81</v>
      </c>
      <c r="AV4006" s="12" t="s">
        <v>81</v>
      </c>
      <c r="AW4006" s="12" t="s">
        <v>34</v>
      </c>
      <c r="AX4006" s="12" t="s">
        <v>72</v>
      </c>
      <c r="AY4006" s="195" t="s">
        <v>177</v>
      </c>
    </row>
    <row r="4007" spans="2:51" s="12" customFormat="1" ht="12">
      <c r="B4007" s="194"/>
      <c r="D4007" s="191" t="s">
        <v>188</v>
      </c>
      <c r="E4007" s="195" t="s">
        <v>3</v>
      </c>
      <c r="F4007" s="196" t="s">
        <v>776</v>
      </c>
      <c r="H4007" s="197">
        <v>20.376</v>
      </c>
      <c r="I4007" s="198"/>
      <c r="L4007" s="194"/>
      <c r="M4007" s="199"/>
      <c r="N4007" s="200"/>
      <c r="O4007" s="200"/>
      <c r="P4007" s="200"/>
      <c r="Q4007" s="200"/>
      <c r="R4007" s="200"/>
      <c r="S4007" s="200"/>
      <c r="T4007" s="201"/>
      <c r="AT4007" s="195" t="s">
        <v>188</v>
      </c>
      <c r="AU4007" s="195" t="s">
        <v>81</v>
      </c>
      <c r="AV4007" s="12" t="s">
        <v>81</v>
      </c>
      <c r="AW4007" s="12" t="s">
        <v>34</v>
      </c>
      <c r="AX4007" s="12" t="s">
        <v>72</v>
      </c>
      <c r="AY4007" s="195" t="s">
        <v>177</v>
      </c>
    </row>
    <row r="4008" spans="2:51" s="12" customFormat="1" ht="12">
      <c r="B4008" s="194"/>
      <c r="D4008" s="191" t="s">
        <v>188</v>
      </c>
      <c r="E4008" s="195" t="s">
        <v>3</v>
      </c>
      <c r="F4008" s="196" t="s">
        <v>791</v>
      </c>
      <c r="H4008" s="197">
        <v>2.34</v>
      </c>
      <c r="I4008" s="198"/>
      <c r="L4008" s="194"/>
      <c r="M4008" s="199"/>
      <c r="N4008" s="200"/>
      <c r="O4008" s="200"/>
      <c r="P4008" s="200"/>
      <c r="Q4008" s="200"/>
      <c r="R4008" s="200"/>
      <c r="S4008" s="200"/>
      <c r="T4008" s="201"/>
      <c r="AT4008" s="195" t="s">
        <v>188</v>
      </c>
      <c r="AU4008" s="195" t="s">
        <v>81</v>
      </c>
      <c r="AV4008" s="12" t="s">
        <v>81</v>
      </c>
      <c r="AW4008" s="12" t="s">
        <v>34</v>
      </c>
      <c r="AX4008" s="12" t="s">
        <v>72</v>
      </c>
      <c r="AY4008" s="195" t="s">
        <v>177</v>
      </c>
    </row>
    <row r="4009" spans="2:51" s="12" customFormat="1" ht="12">
      <c r="B4009" s="194"/>
      <c r="D4009" s="191" t="s">
        <v>188</v>
      </c>
      <c r="E4009" s="195" t="s">
        <v>3</v>
      </c>
      <c r="F4009" s="196" t="s">
        <v>778</v>
      </c>
      <c r="H4009" s="197">
        <v>2.736</v>
      </c>
      <c r="I4009" s="198"/>
      <c r="L4009" s="194"/>
      <c r="M4009" s="199"/>
      <c r="N4009" s="200"/>
      <c r="O4009" s="200"/>
      <c r="P4009" s="200"/>
      <c r="Q4009" s="200"/>
      <c r="R4009" s="200"/>
      <c r="S4009" s="200"/>
      <c r="T4009" s="201"/>
      <c r="AT4009" s="195" t="s">
        <v>188</v>
      </c>
      <c r="AU4009" s="195" t="s">
        <v>81</v>
      </c>
      <c r="AV4009" s="12" t="s">
        <v>81</v>
      </c>
      <c r="AW4009" s="12" t="s">
        <v>34</v>
      </c>
      <c r="AX4009" s="12" t="s">
        <v>72</v>
      </c>
      <c r="AY4009" s="195" t="s">
        <v>177</v>
      </c>
    </row>
    <row r="4010" spans="2:51" s="12" customFormat="1" ht="12">
      <c r="B4010" s="194"/>
      <c r="D4010" s="191" t="s">
        <v>188</v>
      </c>
      <c r="E4010" s="195" t="s">
        <v>3</v>
      </c>
      <c r="F4010" s="196" t="s">
        <v>792</v>
      </c>
      <c r="H4010" s="197">
        <v>1.56</v>
      </c>
      <c r="I4010" s="198"/>
      <c r="L4010" s="194"/>
      <c r="M4010" s="199"/>
      <c r="N4010" s="200"/>
      <c r="O4010" s="200"/>
      <c r="P4010" s="200"/>
      <c r="Q4010" s="200"/>
      <c r="R4010" s="200"/>
      <c r="S4010" s="200"/>
      <c r="T4010" s="201"/>
      <c r="AT4010" s="195" t="s">
        <v>188</v>
      </c>
      <c r="AU4010" s="195" t="s">
        <v>81</v>
      </c>
      <c r="AV4010" s="12" t="s">
        <v>81</v>
      </c>
      <c r="AW4010" s="12" t="s">
        <v>34</v>
      </c>
      <c r="AX4010" s="12" t="s">
        <v>72</v>
      </c>
      <c r="AY4010" s="195" t="s">
        <v>177</v>
      </c>
    </row>
    <row r="4011" spans="2:51" s="12" customFormat="1" ht="12">
      <c r="B4011" s="194"/>
      <c r="D4011" s="191" t="s">
        <v>188</v>
      </c>
      <c r="E4011" s="195" t="s">
        <v>3</v>
      </c>
      <c r="F4011" s="196" t="s">
        <v>793</v>
      </c>
      <c r="H4011" s="197">
        <v>5.67</v>
      </c>
      <c r="I4011" s="198"/>
      <c r="L4011" s="194"/>
      <c r="M4011" s="199"/>
      <c r="N4011" s="200"/>
      <c r="O4011" s="200"/>
      <c r="P4011" s="200"/>
      <c r="Q4011" s="200"/>
      <c r="R4011" s="200"/>
      <c r="S4011" s="200"/>
      <c r="T4011" s="201"/>
      <c r="AT4011" s="195" t="s">
        <v>188</v>
      </c>
      <c r="AU4011" s="195" t="s">
        <v>81</v>
      </c>
      <c r="AV4011" s="12" t="s">
        <v>81</v>
      </c>
      <c r="AW4011" s="12" t="s">
        <v>34</v>
      </c>
      <c r="AX4011" s="12" t="s">
        <v>72</v>
      </c>
      <c r="AY4011" s="195" t="s">
        <v>177</v>
      </c>
    </row>
    <row r="4012" spans="2:51" s="12" customFormat="1" ht="12">
      <c r="B4012" s="194"/>
      <c r="D4012" s="191" t="s">
        <v>188</v>
      </c>
      <c r="E4012" s="195" t="s">
        <v>3</v>
      </c>
      <c r="F4012" s="196" t="s">
        <v>794</v>
      </c>
      <c r="H4012" s="197">
        <v>20.67</v>
      </c>
      <c r="I4012" s="198"/>
      <c r="L4012" s="194"/>
      <c r="M4012" s="199"/>
      <c r="N4012" s="200"/>
      <c r="O4012" s="200"/>
      <c r="P4012" s="200"/>
      <c r="Q4012" s="200"/>
      <c r="R4012" s="200"/>
      <c r="S4012" s="200"/>
      <c r="T4012" s="201"/>
      <c r="AT4012" s="195" t="s">
        <v>188</v>
      </c>
      <c r="AU4012" s="195" t="s">
        <v>81</v>
      </c>
      <c r="AV4012" s="12" t="s">
        <v>81</v>
      </c>
      <c r="AW4012" s="12" t="s">
        <v>34</v>
      </c>
      <c r="AX4012" s="12" t="s">
        <v>72</v>
      </c>
      <c r="AY4012" s="195" t="s">
        <v>177</v>
      </c>
    </row>
    <row r="4013" spans="2:51" s="12" customFormat="1" ht="12">
      <c r="B4013" s="194"/>
      <c r="D4013" s="191" t="s">
        <v>188</v>
      </c>
      <c r="E4013" s="195" t="s">
        <v>3</v>
      </c>
      <c r="F4013" s="196" t="s">
        <v>794</v>
      </c>
      <c r="H4013" s="197">
        <v>20.67</v>
      </c>
      <c r="I4013" s="198"/>
      <c r="L4013" s="194"/>
      <c r="M4013" s="199"/>
      <c r="N4013" s="200"/>
      <c r="O4013" s="200"/>
      <c r="P4013" s="200"/>
      <c r="Q4013" s="200"/>
      <c r="R4013" s="200"/>
      <c r="S4013" s="200"/>
      <c r="T4013" s="201"/>
      <c r="AT4013" s="195" t="s">
        <v>188</v>
      </c>
      <c r="AU4013" s="195" t="s">
        <v>81</v>
      </c>
      <c r="AV4013" s="12" t="s">
        <v>81</v>
      </c>
      <c r="AW4013" s="12" t="s">
        <v>34</v>
      </c>
      <c r="AX4013" s="12" t="s">
        <v>72</v>
      </c>
      <c r="AY4013" s="195" t="s">
        <v>177</v>
      </c>
    </row>
    <row r="4014" spans="2:51" s="12" customFormat="1" ht="12">
      <c r="B4014" s="194"/>
      <c r="D4014" s="191" t="s">
        <v>188</v>
      </c>
      <c r="E4014" s="195" t="s">
        <v>3</v>
      </c>
      <c r="F4014" s="196" t="s">
        <v>794</v>
      </c>
      <c r="H4014" s="197">
        <v>20.67</v>
      </c>
      <c r="I4014" s="198"/>
      <c r="L4014" s="194"/>
      <c r="M4014" s="199"/>
      <c r="N4014" s="200"/>
      <c r="O4014" s="200"/>
      <c r="P4014" s="200"/>
      <c r="Q4014" s="200"/>
      <c r="R4014" s="200"/>
      <c r="S4014" s="200"/>
      <c r="T4014" s="201"/>
      <c r="AT4014" s="195" t="s">
        <v>188</v>
      </c>
      <c r="AU4014" s="195" t="s">
        <v>81</v>
      </c>
      <c r="AV4014" s="12" t="s">
        <v>81</v>
      </c>
      <c r="AW4014" s="12" t="s">
        <v>34</v>
      </c>
      <c r="AX4014" s="12" t="s">
        <v>72</v>
      </c>
      <c r="AY4014" s="195" t="s">
        <v>177</v>
      </c>
    </row>
    <row r="4015" spans="2:51" s="12" customFormat="1" ht="12">
      <c r="B4015" s="194"/>
      <c r="D4015" s="191" t="s">
        <v>188</v>
      </c>
      <c r="E4015" s="195" t="s">
        <v>3</v>
      </c>
      <c r="F4015" s="196" t="s">
        <v>795</v>
      </c>
      <c r="H4015" s="197">
        <v>19.988</v>
      </c>
      <c r="I4015" s="198"/>
      <c r="L4015" s="194"/>
      <c r="M4015" s="199"/>
      <c r="N4015" s="200"/>
      <c r="O4015" s="200"/>
      <c r="P4015" s="200"/>
      <c r="Q4015" s="200"/>
      <c r="R4015" s="200"/>
      <c r="S4015" s="200"/>
      <c r="T4015" s="201"/>
      <c r="AT4015" s="195" t="s">
        <v>188</v>
      </c>
      <c r="AU4015" s="195" t="s">
        <v>81</v>
      </c>
      <c r="AV4015" s="12" t="s">
        <v>81</v>
      </c>
      <c r="AW4015" s="12" t="s">
        <v>34</v>
      </c>
      <c r="AX4015" s="12" t="s">
        <v>72</v>
      </c>
      <c r="AY4015" s="195" t="s">
        <v>177</v>
      </c>
    </row>
    <row r="4016" spans="2:51" s="12" customFormat="1" ht="12">
      <c r="B4016" s="194"/>
      <c r="D4016" s="191" t="s">
        <v>188</v>
      </c>
      <c r="E4016" s="195" t="s">
        <v>3</v>
      </c>
      <c r="F4016" s="196" t="s">
        <v>795</v>
      </c>
      <c r="H4016" s="197">
        <v>19.988</v>
      </c>
      <c r="I4016" s="198"/>
      <c r="L4016" s="194"/>
      <c r="M4016" s="199"/>
      <c r="N4016" s="200"/>
      <c r="O4016" s="200"/>
      <c r="P4016" s="200"/>
      <c r="Q4016" s="200"/>
      <c r="R4016" s="200"/>
      <c r="S4016" s="200"/>
      <c r="T4016" s="201"/>
      <c r="AT4016" s="195" t="s">
        <v>188</v>
      </c>
      <c r="AU4016" s="195" t="s">
        <v>81</v>
      </c>
      <c r="AV4016" s="12" t="s">
        <v>81</v>
      </c>
      <c r="AW4016" s="12" t="s">
        <v>34</v>
      </c>
      <c r="AX4016" s="12" t="s">
        <v>72</v>
      </c>
      <c r="AY4016" s="195" t="s">
        <v>177</v>
      </c>
    </row>
    <row r="4017" spans="2:51" s="12" customFormat="1" ht="12">
      <c r="B4017" s="194"/>
      <c r="D4017" s="191" t="s">
        <v>188</v>
      </c>
      <c r="E4017" s="195" t="s">
        <v>3</v>
      </c>
      <c r="F4017" s="196" t="s">
        <v>795</v>
      </c>
      <c r="H4017" s="197">
        <v>19.988</v>
      </c>
      <c r="I4017" s="198"/>
      <c r="L4017" s="194"/>
      <c r="M4017" s="199"/>
      <c r="N4017" s="200"/>
      <c r="O4017" s="200"/>
      <c r="P4017" s="200"/>
      <c r="Q4017" s="200"/>
      <c r="R4017" s="200"/>
      <c r="S4017" s="200"/>
      <c r="T4017" s="201"/>
      <c r="AT4017" s="195" t="s">
        <v>188</v>
      </c>
      <c r="AU4017" s="195" t="s">
        <v>81</v>
      </c>
      <c r="AV4017" s="12" t="s">
        <v>81</v>
      </c>
      <c r="AW4017" s="12" t="s">
        <v>34</v>
      </c>
      <c r="AX4017" s="12" t="s">
        <v>72</v>
      </c>
      <c r="AY4017" s="195" t="s">
        <v>177</v>
      </c>
    </row>
    <row r="4018" spans="2:51" s="12" customFormat="1" ht="12">
      <c r="B4018" s="194"/>
      <c r="D4018" s="191" t="s">
        <v>188</v>
      </c>
      <c r="E4018" s="195" t="s">
        <v>3</v>
      </c>
      <c r="F4018" s="196" t="s">
        <v>796</v>
      </c>
      <c r="H4018" s="197">
        <v>2.82</v>
      </c>
      <c r="I4018" s="198"/>
      <c r="L4018" s="194"/>
      <c r="M4018" s="199"/>
      <c r="N4018" s="200"/>
      <c r="O4018" s="200"/>
      <c r="P4018" s="200"/>
      <c r="Q4018" s="200"/>
      <c r="R4018" s="200"/>
      <c r="S4018" s="200"/>
      <c r="T4018" s="201"/>
      <c r="AT4018" s="195" t="s">
        <v>188</v>
      </c>
      <c r="AU4018" s="195" t="s">
        <v>81</v>
      </c>
      <c r="AV4018" s="12" t="s">
        <v>81</v>
      </c>
      <c r="AW4018" s="12" t="s">
        <v>34</v>
      </c>
      <c r="AX4018" s="12" t="s">
        <v>72</v>
      </c>
      <c r="AY4018" s="195" t="s">
        <v>177</v>
      </c>
    </row>
    <row r="4019" spans="2:51" s="12" customFormat="1" ht="12">
      <c r="B4019" s="194"/>
      <c r="D4019" s="191" t="s">
        <v>188</v>
      </c>
      <c r="E4019" s="195" t="s">
        <v>3</v>
      </c>
      <c r="F4019" s="196" t="s">
        <v>797</v>
      </c>
      <c r="H4019" s="197">
        <v>32.135</v>
      </c>
      <c r="I4019" s="198"/>
      <c r="L4019" s="194"/>
      <c r="M4019" s="199"/>
      <c r="N4019" s="200"/>
      <c r="O4019" s="200"/>
      <c r="P4019" s="200"/>
      <c r="Q4019" s="200"/>
      <c r="R4019" s="200"/>
      <c r="S4019" s="200"/>
      <c r="T4019" s="201"/>
      <c r="AT4019" s="195" t="s">
        <v>188</v>
      </c>
      <c r="AU4019" s="195" t="s">
        <v>81</v>
      </c>
      <c r="AV4019" s="12" t="s">
        <v>81</v>
      </c>
      <c r="AW4019" s="12" t="s">
        <v>34</v>
      </c>
      <c r="AX4019" s="12" t="s">
        <v>72</v>
      </c>
      <c r="AY4019" s="195" t="s">
        <v>177</v>
      </c>
    </row>
    <row r="4020" spans="2:51" s="12" customFormat="1" ht="12">
      <c r="B4020" s="194"/>
      <c r="D4020" s="191" t="s">
        <v>188</v>
      </c>
      <c r="E4020" s="195" t="s">
        <v>3</v>
      </c>
      <c r="F4020" s="196" t="s">
        <v>798</v>
      </c>
      <c r="H4020" s="197">
        <v>14.79</v>
      </c>
      <c r="I4020" s="198"/>
      <c r="L4020" s="194"/>
      <c r="M4020" s="199"/>
      <c r="N4020" s="200"/>
      <c r="O4020" s="200"/>
      <c r="P4020" s="200"/>
      <c r="Q4020" s="200"/>
      <c r="R4020" s="200"/>
      <c r="S4020" s="200"/>
      <c r="T4020" s="201"/>
      <c r="AT4020" s="195" t="s">
        <v>188</v>
      </c>
      <c r="AU4020" s="195" t="s">
        <v>81</v>
      </c>
      <c r="AV4020" s="12" t="s">
        <v>81</v>
      </c>
      <c r="AW4020" s="12" t="s">
        <v>34</v>
      </c>
      <c r="AX4020" s="12" t="s">
        <v>72</v>
      </c>
      <c r="AY4020" s="195" t="s">
        <v>177</v>
      </c>
    </row>
    <row r="4021" spans="2:51" s="12" customFormat="1" ht="12">
      <c r="B4021" s="194"/>
      <c r="D4021" s="191" t="s">
        <v>188</v>
      </c>
      <c r="E4021" s="195" t="s">
        <v>3</v>
      </c>
      <c r="F4021" s="196" t="s">
        <v>799</v>
      </c>
      <c r="H4021" s="197">
        <v>11.2</v>
      </c>
      <c r="I4021" s="198"/>
      <c r="L4021" s="194"/>
      <c r="M4021" s="199"/>
      <c r="N4021" s="200"/>
      <c r="O4021" s="200"/>
      <c r="P4021" s="200"/>
      <c r="Q4021" s="200"/>
      <c r="R4021" s="200"/>
      <c r="S4021" s="200"/>
      <c r="T4021" s="201"/>
      <c r="AT4021" s="195" t="s">
        <v>188</v>
      </c>
      <c r="AU4021" s="195" t="s">
        <v>81</v>
      </c>
      <c r="AV4021" s="12" t="s">
        <v>81</v>
      </c>
      <c r="AW4021" s="12" t="s">
        <v>34</v>
      </c>
      <c r="AX4021" s="12" t="s">
        <v>72</v>
      </c>
      <c r="AY4021" s="195" t="s">
        <v>177</v>
      </c>
    </row>
    <row r="4022" spans="2:51" s="12" customFormat="1" ht="12">
      <c r="B4022" s="194"/>
      <c r="D4022" s="191" t="s">
        <v>188</v>
      </c>
      <c r="E4022" s="195" t="s">
        <v>3</v>
      </c>
      <c r="F4022" s="196" t="s">
        <v>787</v>
      </c>
      <c r="H4022" s="197">
        <v>22.56</v>
      </c>
      <c r="I4022" s="198"/>
      <c r="L4022" s="194"/>
      <c r="M4022" s="199"/>
      <c r="N4022" s="200"/>
      <c r="O4022" s="200"/>
      <c r="P4022" s="200"/>
      <c r="Q4022" s="200"/>
      <c r="R4022" s="200"/>
      <c r="S4022" s="200"/>
      <c r="T4022" s="201"/>
      <c r="AT4022" s="195" t="s">
        <v>188</v>
      </c>
      <c r="AU4022" s="195" t="s">
        <v>81</v>
      </c>
      <c r="AV4022" s="12" t="s">
        <v>81</v>
      </c>
      <c r="AW4022" s="12" t="s">
        <v>34</v>
      </c>
      <c r="AX4022" s="12" t="s">
        <v>72</v>
      </c>
      <c r="AY4022" s="195" t="s">
        <v>177</v>
      </c>
    </row>
    <row r="4023" spans="2:51" s="12" customFormat="1" ht="12">
      <c r="B4023" s="194"/>
      <c r="D4023" s="191" t="s">
        <v>188</v>
      </c>
      <c r="E4023" s="195" t="s">
        <v>3</v>
      </c>
      <c r="F4023" s="196" t="s">
        <v>800</v>
      </c>
      <c r="H4023" s="197">
        <v>13.74</v>
      </c>
      <c r="I4023" s="198"/>
      <c r="L4023" s="194"/>
      <c r="M4023" s="199"/>
      <c r="N4023" s="200"/>
      <c r="O4023" s="200"/>
      <c r="P4023" s="200"/>
      <c r="Q4023" s="200"/>
      <c r="R4023" s="200"/>
      <c r="S4023" s="200"/>
      <c r="T4023" s="201"/>
      <c r="AT4023" s="195" t="s">
        <v>188</v>
      </c>
      <c r="AU4023" s="195" t="s">
        <v>81</v>
      </c>
      <c r="AV4023" s="12" t="s">
        <v>81</v>
      </c>
      <c r="AW4023" s="12" t="s">
        <v>34</v>
      </c>
      <c r="AX4023" s="12" t="s">
        <v>72</v>
      </c>
      <c r="AY4023" s="195" t="s">
        <v>177</v>
      </c>
    </row>
    <row r="4024" spans="2:51" s="12" customFormat="1" ht="12">
      <c r="B4024" s="194"/>
      <c r="D4024" s="191" t="s">
        <v>188</v>
      </c>
      <c r="E4024" s="195" t="s">
        <v>3</v>
      </c>
      <c r="F4024" s="196" t="s">
        <v>800</v>
      </c>
      <c r="H4024" s="197">
        <v>13.74</v>
      </c>
      <c r="I4024" s="198"/>
      <c r="L4024" s="194"/>
      <c r="M4024" s="199"/>
      <c r="N4024" s="200"/>
      <c r="O4024" s="200"/>
      <c r="P4024" s="200"/>
      <c r="Q4024" s="200"/>
      <c r="R4024" s="200"/>
      <c r="S4024" s="200"/>
      <c r="T4024" s="201"/>
      <c r="AT4024" s="195" t="s">
        <v>188</v>
      </c>
      <c r="AU4024" s="195" t="s">
        <v>81</v>
      </c>
      <c r="AV4024" s="12" t="s">
        <v>81</v>
      </c>
      <c r="AW4024" s="12" t="s">
        <v>34</v>
      </c>
      <c r="AX4024" s="12" t="s">
        <v>72</v>
      </c>
      <c r="AY4024" s="195" t="s">
        <v>177</v>
      </c>
    </row>
    <row r="4025" spans="2:51" s="14" customFormat="1" ht="12">
      <c r="B4025" s="221"/>
      <c r="D4025" s="191" t="s">
        <v>188</v>
      </c>
      <c r="E4025" s="222" t="s">
        <v>3</v>
      </c>
      <c r="F4025" s="223" t="s">
        <v>366</v>
      </c>
      <c r="H4025" s="224">
        <v>474.547</v>
      </c>
      <c r="I4025" s="225"/>
      <c r="L4025" s="221"/>
      <c r="M4025" s="226"/>
      <c r="N4025" s="227"/>
      <c r="O4025" s="227"/>
      <c r="P4025" s="227"/>
      <c r="Q4025" s="227"/>
      <c r="R4025" s="227"/>
      <c r="S4025" s="227"/>
      <c r="T4025" s="228"/>
      <c r="AT4025" s="222" t="s">
        <v>188</v>
      </c>
      <c r="AU4025" s="222" t="s">
        <v>81</v>
      </c>
      <c r="AV4025" s="14" t="s">
        <v>194</v>
      </c>
      <c r="AW4025" s="14" t="s">
        <v>34</v>
      </c>
      <c r="AX4025" s="14" t="s">
        <v>72</v>
      </c>
      <c r="AY4025" s="222" t="s">
        <v>177</v>
      </c>
    </row>
    <row r="4026" spans="2:51" s="12" customFormat="1" ht="12">
      <c r="B4026" s="194"/>
      <c r="D4026" s="191" t="s">
        <v>188</v>
      </c>
      <c r="E4026" s="195" t="s">
        <v>3</v>
      </c>
      <c r="F4026" s="196" t="s">
        <v>769</v>
      </c>
      <c r="H4026" s="197">
        <v>16.68</v>
      </c>
      <c r="I4026" s="198"/>
      <c r="L4026" s="194"/>
      <c r="M4026" s="199"/>
      <c r="N4026" s="200"/>
      <c r="O4026" s="200"/>
      <c r="P4026" s="200"/>
      <c r="Q4026" s="200"/>
      <c r="R4026" s="200"/>
      <c r="S4026" s="200"/>
      <c r="T4026" s="201"/>
      <c r="AT4026" s="195" t="s">
        <v>188</v>
      </c>
      <c r="AU4026" s="195" t="s">
        <v>81</v>
      </c>
      <c r="AV4026" s="12" t="s">
        <v>81</v>
      </c>
      <c r="AW4026" s="12" t="s">
        <v>34</v>
      </c>
      <c r="AX4026" s="12" t="s">
        <v>72</v>
      </c>
      <c r="AY4026" s="195" t="s">
        <v>177</v>
      </c>
    </row>
    <row r="4027" spans="2:51" s="12" customFormat="1" ht="12">
      <c r="B4027" s="194"/>
      <c r="D4027" s="191" t="s">
        <v>188</v>
      </c>
      <c r="E4027" s="195" t="s">
        <v>3</v>
      </c>
      <c r="F4027" s="196" t="s">
        <v>769</v>
      </c>
      <c r="H4027" s="197">
        <v>16.68</v>
      </c>
      <c r="I4027" s="198"/>
      <c r="L4027" s="194"/>
      <c r="M4027" s="199"/>
      <c r="N4027" s="200"/>
      <c r="O4027" s="200"/>
      <c r="P4027" s="200"/>
      <c r="Q4027" s="200"/>
      <c r="R4027" s="200"/>
      <c r="S4027" s="200"/>
      <c r="T4027" s="201"/>
      <c r="AT4027" s="195" t="s">
        <v>188</v>
      </c>
      <c r="AU4027" s="195" t="s">
        <v>81</v>
      </c>
      <c r="AV4027" s="12" t="s">
        <v>81</v>
      </c>
      <c r="AW4027" s="12" t="s">
        <v>34</v>
      </c>
      <c r="AX4027" s="12" t="s">
        <v>72</v>
      </c>
      <c r="AY4027" s="195" t="s">
        <v>177</v>
      </c>
    </row>
    <row r="4028" spans="2:51" s="12" customFormat="1" ht="12">
      <c r="B4028" s="194"/>
      <c r="D4028" s="191" t="s">
        <v>188</v>
      </c>
      <c r="E4028" s="195" t="s">
        <v>3</v>
      </c>
      <c r="F4028" s="196" t="s">
        <v>770</v>
      </c>
      <c r="H4028" s="197">
        <v>18.99</v>
      </c>
      <c r="I4028" s="198"/>
      <c r="L4028" s="194"/>
      <c r="M4028" s="199"/>
      <c r="N4028" s="200"/>
      <c r="O4028" s="200"/>
      <c r="P4028" s="200"/>
      <c r="Q4028" s="200"/>
      <c r="R4028" s="200"/>
      <c r="S4028" s="200"/>
      <c r="T4028" s="201"/>
      <c r="AT4028" s="195" t="s">
        <v>188</v>
      </c>
      <c r="AU4028" s="195" t="s">
        <v>81</v>
      </c>
      <c r="AV4028" s="12" t="s">
        <v>81</v>
      </c>
      <c r="AW4028" s="12" t="s">
        <v>34</v>
      </c>
      <c r="AX4028" s="12" t="s">
        <v>72</v>
      </c>
      <c r="AY4028" s="195" t="s">
        <v>177</v>
      </c>
    </row>
    <row r="4029" spans="2:51" s="12" customFormat="1" ht="12">
      <c r="B4029" s="194"/>
      <c r="D4029" s="191" t="s">
        <v>188</v>
      </c>
      <c r="E4029" s="195" t="s">
        <v>3</v>
      </c>
      <c r="F4029" s="196" t="s">
        <v>771</v>
      </c>
      <c r="H4029" s="197">
        <v>10.57</v>
      </c>
      <c r="I4029" s="198"/>
      <c r="L4029" s="194"/>
      <c r="M4029" s="199"/>
      <c r="N4029" s="200"/>
      <c r="O4029" s="200"/>
      <c r="P4029" s="200"/>
      <c r="Q4029" s="200"/>
      <c r="R4029" s="200"/>
      <c r="S4029" s="200"/>
      <c r="T4029" s="201"/>
      <c r="AT4029" s="195" t="s">
        <v>188</v>
      </c>
      <c r="AU4029" s="195" t="s">
        <v>81</v>
      </c>
      <c r="AV4029" s="12" t="s">
        <v>81</v>
      </c>
      <c r="AW4029" s="12" t="s">
        <v>34</v>
      </c>
      <c r="AX4029" s="12" t="s">
        <v>72</v>
      </c>
      <c r="AY4029" s="195" t="s">
        <v>177</v>
      </c>
    </row>
    <row r="4030" spans="2:51" s="12" customFormat="1" ht="12">
      <c r="B4030" s="194"/>
      <c r="D4030" s="191" t="s">
        <v>188</v>
      </c>
      <c r="E4030" s="195" t="s">
        <v>3</v>
      </c>
      <c r="F4030" s="196" t="s">
        <v>789</v>
      </c>
      <c r="H4030" s="197">
        <v>10.36</v>
      </c>
      <c r="I4030" s="198"/>
      <c r="L4030" s="194"/>
      <c r="M4030" s="199"/>
      <c r="N4030" s="200"/>
      <c r="O4030" s="200"/>
      <c r="P4030" s="200"/>
      <c r="Q4030" s="200"/>
      <c r="R4030" s="200"/>
      <c r="S4030" s="200"/>
      <c r="T4030" s="201"/>
      <c r="AT4030" s="195" t="s">
        <v>188</v>
      </c>
      <c r="AU4030" s="195" t="s">
        <v>81</v>
      </c>
      <c r="AV4030" s="12" t="s">
        <v>81</v>
      </c>
      <c r="AW4030" s="12" t="s">
        <v>34</v>
      </c>
      <c r="AX4030" s="12" t="s">
        <v>72</v>
      </c>
      <c r="AY4030" s="195" t="s">
        <v>177</v>
      </c>
    </row>
    <row r="4031" spans="2:51" s="12" customFormat="1" ht="12">
      <c r="B4031" s="194"/>
      <c r="D4031" s="191" t="s">
        <v>188</v>
      </c>
      <c r="E4031" s="195" t="s">
        <v>3</v>
      </c>
      <c r="F4031" s="196" t="s">
        <v>773</v>
      </c>
      <c r="H4031" s="197">
        <v>7.7</v>
      </c>
      <c r="I4031" s="198"/>
      <c r="L4031" s="194"/>
      <c r="M4031" s="199"/>
      <c r="N4031" s="200"/>
      <c r="O4031" s="200"/>
      <c r="P4031" s="200"/>
      <c r="Q4031" s="200"/>
      <c r="R4031" s="200"/>
      <c r="S4031" s="200"/>
      <c r="T4031" s="201"/>
      <c r="AT4031" s="195" t="s">
        <v>188</v>
      </c>
      <c r="AU4031" s="195" t="s">
        <v>81</v>
      </c>
      <c r="AV4031" s="12" t="s">
        <v>81</v>
      </c>
      <c r="AW4031" s="12" t="s">
        <v>34</v>
      </c>
      <c r="AX4031" s="12" t="s">
        <v>72</v>
      </c>
      <c r="AY4031" s="195" t="s">
        <v>177</v>
      </c>
    </row>
    <row r="4032" spans="2:51" s="12" customFormat="1" ht="12">
      <c r="B4032" s="194"/>
      <c r="D4032" s="191" t="s">
        <v>188</v>
      </c>
      <c r="E4032" s="195" t="s">
        <v>3</v>
      </c>
      <c r="F4032" s="196" t="s">
        <v>772</v>
      </c>
      <c r="H4032" s="197">
        <v>7.91</v>
      </c>
      <c r="I4032" s="198"/>
      <c r="L4032" s="194"/>
      <c r="M4032" s="199"/>
      <c r="N4032" s="200"/>
      <c r="O4032" s="200"/>
      <c r="P4032" s="200"/>
      <c r="Q4032" s="200"/>
      <c r="R4032" s="200"/>
      <c r="S4032" s="200"/>
      <c r="T4032" s="201"/>
      <c r="AT4032" s="195" t="s">
        <v>188</v>
      </c>
      <c r="AU4032" s="195" t="s">
        <v>81</v>
      </c>
      <c r="AV4032" s="12" t="s">
        <v>81</v>
      </c>
      <c r="AW4032" s="12" t="s">
        <v>34</v>
      </c>
      <c r="AX4032" s="12" t="s">
        <v>72</v>
      </c>
      <c r="AY4032" s="195" t="s">
        <v>177</v>
      </c>
    </row>
    <row r="4033" spans="2:51" s="12" customFormat="1" ht="12">
      <c r="B4033" s="194"/>
      <c r="D4033" s="191" t="s">
        <v>188</v>
      </c>
      <c r="E4033" s="195" t="s">
        <v>3</v>
      </c>
      <c r="F4033" s="196" t="s">
        <v>790</v>
      </c>
      <c r="H4033" s="197">
        <v>18.64</v>
      </c>
      <c r="I4033" s="198"/>
      <c r="L4033" s="194"/>
      <c r="M4033" s="199"/>
      <c r="N4033" s="200"/>
      <c r="O4033" s="200"/>
      <c r="P4033" s="200"/>
      <c r="Q4033" s="200"/>
      <c r="R4033" s="200"/>
      <c r="S4033" s="200"/>
      <c r="T4033" s="201"/>
      <c r="AT4033" s="195" t="s">
        <v>188</v>
      </c>
      <c r="AU4033" s="195" t="s">
        <v>81</v>
      </c>
      <c r="AV4033" s="12" t="s">
        <v>81</v>
      </c>
      <c r="AW4033" s="12" t="s">
        <v>34</v>
      </c>
      <c r="AX4033" s="12" t="s">
        <v>72</v>
      </c>
      <c r="AY4033" s="195" t="s">
        <v>177</v>
      </c>
    </row>
    <row r="4034" spans="2:51" s="12" customFormat="1" ht="12">
      <c r="B4034" s="194"/>
      <c r="D4034" s="191" t="s">
        <v>188</v>
      </c>
      <c r="E4034" s="195" t="s">
        <v>3</v>
      </c>
      <c r="F4034" s="196" t="s">
        <v>775</v>
      </c>
      <c r="H4034" s="197">
        <v>20.25</v>
      </c>
      <c r="I4034" s="198"/>
      <c r="L4034" s="194"/>
      <c r="M4034" s="199"/>
      <c r="N4034" s="200"/>
      <c r="O4034" s="200"/>
      <c r="P4034" s="200"/>
      <c r="Q4034" s="200"/>
      <c r="R4034" s="200"/>
      <c r="S4034" s="200"/>
      <c r="T4034" s="201"/>
      <c r="AT4034" s="195" t="s">
        <v>188</v>
      </c>
      <c r="AU4034" s="195" t="s">
        <v>81</v>
      </c>
      <c r="AV4034" s="12" t="s">
        <v>81</v>
      </c>
      <c r="AW4034" s="12" t="s">
        <v>34</v>
      </c>
      <c r="AX4034" s="12" t="s">
        <v>72</v>
      </c>
      <c r="AY4034" s="195" t="s">
        <v>177</v>
      </c>
    </row>
    <row r="4035" spans="2:51" s="12" customFormat="1" ht="12">
      <c r="B4035" s="194"/>
      <c r="D4035" s="191" t="s">
        <v>188</v>
      </c>
      <c r="E4035" s="195" t="s">
        <v>3</v>
      </c>
      <c r="F4035" s="196" t="s">
        <v>775</v>
      </c>
      <c r="H4035" s="197">
        <v>20.25</v>
      </c>
      <c r="I4035" s="198"/>
      <c r="L4035" s="194"/>
      <c r="M4035" s="199"/>
      <c r="N4035" s="200"/>
      <c r="O4035" s="200"/>
      <c r="P4035" s="200"/>
      <c r="Q4035" s="200"/>
      <c r="R4035" s="200"/>
      <c r="S4035" s="200"/>
      <c r="T4035" s="201"/>
      <c r="AT4035" s="195" t="s">
        <v>188</v>
      </c>
      <c r="AU4035" s="195" t="s">
        <v>81</v>
      </c>
      <c r="AV4035" s="12" t="s">
        <v>81</v>
      </c>
      <c r="AW4035" s="12" t="s">
        <v>34</v>
      </c>
      <c r="AX4035" s="12" t="s">
        <v>72</v>
      </c>
      <c r="AY4035" s="195" t="s">
        <v>177</v>
      </c>
    </row>
    <row r="4036" spans="2:51" s="12" customFormat="1" ht="12">
      <c r="B4036" s="194"/>
      <c r="D4036" s="191" t="s">
        <v>188</v>
      </c>
      <c r="E4036" s="195" t="s">
        <v>3</v>
      </c>
      <c r="F4036" s="196" t="s">
        <v>775</v>
      </c>
      <c r="H4036" s="197">
        <v>20.25</v>
      </c>
      <c r="I4036" s="198"/>
      <c r="L4036" s="194"/>
      <c r="M4036" s="199"/>
      <c r="N4036" s="200"/>
      <c r="O4036" s="200"/>
      <c r="P4036" s="200"/>
      <c r="Q4036" s="200"/>
      <c r="R4036" s="200"/>
      <c r="S4036" s="200"/>
      <c r="T4036" s="201"/>
      <c r="AT4036" s="195" t="s">
        <v>188</v>
      </c>
      <c r="AU4036" s="195" t="s">
        <v>81</v>
      </c>
      <c r="AV4036" s="12" t="s">
        <v>81</v>
      </c>
      <c r="AW4036" s="12" t="s">
        <v>34</v>
      </c>
      <c r="AX4036" s="12" t="s">
        <v>72</v>
      </c>
      <c r="AY4036" s="195" t="s">
        <v>177</v>
      </c>
    </row>
    <row r="4037" spans="2:51" s="12" customFormat="1" ht="12">
      <c r="B4037" s="194"/>
      <c r="D4037" s="191" t="s">
        <v>188</v>
      </c>
      <c r="E4037" s="195" t="s">
        <v>3</v>
      </c>
      <c r="F4037" s="196" t="s">
        <v>775</v>
      </c>
      <c r="H4037" s="197">
        <v>20.25</v>
      </c>
      <c r="I4037" s="198"/>
      <c r="L4037" s="194"/>
      <c r="M4037" s="199"/>
      <c r="N4037" s="200"/>
      <c r="O4037" s="200"/>
      <c r="P4037" s="200"/>
      <c r="Q4037" s="200"/>
      <c r="R4037" s="200"/>
      <c r="S4037" s="200"/>
      <c r="T4037" s="201"/>
      <c r="AT4037" s="195" t="s">
        <v>188</v>
      </c>
      <c r="AU4037" s="195" t="s">
        <v>81</v>
      </c>
      <c r="AV4037" s="12" t="s">
        <v>81</v>
      </c>
      <c r="AW4037" s="12" t="s">
        <v>34</v>
      </c>
      <c r="AX4037" s="12" t="s">
        <v>72</v>
      </c>
      <c r="AY4037" s="195" t="s">
        <v>177</v>
      </c>
    </row>
    <row r="4038" spans="2:51" s="12" customFormat="1" ht="12">
      <c r="B4038" s="194"/>
      <c r="D4038" s="191" t="s">
        <v>188</v>
      </c>
      <c r="E4038" s="195" t="s">
        <v>3</v>
      </c>
      <c r="F4038" s="196" t="s">
        <v>776</v>
      </c>
      <c r="H4038" s="197">
        <v>20.376</v>
      </c>
      <c r="I4038" s="198"/>
      <c r="L4038" s="194"/>
      <c r="M4038" s="199"/>
      <c r="N4038" s="200"/>
      <c r="O4038" s="200"/>
      <c r="P4038" s="200"/>
      <c r="Q4038" s="200"/>
      <c r="R4038" s="200"/>
      <c r="S4038" s="200"/>
      <c r="T4038" s="201"/>
      <c r="AT4038" s="195" t="s">
        <v>188</v>
      </c>
      <c r="AU4038" s="195" t="s">
        <v>81</v>
      </c>
      <c r="AV4038" s="12" t="s">
        <v>81</v>
      </c>
      <c r="AW4038" s="12" t="s">
        <v>34</v>
      </c>
      <c r="AX4038" s="12" t="s">
        <v>72</v>
      </c>
      <c r="AY4038" s="195" t="s">
        <v>177</v>
      </c>
    </row>
    <row r="4039" spans="2:51" s="12" customFormat="1" ht="12">
      <c r="B4039" s="194"/>
      <c r="D4039" s="191" t="s">
        <v>188</v>
      </c>
      <c r="E4039" s="195" t="s">
        <v>3</v>
      </c>
      <c r="F4039" s="196" t="s">
        <v>776</v>
      </c>
      <c r="H4039" s="197">
        <v>20.376</v>
      </c>
      <c r="I4039" s="198"/>
      <c r="L4039" s="194"/>
      <c r="M4039" s="199"/>
      <c r="N4039" s="200"/>
      <c r="O4039" s="200"/>
      <c r="P4039" s="200"/>
      <c r="Q4039" s="200"/>
      <c r="R4039" s="200"/>
      <c r="S4039" s="200"/>
      <c r="T4039" s="201"/>
      <c r="AT4039" s="195" t="s">
        <v>188</v>
      </c>
      <c r="AU4039" s="195" t="s">
        <v>81</v>
      </c>
      <c r="AV4039" s="12" t="s">
        <v>81</v>
      </c>
      <c r="AW4039" s="12" t="s">
        <v>34</v>
      </c>
      <c r="AX4039" s="12" t="s">
        <v>72</v>
      </c>
      <c r="AY4039" s="195" t="s">
        <v>177</v>
      </c>
    </row>
    <row r="4040" spans="2:51" s="12" customFormat="1" ht="12">
      <c r="B4040" s="194"/>
      <c r="D4040" s="191" t="s">
        <v>188</v>
      </c>
      <c r="E4040" s="195" t="s">
        <v>3</v>
      </c>
      <c r="F4040" s="196" t="s">
        <v>791</v>
      </c>
      <c r="H4040" s="197">
        <v>2.34</v>
      </c>
      <c r="I4040" s="198"/>
      <c r="L4040" s="194"/>
      <c r="M4040" s="199"/>
      <c r="N4040" s="200"/>
      <c r="O4040" s="200"/>
      <c r="P4040" s="200"/>
      <c r="Q4040" s="200"/>
      <c r="R4040" s="200"/>
      <c r="S4040" s="200"/>
      <c r="T4040" s="201"/>
      <c r="AT4040" s="195" t="s">
        <v>188</v>
      </c>
      <c r="AU4040" s="195" t="s">
        <v>81</v>
      </c>
      <c r="AV4040" s="12" t="s">
        <v>81</v>
      </c>
      <c r="AW4040" s="12" t="s">
        <v>34</v>
      </c>
      <c r="AX4040" s="12" t="s">
        <v>72</v>
      </c>
      <c r="AY4040" s="195" t="s">
        <v>177</v>
      </c>
    </row>
    <row r="4041" spans="2:51" s="12" customFormat="1" ht="12">
      <c r="B4041" s="194"/>
      <c r="D4041" s="191" t="s">
        <v>188</v>
      </c>
      <c r="E4041" s="195" t="s">
        <v>3</v>
      </c>
      <c r="F4041" s="196" t="s">
        <v>778</v>
      </c>
      <c r="H4041" s="197">
        <v>2.736</v>
      </c>
      <c r="I4041" s="198"/>
      <c r="L4041" s="194"/>
      <c r="M4041" s="199"/>
      <c r="N4041" s="200"/>
      <c r="O4041" s="200"/>
      <c r="P4041" s="200"/>
      <c r="Q4041" s="200"/>
      <c r="R4041" s="200"/>
      <c r="S4041" s="200"/>
      <c r="T4041" s="201"/>
      <c r="AT4041" s="195" t="s">
        <v>188</v>
      </c>
      <c r="AU4041" s="195" t="s">
        <v>81</v>
      </c>
      <c r="AV4041" s="12" t="s">
        <v>81</v>
      </c>
      <c r="AW4041" s="12" t="s">
        <v>34</v>
      </c>
      <c r="AX4041" s="12" t="s">
        <v>72</v>
      </c>
      <c r="AY4041" s="195" t="s">
        <v>177</v>
      </c>
    </row>
    <row r="4042" spans="2:51" s="12" customFormat="1" ht="12">
      <c r="B4042" s="194"/>
      <c r="D4042" s="191" t="s">
        <v>188</v>
      </c>
      <c r="E4042" s="195" t="s">
        <v>3</v>
      </c>
      <c r="F4042" s="196" t="s">
        <v>792</v>
      </c>
      <c r="H4042" s="197">
        <v>1.56</v>
      </c>
      <c r="I4042" s="198"/>
      <c r="L4042" s="194"/>
      <c r="M4042" s="199"/>
      <c r="N4042" s="200"/>
      <c r="O4042" s="200"/>
      <c r="P4042" s="200"/>
      <c r="Q4042" s="200"/>
      <c r="R4042" s="200"/>
      <c r="S4042" s="200"/>
      <c r="T4042" s="201"/>
      <c r="AT4042" s="195" t="s">
        <v>188</v>
      </c>
      <c r="AU4042" s="195" t="s">
        <v>81</v>
      </c>
      <c r="AV4042" s="12" t="s">
        <v>81</v>
      </c>
      <c r="AW4042" s="12" t="s">
        <v>34</v>
      </c>
      <c r="AX4042" s="12" t="s">
        <v>72</v>
      </c>
      <c r="AY4042" s="195" t="s">
        <v>177</v>
      </c>
    </row>
    <row r="4043" spans="2:51" s="12" customFormat="1" ht="12">
      <c r="B4043" s="194"/>
      <c r="D4043" s="191" t="s">
        <v>188</v>
      </c>
      <c r="E4043" s="195" t="s">
        <v>3</v>
      </c>
      <c r="F4043" s="196" t="s">
        <v>793</v>
      </c>
      <c r="H4043" s="197">
        <v>5.67</v>
      </c>
      <c r="I4043" s="198"/>
      <c r="L4043" s="194"/>
      <c r="M4043" s="199"/>
      <c r="N4043" s="200"/>
      <c r="O4043" s="200"/>
      <c r="P4043" s="200"/>
      <c r="Q4043" s="200"/>
      <c r="R4043" s="200"/>
      <c r="S4043" s="200"/>
      <c r="T4043" s="201"/>
      <c r="AT4043" s="195" t="s">
        <v>188</v>
      </c>
      <c r="AU4043" s="195" t="s">
        <v>81</v>
      </c>
      <c r="AV4043" s="12" t="s">
        <v>81</v>
      </c>
      <c r="AW4043" s="12" t="s">
        <v>34</v>
      </c>
      <c r="AX4043" s="12" t="s">
        <v>72</v>
      </c>
      <c r="AY4043" s="195" t="s">
        <v>177</v>
      </c>
    </row>
    <row r="4044" spans="2:51" s="12" customFormat="1" ht="12">
      <c r="B4044" s="194"/>
      <c r="D4044" s="191" t="s">
        <v>188</v>
      </c>
      <c r="E4044" s="195" t="s">
        <v>3</v>
      </c>
      <c r="F4044" s="196" t="s">
        <v>794</v>
      </c>
      <c r="H4044" s="197">
        <v>20.67</v>
      </c>
      <c r="I4044" s="198"/>
      <c r="L4044" s="194"/>
      <c r="M4044" s="199"/>
      <c r="N4044" s="200"/>
      <c r="O4044" s="200"/>
      <c r="P4044" s="200"/>
      <c r="Q4044" s="200"/>
      <c r="R4044" s="200"/>
      <c r="S4044" s="200"/>
      <c r="T4044" s="201"/>
      <c r="AT4044" s="195" t="s">
        <v>188</v>
      </c>
      <c r="AU4044" s="195" t="s">
        <v>81</v>
      </c>
      <c r="AV4044" s="12" t="s">
        <v>81</v>
      </c>
      <c r="AW4044" s="12" t="s">
        <v>34</v>
      </c>
      <c r="AX4044" s="12" t="s">
        <v>72</v>
      </c>
      <c r="AY4044" s="195" t="s">
        <v>177</v>
      </c>
    </row>
    <row r="4045" spans="2:51" s="12" customFormat="1" ht="12">
      <c r="B4045" s="194"/>
      <c r="D4045" s="191" t="s">
        <v>188</v>
      </c>
      <c r="E4045" s="195" t="s">
        <v>3</v>
      </c>
      <c r="F4045" s="196" t="s">
        <v>794</v>
      </c>
      <c r="H4045" s="197">
        <v>20.67</v>
      </c>
      <c r="I4045" s="198"/>
      <c r="L4045" s="194"/>
      <c r="M4045" s="199"/>
      <c r="N4045" s="200"/>
      <c r="O4045" s="200"/>
      <c r="P4045" s="200"/>
      <c r="Q4045" s="200"/>
      <c r="R4045" s="200"/>
      <c r="S4045" s="200"/>
      <c r="T4045" s="201"/>
      <c r="AT4045" s="195" t="s">
        <v>188</v>
      </c>
      <c r="AU4045" s="195" t="s">
        <v>81</v>
      </c>
      <c r="AV4045" s="12" t="s">
        <v>81</v>
      </c>
      <c r="AW4045" s="12" t="s">
        <v>34</v>
      </c>
      <c r="AX4045" s="12" t="s">
        <v>72</v>
      </c>
      <c r="AY4045" s="195" t="s">
        <v>177</v>
      </c>
    </row>
    <row r="4046" spans="2:51" s="12" customFormat="1" ht="12">
      <c r="B4046" s="194"/>
      <c r="D4046" s="191" t="s">
        <v>188</v>
      </c>
      <c r="E4046" s="195" t="s">
        <v>3</v>
      </c>
      <c r="F4046" s="196" t="s">
        <v>794</v>
      </c>
      <c r="H4046" s="197">
        <v>20.67</v>
      </c>
      <c r="I4046" s="198"/>
      <c r="L4046" s="194"/>
      <c r="M4046" s="199"/>
      <c r="N4046" s="200"/>
      <c r="O4046" s="200"/>
      <c r="P4046" s="200"/>
      <c r="Q4046" s="200"/>
      <c r="R4046" s="200"/>
      <c r="S4046" s="200"/>
      <c r="T4046" s="201"/>
      <c r="AT4046" s="195" t="s">
        <v>188</v>
      </c>
      <c r="AU4046" s="195" t="s">
        <v>81</v>
      </c>
      <c r="AV4046" s="12" t="s">
        <v>81</v>
      </c>
      <c r="AW4046" s="12" t="s">
        <v>34</v>
      </c>
      <c r="AX4046" s="12" t="s">
        <v>72</v>
      </c>
      <c r="AY4046" s="195" t="s">
        <v>177</v>
      </c>
    </row>
    <row r="4047" spans="2:51" s="12" customFormat="1" ht="12">
      <c r="B4047" s="194"/>
      <c r="D4047" s="191" t="s">
        <v>188</v>
      </c>
      <c r="E4047" s="195" t="s">
        <v>3</v>
      </c>
      <c r="F4047" s="196" t="s">
        <v>795</v>
      </c>
      <c r="H4047" s="197">
        <v>19.988</v>
      </c>
      <c r="I4047" s="198"/>
      <c r="L4047" s="194"/>
      <c r="M4047" s="199"/>
      <c r="N4047" s="200"/>
      <c r="O4047" s="200"/>
      <c r="P4047" s="200"/>
      <c r="Q4047" s="200"/>
      <c r="R4047" s="200"/>
      <c r="S4047" s="200"/>
      <c r="T4047" s="201"/>
      <c r="AT4047" s="195" t="s">
        <v>188</v>
      </c>
      <c r="AU4047" s="195" t="s">
        <v>81</v>
      </c>
      <c r="AV4047" s="12" t="s">
        <v>81</v>
      </c>
      <c r="AW4047" s="12" t="s">
        <v>34</v>
      </c>
      <c r="AX4047" s="12" t="s">
        <v>72</v>
      </c>
      <c r="AY4047" s="195" t="s">
        <v>177</v>
      </c>
    </row>
    <row r="4048" spans="2:51" s="12" customFormat="1" ht="12">
      <c r="B4048" s="194"/>
      <c r="D4048" s="191" t="s">
        <v>188</v>
      </c>
      <c r="E4048" s="195" t="s">
        <v>3</v>
      </c>
      <c r="F4048" s="196" t="s">
        <v>795</v>
      </c>
      <c r="H4048" s="197">
        <v>19.988</v>
      </c>
      <c r="I4048" s="198"/>
      <c r="L4048" s="194"/>
      <c r="M4048" s="199"/>
      <c r="N4048" s="200"/>
      <c r="O4048" s="200"/>
      <c r="P4048" s="200"/>
      <c r="Q4048" s="200"/>
      <c r="R4048" s="200"/>
      <c r="S4048" s="200"/>
      <c r="T4048" s="201"/>
      <c r="AT4048" s="195" t="s">
        <v>188</v>
      </c>
      <c r="AU4048" s="195" t="s">
        <v>81</v>
      </c>
      <c r="AV4048" s="12" t="s">
        <v>81</v>
      </c>
      <c r="AW4048" s="12" t="s">
        <v>34</v>
      </c>
      <c r="AX4048" s="12" t="s">
        <v>72</v>
      </c>
      <c r="AY4048" s="195" t="s">
        <v>177</v>
      </c>
    </row>
    <row r="4049" spans="2:51" s="12" customFormat="1" ht="12">
      <c r="B4049" s="194"/>
      <c r="D4049" s="191" t="s">
        <v>188</v>
      </c>
      <c r="E4049" s="195" t="s">
        <v>3</v>
      </c>
      <c r="F4049" s="196" t="s">
        <v>795</v>
      </c>
      <c r="H4049" s="197">
        <v>19.988</v>
      </c>
      <c r="I4049" s="198"/>
      <c r="L4049" s="194"/>
      <c r="M4049" s="199"/>
      <c r="N4049" s="200"/>
      <c r="O4049" s="200"/>
      <c r="P4049" s="200"/>
      <c r="Q4049" s="200"/>
      <c r="R4049" s="200"/>
      <c r="S4049" s="200"/>
      <c r="T4049" s="201"/>
      <c r="AT4049" s="195" t="s">
        <v>188</v>
      </c>
      <c r="AU4049" s="195" t="s">
        <v>81</v>
      </c>
      <c r="AV4049" s="12" t="s">
        <v>81</v>
      </c>
      <c r="AW4049" s="12" t="s">
        <v>34</v>
      </c>
      <c r="AX4049" s="12" t="s">
        <v>72</v>
      </c>
      <c r="AY4049" s="195" t="s">
        <v>177</v>
      </c>
    </row>
    <row r="4050" spans="2:51" s="12" customFormat="1" ht="12">
      <c r="B4050" s="194"/>
      <c r="D4050" s="191" t="s">
        <v>188</v>
      </c>
      <c r="E4050" s="195" t="s">
        <v>3</v>
      </c>
      <c r="F4050" s="196" t="s">
        <v>796</v>
      </c>
      <c r="H4050" s="197">
        <v>2.82</v>
      </c>
      <c r="I4050" s="198"/>
      <c r="L4050" s="194"/>
      <c r="M4050" s="199"/>
      <c r="N4050" s="200"/>
      <c r="O4050" s="200"/>
      <c r="P4050" s="200"/>
      <c r="Q4050" s="200"/>
      <c r="R4050" s="200"/>
      <c r="S4050" s="200"/>
      <c r="T4050" s="201"/>
      <c r="AT4050" s="195" t="s">
        <v>188</v>
      </c>
      <c r="AU4050" s="195" t="s">
        <v>81</v>
      </c>
      <c r="AV4050" s="12" t="s">
        <v>81</v>
      </c>
      <c r="AW4050" s="12" t="s">
        <v>34</v>
      </c>
      <c r="AX4050" s="12" t="s">
        <v>72</v>
      </c>
      <c r="AY4050" s="195" t="s">
        <v>177</v>
      </c>
    </row>
    <row r="4051" spans="2:51" s="12" customFormat="1" ht="12">
      <c r="B4051" s="194"/>
      <c r="D4051" s="191" t="s">
        <v>188</v>
      </c>
      <c r="E4051" s="195" t="s">
        <v>3</v>
      </c>
      <c r="F4051" s="196" t="s">
        <v>797</v>
      </c>
      <c r="H4051" s="197">
        <v>32.135</v>
      </c>
      <c r="I4051" s="198"/>
      <c r="L4051" s="194"/>
      <c r="M4051" s="199"/>
      <c r="N4051" s="200"/>
      <c r="O4051" s="200"/>
      <c r="P4051" s="200"/>
      <c r="Q4051" s="200"/>
      <c r="R4051" s="200"/>
      <c r="S4051" s="200"/>
      <c r="T4051" s="201"/>
      <c r="AT4051" s="195" t="s">
        <v>188</v>
      </c>
      <c r="AU4051" s="195" t="s">
        <v>81</v>
      </c>
      <c r="AV4051" s="12" t="s">
        <v>81</v>
      </c>
      <c r="AW4051" s="12" t="s">
        <v>34</v>
      </c>
      <c r="AX4051" s="12" t="s">
        <v>72</v>
      </c>
      <c r="AY4051" s="195" t="s">
        <v>177</v>
      </c>
    </row>
    <row r="4052" spans="2:51" s="12" customFormat="1" ht="12">
      <c r="B4052" s="194"/>
      <c r="D4052" s="191" t="s">
        <v>188</v>
      </c>
      <c r="E4052" s="195" t="s">
        <v>3</v>
      </c>
      <c r="F4052" s="196" t="s">
        <v>798</v>
      </c>
      <c r="H4052" s="197">
        <v>14.79</v>
      </c>
      <c r="I4052" s="198"/>
      <c r="L4052" s="194"/>
      <c r="M4052" s="199"/>
      <c r="N4052" s="200"/>
      <c r="O4052" s="200"/>
      <c r="P4052" s="200"/>
      <c r="Q4052" s="200"/>
      <c r="R4052" s="200"/>
      <c r="S4052" s="200"/>
      <c r="T4052" s="201"/>
      <c r="AT4052" s="195" t="s">
        <v>188</v>
      </c>
      <c r="AU4052" s="195" t="s">
        <v>81</v>
      </c>
      <c r="AV4052" s="12" t="s">
        <v>81</v>
      </c>
      <c r="AW4052" s="12" t="s">
        <v>34</v>
      </c>
      <c r="AX4052" s="12" t="s">
        <v>72</v>
      </c>
      <c r="AY4052" s="195" t="s">
        <v>177</v>
      </c>
    </row>
    <row r="4053" spans="2:51" s="12" customFormat="1" ht="12">
      <c r="B4053" s="194"/>
      <c r="D4053" s="191" t="s">
        <v>188</v>
      </c>
      <c r="E4053" s="195" t="s">
        <v>3</v>
      </c>
      <c r="F4053" s="196" t="s">
        <v>799</v>
      </c>
      <c r="H4053" s="197">
        <v>11.2</v>
      </c>
      <c r="I4053" s="198"/>
      <c r="L4053" s="194"/>
      <c r="M4053" s="199"/>
      <c r="N4053" s="200"/>
      <c r="O4053" s="200"/>
      <c r="P4053" s="200"/>
      <c r="Q4053" s="200"/>
      <c r="R4053" s="200"/>
      <c r="S4053" s="200"/>
      <c r="T4053" s="201"/>
      <c r="AT4053" s="195" t="s">
        <v>188</v>
      </c>
      <c r="AU4053" s="195" t="s">
        <v>81</v>
      </c>
      <c r="AV4053" s="12" t="s">
        <v>81</v>
      </c>
      <c r="AW4053" s="12" t="s">
        <v>34</v>
      </c>
      <c r="AX4053" s="12" t="s">
        <v>72</v>
      </c>
      <c r="AY4053" s="195" t="s">
        <v>177</v>
      </c>
    </row>
    <row r="4054" spans="2:51" s="12" customFormat="1" ht="12">
      <c r="B4054" s="194"/>
      <c r="D4054" s="191" t="s">
        <v>188</v>
      </c>
      <c r="E4054" s="195" t="s">
        <v>3</v>
      </c>
      <c r="F4054" s="196" t="s">
        <v>787</v>
      </c>
      <c r="H4054" s="197">
        <v>22.56</v>
      </c>
      <c r="I4054" s="198"/>
      <c r="L4054" s="194"/>
      <c r="M4054" s="199"/>
      <c r="N4054" s="200"/>
      <c r="O4054" s="200"/>
      <c r="P4054" s="200"/>
      <c r="Q4054" s="200"/>
      <c r="R4054" s="200"/>
      <c r="S4054" s="200"/>
      <c r="T4054" s="201"/>
      <c r="AT4054" s="195" t="s">
        <v>188</v>
      </c>
      <c r="AU4054" s="195" t="s">
        <v>81</v>
      </c>
      <c r="AV4054" s="12" t="s">
        <v>81</v>
      </c>
      <c r="AW4054" s="12" t="s">
        <v>34</v>
      </c>
      <c r="AX4054" s="12" t="s">
        <v>72</v>
      </c>
      <c r="AY4054" s="195" t="s">
        <v>177</v>
      </c>
    </row>
    <row r="4055" spans="2:51" s="12" customFormat="1" ht="12">
      <c r="B4055" s="194"/>
      <c r="D4055" s="191" t="s">
        <v>188</v>
      </c>
      <c r="E4055" s="195" t="s">
        <v>3</v>
      </c>
      <c r="F4055" s="196" t="s">
        <v>800</v>
      </c>
      <c r="H4055" s="197">
        <v>13.74</v>
      </c>
      <c r="I4055" s="198"/>
      <c r="L4055" s="194"/>
      <c r="M4055" s="199"/>
      <c r="N4055" s="200"/>
      <c r="O4055" s="200"/>
      <c r="P4055" s="200"/>
      <c r="Q4055" s="200"/>
      <c r="R4055" s="200"/>
      <c r="S4055" s="200"/>
      <c r="T4055" s="201"/>
      <c r="AT4055" s="195" t="s">
        <v>188</v>
      </c>
      <c r="AU4055" s="195" t="s">
        <v>81</v>
      </c>
      <c r="AV4055" s="12" t="s">
        <v>81</v>
      </c>
      <c r="AW4055" s="12" t="s">
        <v>34</v>
      </c>
      <c r="AX4055" s="12" t="s">
        <v>72</v>
      </c>
      <c r="AY4055" s="195" t="s">
        <v>177</v>
      </c>
    </row>
    <row r="4056" spans="2:51" s="12" customFormat="1" ht="12">
      <c r="B4056" s="194"/>
      <c r="D4056" s="191" t="s">
        <v>188</v>
      </c>
      <c r="E4056" s="195" t="s">
        <v>3</v>
      </c>
      <c r="F4056" s="196" t="s">
        <v>800</v>
      </c>
      <c r="H4056" s="197">
        <v>13.74</v>
      </c>
      <c r="I4056" s="198"/>
      <c r="L4056" s="194"/>
      <c r="M4056" s="199"/>
      <c r="N4056" s="200"/>
      <c r="O4056" s="200"/>
      <c r="P4056" s="200"/>
      <c r="Q4056" s="200"/>
      <c r="R4056" s="200"/>
      <c r="S4056" s="200"/>
      <c r="T4056" s="201"/>
      <c r="AT4056" s="195" t="s">
        <v>188</v>
      </c>
      <c r="AU4056" s="195" t="s">
        <v>81</v>
      </c>
      <c r="AV4056" s="12" t="s">
        <v>81</v>
      </c>
      <c r="AW4056" s="12" t="s">
        <v>34</v>
      </c>
      <c r="AX4056" s="12" t="s">
        <v>72</v>
      </c>
      <c r="AY4056" s="195" t="s">
        <v>177</v>
      </c>
    </row>
    <row r="4057" spans="2:51" s="14" customFormat="1" ht="12">
      <c r="B4057" s="221"/>
      <c r="D4057" s="191" t="s">
        <v>188</v>
      </c>
      <c r="E4057" s="222" t="s">
        <v>3</v>
      </c>
      <c r="F4057" s="223" t="s">
        <v>367</v>
      </c>
      <c r="H4057" s="224">
        <v>474.547</v>
      </c>
      <c r="I4057" s="225"/>
      <c r="L4057" s="221"/>
      <c r="M4057" s="226"/>
      <c r="N4057" s="227"/>
      <c r="O4057" s="227"/>
      <c r="P4057" s="227"/>
      <c r="Q4057" s="227"/>
      <c r="R4057" s="227"/>
      <c r="S4057" s="227"/>
      <c r="T4057" s="228"/>
      <c r="AT4057" s="222" t="s">
        <v>188</v>
      </c>
      <c r="AU4057" s="222" t="s">
        <v>81</v>
      </c>
      <c r="AV4057" s="14" t="s">
        <v>194</v>
      </c>
      <c r="AW4057" s="14" t="s">
        <v>34</v>
      </c>
      <c r="AX4057" s="14" t="s">
        <v>72</v>
      </c>
      <c r="AY4057" s="222" t="s">
        <v>177</v>
      </c>
    </row>
    <row r="4058" spans="2:51" s="12" customFormat="1" ht="12">
      <c r="B4058" s="194"/>
      <c r="D4058" s="191" t="s">
        <v>188</v>
      </c>
      <c r="E4058" s="195" t="s">
        <v>3</v>
      </c>
      <c r="F4058" s="196" t="s">
        <v>801</v>
      </c>
      <c r="H4058" s="197">
        <v>10.465</v>
      </c>
      <c r="I4058" s="198"/>
      <c r="L4058" s="194"/>
      <c r="M4058" s="199"/>
      <c r="N4058" s="200"/>
      <c r="O4058" s="200"/>
      <c r="P4058" s="200"/>
      <c r="Q4058" s="200"/>
      <c r="R4058" s="200"/>
      <c r="S4058" s="200"/>
      <c r="T4058" s="201"/>
      <c r="AT4058" s="195" t="s">
        <v>188</v>
      </c>
      <c r="AU4058" s="195" t="s">
        <v>81</v>
      </c>
      <c r="AV4058" s="12" t="s">
        <v>81</v>
      </c>
      <c r="AW4058" s="12" t="s">
        <v>34</v>
      </c>
      <c r="AX4058" s="12" t="s">
        <v>72</v>
      </c>
      <c r="AY4058" s="195" t="s">
        <v>177</v>
      </c>
    </row>
    <row r="4059" spans="2:51" s="12" customFormat="1" ht="12">
      <c r="B4059" s="194"/>
      <c r="D4059" s="191" t="s">
        <v>188</v>
      </c>
      <c r="E4059" s="195" t="s">
        <v>3</v>
      </c>
      <c r="F4059" s="196" t="s">
        <v>802</v>
      </c>
      <c r="H4059" s="197">
        <v>10.255</v>
      </c>
      <c r="I4059" s="198"/>
      <c r="L4059" s="194"/>
      <c r="M4059" s="199"/>
      <c r="N4059" s="200"/>
      <c r="O4059" s="200"/>
      <c r="P4059" s="200"/>
      <c r="Q4059" s="200"/>
      <c r="R4059" s="200"/>
      <c r="S4059" s="200"/>
      <c r="T4059" s="201"/>
      <c r="AT4059" s="195" t="s">
        <v>188</v>
      </c>
      <c r="AU4059" s="195" t="s">
        <v>81</v>
      </c>
      <c r="AV4059" s="12" t="s">
        <v>81</v>
      </c>
      <c r="AW4059" s="12" t="s">
        <v>34</v>
      </c>
      <c r="AX4059" s="12" t="s">
        <v>72</v>
      </c>
      <c r="AY4059" s="195" t="s">
        <v>177</v>
      </c>
    </row>
    <row r="4060" spans="2:51" s="12" customFormat="1" ht="12">
      <c r="B4060" s="194"/>
      <c r="D4060" s="191" t="s">
        <v>188</v>
      </c>
      <c r="E4060" s="195" t="s">
        <v>3</v>
      </c>
      <c r="F4060" s="196" t="s">
        <v>803</v>
      </c>
      <c r="H4060" s="197">
        <v>7.385</v>
      </c>
      <c r="I4060" s="198"/>
      <c r="L4060" s="194"/>
      <c r="M4060" s="199"/>
      <c r="N4060" s="200"/>
      <c r="O4060" s="200"/>
      <c r="P4060" s="200"/>
      <c r="Q4060" s="200"/>
      <c r="R4060" s="200"/>
      <c r="S4060" s="200"/>
      <c r="T4060" s="201"/>
      <c r="AT4060" s="195" t="s">
        <v>188</v>
      </c>
      <c r="AU4060" s="195" t="s">
        <v>81</v>
      </c>
      <c r="AV4060" s="12" t="s">
        <v>81</v>
      </c>
      <c r="AW4060" s="12" t="s">
        <v>34</v>
      </c>
      <c r="AX4060" s="12" t="s">
        <v>72</v>
      </c>
      <c r="AY4060" s="195" t="s">
        <v>177</v>
      </c>
    </row>
    <row r="4061" spans="2:51" s="12" customFormat="1" ht="12">
      <c r="B4061" s="194"/>
      <c r="D4061" s="191" t="s">
        <v>188</v>
      </c>
      <c r="E4061" s="195" t="s">
        <v>3</v>
      </c>
      <c r="F4061" s="196" t="s">
        <v>804</v>
      </c>
      <c r="H4061" s="197">
        <v>7.175</v>
      </c>
      <c r="I4061" s="198"/>
      <c r="L4061" s="194"/>
      <c r="M4061" s="199"/>
      <c r="N4061" s="200"/>
      <c r="O4061" s="200"/>
      <c r="P4061" s="200"/>
      <c r="Q4061" s="200"/>
      <c r="R4061" s="200"/>
      <c r="S4061" s="200"/>
      <c r="T4061" s="201"/>
      <c r="AT4061" s="195" t="s">
        <v>188</v>
      </c>
      <c r="AU4061" s="195" t="s">
        <v>81</v>
      </c>
      <c r="AV4061" s="12" t="s">
        <v>81</v>
      </c>
      <c r="AW4061" s="12" t="s">
        <v>34</v>
      </c>
      <c r="AX4061" s="12" t="s">
        <v>72</v>
      </c>
      <c r="AY4061" s="195" t="s">
        <v>177</v>
      </c>
    </row>
    <row r="4062" spans="2:51" s="12" customFormat="1" ht="12">
      <c r="B4062" s="194"/>
      <c r="D4062" s="191" t="s">
        <v>188</v>
      </c>
      <c r="E4062" s="195" t="s">
        <v>3</v>
      </c>
      <c r="F4062" s="196" t="s">
        <v>805</v>
      </c>
      <c r="H4062" s="197">
        <v>16.75</v>
      </c>
      <c r="I4062" s="198"/>
      <c r="L4062" s="194"/>
      <c r="M4062" s="199"/>
      <c r="N4062" s="200"/>
      <c r="O4062" s="200"/>
      <c r="P4062" s="200"/>
      <c r="Q4062" s="200"/>
      <c r="R4062" s="200"/>
      <c r="S4062" s="200"/>
      <c r="T4062" s="201"/>
      <c r="AT4062" s="195" t="s">
        <v>188</v>
      </c>
      <c r="AU4062" s="195" t="s">
        <v>81</v>
      </c>
      <c r="AV4062" s="12" t="s">
        <v>81</v>
      </c>
      <c r="AW4062" s="12" t="s">
        <v>34</v>
      </c>
      <c r="AX4062" s="12" t="s">
        <v>72</v>
      </c>
      <c r="AY4062" s="195" t="s">
        <v>177</v>
      </c>
    </row>
    <row r="4063" spans="2:51" s="12" customFormat="1" ht="12">
      <c r="B4063" s="194"/>
      <c r="D4063" s="191" t="s">
        <v>188</v>
      </c>
      <c r="E4063" s="195" t="s">
        <v>3</v>
      </c>
      <c r="F4063" s="196" t="s">
        <v>806</v>
      </c>
      <c r="H4063" s="197">
        <v>13.221</v>
      </c>
      <c r="I4063" s="198"/>
      <c r="L4063" s="194"/>
      <c r="M4063" s="199"/>
      <c r="N4063" s="200"/>
      <c r="O4063" s="200"/>
      <c r="P4063" s="200"/>
      <c r="Q4063" s="200"/>
      <c r="R4063" s="200"/>
      <c r="S4063" s="200"/>
      <c r="T4063" s="201"/>
      <c r="AT4063" s="195" t="s">
        <v>188</v>
      </c>
      <c r="AU4063" s="195" t="s">
        <v>81</v>
      </c>
      <c r="AV4063" s="12" t="s">
        <v>81</v>
      </c>
      <c r="AW4063" s="12" t="s">
        <v>34</v>
      </c>
      <c r="AX4063" s="12" t="s">
        <v>72</v>
      </c>
      <c r="AY4063" s="195" t="s">
        <v>177</v>
      </c>
    </row>
    <row r="4064" spans="2:51" s="12" customFormat="1" ht="12">
      <c r="B4064" s="194"/>
      <c r="D4064" s="191" t="s">
        <v>188</v>
      </c>
      <c r="E4064" s="195" t="s">
        <v>3</v>
      </c>
      <c r="F4064" s="196" t="s">
        <v>807</v>
      </c>
      <c r="H4064" s="197">
        <v>33.08</v>
      </c>
      <c r="I4064" s="198"/>
      <c r="L4064" s="194"/>
      <c r="M4064" s="199"/>
      <c r="N4064" s="200"/>
      <c r="O4064" s="200"/>
      <c r="P4064" s="200"/>
      <c r="Q4064" s="200"/>
      <c r="R4064" s="200"/>
      <c r="S4064" s="200"/>
      <c r="T4064" s="201"/>
      <c r="AT4064" s="195" t="s">
        <v>188</v>
      </c>
      <c r="AU4064" s="195" t="s">
        <v>81</v>
      </c>
      <c r="AV4064" s="12" t="s">
        <v>81</v>
      </c>
      <c r="AW4064" s="12" t="s">
        <v>34</v>
      </c>
      <c r="AX4064" s="12" t="s">
        <v>72</v>
      </c>
      <c r="AY4064" s="195" t="s">
        <v>177</v>
      </c>
    </row>
    <row r="4065" spans="2:51" s="12" customFormat="1" ht="12">
      <c r="B4065" s="194"/>
      <c r="D4065" s="191" t="s">
        <v>188</v>
      </c>
      <c r="E4065" s="195" t="s">
        <v>3</v>
      </c>
      <c r="F4065" s="196" t="s">
        <v>808</v>
      </c>
      <c r="H4065" s="197">
        <v>3.48</v>
      </c>
      <c r="I4065" s="198"/>
      <c r="L4065" s="194"/>
      <c r="M4065" s="199"/>
      <c r="N4065" s="200"/>
      <c r="O4065" s="200"/>
      <c r="P4065" s="200"/>
      <c r="Q4065" s="200"/>
      <c r="R4065" s="200"/>
      <c r="S4065" s="200"/>
      <c r="T4065" s="201"/>
      <c r="AT4065" s="195" t="s">
        <v>188</v>
      </c>
      <c r="AU4065" s="195" t="s">
        <v>81</v>
      </c>
      <c r="AV4065" s="12" t="s">
        <v>81</v>
      </c>
      <c r="AW4065" s="12" t="s">
        <v>34</v>
      </c>
      <c r="AX4065" s="12" t="s">
        <v>72</v>
      </c>
      <c r="AY4065" s="195" t="s">
        <v>177</v>
      </c>
    </row>
    <row r="4066" spans="2:51" s="12" customFormat="1" ht="12">
      <c r="B4066" s="194"/>
      <c r="D4066" s="191" t="s">
        <v>188</v>
      </c>
      <c r="E4066" s="195" t="s">
        <v>3</v>
      </c>
      <c r="F4066" s="196" t="s">
        <v>791</v>
      </c>
      <c r="H4066" s="197">
        <v>2.34</v>
      </c>
      <c r="I4066" s="198"/>
      <c r="L4066" s="194"/>
      <c r="M4066" s="199"/>
      <c r="N4066" s="200"/>
      <c r="O4066" s="200"/>
      <c r="P4066" s="200"/>
      <c r="Q4066" s="200"/>
      <c r="R4066" s="200"/>
      <c r="S4066" s="200"/>
      <c r="T4066" s="201"/>
      <c r="AT4066" s="195" t="s">
        <v>188</v>
      </c>
      <c r="AU4066" s="195" t="s">
        <v>81</v>
      </c>
      <c r="AV4066" s="12" t="s">
        <v>81</v>
      </c>
      <c r="AW4066" s="12" t="s">
        <v>34</v>
      </c>
      <c r="AX4066" s="12" t="s">
        <v>72</v>
      </c>
      <c r="AY4066" s="195" t="s">
        <v>177</v>
      </c>
    </row>
    <row r="4067" spans="2:51" s="12" customFormat="1" ht="12">
      <c r="B4067" s="194"/>
      <c r="D4067" s="191" t="s">
        <v>188</v>
      </c>
      <c r="E4067" s="195" t="s">
        <v>3</v>
      </c>
      <c r="F4067" s="196" t="s">
        <v>809</v>
      </c>
      <c r="H4067" s="197">
        <v>1.95</v>
      </c>
      <c r="I4067" s="198"/>
      <c r="L4067" s="194"/>
      <c r="M4067" s="199"/>
      <c r="N4067" s="200"/>
      <c r="O4067" s="200"/>
      <c r="P4067" s="200"/>
      <c r="Q4067" s="200"/>
      <c r="R4067" s="200"/>
      <c r="S4067" s="200"/>
      <c r="T4067" s="201"/>
      <c r="AT4067" s="195" t="s">
        <v>188</v>
      </c>
      <c r="AU4067" s="195" t="s">
        <v>81</v>
      </c>
      <c r="AV4067" s="12" t="s">
        <v>81</v>
      </c>
      <c r="AW4067" s="12" t="s">
        <v>34</v>
      </c>
      <c r="AX4067" s="12" t="s">
        <v>72</v>
      </c>
      <c r="AY4067" s="195" t="s">
        <v>177</v>
      </c>
    </row>
    <row r="4068" spans="2:51" s="12" customFormat="1" ht="12">
      <c r="B4068" s="194"/>
      <c r="D4068" s="191" t="s">
        <v>188</v>
      </c>
      <c r="E4068" s="195" t="s">
        <v>3</v>
      </c>
      <c r="F4068" s="196" t="s">
        <v>810</v>
      </c>
      <c r="H4068" s="197">
        <v>1.956</v>
      </c>
      <c r="I4068" s="198"/>
      <c r="L4068" s="194"/>
      <c r="M4068" s="199"/>
      <c r="N4068" s="200"/>
      <c r="O4068" s="200"/>
      <c r="P4068" s="200"/>
      <c r="Q4068" s="200"/>
      <c r="R4068" s="200"/>
      <c r="S4068" s="200"/>
      <c r="T4068" s="201"/>
      <c r="AT4068" s="195" t="s">
        <v>188</v>
      </c>
      <c r="AU4068" s="195" t="s">
        <v>81</v>
      </c>
      <c r="AV4068" s="12" t="s">
        <v>81</v>
      </c>
      <c r="AW4068" s="12" t="s">
        <v>34</v>
      </c>
      <c r="AX4068" s="12" t="s">
        <v>72</v>
      </c>
      <c r="AY4068" s="195" t="s">
        <v>177</v>
      </c>
    </row>
    <row r="4069" spans="2:51" s="12" customFormat="1" ht="12">
      <c r="B4069" s="194"/>
      <c r="D4069" s="191" t="s">
        <v>188</v>
      </c>
      <c r="E4069" s="195" t="s">
        <v>3</v>
      </c>
      <c r="F4069" s="196" t="s">
        <v>792</v>
      </c>
      <c r="H4069" s="197">
        <v>1.56</v>
      </c>
      <c r="I4069" s="198"/>
      <c r="L4069" s="194"/>
      <c r="M4069" s="199"/>
      <c r="N4069" s="200"/>
      <c r="O4069" s="200"/>
      <c r="P4069" s="200"/>
      <c r="Q4069" s="200"/>
      <c r="R4069" s="200"/>
      <c r="S4069" s="200"/>
      <c r="T4069" s="201"/>
      <c r="AT4069" s="195" t="s">
        <v>188</v>
      </c>
      <c r="AU4069" s="195" t="s">
        <v>81</v>
      </c>
      <c r="AV4069" s="12" t="s">
        <v>81</v>
      </c>
      <c r="AW4069" s="12" t="s">
        <v>34</v>
      </c>
      <c r="AX4069" s="12" t="s">
        <v>72</v>
      </c>
      <c r="AY4069" s="195" t="s">
        <v>177</v>
      </c>
    </row>
    <row r="4070" spans="2:51" s="12" customFormat="1" ht="12">
      <c r="B4070" s="194"/>
      <c r="D4070" s="191" t="s">
        <v>188</v>
      </c>
      <c r="E4070" s="195" t="s">
        <v>3</v>
      </c>
      <c r="F4070" s="196" t="s">
        <v>811</v>
      </c>
      <c r="H4070" s="197">
        <v>5.355</v>
      </c>
      <c r="I4070" s="198"/>
      <c r="L4070" s="194"/>
      <c r="M4070" s="199"/>
      <c r="N4070" s="200"/>
      <c r="O4070" s="200"/>
      <c r="P4070" s="200"/>
      <c r="Q4070" s="200"/>
      <c r="R4070" s="200"/>
      <c r="S4070" s="200"/>
      <c r="T4070" s="201"/>
      <c r="AT4070" s="195" t="s">
        <v>188</v>
      </c>
      <c r="AU4070" s="195" t="s">
        <v>81</v>
      </c>
      <c r="AV4070" s="12" t="s">
        <v>81</v>
      </c>
      <c r="AW4070" s="12" t="s">
        <v>34</v>
      </c>
      <c r="AX4070" s="12" t="s">
        <v>72</v>
      </c>
      <c r="AY4070" s="195" t="s">
        <v>177</v>
      </c>
    </row>
    <row r="4071" spans="2:51" s="12" customFormat="1" ht="12">
      <c r="B4071" s="194"/>
      <c r="D4071" s="191" t="s">
        <v>188</v>
      </c>
      <c r="E4071" s="195" t="s">
        <v>3</v>
      </c>
      <c r="F4071" s="196" t="s">
        <v>794</v>
      </c>
      <c r="H4071" s="197">
        <v>20.67</v>
      </c>
      <c r="I4071" s="198"/>
      <c r="L4071" s="194"/>
      <c r="M4071" s="199"/>
      <c r="N4071" s="200"/>
      <c r="O4071" s="200"/>
      <c r="P4071" s="200"/>
      <c r="Q4071" s="200"/>
      <c r="R4071" s="200"/>
      <c r="S4071" s="200"/>
      <c r="T4071" s="201"/>
      <c r="AT4071" s="195" t="s">
        <v>188</v>
      </c>
      <c r="AU4071" s="195" t="s">
        <v>81</v>
      </c>
      <c r="AV4071" s="12" t="s">
        <v>81</v>
      </c>
      <c r="AW4071" s="12" t="s">
        <v>34</v>
      </c>
      <c r="AX4071" s="12" t="s">
        <v>72</v>
      </c>
      <c r="AY4071" s="195" t="s">
        <v>177</v>
      </c>
    </row>
    <row r="4072" spans="2:51" s="12" customFormat="1" ht="12">
      <c r="B4072" s="194"/>
      <c r="D4072" s="191" t="s">
        <v>188</v>
      </c>
      <c r="E4072" s="195" t="s">
        <v>3</v>
      </c>
      <c r="F4072" s="196" t="s">
        <v>794</v>
      </c>
      <c r="H4072" s="197">
        <v>20.67</v>
      </c>
      <c r="I4072" s="198"/>
      <c r="L4072" s="194"/>
      <c r="M4072" s="199"/>
      <c r="N4072" s="200"/>
      <c r="O4072" s="200"/>
      <c r="P4072" s="200"/>
      <c r="Q4072" s="200"/>
      <c r="R4072" s="200"/>
      <c r="S4072" s="200"/>
      <c r="T4072" s="201"/>
      <c r="AT4072" s="195" t="s">
        <v>188</v>
      </c>
      <c r="AU4072" s="195" t="s">
        <v>81</v>
      </c>
      <c r="AV4072" s="12" t="s">
        <v>81</v>
      </c>
      <c r="AW4072" s="12" t="s">
        <v>34</v>
      </c>
      <c r="AX4072" s="12" t="s">
        <v>72</v>
      </c>
      <c r="AY4072" s="195" t="s">
        <v>177</v>
      </c>
    </row>
    <row r="4073" spans="2:51" s="12" customFormat="1" ht="12">
      <c r="B4073" s="194"/>
      <c r="D4073" s="191" t="s">
        <v>188</v>
      </c>
      <c r="E4073" s="195" t="s">
        <v>3</v>
      </c>
      <c r="F4073" s="196" t="s">
        <v>794</v>
      </c>
      <c r="H4073" s="197">
        <v>20.67</v>
      </c>
      <c r="I4073" s="198"/>
      <c r="L4073" s="194"/>
      <c r="M4073" s="199"/>
      <c r="N4073" s="200"/>
      <c r="O4073" s="200"/>
      <c r="P4073" s="200"/>
      <c r="Q4073" s="200"/>
      <c r="R4073" s="200"/>
      <c r="S4073" s="200"/>
      <c r="T4073" s="201"/>
      <c r="AT4073" s="195" t="s">
        <v>188</v>
      </c>
      <c r="AU4073" s="195" t="s">
        <v>81</v>
      </c>
      <c r="AV4073" s="12" t="s">
        <v>81</v>
      </c>
      <c r="AW4073" s="12" t="s">
        <v>34</v>
      </c>
      <c r="AX4073" s="12" t="s">
        <v>72</v>
      </c>
      <c r="AY4073" s="195" t="s">
        <v>177</v>
      </c>
    </row>
    <row r="4074" spans="2:51" s="12" customFormat="1" ht="12">
      <c r="B4074" s="194"/>
      <c r="D4074" s="191" t="s">
        <v>188</v>
      </c>
      <c r="E4074" s="195" t="s">
        <v>3</v>
      </c>
      <c r="F4074" s="196" t="s">
        <v>795</v>
      </c>
      <c r="H4074" s="197">
        <v>19.988</v>
      </c>
      <c r="I4074" s="198"/>
      <c r="L4074" s="194"/>
      <c r="M4074" s="199"/>
      <c r="N4074" s="200"/>
      <c r="O4074" s="200"/>
      <c r="P4074" s="200"/>
      <c r="Q4074" s="200"/>
      <c r="R4074" s="200"/>
      <c r="S4074" s="200"/>
      <c r="T4074" s="201"/>
      <c r="AT4074" s="195" t="s">
        <v>188</v>
      </c>
      <c r="AU4074" s="195" t="s">
        <v>81</v>
      </c>
      <c r="AV4074" s="12" t="s">
        <v>81</v>
      </c>
      <c r="AW4074" s="12" t="s">
        <v>34</v>
      </c>
      <c r="AX4074" s="12" t="s">
        <v>72</v>
      </c>
      <c r="AY4074" s="195" t="s">
        <v>177</v>
      </c>
    </row>
    <row r="4075" spans="2:51" s="12" customFormat="1" ht="12">
      <c r="B4075" s="194"/>
      <c r="D4075" s="191" t="s">
        <v>188</v>
      </c>
      <c r="E4075" s="195" t="s">
        <v>3</v>
      </c>
      <c r="F4075" s="196" t="s">
        <v>795</v>
      </c>
      <c r="H4075" s="197">
        <v>19.988</v>
      </c>
      <c r="I4075" s="198"/>
      <c r="L4075" s="194"/>
      <c r="M4075" s="199"/>
      <c r="N4075" s="200"/>
      <c r="O4075" s="200"/>
      <c r="P4075" s="200"/>
      <c r="Q4075" s="200"/>
      <c r="R4075" s="200"/>
      <c r="S4075" s="200"/>
      <c r="T4075" s="201"/>
      <c r="AT4075" s="195" t="s">
        <v>188</v>
      </c>
      <c r="AU4075" s="195" t="s">
        <v>81</v>
      </c>
      <c r="AV4075" s="12" t="s">
        <v>81</v>
      </c>
      <c r="AW4075" s="12" t="s">
        <v>34</v>
      </c>
      <c r="AX4075" s="12" t="s">
        <v>72</v>
      </c>
      <c r="AY4075" s="195" t="s">
        <v>177</v>
      </c>
    </row>
    <row r="4076" spans="2:51" s="12" customFormat="1" ht="12">
      <c r="B4076" s="194"/>
      <c r="D4076" s="191" t="s">
        <v>188</v>
      </c>
      <c r="E4076" s="195" t="s">
        <v>3</v>
      </c>
      <c r="F4076" s="196" t="s">
        <v>795</v>
      </c>
      <c r="H4076" s="197">
        <v>19.988</v>
      </c>
      <c r="I4076" s="198"/>
      <c r="L4076" s="194"/>
      <c r="M4076" s="199"/>
      <c r="N4076" s="200"/>
      <c r="O4076" s="200"/>
      <c r="P4076" s="200"/>
      <c r="Q4076" s="200"/>
      <c r="R4076" s="200"/>
      <c r="S4076" s="200"/>
      <c r="T4076" s="201"/>
      <c r="AT4076" s="195" t="s">
        <v>188</v>
      </c>
      <c r="AU4076" s="195" t="s">
        <v>81</v>
      </c>
      <c r="AV4076" s="12" t="s">
        <v>81</v>
      </c>
      <c r="AW4076" s="12" t="s">
        <v>34</v>
      </c>
      <c r="AX4076" s="12" t="s">
        <v>72</v>
      </c>
      <c r="AY4076" s="195" t="s">
        <v>177</v>
      </c>
    </row>
    <row r="4077" spans="2:51" s="12" customFormat="1" ht="12">
      <c r="B4077" s="194"/>
      <c r="D4077" s="191" t="s">
        <v>188</v>
      </c>
      <c r="E4077" s="195" t="s">
        <v>3</v>
      </c>
      <c r="F4077" s="196" t="s">
        <v>796</v>
      </c>
      <c r="H4077" s="197">
        <v>2.82</v>
      </c>
      <c r="I4077" s="198"/>
      <c r="L4077" s="194"/>
      <c r="M4077" s="199"/>
      <c r="N4077" s="200"/>
      <c r="O4077" s="200"/>
      <c r="P4077" s="200"/>
      <c r="Q4077" s="200"/>
      <c r="R4077" s="200"/>
      <c r="S4077" s="200"/>
      <c r="T4077" s="201"/>
      <c r="AT4077" s="195" t="s">
        <v>188</v>
      </c>
      <c r="AU4077" s="195" t="s">
        <v>81</v>
      </c>
      <c r="AV4077" s="12" t="s">
        <v>81</v>
      </c>
      <c r="AW4077" s="12" t="s">
        <v>34</v>
      </c>
      <c r="AX4077" s="12" t="s">
        <v>72</v>
      </c>
      <c r="AY4077" s="195" t="s">
        <v>177</v>
      </c>
    </row>
    <row r="4078" spans="2:51" s="12" customFormat="1" ht="12">
      <c r="B4078" s="194"/>
      <c r="D4078" s="191" t="s">
        <v>188</v>
      </c>
      <c r="E4078" s="195" t="s">
        <v>3</v>
      </c>
      <c r="F4078" s="196" t="s">
        <v>797</v>
      </c>
      <c r="H4078" s="197">
        <v>32.135</v>
      </c>
      <c r="I4078" s="198"/>
      <c r="L4078" s="194"/>
      <c r="M4078" s="199"/>
      <c r="N4078" s="200"/>
      <c r="O4078" s="200"/>
      <c r="P4078" s="200"/>
      <c r="Q4078" s="200"/>
      <c r="R4078" s="200"/>
      <c r="S4078" s="200"/>
      <c r="T4078" s="201"/>
      <c r="AT4078" s="195" t="s">
        <v>188</v>
      </c>
      <c r="AU4078" s="195" t="s">
        <v>81</v>
      </c>
      <c r="AV4078" s="12" t="s">
        <v>81</v>
      </c>
      <c r="AW4078" s="12" t="s">
        <v>34</v>
      </c>
      <c r="AX4078" s="12" t="s">
        <v>72</v>
      </c>
      <c r="AY4078" s="195" t="s">
        <v>177</v>
      </c>
    </row>
    <row r="4079" spans="2:51" s="12" customFormat="1" ht="12">
      <c r="B4079" s="194"/>
      <c r="D4079" s="191" t="s">
        <v>188</v>
      </c>
      <c r="E4079" s="195" t="s">
        <v>3</v>
      </c>
      <c r="F4079" s="196" t="s">
        <v>798</v>
      </c>
      <c r="H4079" s="197">
        <v>14.79</v>
      </c>
      <c r="I4079" s="198"/>
      <c r="L4079" s="194"/>
      <c r="M4079" s="199"/>
      <c r="N4079" s="200"/>
      <c r="O4079" s="200"/>
      <c r="P4079" s="200"/>
      <c r="Q4079" s="200"/>
      <c r="R4079" s="200"/>
      <c r="S4079" s="200"/>
      <c r="T4079" s="201"/>
      <c r="AT4079" s="195" t="s">
        <v>188</v>
      </c>
      <c r="AU4079" s="195" t="s">
        <v>81</v>
      </c>
      <c r="AV4079" s="12" t="s">
        <v>81</v>
      </c>
      <c r="AW4079" s="12" t="s">
        <v>34</v>
      </c>
      <c r="AX4079" s="12" t="s">
        <v>72</v>
      </c>
      <c r="AY4079" s="195" t="s">
        <v>177</v>
      </c>
    </row>
    <row r="4080" spans="2:51" s="12" customFormat="1" ht="12">
      <c r="B4080" s="194"/>
      <c r="D4080" s="191" t="s">
        <v>188</v>
      </c>
      <c r="E4080" s="195" t="s">
        <v>3</v>
      </c>
      <c r="F4080" s="196" t="s">
        <v>799</v>
      </c>
      <c r="H4080" s="197">
        <v>11.2</v>
      </c>
      <c r="I4080" s="198"/>
      <c r="L4080" s="194"/>
      <c r="M4080" s="199"/>
      <c r="N4080" s="200"/>
      <c r="O4080" s="200"/>
      <c r="P4080" s="200"/>
      <c r="Q4080" s="200"/>
      <c r="R4080" s="200"/>
      <c r="S4080" s="200"/>
      <c r="T4080" s="201"/>
      <c r="AT4080" s="195" t="s">
        <v>188</v>
      </c>
      <c r="AU4080" s="195" t="s">
        <v>81</v>
      </c>
      <c r="AV4080" s="12" t="s">
        <v>81</v>
      </c>
      <c r="AW4080" s="12" t="s">
        <v>34</v>
      </c>
      <c r="AX4080" s="12" t="s">
        <v>72</v>
      </c>
      <c r="AY4080" s="195" t="s">
        <v>177</v>
      </c>
    </row>
    <row r="4081" spans="2:51" s="12" customFormat="1" ht="12">
      <c r="B4081" s="194"/>
      <c r="D4081" s="191" t="s">
        <v>188</v>
      </c>
      <c r="E4081" s="195" t="s">
        <v>3</v>
      </c>
      <c r="F4081" s="196" t="s">
        <v>787</v>
      </c>
      <c r="H4081" s="197">
        <v>22.56</v>
      </c>
      <c r="I4081" s="198"/>
      <c r="L4081" s="194"/>
      <c r="M4081" s="199"/>
      <c r="N4081" s="200"/>
      <c r="O4081" s="200"/>
      <c r="P4081" s="200"/>
      <c r="Q4081" s="200"/>
      <c r="R4081" s="200"/>
      <c r="S4081" s="200"/>
      <c r="T4081" s="201"/>
      <c r="AT4081" s="195" t="s">
        <v>188</v>
      </c>
      <c r="AU4081" s="195" t="s">
        <v>81</v>
      </c>
      <c r="AV4081" s="12" t="s">
        <v>81</v>
      </c>
      <c r="AW4081" s="12" t="s">
        <v>34</v>
      </c>
      <c r="AX4081" s="12" t="s">
        <v>72</v>
      </c>
      <c r="AY4081" s="195" t="s">
        <v>177</v>
      </c>
    </row>
    <row r="4082" spans="2:51" s="12" customFormat="1" ht="12">
      <c r="B4082" s="194"/>
      <c r="D4082" s="191" t="s">
        <v>188</v>
      </c>
      <c r="E4082" s="195" t="s">
        <v>3</v>
      </c>
      <c r="F4082" s="196" t="s">
        <v>800</v>
      </c>
      <c r="H4082" s="197">
        <v>13.74</v>
      </c>
      <c r="I4082" s="198"/>
      <c r="L4082" s="194"/>
      <c r="M4082" s="199"/>
      <c r="N4082" s="200"/>
      <c r="O4082" s="200"/>
      <c r="P4082" s="200"/>
      <c r="Q4082" s="200"/>
      <c r="R4082" s="200"/>
      <c r="S4082" s="200"/>
      <c r="T4082" s="201"/>
      <c r="AT4082" s="195" t="s">
        <v>188</v>
      </c>
      <c r="AU4082" s="195" t="s">
        <v>81</v>
      </c>
      <c r="AV4082" s="12" t="s">
        <v>81</v>
      </c>
      <c r="AW4082" s="12" t="s">
        <v>34</v>
      </c>
      <c r="AX4082" s="12" t="s">
        <v>72</v>
      </c>
      <c r="AY4082" s="195" t="s">
        <v>177</v>
      </c>
    </row>
    <row r="4083" spans="2:51" s="12" customFormat="1" ht="12">
      <c r="B4083" s="194"/>
      <c r="D4083" s="191" t="s">
        <v>188</v>
      </c>
      <c r="E4083" s="195" t="s">
        <v>3</v>
      </c>
      <c r="F4083" s="196" t="s">
        <v>800</v>
      </c>
      <c r="H4083" s="197">
        <v>13.74</v>
      </c>
      <c r="I4083" s="198"/>
      <c r="L4083" s="194"/>
      <c r="M4083" s="199"/>
      <c r="N4083" s="200"/>
      <c r="O4083" s="200"/>
      <c r="P4083" s="200"/>
      <c r="Q4083" s="200"/>
      <c r="R4083" s="200"/>
      <c r="S4083" s="200"/>
      <c r="T4083" s="201"/>
      <c r="AT4083" s="195" t="s">
        <v>188</v>
      </c>
      <c r="AU4083" s="195" t="s">
        <v>81</v>
      </c>
      <c r="AV4083" s="12" t="s">
        <v>81</v>
      </c>
      <c r="AW4083" s="12" t="s">
        <v>34</v>
      </c>
      <c r="AX4083" s="12" t="s">
        <v>72</v>
      </c>
      <c r="AY4083" s="195" t="s">
        <v>177</v>
      </c>
    </row>
    <row r="4084" spans="2:51" s="14" customFormat="1" ht="12">
      <c r="B4084" s="221"/>
      <c r="D4084" s="191" t="s">
        <v>188</v>
      </c>
      <c r="E4084" s="222" t="s">
        <v>3</v>
      </c>
      <c r="F4084" s="223" t="s">
        <v>356</v>
      </c>
      <c r="H4084" s="224">
        <v>347.93100000000004</v>
      </c>
      <c r="I4084" s="225"/>
      <c r="L4084" s="221"/>
      <c r="M4084" s="226"/>
      <c r="N4084" s="227"/>
      <c r="O4084" s="227"/>
      <c r="P4084" s="227"/>
      <c r="Q4084" s="227"/>
      <c r="R4084" s="227"/>
      <c r="S4084" s="227"/>
      <c r="T4084" s="228"/>
      <c r="AT4084" s="222" t="s">
        <v>188</v>
      </c>
      <c r="AU4084" s="222" t="s">
        <v>81</v>
      </c>
      <c r="AV4084" s="14" t="s">
        <v>194</v>
      </c>
      <c r="AW4084" s="14" t="s">
        <v>34</v>
      </c>
      <c r="AX4084" s="14" t="s">
        <v>72</v>
      </c>
      <c r="AY4084" s="222" t="s">
        <v>177</v>
      </c>
    </row>
    <row r="4085" spans="2:51" s="12" customFormat="1" ht="12">
      <c r="B4085" s="194"/>
      <c r="D4085" s="191" t="s">
        <v>188</v>
      </c>
      <c r="E4085" s="195" t="s">
        <v>3</v>
      </c>
      <c r="F4085" s="196" t="s">
        <v>812</v>
      </c>
      <c r="H4085" s="197">
        <v>1.515</v>
      </c>
      <c r="I4085" s="198"/>
      <c r="L4085" s="194"/>
      <c r="M4085" s="199"/>
      <c r="N4085" s="200"/>
      <c r="O4085" s="200"/>
      <c r="P4085" s="200"/>
      <c r="Q4085" s="200"/>
      <c r="R4085" s="200"/>
      <c r="S4085" s="200"/>
      <c r="T4085" s="201"/>
      <c r="AT4085" s="195" t="s">
        <v>188</v>
      </c>
      <c r="AU4085" s="195" t="s">
        <v>81</v>
      </c>
      <c r="AV4085" s="12" t="s">
        <v>81</v>
      </c>
      <c r="AW4085" s="12" t="s">
        <v>34</v>
      </c>
      <c r="AX4085" s="12" t="s">
        <v>72</v>
      </c>
      <c r="AY4085" s="195" t="s">
        <v>177</v>
      </c>
    </row>
    <row r="4086" spans="2:51" s="12" customFormat="1" ht="12">
      <c r="B4086" s="194"/>
      <c r="D4086" s="191" t="s">
        <v>188</v>
      </c>
      <c r="E4086" s="195" t="s">
        <v>3</v>
      </c>
      <c r="F4086" s="196" t="s">
        <v>813</v>
      </c>
      <c r="H4086" s="197">
        <v>8.12</v>
      </c>
      <c r="I4086" s="198"/>
      <c r="L4086" s="194"/>
      <c r="M4086" s="199"/>
      <c r="N4086" s="200"/>
      <c r="O4086" s="200"/>
      <c r="P4086" s="200"/>
      <c r="Q4086" s="200"/>
      <c r="R4086" s="200"/>
      <c r="S4086" s="200"/>
      <c r="T4086" s="201"/>
      <c r="AT4086" s="195" t="s">
        <v>188</v>
      </c>
      <c r="AU4086" s="195" t="s">
        <v>81</v>
      </c>
      <c r="AV4086" s="12" t="s">
        <v>81</v>
      </c>
      <c r="AW4086" s="12" t="s">
        <v>34</v>
      </c>
      <c r="AX4086" s="12" t="s">
        <v>72</v>
      </c>
      <c r="AY4086" s="195" t="s">
        <v>177</v>
      </c>
    </row>
    <row r="4087" spans="2:51" s="12" customFormat="1" ht="12">
      <c r="B4087" s="194"/>
      <c r="D4087" s="191" t="s">
        <v>188</v>
      </c>
      <c r="E4087" s="195" t="s">
        <v>3</v>
      </c>
      <c r="F4087" s="196" t="s">
        <v>813</v>
      </c>
      <c r="H4087" s="197">
        <v>8.12</v>
      </c>
      <c r="I4087" s="198"/>
      <c r="L4087" s="194"/>
      <c r="M4087" s="199"/>
      <c r="N4087" s="200"/>
      <c r="O4087" s="200"/>
      <c r="P4087" s="200"/>
      <c r="Q4087" s="200"/>
      <c r="R4087" s="200"/>
      <c r="S4087" s="200"/>
      <c r="T4087" s="201"/>
      <c r="AT4087" s="195" t="s">
        <v>188</v>
      </c>
      <c r="AU4087" s="195" t="s">
        <v>81</v>
      </c>
      <c r="AV4087" s="12" t="s">
        <v>81</v>
      </c>
      <c r="AW4087" s="12" t="s">
        <v>34</v>
      </c>
      <c r="AX4087" s="12" t="s">
        <v>72</v>
      </c>
      <c r="AY4087" s="195" t="s">
        <v>177</v>
      </c>
    </row>
    <row r="4088" spans="2:51" s="12" customFormat="1" ht="12">
      <c r="B4088" s="194"/>
      <c r="D4088" s="191" t="s">
        <v>188</v>
      </c>
      <c r="E4088" s="195" t="s">
        <v>3</v>
      </c>
      <c r="F4088" s="196" t="s">
        <v>814</v>
      </c>
      <c r="H4088" s="197">
        <v>9.625</v>
      </c>
      <c r="I4088" s="198"/>
      <c r="L4088" s="194"/>
      <c r="M4088" s="199"/>
      <c r="N4088" s="200"/>
      <c r="O4088" s="200"/>
      <c r="P4088" s="200"/>
      <c r="Q4088" s="200"/>
      <c r="R4088" s="200"/>
      <c r="S4088" s="200"/>
      <c r="T4088" s="201"/>
      <c r="AT4088" s="195" t="s">
        <v>188</v>
      </c>
      <c r="AU4088" s="195" t="s">
        <v>81</v>
      </c>
      <c r="AV4088" s="12" t="s">
        <v>81</v>
      </c>
      <c r="AW4088" s="12" t="s">
        <v>34</v>
      </c>
      <c r="AX4088" s="12" t="s">
        <v>72</v>
      </c>
      <c r="AY4088" s="195" t="s">
        <v>177</v>
      </c>
    </row>
    <row r="4089" spans="2:51" s="12" customFormat="1" ht="12">
      <c r="B4089" s="194"/>
      <c r="D4089" s="191" t="s">
        <v>188</v>
      </c>
      <c r="E4089" s="195" t="s">
        <v>3</v>
      </c>
      <c r="F4089" s="196" t="s">
        <v>814</v>
      </c>
      <c r="H4089" s="197">
        <v>9.625</v>
      </c>
      <c r="I4089" s="198"/>
      <c r="L4089" s="194"/>
      <c r="M4089" s="199"/>
      <c r="N4089" s="200"/>
      <c r="O4089" s="200"/>
      <c r="P4089" s="200"/>
      <c r="Q4089" s="200"/>
      <c r="R4089" s="200"/>
      <c r="S4089" s="200"/>
      <c r="T4089" s="201"/>
      <c r="AT4089" s="195" t="s">
        <v>188</v>
      </c>
      <c r="AU4089" s="195" t="s">
        <v>81</v>
      </c>
      <c r="AV4089" s="12" t="s">
        <v>81</v>
      </c>
      <c r="AW4089" s="12" t="s">
        <v>34</v>
      </c>
      <c r="AX4089" s="12" t="s">
        <v>72</v>
      </c>
      <c r="AY4089" s="195" t="s">
        <v>177</v>
      </c>
    </row>
    <row r="4090" spans="2:51" s="12" customFormat="1" ht="12">
      <c r="B4090" s="194"/>
      <c r="D4090" s="191" t="s">
        <v>188</v>
      </c>
      <c r="E4090" s="195" t="s">
        <v>3</v>
      </c>
      <c r="F4090" s="196" t="s">
        <v>815</v>
      </c>
      <c r="H4090" s="197">
        <v>3.15</v>
      </c>
      <c r="I4090" s="198"/>
      <c r="L4090" s="194"/>
      <c r="M4090" s="199"/>
      <c r="N4090" s="200"/>
      <c r="O4090" s="200"/>
      <c r="P4090" s="200"/>
      <c r="Q4090" s="200"/>
      <c r="R4090" s="200"/>
      <c r="S4090" s="200"/>
      <c r="T4090" s="201"/>
      <c r="AT4090" s="195" t="s">
        <v>188</v>
      </c>
      <c r="AU4090" s="195" t="s">
        <v>81</v>
      </c>
      <c r="AV4090" s="12" t="s">
        <v>81</v>
      </c>
      <c r="AW4090" s="12" t="s">
        <v>34</v>
      </c>
      <c r="AX4090" s="12" t="s">
        <v>72</v>
      </c>
      <c r="AY4090" s="195" t="s">
        <v>177</v>
      </c>
    </row>
    <row r="4091" spans="2:51" s="12" customFormat="1" ht="12">
      <c r="B4091" s="194"/>
      <c r="D4091" s="191" t="s">
        <v>188</v>
      </c>
      <c r="E4091" s="195" t="s">
        <v>3</v>
      </c>
      <c r="F4091" s="196" t="s">
        <v>816</v>
      </c>
      <c r="H4091" s="197">
        <v>1.575</v>
      </c>
      <c r="I4091" s="198"/>
      <c r="L4091" s="194"/>
      <c r="M4091" s="199"/>
      <c r="N4091" s="200"/>
      <c r="O4091" s="200"/>
      <c r="P4091" s="200"/>
      <c r="Q4091" s="200"/>
      <c r="R4091" s="200"/>
      <c r="S4091" s="200"/>
      <c r="T4091" s="201"/>
      <c r="AT4091" s="195" t="s">
        <v>188</v>
      </c>
      <c r="AU4091" s="195" t="s">
        <v>81</v>
      </c>
      <c r="AV4091" s="12" t="s">
        <v>81</v>
      </c>
      <c r="AW4091" s="12" t="s">
        <v>34</v>
      </c>
      <c r="AX4091" s="12" t="s">
        <v>72</v>
      </c>
      <c r="AY4091" s="195" t="s">
        <v>177</v>
      </c>
    </row>
    <row r="4092" spans="2:51" s="12" customFormat="1" ht="12">
      <c r="B4092" s="194"/>
      <c r="D4092" s="191" t="s">
        <v>188</v>
      </c>
      <c r="E4092" s="195" t="s">
        <v>3</v>
      </c>
      <c r="F4092" s="196" t="s">
        <v>817</v>
      </c>
      <c r="H4092" s="197">
        <v>14.035</v>
      </c>
      <c r="I4092" s="198"/>
      <c r="L4092" s="194"/>
      <c r="M4092" s="199"/>
      <c r="N4092" s="200"/>
      <c r="O4092" s="200"/>
      <c r="P4092" s="200"/>
      <c r="Q4092" s="200"/>
      <c r="R4092" s="200"/>
      <c r="S4092" s="200"/>
      <c r="T4092" s="201"/>
      <c r="AT4092" s="195" t="s">
        <v>188</v>
      </c>
      <c r="AU4092" s="195" t="s">
        <v>81</v>
      </c>
      <c r="AV4092" s="12" t="s">
        <v>81</v>
      </c>
      <c r="AW4092" s="12" t="s">
        <v>34</v>
      </c>
      <c r="AX4092" s="12" t="s">
        <v>72</v>
      </c>
      <c r="AY4092" s="195" t="s">
        <v>177</v>
      </c>
    </row>
    <row r="4093" spans="2:51" s="12" customFormat="1" ht="12">
      <c r="B4093" s="194"/>
      <c r="D4093" s="191" t="s">
        <v>188</v>
      </c>
      <c r="E4093" s="195" t="s">
        <v>3</v>
      </c>
      <c r="F4093" s="196" t="s">
        <v>817</v>
      </c>
      <c r="H4093" s="197">
        <v>14.035</v>
      </c>
      <c r="I4093" s="198"/>
      <c r="L4093" s="194"/>
      <c r="M4093" s="199"/>
      <c r="N4093" s="200"/>
      <c r="O4093" s="200"/>
      <c r="P4093" s="200"/>
      <c r="Q4093" s="200"/>
      <c r="R4093" s="200"/>
      <c r="S4093" s="200"/>
      <c r="T4093" s="201"/>
      <c r="AT4093" s="195" t="s">
        <v>188</v>
      </c>
      <c r="AU4093" s="195" t="s">
        <v>81</v>
      </c>
      <c r="AV4093" s="12" t="s">
        <v>81</v>
      </c>
      <c r="AW4093" s="12" t="s">
        <v>34</v>
      </c>
      <c r="AX4093" s="12" t="s">
        <v>72</v>
      </c>
      <c r="AY4093" s="195" t="s">
        <v>177</v>
      </c>
    </row>
    <row r="4094" spans="2:51" s="12" customFormat="1" ht="12">
      <c r="B4094" s="194"/>
      <c r="D4094" s="191" t="s">
        <v>188</v>
      </c>
      <c r="E4094" s="195" t="s">
        <v>3</v>
      </c>
      <c r="F4094" s="196" t="s">
        <v>817</v>
      </c>
      <c r="H4094" s="197">
        <v>14.035</v>
      </c>
      <c r="I4094" s="198"/>
      <c r="L4094" s="194"/>
      <c r="M4094" s="199"/>
      <c r="N4094" s="200"/>
      <c r="O4094" s="200"/>
      <c r="P4094" s="200"/>
      <c r="Q4094" s="200"/>
      <c r="R4094" s="200"/>
      <c r="S4094" s="200"/>
      <c r="T4094" s="201"/>
      <c r="AT4094" s="195" t="s">
        <v>188</v>
      </c>
      <c r="AU4094" s="195" t="s">
        <v>81</v>
      </c>
      <c r="AV4094" s="12" t="s">
        <v>81</v>
      </c>
      <c r="AW4094" s="12" t="s">
        <v>34</v>
      </c>
      <c r="AX4094" s="12" t="s">
        <v>72</v>
      </c>
      <c r="AY4094" s="195" t="s">
        <v>177</v>
      </c>
    </row>
    <row r="4095" spans="2:51" s="12" customFormat="1" ht="12">
      <c r="B4095" s="194"/>
      <c r="D4095" s="191" t="s">
        <v>188</v>
      </c>
      <c r="E4095" s="195" t="s">
        <v>3</v>
      </c>
      <c r="F4095" s="196" t="s">
        <v>817</v>
      </c>
      <c r="H4095" s="197">
        <v>14.035</v>
      </c>
      <c r="I4095" s="198"/>
      <c r="L4095" s="194"/>
      <c r="M4095" s="199"/>
      <c r="N4095" s="200"/>
      <c r="O4095" s="200"/>
      <c r="P4095" s="200"/>
      <c r="Q4095" s="200"/>
      <c r="R4095" s="200"/>
      <c r="S4095" s="200"/>
      <c r="T4095" s="201"/>
      <c r="AT4095" s="195" t="s">
        <v>188</v>
      </c>
      <c r="AU4095" s="195" t="s">
        <v>81</v>
      </c>
      <c r="AV4095" s="12" t="s">
        <v>81</v>
      </c>
      <c r="AW4095" s="12" t="s">
        <v>34</v>
      </c>
      <c r="AX4095" s="12" t="s">
        <v>72</v>
      </c>
      <c r="AY4095" s="195" t="s">
        <v>177</v>
      </c>
    </row>
    <row r="4096" spans="2:51" s="12" customFormat="1" ht="12">
      <c r="B4096" s="194"/>
      <c r="D4096" s="191" t="s">
        <v>188</v>
      </c>
      <c r="E4096" s="195" t="s">
        <v>3</v>
      </c>
      <c r="F4096" s="196" t="s">
        <v>817</v>
      </c>
      <c r="H4096" s="197">
        <v>14.035</v>
      </c>
      <c r="I4096" s="198"/>
      <c r="L4096" s="194"/>
      <c r="M4096" s="199"/>
      <c r="N4096" s="200"/>
      <c r="O4096" s="200"/>
      <c r="P4096" s="200"/>
      <c r="Q4096" s="200"/>
      <c r="R4096" s="200"/>
      <c r="S4096" s="200"/>
      <c r="T4096" s="201"/>
      <c r="AT4096" s="195" t="s">
        <v>188</v>
      </c>
      <c r="AU4096" s="195" t="s">
        <v>81</v>
      </c>
      <c r="AV4096" s="12" t="s">
        <v>81</v>
      </c>
      <c r="AW4096" s="12" t="s">
        <v>34</v>
      </c>
      <c r="AX4096" s="12" t="s">
        <v>72</v>
      </c>
      <c r="AY4096" s="195" t="s">
        <v>177</v>
      </c>
    </row>
    <row r="4097" spans="2:51" s="12" customFormat="1" ht="12">
      <c r="B4097" s="194"/>
      <c r="D4097" s="191" t="s">
        <v>188</v>
      </c>
      <c r="E4097" s="195" t="s">
        <v>3</v>
      </c>
      <c r="F4097" s="196" t="s">
        <v>818</v>
      </c>
      <c r="H4097" s="197">
        <v>14.329</v>
      </c>
      <c r="I4097" s="198"/>
      <c r="L4097" s="194"/>
      <c r="M4097" s="199"/>
      <c r="N4097" s="200"/>
      <c r="O4097" s="200"/>
      <c r="P4097" s="200"/>
      <c r="Q4097" s="200"/>
      <c r="R4097" s="200"/>
      <c r="S4097" s="200"/>
      <c r="T4097" s="201"/>
      <c r="AT4097" s="195" t="s">
        <v>188</v>
      </c>
      <c r="AU4097" s="195" t="s">
        <v>81</v>
      </c>
      <c r="AV4097" s="12" t="s">
        <v>81</v>
      </c>
      <c r="AW4097" s="12" t="s">
        <v>34</v>
      </c>
      <c r="AX4097" s="12" t="s">
        <v>72</v>
      </c>
      <c r="AY4097" s="195" t="s">
        <v>177</v>
      </c>
    </row>
    <row r="4098" spans="2:51" s="12" customFormat="1" ht="12">
      <c r="B4098" s="194"/>
      <c r="D4098" s="191" t="s">
        <v>188</v>
      </c>
      <c r="E4098" s="195" t="s">
        <v>3</v>
      </c>
      <c r="F4098" s="196" t="s">
        <v>819</v>
      </c>
      <c r="H4098" s="197">
        <v>15.2</v>
      </c>
      <c r="I4098" s="198"/>
      <c r="L4098" s="194"/>
      <c r="M4098" s="199"/>
      <c r="N4098" s="200"/>
      <c r="O4098" s="200"/>
      <c r="P4098" s="200"/>
      <c r="Q4098" s="200"/>
      <c r="R4098" s="200"/>
      <c r="S4098" s="200"/>
      <c r="T4098" s="201"/>
      <c r="AT4098" s="195" t="s">
        <v>188</v>
      </c>
      <c r="AU4098" s="195" t="s">
        <v>81</v>
      </c>
      <c r="AV4098" s="12" t="s">
        <v>81</v>
      </c>
      <c r="AW4098" s="12" t="s">
        <v>34</v>
      </c>
      <c r="AX4098" s="12" t="s">
        <v>72</v>
      </c>
      <c r="AY4098" s="195" t="s">
        <v>177</v>
      </c>
    </row>
    <row r="4099" spans="2:51" s="12" customFormat="1" ht="12">
      <c r="B4099" s="194"/>
      <c r="D4099" s="191" t="s">
        <v>188</v>
      </c>
      <c r="E4099" s="195" t="s">
        <v>3</v>
      </c>
      <c r="F4099" s="196" t="s">
        <v>820</v>
      </c>
      <c r="H4099" s="197">
        <v>1.674</v>
      </c>
      <c r="I4099" s="198"/>
      <c r="L4099" s="194"/>
      <c r="M4099" s="199"/>
      <c r="N4099" s="200"/>
      <c r="O4099" s="200"/>
      <c r="P4099" s="200"/>
      <c r="Q4099" s="200"/>
      <c r="R4099" s="200"/>
      <c r="S4099" s="200"/>
      <c r="T4099" s="201"/>
      <c r="AT4099" s="195" t="s">
        <v>188</v>
      </c>
      <c r="AU4099" s="195" t="s">
        <v>81</v>
      </c>
      <c r="AV4099" s="12" t="s">
        <v>81</v>
      </c>
      <c r="AW4099" s="12" t="s">
        <v>34</v>
      </c>
      <c r="AX4099" s="12" t="s">
        <v>72</v>
      </c>
      <c r="AY4099" s="195" t="s">
        <v>177</v>
      </c>
    </row>
    <row r="4100" spans="2:51" s="12" customFormat="1" ht="12">
      <c r="B4100" s="194"/>
      <c r="D4100" s="191" t="s">
        <v>188</v>
      </c>
      <c r="E4100" s="195" t="s">
        <v>3</v>
      </c>
      <c r="F4100" s="196" t="s">
        <v>821</v>
      </c>
      <c r="H4100" s="197">
        <v>1.638</v>
      </c>
      <c r="I4100" s="198"/>
      <c r="L4100" s="194"/>
      <c r="M4100" s="199"/>
      <c r="N4100" s="200"/>
      <c r="O4100" s="200"/>
      <c r="P4100" s="200"/>
      <c r="Q4100" s="200"/>
      <c r="R4100" s="200"/>
      <c r="S4100" s="200"/>
      <c r="T4100" s="201"/>
      <c r="AT4100" s="195" t="s">
        <v>188</v>
      </c>
      <c r="AU4100" s="195" t="s">
        <v>81</v>
      </c>
      <c r="AV4100" s="12" t="s">
        <v>81</v>
      </c>
      <c r="AW4100" s="12" t="s">
        <v>34</v>
      </c>
      <c r="AX4100" s="12" t="s">
        <v>72</v>
      </c>
      <c r="AY4100" s="195" t="s">
        <v>177</v>
      </c>
    </row>
    <row r="4101" spans="2:51" s="12" customFormat="1" ht="12">
      <c r="B4101" s="194"/>
      <c r="D4101" s="191" t="s">
        <v>188</v>
      </c>
      <c r="E4101" s="195" t="s">
        <v>3</v>
      </c>
      <c r="F4101" s="196" t="s">
        <v>792</v>
      </c>
      <c r="H4101" s="197">
        <v>1.56</v>
      </c>
      <c r="I4101" s="198"/>
      <c r="L4101" s="194"/>
      <c r="M4101" s="199"/>
      <c r="N4101" s="200"/>
      <c r="O4101" s="200"/>
      <c r="P4101" s="200"/>
      <c r="Q4101" s="200"/>
      <c r="R4101" s="200"/>
      <c r="S4101" s="200"/>
      <c r="T4101" s="201"/>
      <c r="AT4101" s="195" t="s">
        <v>188</v>
      </c>
      <c r="AU4101" s="195" t="s">
        <v>81</v>
      </c>
      <c r="AV4101" s="12" t="s">
        <v>81</v>
      </c>
      <c r="AW4101" s="12" t="s">
        <v>34</v>
      </c>
      <c r="AX4101" s="12" t="s">
        <v>72</v>
      </c>
      <c r="AY4101" s="195" t="s">
        <v>177</v>
      </c>
    </row>
    <row r="4102" spans="2:51" s="12" customFormat="1" ht="12">
      <c r="B4102" s="194"/>
      <c r="D4102" s="191" t="s">
        <v>188</v>
      </c>
      <c r="E4102" s="195" t="s">
        <v>3</v>
      </c>
      <c r="F4102" s="196" t="s">
        <v>792</v>
      </c>
      <c r="H4102" s="197">
        <v>1.56</v>
      </c>
      <c r="I4102" s="198"/>
      <c r="L4102" s="194"/>
      <c r="M4102" s="199"/>
      <c r="N4102" s="200"/>
      <c r="O4102" s="200"/>
      <c r="P4102" s="200"/>
      <c r="Q4102" s="200"/>
      <c r="R4102" s="200"/>
      <c r="S4102" s="200"/>
      <c r="T4102" s="201"/>
      <c r="AT4102" s="195" t="s">
        <v>188</v>
      </c>
      <c r="AU4102" s="195" t="s">
        <v>81</v>
      </c>
      <c r="AV4102" s="12" t="s">
        <v>81</v>
      </c>
      <c r="AW4102" s="12" t="s">
        <v>34</v>
      </c>
      <c r="AX4102" s="12" t="s">
        <v>72</v>
      </c>
      <c r="AY4102" s="195" t="s">
        <v>177</v>
      </c>
    </row>
    <row r="4103" spans="2:51" s="12" customFormat="1" ht="12">
      <c r="B4103" s="194"/>
      <c r="D4103" s="191" t="s">
        <v>188</v>
      </c>
      <c r="E4103" s="195" t="s">
        <v>3</v>
      </c>
      <c r="F4103" s="196" t="s">
        <v>822</v>
      </c>
      <c r="H4103" s="197">
        <v>13.73</v>
      </c>
      <c r="I4103" s="198"/>
      <c r="L4103" s="194"/>
      <c r="M4103" s="199"/>
      <c r="N4103" s="200"/>
      <c r="O4103" s="200"/>
      <c r="P4103" s="200"/>
      <c r="Q4103" s="200"/>
      <c r="R4103" s="200"/>
      <c r="S4103" s="200"/>
      <c r="T4103" s="201"/>
      <c r="AT4103" s="195" t="s">
        <v>188</v>
      </c>
      <c r="AU4103" s="195" t="s">
        <v>81</v>
      </c>
      <c r="AV4103" s="12" t="s">
        <v>81</v>
      </c>
      <c r="AW4103" s="12" t="s">
        <v>34</v>
      </c>
      <c r="AX4103" s="12" t="s">
        <v>72</v>
      </c>
      <c r="AY4103" s="195" t="s">
        <v>177</v>
      </c>
    </row>
    <row r="4104" spans="2:51" s="12" customFormat="1" ht="12">
      <c r="B4104" s="194"/>
      <c r="D4104" s="191" t="s">
        <v>188</v>
      </c>
      <c r="E4104" s="195" t="s">
        <v>3</v>
      </c>
      <c r="F4104" s="196" t="s">
        <v>823</v>
      </c>
      <c r="H4104" s="197">
        <v>7.7</v>
      </c>
      <c r="I4104" s="198"/>
      <c r="L4104" s="194"/>
      <c r="M4104" s="199"/>
      <c r="N4104" s="200"/>
      <c r="O4104" s="200"/>
      <c r="P4104" s="200"/>
      <c r="Q4104" s="200"/>
      <c r="R4104" s="200"/>
      <c r="S4104" s="200"/>
      <c r="T4104" s="201"/>
      <c r="AT4104" s="195" t="s">
        <v>188</v>
      </c>
      <c r="AU4104" s="195" t="s">
        <v>81</v>
      </c>
      <c r="AV4104" s="12" t="s">
        <v>81</v>
      </c>
      <c r="AW4104" s="12" t="s">
        <v>34</v>
      </c>
      <c r="AX4104" s="12" t="s">
        <v>72</v>
      </c>
      <c r="AY4104" s="195" t="s">
        <v>177</v>
      </c>
    </row>
    <row r="4105" spans="2:51" s="12" customFormat="1" ht="12">
      <c r="B4105" s="194"/>
      <c r="D4105" s="191" t="s">
        <v>188</v>
      </c>
      <c r="E4105" s="195" t="s">
        <v>3</v>
      </c>
      <c r="F4105" s="196" t="s">
        <v>824</v>
      </c>
      <c r="H4105" s="197">
        <v>9.1</v>
      </c>
      <c r="I4105" s="198"/>
      <c r="L4105" s="194"/>
      <c r="M4105" s="199"/>
      <c r="N4105" s="200"/>
      <c r="O4105" s="200"/>
      <c r="P4105" s="200"/>
      <c r="Q4105" s="200"/>
      <c r="R4105" s="200"/>
      <c r="S4105" s="200"/>
      <c r="T4105" s="201"/>
      <c r="AT4105" s="195" t="s">
        <v>188</v>
      </c>
      <c r="AU4105" s="195" t="s">
        <v>81</v>
      </c>
      <c r="AV4105" s="12" t="s">
        <v>81</v>
      </c>
      <c r="AW4105" s="12" t="s">
        <v>34</v>
      </c>
      <c r="AX4105" s="12" t="s">
        <v>72</v>
      </c>
      <c r="AY4105" s="195" t="s">
        <v>177</v>
      </c>
    </row>
    <row r="4106" spans="2:51" s="12" customFormat="1" ht="12">
      <c r="B4106" s="194"/>
      <c r="D4106" s="191" t="s">
        <v>188</v>
      </c>
      <c r="E4106" s="195" t="s">
        <v>3</v>
      </c>
      <c r="F4106" s="196" t="s">
        <v>825</v>
      </c>
      <c r="H4106" s="197">
        <v>21.5</v>
      </c>
      <c r="I4106" s="198"/>
      <c r="L4106" s="194"/>
      <c r="M4106" s="199"/>
      <c r="N4106" s="200"/>
      <c r="O4106" s="200"/>
      <c r="P4106" s="200"/>
      <c r="Q4106" s="200"/>
      <c r="R4106" s="200"/>
      <c r="S4106" s="200"/>
      <c r="T4106" s="201"/>
      <c r="AT4106" s="195" t="s">
        <v>188</v>
      </c>
      <c r="AU4106" s="195" t="s">
        <v>81</v>
      </c>
      <c r="AV4106" s="12" t="s">
        <v>81</v>
      </c>
      <c r="AW4106" s="12" t="s">
        <v>34</v>
      </c>
      <c r="AX4106" s="12" t="s">
        <v>72</v>
      </c>
      <c r="AY4106" s="195" t="s">
        <v>177</v>
      </c>
    </row>
    <row r="4107" spans="2:51" s="14" customFormat="1" ht="12">
      <c r="B4107" s="221"/>
      <c r="D4107" s="191" t="s">
        <v>188</v>
      </c>
      <c r="E4107" s="222" t="s">
        <v>3</v>
      </c>
      <c r="F4107" s="223" t="s">
        <v>358</v>
      </c>
      <c r="H4107" s="224">
        <v>199.89599999999996</v>
      </c>
      <c r="I4107" s="225"/>
      <c r="L4107" s="221"/>
      <c r="M4107" s="226"/>
      <c r="N4107" s="227"/>
      <c r="O4107" s="227"/>
      <c r="P4107" s="227"/>
      <c r="Q4107" s="227"/>
      <c r="R4107" s="227"/>
      <c r="S4107" s="227"/>
      <c r="T4107" s="228"/>
      <c r="AT4107" s="222" t="s">
        <v>188</v>
      </c>
      <c r="AU4107" s="222" t="s">
        <v>81</v>
      </c>
      <c r="AV4107" s="14" t="s">
        <v>194</v>
      </c>
      <c r="AW4107" s="14" t="s">
        <v>34</v>
      </c>
      <c r="AX4107" s="14" t="s">
        <v>72</v>
      </c>
      <c r="AY4107" s="222" t="s">
        <v>177</v>
      </c>
    </row>
    <row r="4108" spans="2:51" s="13" customFormat="1" ht="12">
      <c r="B4108" s="213"/>
      <c r="D4108" s="191" t="s">
        <v>188</v>
      </c>
      <c r="E4108" s="214" t="s">
        <v>3</v>
      </c>
      <c r="F4108" s="215" t="s">
        <v>359</v>
      </c>
      <c r="H4108" s="216">
        <v>2437.7089999999985</v>
      </c>
      <c r="I4108" s="217"/>
      <c r="L4108" s="213"/>
      <c r="M4108" s="218"/>
      <c r="N4108" s="219"/>
      <c r="O4108" s="219"/>
      <c r="P4108" s="219"/>
      <c r="Q4108" s="219"/>
      <c r="R4108" s="219"/>
      <c r="S4108" s="219"/>
      <c r="T4108" s="220"/>
      <c r="AT4108" s="214" t="s">
        <v>188</v>
      </c>
      <c r="AU4108" s="214" t="s">
        <v>81</v>
      </c>
      <c r="AV4108" s="13" t="s">
        <v>184</v>
      </c>
      <c r="AW4108" s="13" t="s">
        <v>34</v>
      </c>
      <c r="AX4108" s="13" t="s">
        <v>79</v>
      </c>
      <c r="AY4108" s="214" t="s">
        <v>177</v>
      </c>
    </row>
    <row r="4109" spans="2:65" s="1" customFormat="1" ht="24" customHeight="1">
      <c r="B4109" s="177"/>
      <c r="C4109" s="178" t="s">
        <v>3160</v>
      </c>
      <c r="D4109" s="178" t="s">
        <v>179</v>
      </c>
      <c r="E4109" s="179" t="s">
        <v>3161</v>
      </c>
      <c r="F4109" s="180" t="s">
        <v>3162</v>
      </c>
      <c r="G4109" s="181" t="s">
        <v>261</v>
      </c>
      <c r="H4109" s="182">
        <v>3363.832</v>
      </c>
      <c r="I4109" s="183"/>
      <c r="J4109" s="184">
        <f>ROUND(I4109*H4109,2)</f>
        <v>0</v>
      </c>
      <c r="K4109" s="180" t="s">
        <v>183</v>
      </c>
      <c r="L4109" s="37"/>
      <c r="M4109" s="185" t="s">
        <v>3</v>
      </c>
      <c r="N4109" s="186" t="s">
        <v>43</v>
      </c>
      <c r="O4109" s="70"/>
      <c r="P4109" s="187">
        <f>O4109*H4109</f>
        <v>0</v>
      </c>
      <c r="Q4109" s="187">
        <v>0</v>
      </c>
      <c r="R4109" s="187">
        <f>Q4109*H4109</f>
        <v>0</v>
      </c>
      <c r="S4109" s="187">
        <v>0.0815</v>
      </c>
      <c r="T4109" s="188">
        <f>S4109*H4109</f>
        <v>274.152308</v>
      </c>
      <c r="AR4109" s="189" t="s">
        <v>265</v>
      </c>
      <c r="AT4109" s="189" t="s">
        <v>179</v>
      </c>
      <c r="AU4109" s="189" t="s">
        <v>81</v>
      </c>
      <c r="AY4109" s="18" t="s">
        <v>177</v>
      </c>
      <c r="BE4109" s="190">
        <f>IF(N4109="základní",J4109,0)</f>
        <v>0</v>
      </c>
      <c r="BF4109" s="190">
        <f>IF(N4109="snížená",J4109,0)</f>
        <v>0</v>
      </c>
      <c r="BG4109" s="190">
        <f>IF(N4109="zákl. přenesená",J4109,0)</f>
        <v>0</v>
      </c>
      <c r="BH4109" s="190">
        <f>IF(N4109="sníž. přenesená",J4109,0)</f>
        <v>0</v>
      </c>
      <c r="BI4109" s="190">
        <f>IF(N4109="nulová",J4109,0)</f>
        <v>0</v>
      </c>
      <c r="BJ4109" s="18" t="s">
        <v>79</v>
      </c>
      <c r="BK4109" s="190">
        <f>ROUND(I4109*H4109,2)</f>
        <v>0</v>
      </c>
      <c r="BL4109" s="18" t="s">
        <v>265</v>
      </c>
      <c r="BM4109" s="189" t="s">
        <v>3163</v>
      </c>
    </row>
    <row r="4110" spans="2:51" s="12" customFormat="1" ht="12">
      <c r="B4110" s="194"/>
      <c r="D4110" s="191" t="s">
        <v>188</v>
      </c>
      <c r="E4110" s="195" t="s">
        <v>3</v>
      </c>
      <c r="F4110" s="196" t="s">
        <v>3164</v>
      </c>
      <c r="H4110" s="197">
        <v>24</v>
      </c>
      <c r="I4110" s="198"/>
      <c r="L4110" s="194"/>
      <c r="M4110" s="199"/>
      <c r="N4110" s="200"/>
      <c r="O4110" s="200"/>
      <c r="P4110" s="200"/>
      <c r="Q4110" s="200"/>
      <c r="R4110" s="200"/>
      <c r="S4110" s="200"/>
      <c r="T4110" s="201"/>
      <c r="AT4110" s="195" t="s">
        <v>188</v>
      </c>
      <c r="AU4110" s="195" t="s">
        <v>81</v>
      </c>
      <c r="AV4110" s="12" t="s">
        <v>81</v>
      </c>
      <c r="AW4110" s="12" t="s">
        <v>34</v>
      </c>
      <c r="AX4110" s="12" t="s">
        <v>72</v>
      </c>
      <c r="AY4110" s="195" t="s">
        <v>177</v>
      </c>
    </row>
    <row r="4111" spans="2:51" s="12" customFormat="1" ht="12">
      <c r="B4111" s="194"/>
      <c r="D4111" s="191" t="s">
        <v>188</v>
      </c>
      <c r="E4111" s="195" t="s">
        <v>3</v>
      </c>
      <c r="F4111" s="196" t="s">
        <v>3165</v>
      </c>
      <c r="H4111" s="197">
        <v>15.6</v>
      </c>
      <c r="I4111" s="198"/>
      <c r="L4111" s="194"/>
      <c r="M4111" s="199"/>
      <c r="N4111" s="200"/>
      <c r="O4111" s="200"/>
      <c r="P4111" s="200"/>
      <c r="Q4111" s="200"/>
      <c r="R4111" s="200"/>
      <c r="S4111" s="200"/>
      <c r="T4111" s="201"/>
      <c r="AT4111" s="195" t="s">
        <v>188</v>
      </c>
      <c r="AU4111" s="195" t="s">
        <v>81</v>
      </c>
      <c r="AV4111" s="12" t="s">
        <v>81</v>
      </c>
      <c r="AW4111" s="12" t="s">
        <v>34</v>
      </c>
      <c r="AX4111" s="12" t="s">
        <v>72</v>
      </c>
      <c r="AY4111" s="195" t="s">
        <v>177</v>
      </c>
    </row>
    <row r="4112" spans="2:51" s="12" customFormat="1" ht="12">
      <c r="B4112" s="194"/>
      <c r="D4112" s="191" t="s">
        <v>188</v>
      </c>
      <c r="E4112" s="195" t="s">
        <v>3</v>
      </c>
      <c r="F4112" s="196" t="s">
        <v>3166</v>
      </c>
      <c r="H4112" s="197">
        <v>10</v>
      </c>
      <c r="I4112" s="198"/>
      <c r="L4112" s="194"/>
      <c r="M4112" s="199"/>
      <c r="N4112" s="200"/>
      <c r="O4112" s="200"/>
      <c r="P4112" s="200"/>
      <c r="Q4112" s="200"/>
      <c r="R4112" s="200"/>
      <c r="S4112" s="200"/>
      <c r="T4112" s="201"/>
      <c r="AT4112" s="195" t="s">
        <v>188</v>
      </c>
      <c r="AU4112" s="195" t="s">
        <v>81</v>
      </c>
      <c r="AV4112" s="12" t="s">
        <v>81</v>
      </c>
      <c r="AW4112" s="12" t="s">
        <v>34</v>
      </c>
      <c r="AX4112" s="12" t="s">
        <v>72</v>
      </c>
      <c r="AY4112" s="195" t="s">
        <v>177</v>
      </c>
    </row>
    <row r="4113" spans="2:51" s="12" customFormat="1" ht="12">
      <c r="B4113" s="194"/>
      <c r="D4113" s="191" t="s">
        <v>188</v>
      </c>
      <c r="E4113" s="195" t="s">
        <v>3</v>
      </c>
      <c r="F4113" s="196" t="s">
        <v>1561</v>
      </c>
      <c r="H4113" s="197">
        <v>9.2</v>
      </c>
      <c r="I4113" s="198"/>
      <c r="L4113" s="194"/>
      <c r="M4113" s="199"/>
      <c r="N4113" s="200"/>
      <c r="O4113" s="200"/>
      <c r="P4113" s="200"/>
      <c r="Q4113" s="200"/>
      <c r="R4113" s="200"/>
      <c r="S4113" s="200"/>
      <c r="T4113" s="201"/>
      <c r="AT4113" s="195" t="s">
        <v>188</v>
      </c>
      <c r="AU4113" s="195" t="s">
        <v>81</v>
      </c>
      <c r="AV4113" s="12" t="s">
        <v>81</v>
      </c>
      <c r="AW4113" s="12" t="s">
        <v>34</v>
      </c>
      <c r="AX4113" s="12" t="s">
        <v>72</v>
      </c>
      <c r="AY4113" s="195" t="s">
        <v>177</v>
      </c>
    </row>
    <row r="4114" spans="2:51" s="12" customFormat="1" ht="12">
      <c r="B4114" s="194"/>
      <c r="D4114" s="191" t="s">
        <v>188</v>
      </c>
      <c r="E4114" s="195" t="s">
        <v>3</v>
      </c>
      <c r="F4114" s="196" t="s">
        <v>3164</v>
      </c>
      <c r="H4114" s="197">
        <v>24</v>
      </c>
      <c r="I4114" s="198"/>
      <c r="L4114" s="194"/>
      <c r="M4114" s="199"/>
      <c r="N4114" s="200"/>
      <c r="O4114" s="200"/>
      <c r="P4114" s="200"/>
      <c r="Q4114" s="200"/>
      <c r="R4114" s="200"/>
      <c r="S4114" s="200"/>
      <c r="T4114" s="201"/>
      <c r="AT4114" s="195" t="s">
        <v>188</v>
      </c>
      <c r="AU4114" s="195" t="s">
        <v>81</v>
      </c>
      <c r="AV4114" s="12" t="s">
        <v>81</v>
      </c>
      <c r="AW4114" s="12" t="s">
        <v>34</v>
      </c>
      <c r="AX4114" s="12" t="s">
        <v>72</v>
      </c>
      <c r="AY4114" s="195" t="s">
        <v>177</v>
      </c>
    </row>
    <row r="4115" spans="2:51" s="12" customFormat="1" ht="12">
      <c r="B4115" s="194"/>
      <c r="D4115" s="191" t="s">
        <v>188</v>
      </c>
      <c r="E4115" s="195" t="s">
        <v>3</v>
      </c>
      <c r="F4115" s="196" t="s">
        <v>3167</v>
      </c>
      <c r="H4115" s="197">
        <v>23.6</v>
      </c>
      <c r="I4115" s="198"/>
      <c r="L4115" s="194"/>
      <c r="M4115" s="199"/>
      <c r="N4115" s="200"/>
      <c r="O4115" s="200"/>
      <c r="P4115" s="200"/>
      <c r="Q4115" s="200"/>
      <c r="R4115" s="200"/>
      <c r="S4115" s="200"/>
      <c r="T4115" s="201"/>
      <c r="AT4115" s="195" t="s">
        <v>188</v>
      </c>
      <c r="AU4115" s="195" t="s">
        <v>81</v>
      </c>
      <c r="AV4115" s="12" t="s">
        <v>81</v>
      </c>
      <c r="AW4115" s="12" t="s">
        <v>34</v>
      </c>
      <c r="AX4115" s="12" t="s">
        <v>72</v>
      </c>
      <c r="AY4115" s="195" t="s">
        <v>177</v>
      </c>
    </row>
    <row r="4116" spans="2:51" s="12" customFormat="1" ht="12">
      <c r="B4116" s="194"/>
      <c r="D4116" s="191" t="s">
        <v>188</v>
      </c>
      <c r="E4116" s="195" t="s">
        <v>3</v>
      </c>
      <c r="F4116" s="196" t="s">
        <v>3168</v>
      </c>
      <c r="H4116" s="197">
        <v>28.8</v>
      </c>
      <c r="I4116" s="198"/>
      <c r="L4116" s="194"/>
      <c r="M4116" s="199"/>
      <c r="N4116" s="200"/>
      <c r="O4116" s="200"/>
      <c r="P4116" s="200"/>
      <c r="Q4116" s="200"/>
      <c r="R4116" s="200"/>
      <c r="S4116" s="200"/>
      <c r="T4116" s="201"/>
      <c r="AT4116" s="195" t="s">
        <v>188</v>
      </c>
      <c r="AU4116" s="195" t="s">
        <v>81</v>
      </c>
      <c r="AV4116" s="12" t="s">
        <v>81</v>
      </c>
      <c r="AW4116" s="12" t="s">
        <v>34</v>
      </c>
      <c r="AX4116" s="12" t="s">
        <v>72</v>
      </c>
      <c r="AY4116" s="195" t="s">
        <v>177</v>
      </c>
    </row>
    <row r="4117" spans="2:51" s="12" customFormat="1" ht="12">
      <c r="B4117" s="194"/>
      <c r="D4117" s="191" t="s">
        <v>188</v>
      </c>
      <c r="E4117" s="195" t="s">
        <v>3</v>
      </c>
      <c r="F4117" s="196" t="s">
        <v>3169</v>
      </c>
      <c r="H4117" s="197">
        <v>20</v>
      </c>
      <c r="I4117" s="198"/>
      <c r="L4117" s="194"/>
      <c r="M4117" s="199"/>
      <c r="N4117" s="200"/>
      <c r="O4117" s="200"/>
      <c r="P4117" s="200"/>
      <c r="Q4117" s="200"/>
      <c r="R4117" s="200"/>
      <c r="S4117" s="200"/>
      <c r="T4117" s="201"/>
      <c r="AT4117" s="195" t="s">
        <v>188</v>
      </c>
      <c r="AU4117" s="195" t="s">
        <v>81</v>
      </c>
      <c r="AV4117" s="12" t="s">
        <v>81</v>
      </c>
      <c r="AW4117" s="12" t="s">
        <v>34</v>
      </c>
      <c r="AX4117" s="12" t="s">
        <v>72</v>
      </c>
      <c r="AY4117" s="195" t="s">
        <v>177</v>
      </c>
    </row>
    <row r="4118" spans="2:51" s="12" customFormat="1" ht="12">
      <c r="B4118" s="194"/>
      <c r="D4118" s="191" t="s">
        <v>188</v>
      </c>
      <c r="E4118" s="195" t="s">
        <v>3</v>
      </c>
      <c r="F4118" s="196" t="s">
        <v>3170</v>
      </c>
      <c r="H4118" s="197">
        <v>11.2</v>
      </c>
      <c r="I4118" s="198"/>
      <c r="L4118" s="194"/>
      <c r="M4118" s="199"/>
      <c r="N4118" s="200"/>
      <c r="O4118" s="200"/>
      <c r="P4118" s="200"/>
      <c r="Q4118" s="200"/>
      <c r="R4118" s="200"/>
      <c r="S4118" s="200"/>
      <c r="T4118" s="201"/>
      <c r="AT4118" s="195" t="s">
        <v>188</v>
      </c>
      <c r="AU4118" s="195" t="s">
        <v>81</v>
      </c>
      <c r="AV4118" s="12" t="s">
        <v>81</v>
      </c>
      <c r="AW4118" s="12" t="s">
        <v>34</v>
      </c>
      <c r="AX4118" s="12" t="s">
        <v>72</v>
      </c>
      <c r="AY4118" s="195" t="s">
        <v>177</v>
      </c>
    </row>
    <row r="4119" spans="2:51" s="12" customFormat="1" ht="12">
      <c r="B4119" s="194"/>
      <c r="D4119" s="191" t="s">
        <v>188</v>
      </c>
      <c r="E4119" s="195" t="s">
        <v>3</v>
      </c>
      <c r="F4119" s="196" t="s">
        <v>1557</v>
      </c>
      <c r="H4119" s="197">
        <v>9.2</v>
      </c>
      <c r="I4119" s="198"/>
      <c r="L4119" s="194"/>
      <c r="M4119" s="199"/>
      <c r="N4119" s="200"/>
      <c r="O4119" s="200"/>
      <c r="P4119" s="200"/>
      <c r="Q4119" s="200"/>
      <c r="R4119" s="200"/>
      <c r="S4119" s="200"/>
      <c r="T4119" s="201"/>
      <c r="AT4119" s="195" t="s">
        <v>188</v>
      </c>
      <c r="AU4119" s="195" t="s">
        <v>81</v>
      </c>
      <c r="AV4119" s="12" t="s">
        <v>81</v>
      </c>
      <c r="AW4119" s="12" t="s">
        <v>34</v>
      </c>
      <c r="AX4119" s="12" t="s">
        <v>72</v>
      </c>
      <c r="AY4119" s="195" t="s">
        <v>177</v>
      </c>
    </row>
    <row r="4120" spans="2:51" s="12" customFormat="1" ht="12">
      <c r="B4120" s="194"/>
      <c r="D4120" s="191" t="s">
        <v>188</v>
      </c>
      <c r="E4120" s="195" t="s">
        <v>3</v>
      </c>
      <c r="F4120" s="196" t="s">
        <v>1557</v>
      </c>
      <c r="H4120" s="197">
        <v>9.2</v>
      </c>
      <c r="I4120" s="198"/>
      <c r="L4120" s="194"/>
      <c r="M4120" s="199"/>
      <c r="N4120" s="200"/>
      <c r="O4120" s="200"/>
      <c r="P4120" s="200"/>
      <c r="Q4120" s="200"/>
      <c r="R4120" s="200"/>
      <c r="S4120" s="200"/>
      <c r="T4120" s="201"/>
      <c r="AT4120" s="195" t="s">
        <v>188</v>
      </c>
      <c r="AU4120" s="195" t="s">
        <v>81</v>
      </c>
      <c r="AV4120" s="12" t="s">
        <v>81</v>
      </c>
      <c r="AW4120" s="12" t="s">
        <v>34</v>
      </c>
      <c r="AX4120" s="12" t="s">
        <v>72</v>
      </c>
      <c r="AY4120" s="195" t="s">
        <v>177</v>
      </c>
    </row>
    <row r="4121" spans="2:51" s="12" customFormat="1" ht="12">
      <c r="B4121" s="194"/>
      <c r="D4121" s="191" t="s">
        <v>188</v>
      </c>
      <c r="E4121" s="195" t="s">
        <v>3</v>
      </c>
      <c r="F4121" s="196" t="s">
        <v>3171</v>
      </c>
      <c r="H4121" s="197">
        <v>30</v>
      </c>
      <c r="I4121" s="198"/>
      <c r="L4121" s="194"/>
      <c r="M4121" s="199"/>
      <c r="N4121" s="200"/>
      <c r="O4121" s="200"/>
      <c r="P4121" s="200"/>
      <c r="Q4121" s="200"/>
      <c r="R4121" s="200"/>
      <c r="S4121" s="200"/>
      <c r="T4121" s="201"/>
      <c r="AT4121" s="195" t="s">
        <v>188</v>
      </c>
      <c r="AU4121" s="195" t="s">
        <v>81</v>
      </c>
      <c r="AV4121" s="12" t="s">
        <v>81</v>
      </c>
      <c r="AW4121" s="12" t="s">
        <v>34</v>
      </c>
      <c r="AX4121" s="12" t="s">
        <v>72</v>
      </c>
      <c r="AY4121" s="195" t="s">
        <v>177</v>
      </c>
    </row>
    <row r="4122" spans="2:51" s="12" customFormat="1" ht="12">
      <c r="B4122" s="194"/>
      <c r="D4122" s="191" t="s">
        <v>188</v>
      </c>
      <c r="E4122" s="195" t="s">
        <v>3</v>
      </c>
      <c r="F4122" s="196" t="s">
        <v>1585</v>
      </c>
      <c r="H4122" s="197">
        <v>11.2</v>
      </c>
      <c r="I4122" s="198"/>
      <c r="L4122" s="194"/>
      <c r="M4122" s="199"/>
      <c r="N4122" s="200"/>
      <c r="O4122" s="200"/>
      <c r="P4122" s="200"/>
      <c r="Q4122" s="200"/>
      <c r="R4122" s="200"/>
      <c r="S4122" s="200"/>
      <c r="T4122" s="201"/>
      <c r="AT4122" s="195" t="s">
        <v>188</v>
      </c>
      <c r="AU4122" s="195" t="s">
        <v>81</v>
      </c>
      <c r="AV4122" s="12" t="s">
        <v>81</v>
      </c>
      <c r="AW4122" s="12" t="s">
        <v>34</v>
      </c>
      <c r="AX4122" s="12" t="s">
        <v>72</v>
      </c>
      <c r="AY4122" s="195" t="s">
        <v>177</v>
      </c>
    </row>
    <row r="4123" spans="2:51" s="12" customFormat="1" ht="12">
      <c r="B4123" s="194"/>
      <c r="D4123" s="191" t="s">
        <v>188</v>
      </c>
      <c r="E4123" s="195" t="s">
        <v>3</v>
      </c>
      <c r="F4123" s="196" t="s">
        <v>1602</v>
      </c>
      <c r="H4123" s="197">
        <v>10</v>
      </c>
      <c r="I4123" s="198"/>
      <c r="L4123" s="194"/>
      <c r="M4123" s="199"/>
      <c r="N4123" s="200"/>
      <c r="O4123" s="200"/>
      <c r="P4123" s="200"/>
      <c r="Q4123" s="200"/>
      <c r="R4123" s="200"/>
      <c r="S4123" s="200"/>
      <c r="T4123" s="201"/>
      <c r="AT4123" s="195" t="s">
        <v>188</v>
      </c>
      <c r="AU4123" s="195" t="s">
        <v>81</v>
      </c>
      <c r="AV4123" s="12" t="s">
        <v>81</v>
      </c>
      <c r="AW4123" s="12" t="s">
        <v>34</v>
      </c>
      <c r="AX4123" s="12" t="s">
        <v>72</v>
      </c>
      <c r="AY4123" s="195" t="s">
        <v>177</v>
      </c>
    </row>
    <row r="4124" spans="2:51" s="12" customFormat="1" ht="12">
      <c r="B4124" s="194"/>
      <c r="D4124" s="191" t="s">
        <v>188</v>
      </c>
      <c r="E4124" s="195" t="s">
        <v>3</v>
      </c>
      <c r="F4124" s="196" t="s">
        <v>3172</v>
      </c>
      <c r="H4124" s="197">
        <v>18.4</v>
      </c>
      <c r="I4124" s="198"/>
      <c r="L4124" s="194"/>
      <c r="M4124" s="199"/>
      <c r="N4124" s="200"/>
      <c r="O4124" s="200"/>
      <c r="P4124" s="200"/>
      <c r="Q4124" s="200"/>
      <c r="R4124" s="200"/>
      <c r="S4124" s="200"/>
      <c r="T4124" s="201"/>
      <c r="AT4124" s="195" t="s">
        <v>188</v>
      </c>
      <c r="AU4124" s="195" t="s">
        <v>81</v>
      </c>
      <c r="AV4124" s="12" t="s">
        <v>81</v>
      </c>
      <c r="AW4124" s="12" t="s">
        <v>34</v>
      </c>
      <c r="AX4124" s="12" t="s">
        <v>72</v>
      </c>
      <c r="AY4124" s="195" t="s">
        <v>177</v>
      </c>
    </row>
    <row r="4125" spans="2:51" s="12" customFormat="1" ht="12">
      <c r="B4125" s="194"/>
      <c r="D4125" s="191" t="s">
        <v>188</v>
      </c>
      <c r="E4125" s="195" t="s">
        <v>3</v>
      </c>
      <c r="F4125" s="196" t="s">
        <v>3173</v>
      </c>
      <c r="H4125" s="197">
        <v>36</v>
      </c>
      <c r="I4125" s="198"/>
      <c r="L4125" s="194"/>
      <c r="M4125" s="199"/>
      <c r="N4125" s="200"/>
      <c r="O4125" s="200"/>
      <c r="P4125" s="200"/>
      <c r="Q4125" s="200"/>
      <c r="R4125" s="200"/>
      <c r="S4125" s="200"/>
      <c r="T4125" s="201"/>
      <c r="AT4125" s="195" t="s">
        <v>188</v>
      </c>
      <c r="AU4125" s="195" t="s">
        <v>81</v>
      </c>
      <c r="AV4125" s="12" t="s">
        <v>81</v>
      </c>
      <c r="AW4125" s="12" t="s">
        <v>34</v>
      </c>
      <c r="AX4125" s="12" t="s">
        <v>72</v>
      </c>
      <c r="AY4125" s="195" t="s">
        <v>177</v>
      </c>
    </row>
    <row r="4126" spans="2:51" s="12" customFormat="1" ht="12">
      <c r="B4126" s="194"/>
      <c r="D4126" s="191" t="s">
        <v>188</v>
      </c>
      <c r="E4126" s="195" t="s">
        <v>3</v>
      </c>
      <c r="F4126" s="196" t="s">
        <v>3174</v>
      </c>
      <c r="H4126" s="197">
        <v>32</v>
      </c>
      <c r="I4126" s="198"/>
      <c r="L4126" s="194"/>
      <c r="M4126" s="199"/>
      <c r="N4126" s="200"/>
      <c r="O4126" s="200"/>
      <c r="P4126" s="200"/>
      <c r="Q4126" s="200"/>
      <c r="R4126" s="200"/>
      <c r="S4126" s="200"/>
      <c r="T4126" s="201"/>
      <c r="AT4126" s="195" t="s">
        <v>188</v>
      </c>
      <c r="AU4126" s="195" t="s">
        <v>81</v>
      </c>
      <c r="AV4126" s="12" t="s">
        <v>81</v>
      </c>
      <c r="AW4126" s="12" t="s">
        <v>34</v>
      </c>
      <c r="AX4126" s="12" t="s">
        <v>72</v>
      </c>
      <c r="AY4126" s="195" t="s">
        <v>177</v>
      </c>
    </row>
    <row r="4127" spans="2:51" s="12" customFormat="1" ht="12">
      <c r="B4127" s="194"/>
      <c r="D4127" s="191" t="s">
        <v>188</v>
      </c>
      <c r="E4127" s="195" t="s">
        <v>3</v>
      </c>
      <c r="F4127" s="196" t="s">
        <v>3175</v>
      </c>
      <c r="H4127" s="197">
        <v>9.2</v>
      </c>
      <c r="I4127" s="198"/>
      <c r="L4127" s="194"/>
      <c r="M4127" s="199"/>
      <c r="N4127" s="200"/>
      <c r="O4127" s="200"/>
      <c r="P4127" s="200"/>
      <c r="Q4127" s="200"/>
      <c r="R4127" s="200"/>
      <c r="S4127" s="200"/>
      <c r="T4127" s="201"/>
      <c r="AT4127" s="195" t="s">
        <v>188</v>
      </c>
      <c r="AU4127" s="195" t="s">
        <v>81</v>
      </c>
      <c r="AV4127" s="12" t="s">
        <v>81</v>
      </c>
      <c r="AW4127" s="12" t="s">
        <v>34</v>
      </c>
      <c r="AX4127" s="12" t="s">
        <v>72</v>
      </c>
      <c r="AY4127" s="195" t="s">
        <v>177</v>
      </c>
    </row>
    <row r="4128" spans="2:51" s="12" customFormat="1" ht="12">
      <c r="B4128" s="194"/>
      <c r="D4128" s="191" t="s">
        <v>188</v>
      </c>
      <c r="E4128" s="195" t="s">
        <v>3</v>
      </c>
      <c r="F4128" s="196" t="s">
        <v>3175</v>
      </c>
      <c r="H4128" s="197">
        <v>9.2</v>
      </c>
      <c r="I4128" s="198"/>
      <c r="L4128" s="194"/>
      <c r="M4128" s="199"/>
      <c r="N4128" s="200"/>
      <c r="O4128" s="200"/>
      <c r="P4128" s="200"/>
      <c r="Q4128" s="200"/>
      <c r="R4128" s="200"/>
      <c r="S4128" s="200"/>
      <c r="T4128" s="201"/>
      <c r="AT4128" s="195" t="s">
        <v>188</v>
      </c>
      <c r="AU4128" s="195" t="s">
        <v>81</v>
      </c>
      <c r="AV4128" s="12" t="s">
        <v>81</v>
      </c>
      <c r="AW4128" s="12" t="s">
        <v>34</v>
      </c>
      <c r="AX4128" s="12" t="s">
        <v>72</v>
      </c>
      <c r="AY4128" s="195" t="s">
        <v>177</v>
      </c>
    </row>
    <row r="4129" spans="2:51" s="12" customFormat="1" ht="12">
      <c r="B4129" s="194"/>
      <c r="D4129" s="191" t="s">
        <v>188</v>
      </c>
      <c r="E4129" s="195" t="s">
        <v>3</v>
      </c>
      <c r="F4129" s="196" t="s">
        <v>3176</v>
      </c>
      <c r="H4129" s="197">
        <v>9.6</v>
      </c>
      <c r="I4129" s="198"/>
      <c r="L4129" s="194"/>
      <c r="M4129" s="199"/>
      <c r="N4129" s="200"/>
      <c r="O4129" s="200"/>
      <c r="P4129" s="200"/>
      <c r="Q4129" s="200"/>
      <c r="R4129" s="200"/>
      <c r="S4129" s="200"/>
      <c r="T4129" s="201"/>
      <c r="AT4129" s="195" t="s">
        <v>188</v>
      </c>
      <c r="AU4129" s="195" t="s">
        <v>81</v>
      </c>
      <c r="AV4129" s="12" t="s">
        <v>81</v>
      </c>
      <c r="AW4129" s="12" t="s">
        <v>34</v>
      </c>
      <c r="AX4129" s="12" t="s">
        <v>72</v>
      </c>
      <c r="AY4129" s="195" t="s">
        <v>177</v>
      </c>
    </row>
    <row r="4130" spans="2:51" s="12" customFormat="1" ht="12">
      <c r="B4130" s="194"/>
      <c r="D4130" s="191" t="s">
        <v>188</v>
      </c>
      <c r="E4130" s="195" t="s">
        <v>3</v>
      </c>
      <c r="F4130" s="196" t="s">
        <v>3176</v>
      </c>
      <c r="H4130" s="197">
        <v>9.6</v>
      </c>
      <c r="I4130" s="198"/>
      <c r="L4130" s="194"/>
      <c r="M4130" s="199"/>
      <c r="N4130" s="200"/>
      <c r="O4130" s="200"/>
      <c r="P4130" s="200"/>
      <c r="Q4130" s="200"/>
      <c r="R4130" s="200"/>
      <c r="S4130" s="200"/>
      <c r="T4130" s="201"/>
      <c r="AT4130" s="195" t="s">
        <v>188</v>
      </c>
      <c r="AU4130" s="195" t="s">
        <v>81</v>
      </c>
      <c r="AV4130" s="12" t="s">
        <v>81</v>
      </c>
      <c r="AW4130" s="12" t="s">
        <v>34</v>
      </c>
      <c r="AX4130" s="12" t="s">
        <v>72</v>
      </c>
      <c r="AY4130" s="195" t="s">
        <v>177</v>
      </c>
    </row>
    <row r="4131" spans="2:51" s="12" customFormat="1" ht="12">
      <c r="B4131" s="194"/>
      <c r="D4131" s="191" t="s">
        <v>188</v>
      </c>
      <c r="E4131" s="195" t="s">
        <v>3</v>
      </c>
      <c r="F4131" s="196" t="s">
        <v>3176</v>
      </c>
      <c r="H4131" s="197">
        <v>9.6</v>
      </c>
      <c r="I4131" s="198"/>
      <c r="L4131" s="194"/>
      <c r="M4131" s="199"/>
      <c r="N4131" s="200"/>
      <c r="O4131" s="200"/>
      <c r="P4131" s="200"/>
      <c r="Q4131" s="200"/>
      <c r="R4131" s="200"/>
      <c r="S4131" s="200"/>
      <c r="T4131" s="201"/>
      <c r="AT4131" s="195" t="s">
        <v>188</v>
      </c>
      <c r="AU4131" s="195" t="s">
        <v>81</v>
      </c>
      <c r="AV4131" s="12" t="s">
        <v>81</v>
      </c>
      <c r="AW4131" s="12" t="s">
        <v>34</v>
      </c>
      <c r="AX4131" s="12" t="s">
        <v>72</v>
      </c>
      <c r="AY4131" s="195" t="s">
        <v>177</v>
      </c>
    </row>
    <row r="4132" spans="2:51" s="12" customFormat="1" ht="12">
      <c r="B4132" s="194"/>
      <c r="D4132" s="191" t="s">
        <v>188</v>
      </c>
      <c r="E4132" s="195" t="s">
        <v>3</v>
      </c>
      <c r="F4132" s="196" t="s">
        <v>3176</v>
      </c>
      <c r="H4132" s="197">
        <v>9.6</v>
      </c>
      <c r="I4132" s="198"/>
      <c r="L4132" s="194"/>
      <c r="M4132" s="199"/>
      <c r="N4132" s="200"/>
      <c r="O4132" s="200"/>
      <c r="P4132" s="200"/>
      <c r="Q4132" s="200"/>
      <c r="R4132" s="200"/>
      <c r="S4132" s="200"/>
      <c r="T4132" s="201"/>
      <c r="AT4132" s="195" t="s">
        <v>188</v>
      </c>
      <c r="AU4132" s="195" t="s">
        <v>81</v>
      </c>
      <c r="AV4132" s="12" t="s">
        <v>81</v>
      </c>
      <c r="AW4132" s="12" t="s">
        <v>34</v>
      </c>
      <c r="AX4132" s="12" t="s">
        <v>72</v>
      </c>
      <c r="AY4132" s="195" t="s">
        <v>177</v>
      </c>
    </row>
    <row r="4133" spans="2:51" s="12" customFormat="1" ht="12">
      <c r="B4133" s="194"/>
      <c r="D4133" s="191" t="s">
        <v>188</v>
      </c>
      <c r="E4133" s="195" t="s">
        <v>3</v>
      </c>
      <c r="F4133" s="196" t="s">
        <v>3173</v>
      </c>
      <c r="H4133" s="197">
        <v>36</v>
      </c>
      <c r="I4133" s="198"/>
      <c r="L4133" s="194"/>
      <c r="M4133" s="199"/>
      <c r="N4133" s="200"/>
      <c r="O4133" s="200"/>
      <c r="P4133" s="200"/>
      <c r="Q4133" s="200"/>
      <c r="R4133" s="200"/>
      <c r="S4133" s="200"/>
      <c r="T4133" s="201"/>
      <c r="AT4133" s="195" t="s">
        <v>188</v>
      </c>
      <c r="AU4133" s="195" t="s">
        <v>81</v>
      </c>
      <c r="AV4133" s="12" t="s">
        <v>81</v>
      </c>
      <c r="AW4133" s="12" t="s">
        <v>34</v>
      </c>
      <c r="AX4133" s="12" t="s">
        <v>72</v>
      </c>
      <c r="AY4133" s="195" t="s">
        <v>177</v>
      </c>
    </row>
    <row r="4134" spans="2:51" s="12" customFormat="1" ht="12">
      <c r="B4134" s="194"/>
      <c r="D4134" s="191" t="s">
        <v>188</v>
      </c>
      <c r="E4134" s="195" t="s">
        <v>3</v>
      </c>
      <c r="F4134" s="196" t="s">
        <v>3173</v>
      </c>
      <c r="H4134" s="197">
        <v>36</v>
      </c>
      <c r="I4134" s="198"/>
      <c r="L4134" s="194"/>
      <c r="M4134" s="199"/>
      <c r="N4134" s="200"/>
      <c r="O4134" s="200"/>
      <c r="P4134" s="200"/>
      <c r="Q4134" s="200"/>
      <c r="R4134" s="200"/>
      <c r="S4134" s="200"/>
      <c r="T4134" s="201"/>
      <c r="AT4134" s="195" t="s">
        <v>188</v>
      </c>
      <c r="AU4134" s="195" t="s">
        <v>81</v>
      </c>
      <c r="AV4134" s="12" t="s">
        <v>81</v>
      </c>
      <c r="AW4134" s="12" t="s">
        <v>34</v>
      </c>
      <c r="AX4134" s="12" t="s">
        <v>72</v>
      </c>
      <c r="AY4134" s="195" t="s">
        <v>177</v>
      </c>
    </row>
    <row r="4135" spans="2:51" s="12" customFormat="1" ht="12">
      <c r="B4135" s="194"/>
      <c r="D4135" s="191" t="s">
        <v>188</v>
      </c>
      <c r="E4135" s="195" t="s">
        <v>3</v>
      </c>
      <c r="F4135" s="196" t="s">
        <v>3174</v>
      </c>
      <c r="H4135" s="197">
        <v>32</v>
      </c>
      <c r="I4135" s="198"/>
      <c r="L4135" s="194"/>
      <c r="M4135" s="199"/>
      <c r="N4135" s="200"/>
      <c r="O4135" s="200"/>
      <c r="P4135" s="200"/>
      <c r="Q4135" s="200"/>
      <c r="R4135" s="200"/>
      <c r="S4135" s="200"/>
      <c r="T4135" s="201"/>
      <c r="AT4135" s="195" t="s">
        <v>188</v>
      </c>
      <c r="AU4135" s="195" t="s">
        <v>81</v>
      </c>
      <c r="AV4135" s="12" t="s">
        <v>81</v>
      </c>
      <c r="AW4135" s="12" t="s">
        <v>34</v>
      </c>
      <c r="AX4135" s="12" t="s">
        <v>72</v>
      </c>
      <c r="AY4135" s="195" t="s">
        <v>177</v>
      </c>
    </row>
    <row r="4136" spans="2:51" s="12" customFormat="1" ht="12">
      <c r="B4136" s="194"/>
      <c r="D4136" s="191" t="s">
        <v>188</v>
      </c>
      <c r="E4136" s="195" t="s">
        <v>3</v>
      </c>
      <c r="F4136" s="196" t="s">
        <v>3175</v>
      </c>
      <c r="H4136" s="197">
        <v>9.2</v>
      </c>
      <c r="I4136" s="198"/>
      <c r="L4136" s="194"/>
      <c r="M4136" s="199"/>
      <c r="N4136" s="200"/>
      <c r="O4136" s="200"/>
      <c r="P4136" s="200"/>
      <c r="Q4136" s="200"/>
      <c r="R4136" s="200"/>
      <c r="S4136" s="200"/>
      <c r="T4136" s="201"/>
      <c r="AT4136" s="195" t="s">
        <v>188</v>
      </c>
      <c r="AU4136" s="195" t="s">
        <v>81</v>
      </c>
      <c r="AV4136" s="12" t="s">
        <v>81</v>
      </c>
      <c r="AW4136" s="12" t="s">
        <v>34</v>
      </c>
      <c r="AX4136" s="12" t="s">
        <v>72</v>
      </c>
      <c r="AY4136" s="195" t="s">
        <v>177</v>
      </c>
    </row>
    <row r="4137" spans="2:51" s="12" customFormat="1" ht="12">
      <c r="B4137" s="194"/>
      <c r="D4137" s="191" t="s">
        <v>188</v>
      </c>
      <c r="E4137" s="195" t="s">
        <v>3</v>
      </c>
      <c r="F4137" s="196" t="s">
        <v>3175</v>
      </c>
      <c r="H4137" s="197">
        <v>9.2</v>
      </c>
      <c r="I4137" s="198"/>
      <c r="L4137" s="194"/>
      <c r="M4137" s="199"/>
      <c r="N4137" s="200"/>
      <c r="O4137" s="200"/>
      <c r="P4137" s="200"/>
      <c r="Q4137" s="200"/>
      <c r="R4137" s="200"/>
      <c r="S4137" s="200"/>
      <c r="T4137" s="201"/>
      <c r="AT4137" s="195" t="s">
        <v>188</v>
      </c>
      <c r="AU4137" s="195" t="s">
        <v>81</v>
      </c>
      <c r="AV4137" s="12" t="s">
        <v>81</v>
      </c>
      <c r="AW4137" s="12" t="s">
        <v>34</v>
      </c>
      <c r="AX4137" s="12" t="s">
        <v>72</v>
      </c>
      <c r="AY4137" s="195" t="s">
        <v>177</v>
      </c>
    </row>
    <row r="4138" spans="2:51" s="12" customFormat="1" ht="12">
      <c r="B4138" s="194"/>
      <c r="D4138" s="191" t="s">
        <v>188</v>
      </c>
      <c r="E4138" s="195" t="s">
        <v>3</v>
      </c>
      <c r="F4138" s="196" t="s">
        <v>3176</v>
      </c>
      <c r="H4138" s="197">
        <v>9.6</v>
      </c>
      <c r="I4138" s="198"/>
      <c r="L4138" s="194"/>
      <c r="M4138" s="199"/>
      <c r="N4138" s="200"/>
      <c r="O4138" s="200"/>
      <c r="P4138" s="200"/>
      <c r="Q4138" s="200"/>
      <c r="R4138" s="200"/>
      <c r="S4138" s="200"/>
      <c r="T4138" s="201"/>
      <c r="AT4138" s="195" t="s">
        <v>188</v>
      </c>
      <c r="AU4138" s="195" t="s">
        <v>81</v>
      </c>
      <c r="AV4138" s="12" t="s">
        <v>81</v>
      </c>
      <c r="AW4138" s="12" t="s">
        <v>34</v>
      </c>
      <c r="AX4138" s="12" t="s">
        <v>72</v>
      </c>
      <c r="AY4138" s="195" t="s">
        <v>177</v>
      </c>
    </row>
    <row r="4139" spans="2:51" s="12" customFormat="1" ht="12">
      <c r="B4139" s="194"/>
      <c r="D4139" s="191" t="s">
        <v>188</v>
      </c>
      <c r="E4139" s="195" t="s">
        <v>3</v>
      </c>
      <c r="F4139" s="196" t="s">
        <v>3176</v>
      </c>
      <c r="H4139" s="197">
        <v>9.6</v>
      </c>
      <c r="I4139" s="198"/>
      <c r="L4139" s="194"/>
      <c r="M4139" s="199"/>
      <c r="N4139" s="200"/>
      <c r="O4139" s="200"/>
      <c r="P4139" s="200"/>
      <c r="Q4139" s="200"/>
      <c r="R4139" s="200"/>
      <c r="S4139" s="200"/>
      <c r="T4139" s="201"/>
      <c r="AT4139" s="195" t="s">
        <v>188</v>
      </c>
      <c r="AU4139" s="195" t="s">
        <v>81</v>
      </c>
      <c r="AV4139" s="12" t="s">
        <v>81</v>
      </c>
      <c r="AW4139" s="12" t="s">
        <v>34</v>
      </c>
      <c r="AX4139" s="12" t="s">
        <v>72</v>
      </c>
      <c r="AY4139" s="195" t="s">
        <v>177</v>
      </c>
    </row>
    <row r="4140" spans="2:51" s="12" customFormat="1" ht="12">
      <c r="B4140" s="194"/>
      <c r="D4140" s="191" t="s">
        <v>188</v>
      </c>
      <c r="E4140" s="195" t="s">
        <v>3</v>
      </c>
      <c r="F4140" s="196" t="s">
        <v>3176</v>
      </c>
      <c r="H4140" s="197">
        <v>9.6</v>
      </c>
      <c r="I4140" s="198"/>
      <c r="L4140" s="194"/>
      <c r="M4140" s="199"/>
      <c r="N4140" s="200"/>
      <c r="O4140" s="200"/>
      <c r="P4140" s="200"/>
      <c r="Q4140" s="200"/>
      <c r="R4140" s="200"/>
      <c r="S4140" s="200"/>
      <c r="T4140" s="201"/>
      <c r="AT4140" s="195" t="s">
        <v>188</v>
      </c>
      <c r="AU4140" s="195" t="s">
        <v>81</v>
      </c>
      <c r="AV4140" s="12" t="s">
        <v>81</v>
      </c>
      <c r="AW4140" s="12" t="s">
        <v>34</v>
      </c>
      <c r="AX4140" s="12" t="s">
        <v>72</v>
      </c>
      <c r="AY4140" s="195" t="s">
        <v>177</v>
      </c>
    </row>
    <row r="4141" spans="2:51" s="12" customFormat="1" ht="12">
      <c r="B4141" s="194"/>
      <c r="D4141" s="191" t="s">
        <v>188</v>
      </c>
      <c r="E4141" s="195" t="s">
        <v>3</v>
      </c>
      <c r="F4141" s="196" t="s">
        <v>3176</v>
      </c>
      <c r="H4141" s="197">
        <v>9.6</v>
      </c>
      <c r="I4141" s="198"/>
      <c r="L4141" s="194"/>
      <c r="M4141" s="199"/>
      <c r="N4141" s="200"/>
      <c r="O4141" s="200"/>
      <c r="P4141" s="200"/>
      <c r="Q4141" s="200"/>
      <c r="R4141" s="200"/>
      <c r="S4141" s="200"/>
      <c r="T4141" s="201"/>
      <c r="AT4141" s="195" t="s">
        <v>188</v>
      </c>
      <c r="AU4141" s="195" t="s">
        <v>81</v>
      </c>
      <c r="AV4141" s="12" t="s">
        <v>81</v>
      </c>
      <c r="AW4141" s="12" t="s">
        <v>34</v>
      </c>
      <c r="AX4141" s="12" t="s">
        <v>72</v>
      </c>
      <c r="AY4141" s="195" t="s">
        <v>177</v>
      </c>
    </row>
    <row r="4142" spans="2:51" s="12" customFormat="1" ht="12">
      <c r="B4142" s="194"/>
      <c r="D4142" s="191" t="s">
        <v>188</v>
      </c>
      <c r="E4142" s="195" t="s">
        <v>3</v>
      </c>
      <c r="F4142" s="196" t="s">
        <v>3173</v>
      </c>
      <c r="H4142" s="197">
        <v>36</v>
      </c>
      <c r="I4142" s="198"/>
      <c r="L4142" s="194"/>
      <c r="M4142" s="199"/>
      <c r="N4142" s="200"/>
      <c r="O4142" s="200"/>
      <c r="P4142" s="200"/>
      <c r="Q4142" s="200"/>
      <c r="R4142" s="200"/>
      <c r="S4142" s="200"/>
      <c r="T4142" s="201"/>
      <c r="AT4142" s="195" t="s">
        <v>188</v>
      </c>
      <c r="AU4142" s="195" t="s">
        <v>81</v>
      </c>
      <c r="AV4142" s="12" t="s">
        <v>81</v>
      </c>
      <c r="AW4142" s="12" t="s">
        <v>34</v>
      </c>
      <c r="AX4142" s="12" t="s">
        <v>72</v>
      </c>
      <c r="AY4142" s="195" t="s">
        <v>177</v>
      </c>
    </row>
    <row r="4143" spans="2:51" s="12" customFormat="1" ht="12">
      <c r="B4143" s="194"/>
      <c r="D4143" s="191" t="s">
        <v>188</v>
      </c>
      <c r="E4143" s="195" t="s">
        <v>3</v>
      </c>
      <c r="F4143" s="196" t="s">
        <v>3177</v>
      </c>
      <c r="H4143" s="197">
        <v>12.8</v>
      </c>
      <c r="I4143" s="198"/>
      <c r="L4143" s="194"/>
      <c r="M4143" s="199"/>
      <c r="N4143" s="200"/>
      <c r="O4143" s="200"/>
      <c r="P4143" s="200"/>
      <c r="Q4143" s="200"/>
      <c r="R4143" s="200"/>
      <c r="S4143" s="200"/>
      <c r="T4143" s="201"/>
      <c r="AT4143" s="195" t="s">
        <v>188</v>
      </c>
      <c r="AU4143" s="195" t="s">
        <v>81</v>
      </c>
      <c r="AV4143" s="12" t="s">
        <v>81</v>
      </c>
      <c r="AW4143" s="12" t="s">
        <v>34</v>
      </c>
      <c r="AX4143" s="12" t="s">
        <v>72</v>
      </c>
      <c r="AY4143" s="195" t="s">
        <v>177</v>
      </c>
    </row>
    <row r="4144" spans="2:51" s="12" customFormat="1" ht="12">
      <c r="B4144" s="194"/>
      <c r="D4144" s="191" t="s">
        <v>188</v>
      </c>
      <c r="E4144" s="195" t="s">
        <v>3</v>
      </c>
      <c r="F4144" s="196" t="s">
        <v>3178</v>
      </c>
      <c r="H4144" s="197">
        <v>30.4</v>
      </c>
      <c r="I4144" s="198"/>
      <c r="L4144" s="194"/>
      <c r="M4144" s="199"/>
      <c r="N4144" s="200"/>
      <c r="O4144" s="200"/>
      <c r="P4144" s="200"/>
      <c r="Q4144" s="200"/>
      <c r="R4144" s="200"/>
      <c r="S4144" s="200"/>
      <c r="T4144" s="201"/>
      <c r="AT4144" s="195" t="s">
        <v>188</v>
      </c>
      <c r="AU4144" s="195" t="s">
        <v>81</v>
      </c>
      <c r="AV4144" s="12" t="s">
        <v>81</v>
      </c>
      <c r="AW4144" s="12" t="s">
        <v>34</v>
      </c>
      <c r="AX4144" s="12" t="s">
        <v>72</v>
      </c>
      <c r="AY4144" s="195" t="s">
        <v>177</v>
      </c>
    </row>
    <row r="4145" spans="2:51" s="12" customFormat="1" ht="12">
      <c r="B4145" s="194"/>
      <c r="D4145" s="191" t="s">
        <v>188</v>
      </c>
      <c r="E4145" s="195" t="s">
        <v>3</v>
      </c>
      <c r="F4145" s="196" t="s">
        <v>3179</v>
      </c>
      <c r="H4145" s="197">
        <v>11.4</v>
      </c>
      <c r="I4145" s="198"/>
      <c r="L4145" s="194"/>
      <c r="M4145" s="199"/>
      <c r="N4145" s="200"/>
      <c r="O4145" s="200"/>
      <c r="P4145" s="200"/>
      <c r="Q4145" s="200"/>
      <c r="R4145" s="200"/>
      <c r="S4145" s="200"/>
      <c r="T4145" s="201"/>
      <c r="AT4145" s="195" t="s">
        <v>188</v>
      </c>
      <c r="AU4145" s="195" t="s">
        <v>81</v>
      </c>
      <c r="AV4145" s="12" t="s">
        <v>81</v>
      </c>
      <c r="AW4145" s="12" t="s">
        <v>34</v>
      </c>
      <c r="AX4145" s="12" t="s">
        <v>72</v>
      </c>
      <c r="AY4145" s="195" t="s">
        <v>177</v>
      </c>
    </row>
    <row r="4146" spans="2:51" s="12" customFormat="1" ht="12">
      <c r="B4146" s="194"/>
      <c r="D4146" s="191" t="s">
        <v>188</v>
      </c>
      <c r="E4146" s="195" t="s">
        <v>3</v>
      </c>
      <c r="F4146" s="196" t="s">
        <v>3180</v>
      </c>
      <c r="H4146" s="197">
        <v>12.8</v>
      </c>
      <c r="I4146" s="198"/>
      <c r="L4146" s="194"/>
      <c r="M4146" s="199"/>
      <c r="N4146" s="200"/>
      <c r="O4146" s="200"/>
      <c r="P4146" s="200"/>
      <c r="Q4146" s="200"/>
      <c r="R4146" s="200"/>
      <c r="S4146" s="200"/>
      <c r="T4146" s="201"/>
      <c r="AT4146" s="195" t="s">
        <v>188</v>
      </c>
      <c r="AU4146" s="195" t="s">
        <v>81</v>
      </c>
      <c r="AV4146" s="12" t="s">
        <v>81</v>
      </c>
      <c r="AW4146" s="12" t="s">
        <v>34</v>
      </c>
      <c r="AX4146" s="12" t="s">
        <v>72</v>
      </c>
      <c r="AY4146" s="195" t="s">
        <v>177</v>
      </c>
    </row>
    <row r="4147" spans="2:51" s="12" customFormat="1" ht="12">
      <c r="B4147" s="194"/>
      <c r="D4147" s="191" t="s">
        <v>188</v>
      </c>
      <c r="E4147" s="195" t="s">
        <v>3</v>
      </c>
      <c r="F4147" s="196" t="s">
        <v>3181</v>
      </c>
      <c r="H4147" s="197">
        <v>12.4</v>
      </c>
      <c r="I4147" s="198"/>
      <c r="L4147" s="194"/>
      <c r="M4147" s="199"/>
      <c r="N4147" s="200"/>
      <c r="O4147" s="200"/>
      <c r="P4147" s="200"/>
      <c r="Q4147" s="200"/>
      <c r="R4147" s="200"/>
      <c r="S4147" s="200"/>
      <c r="T4147" s="201"/>
      <c r="AT4147" s="195" t="s">
        <v>188</v>
      </c>
      <c r="AU4147" s="195" t="s">
        <v>81</v>
      </c>
      <c r="AV4147" s="12" t="s">
        <v>81</v>
      </c>
      <c r="AW4147" s="12" t="s">
        <v>34</v>
      </c>
      <c r="AX4147" s="12" t="s">
        <v>72</v>
      </c>
      <c r="AY4147" s="195" t="s">
        <v>177</v>
      </c>
    </row>
    <row r="4148" spans="2:51" s="12" customFormat="1" ht="12">
      <c r="B4148" s="194"/>
      <c r="D4148" s="191" t="s">
        <v>188</v>
      </c>
      <c r="E4148" s="195" t="s">
        <v>3</v>
      </c>
      <c r="F4148" s="196" t="s">
        <v>3182</v>
      </c>
      <c r="H4148" s="197">
        <v>10.6</v>
      </c>
      <c r="I4148" s="198"/>
      <c r="L4148" s="194"/>
      <c r="M4148" s="199"/>
      <c r="N4148" s="200"/>
      <c r="O4148" s="200"/>
      <c r="P4148" s="200"/>
      <c r="Q4148" s="200"/>
      <c r="R4148" s="200"/>
      <c r="S4148" s="200"/>
      <c r="T4148" s="201"/>
      <c r="AT4148" s="195" t="s">
        <v>188</v>
      </c>
      <c r="AU4148" s="195" t="s">
        <v>81</v>
      </c>
      <c r="AV4148" s="12" t="s">
        <v>81</v>
      </c>
      <c r="AW4148" s="12" t="s">
        <v>34</v>
      </c>
      <c r="AX4148" s="12" t="s">
        <v>72</v>
      </c>
      <c r="AY4148" s="195" t="s">
        <v>177</v>
      </c>
    </row>
    <row r="4149" spans="2:51" s="12" customFormat="1" ht="12">
      <c r="B4149" s="194"/>
      <c r="D4149" s="191" t="s">
        <v>188</v>
      </c>
      <c r="E4149" s="195" t="s">
        <v>3</v>
      </c>
      <c r="F4149" s="196" t="s">
        <v>3182</v>
      </c>
      <c r="H4149" s="197">
        <v>10.6</v>
      </c>
      <c r="I4149" s="198"/>
      <c r="L4149" s="194"/>
      <c r="M4149" s="199"/>
      <c r="N4149" s="200"/>
      <c r="O4149" s="200"/>
      <c r="P4149" s="200"/>
      <c r="Q4149" s="200"/>
      <c r="R4149" s="200"/>
      <c r="S4149" s="200"/>
      <c r="T4149" s="201"/>
      <c r="AT4149" s="195" t="s">
        <v>188</v>
      </c>
      <c r="AU4149" s="195" t="s">
        <v>81</v>
      </c>
      <c r="AV4149" s="12" t="s">
        <v>81</v>
      </c>
      <c r="AW4149" s="12" t="s">
        <v>34</v>
      </c>
      <c r="AX4149" s="12" t="s">
        <v>72</v>
      </c>
      <c r="AY4149" s="195" t="s">
        <v>177</v>
      </c>
    </row>
    <row r="4150" spans="2:51" s="12" customFormat="1" ht="12">
      <c r="B4150" s="194"/>
      <c r="D4150" s="191" t="s">
        <v>188</v>
      </c>
      <c r="E4150" s="195" t="s">
        <v>3</v>
      </c>
      <c r="F4150" s="196" t="s">
        <v>3183</v>
      </c>
      <c r="H4150" s="197">
        <v>14.2</v>
      </c>
      <c r="I4150" s="198"/>
      <c r="L4150" s="194"/>
      <c r="M4150" s="199"/>
      <c r="N4150" s="200"/>
      <c r="O4150" s="200"/>
      <c r="P4150" s="200"/>
      <c r="Q4150" s="200"/>
      <c r="R4150" s="200"/>
      <c r="S4150" s="200"/>
      <c r="T4150" s="201"/>
      <c r="AT4150" s="195" t="s">
        <v>188</v>
      </c>
      <c r="AU4150" s="195" t="s">
        <v>81</v>
      </c>
      <c r="AV4150" s="12" t="s">
        <v>81</v>
      </c>
      <c r="AW4150" s="12" t="s">
        <v>34</v>
      </c>
      <c r="AX4150" s="12" t="s">
        <v>72</v>
      </c>
      <c r="AY4150" s="195" t="s">
        <v>177</v>
      </c>
    </row>
    <row r="4151" spans="2:51" s="12" customFormat="1" ht="12">
      <c r="B4151" s="194"/>
      <c r="D4151" s="191" t="s">
        <v>188</v>
      </c>
      <c r="E4151" s="195" t="s">
        <v>3</v>
      </c>
      <c r="F4151" s="196" t="s">
        <v>3184</v>
      </c>
      <c r="H4151" s="197">
        <v>27.98</v>
      </c>
      <c r="I4151" s="198"/>
      <c r="L4151" s="194"/>
      <c r="M4151" s="199"/>
      <c r="N4151" s="200"/>
      <c r="O4151" s="200"/>
      <c r="P4151" s="200"/>
      <c r="Q4151" s="200"/>
      <c r="R4151" s="200"/>
      <c r="S4151" s="200"/>
      <c r="T4151" s="201"/>
      <c r="AT4151" s="195" t="s">
        <v>188</v>
      </c>
      <c r="AU4151" s="195" t="s">
        <v>81</v>
      </c>
      <c r="AV4151" s="12" t="s">
        <v>81</v>
      </c>
      <c r="AW4151" s="12" t="s">
        <v>34</v>
      </c>
      <c r="AX4151" s="12" t="s">
        <v>72</v>
      </c>
      <c r="AY4151" s="195" t="s">
        <v>177</v>
      </c>
    </row>
    <row r="4152" spans="2:51" s="12" customFormat="1" ht="12">
      <c r="B4152" s="194"/>
      <c r="D4152" s="191" t="s">
        <v>188</v>
      </c>
      <c r="E4152" s="195" t="s">
        <v>3</v>
      </c>
      <c r="F4152" s="196" t="s">
        <v>3185</v>
      </c>
      <c r="H4152" s="197">
        <v>20</v>
      </c>
      <c r="I4152" s="198"/>
      <c r="L4152" s="194"/>
      <c r="M4152" s="199"/>
      <c r="N4152" s="200"/>
      <c r="O4152" s="200"/>
      <c r="P4152" s="200"/>
      <c r="Q4152" s="200"/>
      <c r="R4152" s="200"/>
      <c r="S4152" s="200"/>
      <c r="T4152" s="201"/>
      <c r="AT4152" s="195" t="s">
        <v>188</v>
      </c>
      <c r="AU4152" s="195" t="s">
        <v>81</v>
      </c>
      <c r="AV4152" s="12" t="s">
        <v>81</v>
      </c>
      <c r="AW4152" s="12" t="s">
        <v>34</v>
      </c>
      <c r="AX4152" s="12" t="s">
        <v>72</v>
      </c>
      <c r="AY4152" s="195" t="s">
        <v>177</v>
      </c>
    </row>
    <row r="4153" spans="2:51" s="12" customFormat="1" ht="12">
      <c r="B4153" s="194"/>
      <c r="D4153" s="191" t="s">
        <v>188</v>
      </c>
      <c r="E4153" s="195" t="s">
        <v>3</v>
      </c>
      <c r="F4153" s="196" t="s">
        <v>3186</v>
      </c>
      <c r="H4153" s="197">
        <v>25.3</v>
      </c>
      <c r="I4153" s="198"/>
      <c r="L4153" s="194"/>
      <c r="M4153" s="199"/>
      <c r="N4153" s="200"/>
      <c r="O4153" s="200"/>
      <c r="P4153" s="200"/>
      <c r="Q4153" s="200"/>
      <c r="R4153" s="200"/>
      <c r="S4153" s="200"/>
      <c r="T4153" s="201"/>
      <c r="AT4153" s="195" t="s">
        <v>188</v>
      </c>
      <c r="AU4153" s="195" t="s">
        <v>81</v>
      </c>
      <c r="AV4153" s="12" t="s">
        <v>81</v>
      </c>
      <c r="AW4153" s="12" t="s">
        <v>34</v>
      </c>
      <c r="AX4153" s="12" t="s">
        <v>72</v>
      </c>
      <c r="AY4153" s="195" t="s">
        <v>177</v>
      </c>
    </row>
    <row r="4154" spans="2:51" s="12" customFormat="1" ht="12">
      <c r="B4154" s="194"/>
      <c r="D4154" s="191" t="s">
        <v>188</v>
      </c>
      <c r="E4154" s="195" t="s">
        <v>3</v>
      </c>
      <c r="F4154" s="196" t="s">
        <v>3187</v>
      </c>
      <c r="H4154" s="197">
        <v>21.6</v>
      </c>
      <c r="I4154" s="198"/>
      <c r="L4154" s="194"/>
      <c r="M4154" s="199"/>
      <c r="N4154" s="200"/>
      <c r="O4154" s="200"/>
      <c r="P4154" s="200"/>
      <c r="Q4154" s="200"/>
      <c r="R4154" s="200"/>
      <c r="S4154" s="200"/>
      <c r="T4154" s="201"/>
      <c r="AT4154" s="195" t="s">
        <v>188</v>
      </c>
      <c r="AU4154" s="195" t="s">
        <v>81</v>
      </c>
      <c r="AV4154" s="12" t="s">
        <v>81</v>
      </c>
      <c r="AW4154" s="12" t="s">
        <v>34</v>
      </c>
      <c r="AX4154" s="12" t="s">
        <v>72</v>
      </c>
      <c r="AY4154" s="195" t="s">
        <v>177</v>
      </c>
    </row>
    <row r="4155" spans="2:51" s="12" customFormat="1" ht="12">
      <c r="B4155" s="194"/>
      <c r="D4155" s="191" t="s">
        <v>188</v>
      </c>
      <c r="E4155" s="195" t="s">
        <v>3</v>
      </c>
      <c r="F4155" s="196" t="s">
        <v>3172</v>
      </c>
      <c r="H4155" s="197">
        <v>18.4</v>
      </c>
      <c r="I4155" s="198"/>
      <c r="L4155" s="194"/>
      <c r="M4155" s="199"/>
      <c r="N4155" s="200"/>
      <c r="O4155" s="200"/>
      <c r="P4155" s="200"/>
      <c r="Q4155" s="200"/>
      <c r="R4155" s="200"/>
      <c r="S4155" s="200"/>
      <c r="T4155" s="201"/>
      <c r="AT4155" s="195" t="s">
        <v>188</v>
      </c>
      <c r="AU4155" s="195" t="s">
        <v>81</v>
      </c>
      <c r="AV4155" s="12" t="s">
        <v>81</v>
      </c>
      <c r="AW4155" s="12" t="s">
        <v>34</v>
      </c>
      <c r="AX4155" s="12" t="s">
        <v>72</v>
      </c>
      <c r="AY4155" s="195" t="s">
        <v>177</v>
      </c>
    </row>
    <row r="4156" spans="2:51" s="12" customFormat="1" ht="12">
      <c r="B4156" s="194"/>
      <c r="D4156" s="191" t="s">
        <v>188</v>
      </c>
      <c r="E4156" s="195" t="s">
        <v>3</v>
      </c>
      <c r="F4156" s="196" t="s">
        <v>3188</v>
      </c>
      <c r="H4156" s="197">
        <v>20.4</v>
      </c>
      <c r="I4156" s="198"/>
      <c r="L4156" s="194"/>
      <c r="M4156" s="199"/>
      <c r="N4156" s="200"/>
      <c r="O4156" s="200"/>
      <c r="P4156" s="200"/>
      <c r="Q4156" s="200"/>
      <c r="R4156" s="200"/>
      <c r="S4156" s="200"/>
      <c r="T4156" s="201"/>
      <c r="AT4156" s="195" t="s">
        <v>188</v>
      </c>
      <c r="AU4156" s="195" t="s">
        <v>81</v>
      </c>
      <c r="AV4156" s="12" t="s">
        <v>81</v>
      </c>
      <c r="AW4156" s="12" t="s">
        <v>34</v>
      </c>
      <c r="AX4156" s="12" t="s">
        <v>72</v>
      </c>
      <c r="AY4156" s="195" t="s">
        <v>177</v>
      </c>
    </row>
    <row r="4157" spans="2:51" s="12" customFormat="1" ht="12">
      <c r="B4157" s="194"/>
      <c r="D4157" s="191" t="s">
        <v>188</v>
      </c>
      <c r="E4157" s="195" t="s">
        <v>3</v>
      </c>
      <c r="F4157" s="196" t="s">
        <v>3189</v>
      </c>
      <c r="H4157" s="197">
        <v>33.2</v>
      </c>
      <c r="I4157" s="198"/>
      <c r="L4157" s="194"/>
      <c r="M4157" s="199"/>
      <c r="N4157" s="200"/>
      <c r="O4157" s="200"/>
      <c r="P4157" s="200"/>
      <c r="Q4157" s="200"/>
      <c r="R4157" s="200"/>
      <c r="S4157" s="200"/>
      <c r="T4157" s="201"/>
      <c r="AT4157" s="195" t="s">
        <v>188</v>
      </c>
      <c r="AU4157" s="195" t="s">
        <v>81</v>
      </c>
      <c r="AV4157" s="12" t="s">
        <v>81</v>
      </c>
      <c r="AW4157" s="12" t="s">
        <v>34</v>
      </c>
      <c r="AX4157" s="12" t="s">
        <v>72</v>
      </c>
      <c r="AY4157" s="195" t="s">
        <v>177</v>
      </c>
    </row>
    <row r="4158" spans="2:51" s="14" customFormat="1" ht="12">
      <c r="B4158" s="221"/>
      <c r="D4158" s="191" t="s">
        <v>188</v>
      </c>
      <c r="E4158" s="222" t="s">
        <v>3</v>
      </c>
      <c r="F4158" s="223" t="s">
        <v>1165</v>
      </c>
      <c r="H4158" s="224">
        <v>858.08</v>
      </c>
      <c r="I4158" s="225"/>
      <c r="L4158" s="221"/>
      <c r="M4158" s="226"/>
      <c r="N4158" s="227"/>
      <c r="O4158" s="227"/>
      <c r="P4158" s="227"/>
      <c r="Q4158" s="227"/>
      <c r="R4158" s="227"/>
      <c r="S4158" s="227"/>
      <c r="T4158" s="228"/>
      <c r="AT4158" s="222" t="s">
        <v>188</v>
      </c>
      <c r="AU4158" s="222" t="s">
        <v>81</v>
      </c>
      <c r="AV4158" s="14" t="s">
        <v>194</v>
      </c>
      <c r="AW4158" s="14" t="s">
        <v>34</v>
      </c>
      <c r="AX4158" s="14" t="s">
        <v>72</v>
      </c>
      <c r="AY4158" s="222" t="s">
        <v>177</v>
      </c>
    </row>
    <row r="4159" spans="2:51" s="12" customFormat="1" ht="12">
      <c r="B4159" s="194"/>
      <c r="D4159" s="191" t="s">
        <v>188</v>
      </c>
      <c r="E4159" s="195" t="s">
        <v>3</v>
      </c>
      <c r="F4159" s="196" t="s">
        <v>1582</v>
      </c>
      <c r="H4159" s="197">
        <v>17.6</v>
      </c>
      <c r="I4159" s="198"/>
      <c r="L4159" s="194"/>
      <c r="M4159" s="199"/>
      <c r="N4159" s="200"/>
      <c r="O4159" s="200"/>
      <c r="P4159" s="200"/>
      <c r="Q4159" s="200"/>
      <c r="R4159" s="200"/>
      <c r="S4159" s="200"/>
      <c r="T4159" s="201"/>
      <c r="AT4159" s="195" t="s">
        <v>188</v>
      </c>
      <c r="AU4159" s="195" t="s">
        <v>81</v>
      </c>
      <c r="AV4159" s="12" t="s">
        <v>81</v>
      </c>
      <c r="AW4159" s="12" t="s">
        <v>34</v>
      </c>
      <c r="AX4159" s="12" t="s">
        <v>72</v>
      </c>
      <c r="AY4159" s="195" t="s">
        <v>177</v>
      </c>
    </row>
    <row r="4160" spans="2:51" s="12" customFormat="1" ht="12">
      <c r="B4160" s="194"/>
      <c r="D4160" s="191" t="s">
        <v>188</v>
      </c>
      <c r="E4160" s="195" t="s">
        <v>3</v>
      </c>
      <c r="F4160" s="196" t="s">
        <v>1582</v>
      </c>
      <c r="H4160" s="197">
        <v>17.6</v>
      </c>
      <c r="I4160" s="198"/>
      <c r="L4160" s="194"/>
      <c r="M4160" s="199"/>
      <c r="N4160" s="200"/>
      <c r="O4160" s="200"/>
      <c r="P4160" s="200"/>
      <c r="Q4160" s="200"/>
      <c r="R4160" s="200"/>
      <c r="S4160" s="200"/>
      <c r="T4160" s="201"/>
      <c r="AT4160" s="195" t="s">
        <v>188</v>
      </c>
      <c r="AU4160" s="195" t="s">
        <v>81</v>
      </c>
      <c r="AV4160" s="12" t="s">
        <v>81</v>
      </c>
      <c r="AW4160" s="12" t="s">
        <v>34</v>
      </c>
      <c r="AX4160" s="12" t="s">
        <v>72</v>
      </c>
      <c r="AY4160" s="195" t="s">
        <v>177</v>
      </c>
    </row>
    <row r="4161" spans="2:51" s="12" customFormat="1" ht="12">
      <c r="B4161" s="194"/>
      <c r="D4161" s="191" t="s">
        <v>188</v>
      </c>
      <c r="E4161" s="195" t="s">
        <v>3</v>
      </c>
      <c r="F4161" s="196" t="s">
        <v>3190</v>
      </c>
      <c r="H4161" s="197">
        <v>19.6</v>
      </c>
      <c r="I4161" s="198"/>
      <c r="L4161" s="194"/>
      <c r="M4161" s="199"/>
      <c r="N4161" s="200"/>
      <c r="O4161" s="200"/>
      <c r="P4161" s="200"/>
      <c r="Q4161" s="200"/>
      <c r="R4161" s="200"/>
      <c r="S4161" s="200"/>
      <c r="T4161" s="201"/>
      <c r="AT4161" s="195" t="s">
        <v>188</v>
      </c>
      <c r="AU4161" s="195" t="s">
        <v>81</v>
      </c>
      <c r="AV4161" s="12" t="s">
        <v>81</v>
      </c>
      <c r="AW4161" s="12" t="s">
        <v>34</v>
      </c>
      <c r="AX4161" s="12" t="s">
        <v>72</v>
      </c>
      <c r="AY4161" s="195" t="s">
        <v>177</v>
      </c>
    </row>
    <row r="4162" spans="2:51" s="12" customFormat="1" ht="12">
      <c r="B4162" s="194"/>
      <c r="D4162" s="191" t="s">
        <v>188</v>
      </c>
      <c r="E4162" s="195" t="s">
        <v>3</v>
      </c>
      <c r="F4162" s="196" t="s">
        <v>3191</v>
      </c>
      <c r="H4162" s="197">
        <v>17.2</v>
      </c>
      <c r="I4162" s="198"/>
      <c r="L4162" s="194"/>
      <c r="M4162" s="199"/>
      <c r="N4162" s="200"/>
      <c r="O4162" s="200"/>
      <c r="P4162" s="200"/>
      <c r="Q4162" s="200"/>
      <c r="R4162" s="200"/>
      <c r="S4162" s="200"/>
      <c r="T4162" s="201"/>
      <c r="AT4162" s="195" t="s">
        <v>188</v>
      </c>
      <c r="AU4162" s="195" t="s">
        <v>81</v>
      </c>
      <c r="AV4162" s="12" t="s">
        <v>81</v>
      </c>
      <c r="AW4162" s="12" t="s">
        <v>34</v>
      </c>
      <c r="AX4162" s="12" t="s">
        <v>72</v>
      </c>
      <c r="AY4162" s="195" t="s">
        <v>177</v>
      </c>
    </row>
    <row r="4163" spans="2:51" s="12" customFormat="1" ht="12">
      <c r="B4163" s="194"/>
      <c r="D4163" s="191" t="s">
        <v>188</v>
      </c>
      <c r="E4163" s="195" t="s">
        <v>3</v>
      </c>
      <c r="F4163" s="196" t="s">
        <v>1566</v>
      </c>
      <c r="H4163" s="197">
        <v>11.2</v>
      </c>
      <c r="I4163" s="198"/>
      <c r="L4163" s="194"/>
      <c r="M4163" s="199"/>
      <c r="N4163" s="200"/>
      <c r="O4163" s="200"/>
      <c r="P4163" s="200"/>
      <c r="Q4163" s="200"/>
      <c r="R4163" s="200"/>
      <c r="S4163" s="200"/>
      <c r="T4163" s="201"/>
      <c r="AT4163" s="195" t="s">
        <v>188</v>
      </c>
      <c r="AU4163" s="195" t="s">
        <v>81</v>
      </c>
      <c r="AV4163" s="12" t="s">
        <v>81</v>
      </c>
      <c r="AW4163" s="12" t="s">
        <v>34</v>
      </c>
      <c r="AX4163" s="12" t="s">
        <v>72</v>
      </c>
      <c r="AY4163" s="195" t="s">
        <v>177</v>
      </c>
    </row>
    <row r="4164" spans="2:51" s="12" customFormat="1" ht="12">
      <c r="B4164" s="194"/>
      <c r="D4164" s="191" t="s">
        <v>188</v>
      </c>
      <c r="E4164" s="195" t="s">
        <v>3</v>
      </c>
      <c r="F4164" s="196" t="s">
        <v>1587</v>
      </c>
      <c r="H4164" s="197">
        <v>10</v>
      </c>
      <c r="I4164" s="198"/>
      <c r="L4164" s="194"/>
      <c r="M4164" s="199"/>
      <c r="N4164" s="200"/>
      <c r="O4164" s="200"/>
      <c r="P4164" s="200"/>
      <c r="Q4164" s="200"/>
      <c r="R4164" s="200"/>
      <c r="S4164" s="200"/>
      <c r="T4164" s="201"/>
      <c r="AT4164" s="195" t="s">
        <v>188</v>
      </c>
      <c r="AU4164" s="195" t="s">
        <v>81</v>
      </c>
      <c r="AV4164" s="12" t="s">
        <v>81</v>
      </c>
      <c r="AW4164" s="12" t="s">
        <v>34</v>
      </c>
      <c r="AX4164" s="12" t="s">
        <v>72</v>
      </c>
      <c r="AY4164" s="195" t="s">
        <v>177</v>
      </c>
    </row>
    <row r="4165" spans="2:51" s="12" customFormat="1" ht="12">
      <c r="B4165" s="194"/>
      <c r="D4165" s="191" t="s">
        <v>188</v>
      </c>
      <c r="E4165" s="195" t="s">
        <v>3</v>
      </c>
      <c r="F4165" s="196" t="s">
        <v>1588</v>
      </c>
      <c r="H4165" s="197">
        <v>20.8</v>
      </c>
      <c r="I4165" s="198"/>
      <c r="L4165" s="194"/>
      <c r="M4165" s="199"/>
      <c r="N4165" s="200"/>
      <c r="O4165" s="200"/>
      <c r="P4165" s="200"/>
      <c r="Q4165" s="200"/>
      <c r="R4165" s="200"/>
      <c r="S4165" s="200"/>
      <c r="T4165" s="201"/>
      <c r="AT4165" s="195" t="s">
        <v>188</v>
      </c>
      <c r="AU4165" s="195" t="s">
        <v>81</v>
      </c>
      <c r="AV4165" s="12" t="s">
        <v>81</v>
      </c>
      <c r="AW4165" s="12" t="s">
        <v>34</v>
      </c>
      <c r="AX4165" s="12" t="s">
        <v>72</v>
      </c>
      <c r="AY4165" s="195" t="s">
        <v>177</v>
      </c>
    </row>
    <row r="4166" spans="2:51" s="12" customFormat="1" ht="12">
      <c r="B4166" s="194"/>
      <c r="D4166" s="191" t="s">
        <v>188</v>
      </c>
      <c r="E4166" s="195" t="s">
        <v>3</v>
      </c>
      <c r="F4166" s="196" t="s">
        <v>3192</v>
      </c>
      <c r="H4166" s="197">
        <v>10</v>
      </c>
      <c r="I4166" s="198"/>
      <c r="L4166" s="194"/>
      <c r="M4166" s="199"/>
      <c r="N4166" s="200"/>
      <c r="O4166" s="200"/>
      <c r="P4166" s="200"/>
      <c r="Q4166" s="200"/>
      <c r="R4166" s="200"/>
      <c r="S4166" s="200"/>
      <c r="T4166" s="201"/>
      <c r="AT4166" s="195" t="s">
        <v>188</v>
      </c>
      <c r="AU4166" s="195" t="s">
        <v>81</v>
      </c>
      <c r="AV4166" s="12" t="s">
        <v>81</v>
      </c>
      <c r="AW4166" s="12" t="s">
        <v>34</v>
      </c>
      <c r="AX4166" s="12" t="s">
        <v>72</v>
      </c>
      <c r="AY4166" s="195" t="s">
        <v>177</v>
      </c>
    </row>
    <row r="4167" spans="2:51" s="12" customFormat="1" ht="12">
      <c r="B4167" s="194"/>
      <c r="D4167" s="191" t="s">
        <v>188</v>
      </c>
      <c r="E4167" s="195" t="s">
        <v>3</v>
      </c>
      <c r="F4167" s="196" t="s">
        <v>3192</v>
      </c>
      <c r="H4167" s="197">
        <v>10</v>
      </c>
      <c r="I4167" s="198"/>
      <c r="L4167" s="194"/>
      <c r="M4167" s="199"/>
      <c r="N4167" s="200"/>
      <c r="O4167" s="200"/>
      <c r="P4167" s="200"/>
      <c r="Q4167" s="200"/>
      <c r="R4167" s="200"/>
      <c r="S4167" s="200"/>
      <c r="T4167" s="201"/>
      <c r="AT4167" s="195" t="s">
        <v>188</v>
      </c>
      <c r="AU4167" s="195" t="s">
        <v>81</v>
      </c>
      <c r="AV4167" s="12" t="s">
        <v>81</v>
      </c>
      <c r="AW4167" s="12" t="s">
        <v>34</v>
      </c>
      <c r="AX4167" s="12" t="s">
        <v>72</v>
      </c>
      <c r="AY4167" s="195" t="s">
        <v>177</v>
      </c>
    </row>
    <row r="4168" spans="2:51" s="12" customFormat="1" ht="12">
      <c r="B4168" s="194"/>
      <c r="D4168" s="191" t="s">
        <v>188</v>
      </c>
      <c r="E4168" s="195" t="s">
        <v>3</v>
      </c>
      <c r="F4168" s="196" t="s">
        <v>3192</v>
      </c>
      <c r="H4168" s="197">
        <v>10</v>
      </c>
      <c r="I4168" s="198"/>
      <c r="L4168" s="194"/>
      <c r="M4168" s="199"/>
      <c r="N4168" s="200"/>
      <c r="O4168" s="200"/>
      <c r="P4168" s="200"/>
      <c r="Q4168" s="200"/>
      <c r="R4168" s="200"/>
      <c r="S4168" s="200"/>
      <c r="T4168" s="201"/>
      <c r="AT4168" s="195" t="s">
        <v>188</v>
      </c>
      <c r="AU4168" s="195" t="s">
        <v>81</v>
      </c>
      <c r="AV4168" s="12" t="s">
        <v>81</v>
      </c>
      <c r="AW4168" s="12" t="s">
        <v>34</v>
      </c>
      <c r="AX4168" s="12" t="s">
        <v>72</v>
      </c>
      <c r="AY4168" s="195" t="s">
        <v>177</v>
      </c>
    </row>
    <row r="4169" spans="2:51" s="12" customFormat="1" ht="12">
      <c r="B4169" s="194"/>
      <c r="D4169" s="191" t="s">
        <v>188</v>
      </c>
      <c r="E4169" s="195" t="s">
        <v>3</v>
      </c>
      <c r="F4169" s="196" t="s">
        <v>3192</v>
      </c>
      <c r="H4169" s="197">
        <v>10</v>
      </c>
      <c r="I4169" s="198"/>
      <c r="L4169" s="194"/>
      <c r="M4169" s="199"/>
      <c r="N4169" s="200"/>
      <c r="O4169" s="200"/>
      <c r="P4169" s="200"/>
      <c r="Q4169" s="200"/>
      <c r="R4169" s="200"/>
      <c r="S4169" s="200"/>
      <c r="T4169" s="201"/>
      <c r="AT4169" s="195" t="s">
        <v>188</v>
      </c>
      <c r="AU4169" s="195" t="s">
        <v>81</v>
      </c>
      <c r="AV4169" s="12" t="s">
        <v>81</v>
      </c>
      <c r="AW4169" s="12" t="s">
        <v>34</v>
      </c>
      <c r="AX4169" s="12" t="s">
        <v>72</v>
      </c>
      <c r="AY4169" s="195" t="s">
        <v>177</v>
      </c>
    </row>
    <row r="4170" spans="2:51" s="12" customFormat="1" ht="12">
      <c r="B4170" s="194"/>
      <c r="D4170" s="191" t="s">
        <v>188</v>
      </c>
      <c r="E4170" s="195" t="s">
        <v>3</v>
      </c>
      <c r="F4170" s="196" t="s">
        <v>3193</v>
      </c>
      <c r="H4170" s="197">
        <v>20.6</v>
      </c>
      <c r="I4170" s="198"/>
      <c r="L4170" s="194"/>
      <c r="M4170" s="199"/>
      <c r="N4170" s="200"/>
      <c r="O4170" s="200"/>
      <c r="P4170" s="200"/>
      <c r="Q4170" s="200"/>
      <c r="R4170" s="200"/>
      <c r="S4170" s="200"/>
      <c r="T4170" s="201"/>
      <c r="AT4170" s="195" t="s">
        <v>188</v>
      </c>
      <c r="AU4170" s="195" t="s">
        <v>81</v>
      </c>
      <c r="AV4170" s="12" t="s">
        <v>81</v>
      </c>
      <c r="AW4170" s="12" t="s">
        <v>34</v>
      </c>
      <c r="AX4170" s="12" t="s">
        <v>72</v>
      </c>
      <c r="AY4170" s="195" t="s">
        <v>177</v>
      </c>
    </row>
    <row r="4171" spans="2:51" s="12" customFormat="1" ht="12">
      <c r="B4171" s="194"/>
      <c r="D4171" s="191" t="s">
        <v>188</v>
      </c>
      <c r="E4171" s="195" t="s">
        <v>3</v>
      </c>
      <c r="F4171" s="196" t="s">
        <v>3194</v>
      </c>
      <c r="H4171" s="197">
        <v>20.8</v>
      </c>
      <c r="I4171" s="198"/>
      <c r="L4171" s="194"/>
      <c r="M4171" s="199"/>
      <c r="N4171" s="200"/>
      <c r="O4171" s="200"/>
      <c r="P4171" s="200"/>
      <c r="Q4171" s="200"/>
      <c r="R4171" s="200"/>
      <c r="S4171" s="200"/>
      <c r="T4171" s="201"/>
      <c r="AT4171" s="195" t="s">
        <v>188</v>
      </c>
      <c r="AU4171" s="195" t="s">
        <v>81</v>
      </c>
      <c r="AV4171" s="12" t="s">
        <v>81</v>
      </c>
      <c r="AW4171" s="12" t="s">
        <v>34</v>
      </c>
      <c r="AX4171" s="12" t="s">
        <v>72</v>
      </c>
      <c r="AY4171" s="195" t="s">
        <v>177</v>
      </c>
    </row>
    <row r="4172" spans="2:51" s="12" customFormat="1" ht="12">
      <c r="B4172" s="194"/>
      <c r="D4172" s="191" t="s">
        <v>188</v>
      </c>
      <c r="E4172" s="195" t="s">
        <v>3</v>
      </c>
      <c r="F4172" s="196" t="s">
        <v>3195</v>
      </c>
      <c r="H4172" s="197">
        <v>12.6</v>
      </c>
      <c r="I4172" s="198"/>
      <c r="L4172" s="194"/>
      <c r="M4172" s="199"/>
      <c r="N4172" s="200"/>
      <c r="O4172" s="200"/>
      <c r="P4172" s="200"/>
      <c r="Q4172" s="200"/>
      <c r="R4172" s="200"/>
      <c r="S4172" s="200"/>
      <c r="T4172" s="201"/>
      <c r="AT4172" s="195" t="s">
        <v>188</v>
      </c>
      <c r="AU4172" s="195" t="s">
        <v>81</v>
      </c>
      <c r="AV4172" s="12" t="s">
        <v>81</v>
      </c>
      <c r="AW4172" s="12" t="s">
        <v>34</v>
      </c>
      <c r="AX4172" s="12" t="s">
        <v>72</v>
      </c>
      <c r="AY4172" s="195" t="s">
        <v>177</v>
      </c>
    </row>
    <row r="4173" spans="2:51" s="12" customFormat="1" ht="12">
      <c r="B4173" s="194"/>
      <c r="D4173" s="191" t="s">
        <v>188</v>
      </c>
      <c r="E4173" s="195" t="s">
        <v>3</v>
      </c>
      <c r="F4173" s="196" t="s">
        <v>3196</v>
      </c>
      <c r="H4173" s="197">
        <v>11.4</v>
      </c>
      <c r="I4173" s="198"/>
      <c r="L4173" s="194"/>
      <c r="M4173" s="199"/>
      <c r="N4173" s="200"/>
      <c r="O4173" s="200"/>
      <c r="P4173" s="200"/>
      <c r="Q4173" s="200"/>
      <c r="R4173" s="200"/>
      <c r="S4173" s="200"/>
      <c r="T4173" s="201"/>
      <c r="AT4173" s="195" t="s">
        <v>188</v>
      </c>
      <c r="AU4173" s="195" t="s">
        <v>81</v>
      </c>
      <c r="AV4173" s="12" t="s">
        <v>81</v>
      </c>
      <c r="AW4173" s="12" t="s">
        <v>34</v>
      </c>
      <c r="AX4173" s="12" t="s">
        <v>72</v>
      </c>
      <c r="AY4173" s="195" t="s">
        <v>177</v>
      </c>
    </row>
    <row r="4174" spans="2:51" s="12" customFormat="1" ht="12">
      <c r="B4174" s="194"/>
      <c r="D4174" s="191" t="s">
        <v>188</v>
      </c>
      <c r="E4174" s="195" t="s">
        <v>3</v>
      </c>
      <c r="F4174" s="196" t="s">
        <v>3196</v>
      </c>
      <c r="H4174" s="197">
        <v>11.4</v>
      </c>
      <c r="I4174" s="198"/>
      <c r="L4174" s="194"/>
      <c r="M4174" s="199"/>
      <c r="N4174" s="200"/>
      <c r="O4174" s="200"/>
      <c r="P4174" s="200"/>
      <c r="Q4174" s="200"/>
      <c r="R4174" s="200"/>
      <c r="S4174" s="200"/>
      <c r="T4174" s="201"/>
      <c r="AT4174" s="195" t="s">
        <v>188</v>
      </c>
      <c r="AU4174" s="195" t="s">
        <v>81</v>
      </c>
      <c r="AV4174" s="12" t="s">
        <v>81</v>
      </c>
      <c r="AW4174" s="12" t="s">
        <v>34</v>
      </c>
      <c r="AX4174" s="12" t="s">
        <v>72</v>
      </c>
      <c r="AY4174" s="195" t="s">
        <v>177</v>
      </c>
    </row>
    <row r="4175" spans="2:51" s="12" customFormat="1" ht="12">
      <c r="B4175" s="194"/>
      <c r="D4175" s="191" t="s">
        <v>188</v>
      </c>
      <c r="E4175" s="195" t="s">
        <v>3</v>
      </c>
      <c r="F4175" s="196" t="s">
        <v>3197</v>
      </c>
      <c r="H4175" s="197">
        <v>9.4</v>
      </c>
      <c r="I4175" s="198"/>
      <c r="L4175" s="194"/>
      <c r="M4175" s="199"/>
      <c r="N4175" s="200"/>
      <c r="O4175" s="200"/>
      <c r="P4175" s="200"/>
      <c r="Q4175" s="200"/>
      <c r="R4175" s="200"/>
      <c r="S4175" s="200"/>
      <c r="T4175" s="201"/>
      <c r="AT4175" s="195" t="s">
        <v>188</v>
      </c>
      <c r="AU4175" s="195" t="s">
        <v>81</v>
      </c>
      <c r="AV4175" s="12" t="s">
        <v>81</v>
      </c>
      <c r="AW4175" s="12" t="s">
        <v>34</v>
      </c>
      <c r="AX4175" s="12" t="s">
        <v>72</v>
      </c>
      <c r="AY4175" s="195" t="s">
        <v>177</v>
      </c>
    </row>
    <row r="4176" spans="2:51" s="12" customFormat="1" ht="12">
      <c r="B4176" s="194"/>
      <c r="D4176" s="191" t="s">
        <v>188</v>
      </c>
      <c r="E4176" s="195" t="s">
        <v>3</v>
      </c>
      <c r="F4176" s="196" t="s">
        <v>3192</v>
      </c>
      <c r="H4176" s="197">
        <v>10</v>
      </c>
      <c r="I4176" s="198"/>
      <c r="L4176" s="194"/>
      <c r="M4176" s="199"/>
      <c r="N4176" s="200"/>
      <c r="O4176" s="200"/>
      <c r="P4176" s="200"/>
      <c r="Q4176" s="200"/>
      <c r="R4176" s="200"/>
      <c r="S4176" s="200"/>
      <c r="T4176" s="201"/>
      <c r="AT4176" s="195" t="s">
        <v>188</v>
      </c>
      <c r="AU4176" s="195" t="s">
        <v>81</v>
      </c>
      <c r="AV4176" s="12" t="s">
        <v>81</v>
      </c>
      <c r="AW4176" s="12" t="s">
        <v>34</v>
      </c>
      <c r="AX4176" s="12" t="s">
        <v>72</v>
      </c>
      <c r="AY4176" s="195" t="s">
        <v>177</v>
      </c>
    </row>
    <row r="4177" spans="2:51" s="12" customFormat="1" ht="12">
      <c r="B4177" s="194"/>
      <c r="D4177" s="191" t="s">
        <v>188</v>
      </c>
      <c r="E4177" s="195" t="s">
        <v>3</v>
      </c>
      <c r="F4177" s="196" t="s">
        <v>3192</v>
      </c>
      <c r="H4177" s="197">
        <v>10</v>
      </c>
      <c r="I4177" s="198"/>
      <c r="L4177" s="194"/>
      <c r="M4177" s="199"/>
      <c r="N4177" s="200"/>
      <c r="O4177" s="200"/>
      <c r="P4177" s="200"/>
      <c r="Q4177" s="200"/>
      <c r="R4177" s="200"/>
      <c r="S4177" s="200"/>
      <c r="T4177" s="201"/>
      <c r="AT4177" s="195" t="s">
        <v>188</v>
      </c>
      <c r="AU4177" s="195" t="s">
        <v>81</v>
      </c>
      <c r="AV4177" s="12" t="s">
        <v>81</v>
      </c>
      <c r="AW4177" s="12" t="s">
        <v>34</v>
      </c>
      <c r="AX4177" s="12" t="s">
        <v>72</v>
      </c>
      <c r="AY4177" s="195" t="s">
        <v>177</v>
      </c>
    </row>
    <row r="4178" spans="2:51" s="12" customFormat="1" ht="12">
      <c r="B4178" s="194"/>
      <c r="D4178" s="191" t="s">
        <v>188</v>
      </c>
      <c r="E4178" s="195" t="s">
        <v>3</v>
      </c>
      <c r="F4178" s="196" t="s">
        <v>3198</v>
      </c>
      <c r="H4178" s="197">
        <v>18.8</v>
      </c>
      <c r="I4178" s="198"/>
      <c r="L4178" s="194"/>
      <c r="M4178" s="199"/>
      <c r="N4178" s="200"/>
      <c r="O4178" s="200"/>
      <c r="P4178" s="200"/>
      <c r="Q4178" s="200"/>
      <c r="R4178" s="200"/>
      <c r="S4178" s="200"/>
      <c r="T4178" s="201"/>
      <c r="AT4178" s="195" t="s">
        <v>188</v>
      </c>
      <c r="AU4178" s="195" t="s">
        <v>81</v>
      </c>
      <c r="AV4178" s="12" t="s">
        <v>81</v>
      </c>
      <c r="AW4178" s="12" t="s">
        <v>34</v>
      </c>
      <c r="AX4178" s="12" t="s">
        <v>72</v>
      </c>
      <c r="AY4178" s="195" t="s">
        <v>177</v>
      </c>
    </row>
    <row r="4179" spans="2:51" s="12" customFormat="1" ht="12">
      <c r="B4179" s="194"/>
      <c r="D4179" s="191" t="s">
        <v>188</v>
      </c>
      <c r="E4179" s="195" t="s">
        <v>3</v>
      </c>
      <c r="F4179" s="196" t="s">
        <v>3199</v>
      </c>
      <c r="H4179" s="197">
        <v>22.8</v>
      </c>
      <c r="I4179" s="198"/>
      <c r="L4179" s="194"/>
      <c r="M4179" s="199"/>
      <c r="N4179" s="200"/>
      <c r="O4179" s="200"/>
      <c r="P4179" s="200"/>
      <c r="Q4179" s="200"/>
      <c r="R4179" s="200"/>
      <c r="S4179" s="200"/>
      <c r="T4179" s="201"/>
      <c r="AT4179" s="195" t="s">
        <v>188</v>
      </c>
      <c r="AU4179" s="195" t="s">
        <v>81</v>
      </c>
      <c r="AV4179" s="12" t="s">
        <v>81</v>
      </c>
      <c r="AW4179" s="12" t="s">
        <v>34</v>
      </c>
      <c r="AX4179" s="12" t="s">
        <v>72</v>
      </c>
      <c r="AY4179" s="195" t="s">
        <v>177</v>
      </c>
    </row>
    <row r="4180" spans="2:51" s="12" customFormat="1" ht="12">
      <c r="B4180" s="194"/>
      <c r="D4180" s="191" t="s">
        <v>188</v>
      </c>
      <c r="E4180" s="195" t="s">
        <v>3</v>
      </c>
      <c r="F4180" s="196" t="s">
        <v>3200</v>
      </c>
      <c r="H4180" s="197">
        <v>11.6</v>
      </c>
      <c r="I4180" s="198"/>
      <c r="L4180" s="194"/>
      <c r="M4180" s="199"/>
      <c r="N4180" s="200"/>
      <c r="O4180" s="200"/>
      <c r="P4180" s="200"/>
      <c r="Q4180" s="200"/>
      <c r="R4180" s="200"/>
      <c r="S4180" s="200"/>
      <c r="T4180" s="201"/>
      <c r="AT4180" s="195" t="s">
        <v>188</v>
      </c>
      <c r="AU4180" s="195" t="s">
        <v>81</v>
      </c>
      <c r="AV4180" s="12" t="s">
        <v>81</v>
      </c>
      <c r="AW4180" s="12" t="s">
        <v>34</v>
      </c>
      <c r="AX4180" s="12" t="s">
        <v>72</v>
      </c>
      <c r="AY4180" s="195" t="s">
        <v>177</v>
      </c>
    </row>
    <row r="4181" spans="2:51" s="12" customFormat="1" ht="12">
      <c r="B4181" s="194"/>
      <c r="D4181" s="191" t="s">
        <v>188</v>
      </c>
      <c r="E4181" s="195" t="s">
        <v>3</v>
      </c>
      <c r="F4181" s="196" t="s">
        <v>3200</v>
      </c>
      <c r="H4181" s="197">
        <v>11.6</v>
      </c>
      <c r="I4181" s="198"/>
      <c r="L4181" s="194"/>
      <c r="M4181" s="199"/>
      <c r="N4181" s="200"/>
      <c r="O4181" s="200"/>
      <c r="P4181" s="200"/>
      <c r="Q4181" s="200"/>
      <c r="R4181" s="200"/>
      <c r="S4181" s="200"/>
      <c r="T4181" s="201"/>
      <c r="AT4181" s="195" t="s">
        <v>188</v>
      </c>
      <c r="AU4181" s="195" t="s">
        <v>81</v>
      </c>
      <c r="AV4181" s="12" t="s">
        <v>81</v>
      </c>
      <c r="AW4181" s="12" t="s">
        <v>34</v>
      </c>
      <c r="AX4181" s="12" t="s">
        <v>72</v>
      </c>
      <c r="AY4181" s="195" t="s">
        <v>177</v>
      </c>
    </row>
    <row r="4182" spans="2:51" s="12" customFormat="1" ht="12">
      <c r="B4182" s="194"/>
      <c r="D4182" s="191" t="s">
        <v>188</v>
      </c>
      <c r="E4182" s="195" t="s">
        <v>3</v>
      </c>
      <c r="F4182" s="196" t="s">
        <v>3201</v>
      </c>
      <c r="H4182" s="197">
        <v>10.4</v>
      </c>
      <c r="I4182" s="198"/>
      <c r="L4182" s="194"/>
      <c r="M4182" s="199"/>
      <c r="N4182" s="200"/>
      <c r="O4182" s="200"/>
      <c r="P4182" s="200"/>
      <c r="Q4182" s="200"/>
      <c r="R4182" s="200"/>
      <c r="S4182" s="200"/>
      <c r="T4182" s="201"/>
      <c r="AT4182" s="195" t="s">
        <v>188</v>
      </c>
      <c r="AU4182" s="195" t="s">
        <v>81</v>
      </c>
      <c r="AV4182" s="12" t="s">
        <v>81</v>
      </c>
      <c r="AW4182" s="12" t="s">
        <v>34</v>
      </c>
      <c r="AX4182" s="12" t="s">
        <v>72</v>
      </c>
      <c r="AY4182" s="195" t="s">
        <v>177</v>
      </c>
    </row>
    <row r="4183" spans="2:51" s="12" customFormat="1" ht="12">
      <c r="B4183" s="194"/>
      <c r="D4183" s="191" t="s">
        <v>188</v>
      </c>
      <c r="E4183" s="195" t="s">
        <v>3</v>
      </c>
      <c r="F4183" s="196" t="s">
        <v>3201</v>
      </c>
      <c r="H4183" s="197">
        <v>10.4</v>
      </c>
      <c r="I4183" s="198"/>
      <c r="L4183" s="194"/>
      <c r="M4183" s="199"/>
      <c r="N4183" s="200"/>
      <c r="O4183" s="200"/>
      <c r="P4183" s="200"/>
      <c r="Q4183" s="200"/>
      <c r="R4183" s="200"/>
      <c r="S4183" s="200"/>
      <c r="T4183" s="201"/>
      <c r="AT4183" s="195" t="s">
        <v>188</v>
      </c>
      <c r="AU4183" s="195" t="s">
        <v>81</v>
      </c>
      <c r="AV4183" s="12" t="s">
        <v>81</v>
      </c>
      <c r="AW4183" s="12" t="s">
        <v>34</v>
      </c>
      <c r="AX4183" s="12" t="s">
        <v>72</v>
      </c>
      <c r="AY4183" s="195" t="s">
        <v>177</v>
      </c>
    </row>
    <row r="4184" spans="2:51" s="12" customFormat="1" ht="12">
      <c r="B4184" s="194"/>
      <c r="D4184" s="191" t="s">
        <v>188</v>
      </c>
      <c r="E4184" s="195" t="s">
        <v>3</v>
      </c>
      <c r="F4184" s="196" t="s">
        <v>3202</v>
      </c>
      <c r="H4184" s="197">
        <v>8.8</v>
      </c>
      <c r="I4184" s="198"/>
      <c r="L4184" s="194"/>
      <c r="M4184" s="199"/>
      <c r="N4184" s="200"/>
      <c r="O4184" s="200"/>
      <c r="P4184" s="200"/>
      <c r="Q4184" s="200"/>
      <c r="R4184" s="200"/>
      <c r="S4184" s="200"/>
      <c r="T4184" s="201"/>
      <c r="AT4184" s="195" t="s">
        <v>188</v>
      </c>
      <c r="AU4184" s="195" t="s">
        <v>81</v>
      </c>
      <c r="AV4184" s="12" t="s">
        <v>81</v>
      </c>
      <c r="AW4184" s="12" t="s">
        <v>34</v>
      </c>
      <c r="AX4184" s="12" t="s">
        <v>72</v>
      </c>
      <c r="AY4184" s="195" t="s">
        <v>177</v>
      </c>
    </row>
    <row r="4185" spans="2:51" s="12" customFormat="1" ht="12">
      <c r="B4185" s="194"/>
      <c r="D4185" s="191" t="s">
        <v>188</v>
      </c>
      <c r="E4185" s="195" t="s">
        <v>3</v>
      </c>
      <c r="F4185" s="196" t="s">
        <v>3202</v>
      </c>
      <c r="H4185" s="197">
        <v>8.8</v>
      </c>
      <c r="I4185" s="198"/>
      <c r="L4185" s="194"/>
      <c r="M4185" s="199"/>
      <c r="N4185" s="200"/>
      <c r="O4185" s="200"/>
      <c r="P4185" s="200"/>
      <c r="Q4185" s="200"/>
      <c r="R4185" s="200"/>
      <c r="S4185" s="200"/>
      <c r="T4185" s="201"/>
      <c r="AT4185" s="195" t="s">
        <v>188</v>
      </c>
      <c r="AU4185" s="195" t="s">
        <v>81</v>
      </c>
      <c r="AV4185" s="12" t="s">
        <v>81</v>
      </c>
      <c r="AW4185" s="12" t="s">
        <v>34</v>
      </c>
      <c r="AX4185" s="12" t="s">
        <v>72</v>
      </c>
      <c r="AY4185" s="195" t="s">
        <v>177</v>
      </c>
    </row>
    <row r="4186" spans="2:51" s="12" customFormat="1" ht="12">
      <c r="B4186" s="194"/>
      <c r="D4186" s="191" t="s">
        <v>188</v>
      </c>
      <c r="E4186" s="195" t="s">
        <v>3</v>
      </c>
      <c r="F4186" s="196" t="s">
        <v>3203</v>
      </c>
      <c r="H4186" s="197">
        <v>32.6</v>
      </c>
      <c r="I4186" s="198"/>
      <c r="L4186" s="194"/>
      <c r="M4186" s="199"/>
      <c r="N4186" s="200"/>
      <c r="O4186" s="200"/>
      <c r="P4186" s="200"/>
      <c r="Q4186" s="200"/>
      <c r="R4186" s="200"/>
      <c r="S4186" s="200"/>
      <c r="T4186" s="201"/>
      <c r="AT4186" s="195" t="s">
        <v>188</v>
      </c>
      <c r="AU4186" s="195" t="s">
        <v>81</v>
      </c>
      <c r="AV4186" s="12" t="s">
        <v>81</v>
      </c>
      <c r="AW4186" s="12" t="s">
        <v>34</v>
      </c>
      <c r="AX4186" s="12" t="s">
        <v>72</v>
      </c>
      <c r="AY4186" s="195" t="s">
        <v>177</v>
      </c>
    </row>
    <row r="4187" spans="2:51" s="12" customFormat="1" ht="12">
      <c r="B4187" s="194"/>
      <c r="D4187" s="191" t="s">
        <v>188</v>
      </c>
      <c r="E4187" s="195" t="s">
        <v>3</v>
      </c>
      <c r="F4187" s="196" t="s">
        <v>3204</v>
      </c>
      <c r="H4187" s="197">
        <v>16.152</v>
      </c>
      <c r="I4187" s="198"/>
      <c r="L4187" s="194"/>
      <c r="M4187" s="199"/>
      <c r="N4187" s="200"/>
      <c r="O4187" s="200"/>
      <c r="P4187" s="200"/>
      <c r="Q4187" s="200"/>
      <c r="R4187" s="200"/>
      <c r="S4187" s="200"/>
      <c r="T4187" s="201"/>
      <c r="AT4187" s="195" t="s">
        <v>188</v>
      </c>
      <c r="AU4187" s="195" t="s">
        <v>81</v>
      </c>
      <c r="AV4187" s="12" t="s">
        <v>81</v>
      </c>
      <c r="AW4187" s="12" t="s">
        <v>34</v>
      </c>
      <c r="AX4187" s="12" t="s">
        <v>72</v>
      </c>
      <c r="AY4187" s="195" t="s">
        <v>177</v>
      </c>
    </row>
    <row r="4188" spans="2:51" s="12" customFormat="1" ht="12">
      <c r="B4188" s="194"/>
      <c r="D4188" s="191" t="s">
        <v>188</v>
      </c>
      <c r="E4188" s="195" t="s">
        <v>3</v>
      </c>
      <c r="F4188" s="196" t="s">
        <v>3167</v>
      </c>
      <c r="H4188" s="197">
        <v>23.6</v>
      </c>
      <c r="I4188" s="198"/>
      <c r="L4188" s="194"/>
      <c r="M4188" s="199"/>
      <c r="N4188" s="200"/>
      <c r="O4188" s="200"/>
      <c r="P4188" s="200"/>
      <c r="Q4188" s="200"/>
      <c r="R4188" s="200"/>
      <c r="S4188" s="200"/>
      <c r="T4188" s="201"/>
      <c r="AT4188" s="195" t="s">
        <v>188</v>
      </c>
      <c r="AU4188" s="195" t="s">
        <v>81</v>
      </c>
      <c r="AV4188" s="12" t="s">
        <v>81</v>
      </c>
      <c r="AW4188" s="12" t="s">
        <v>34</v>
      </c>
      <c r="AX4188" s="12" t="s">
        <v>72</v>
      </c>
      <c r="AY4188" s="195" t="s">
        <v>177</v>
      </c>
    </row>
    <row r="4189" spans="2:51" s="12" customFormat="1" ht="12">
      <c r="B4189" s="194"/>
      <c r="D4189" s="191" t="s">
        <v>188</v>
      </c>
      <c r="E4189" s="195" t="s">
        <v>3</v>
      </c>
      <c r="F4189" s="196" t="s">
        <v>3202</v>
      </c>
      <c r="H4189" s="197">
        <v>8.8</v>
      </c>
      <c r="I4189" s="198"/>
      <c r="L4189" s="194"/>
      <c r="M4189" s="199"/>
      <c r="N4189" s="200"/>
      <c r="O4189" s="200"/>
      <c r="P4189" s="200"/>
      <c r="Q4189" s="200"/>
      <c r="R4189" s="200"/>
      <c r="S4189" s="200"/>
      <c r="T4189" s="201"/>
      <c r="AT4189" s="195" t="s">
        <v>188</v>
      </c>
      <c r="AU4189" s="195" t="s">
        <v>81</v>
      </c>
      <c r="AV4189" s="12" t="s">
        <v>81</v>
      </c>
      <c r="AW4189" s="12" t="s">
        <v>34</v>
      </c>
      <c r="AX4189" s="12" t="s">
        <v>72</v>
      </c>
      <c r="AY4189" s="195" t="s">
        <v>177</v>
      </c>
    </row>
    <row r="4190" spans="2:51" s="12" customFormat="1" ht="12">
      <c r="B4190" s="194"/>
      <c r="D4190" s="191" t="s">
        <v>188</v>
      </c>
      <c r="E4190" s="195" t="s">
        <v>3</v>
      </c>
      <c r="F4190" s="196" t="s">
        <v>3202</v>
      </c>
      <c r="H4190" s="197">
        <v>8.8</v>
      </c>
      <c r="I4190" s="198"/>
      <c r="L4190" s="194"/>
      <c r="M4190" s="199"/>
      <c r="N4190" s="200"/>
      <c r="O4190" s="200"/>
      <c r="P4190" s="200"/>
      <c r="Q4190" s="200"/>
      <c r="R4190" s="200"/>
      <c r="S4190" s="200"/>
      <c r="T4190" s="201"/>
      <c r="AT4190" s="195" t="s">
        <v>188</v>
      </c>
      <c r="AU4190" s="195" t="s">
        <v>81</v>
      </c>
      <c r="AV4190" s="12" t="s">
        <v>81</v>
      </c>
      <c r="AW4190" s="12" t="s">
        <v>34</v>
      </c>
      <c r="AX4190" s="12" t="s">
        <v>72</v>
      </c>
      <c r="AY4190" s="195" t="s">
        <v>177</v>
      </c>
    </row>
    <row r="4191" spans="2:51" s="12" customFormat="1" ht="12">
      <c r="B4191" s="194"/>
      <c r="D4191" s="191" t="s">
        <v>188</v>
      </c>
      <c r="E4191" s="195" t="s">
        <v>3</v>
      </c>
      <c r="F4191" s="196" t="s">
        <v>3205</v>
      </c>
      <c r="H4191" s="197">
        <v>21.2</v>
      </c>
      <c r="I4191" s="198"/>
      <c r="L4191" s="194"/>
      <c r="M4191" s="199"/>
      <c r="N4191" s="200"/>
      <c r="O4191" s="200"/>
      <c r="P4191" s="200"/>
      <c r="Q4191" s="200"/>
      <c r="R4191" s="200"/>
      <c r="S4191" s="200"/>
      <c r="T4191" s="201"/>
      <c r="AT4191" s="195" t="s">
        <v>188</v>
      </c>
      <c r="AU4191" s="195" t="s">
        <v>81</v>
      </c>
      <c r="AV4191" s="12" t="s">
        <v>81</v>
      </c>
      <c r="AW4191" s="12" t="s">
        <v>34</v>
      </c>
      <c r="AX4191" s="12" t="s">
        <v>72</v>
      </c>
      <c r="AY4191" s="195" t="s">
        <v>177</v>
      </c>
    </row>
    <row r="4192" spans="2:51" s="12" customFormat="1" ht="12">
      <c r="B4192" s="194"/>
      <c r="D4192" s="191" t="s">
        <v>188</v>
      </c>
      <c r="E4192" s="195" t="s">
        <v>3</v>
      </c>
      <c r="F4192" s="196" t="s">
        <v>3206</v>
      </c>
      <c r="H4192" s="197">
        <v>323.2</v>
      </c>
      <c r="I4192" s="198"/>
      <c r="L4192" s="194"/>
      <c r="M4192" s="199"/>
      <c r="N4192" s="200"/>
      <c r="O4192" s="200"/>
      <c r="P4192" s="200"/>
      <c r="Q4192" s="200"/>
      <c r="R4192" s="200"/>
      <c r="S4192" s="200"/>
      <c r="T4192" s="201"/>
      <c r="AT4192" s="195" t="s">
        <v>188</v>
      </c>
      <c r="AU4192" s="195" t="s">
        <v>81</v>
      </c>
      <c r="AV4192" s="12" t="s">
        <v>81</v>
      </c>
      <c r="AW4192" s="12" t="s">
        <v>34</v>
      </c>
      <c r="AX4192" s="12" t="s">
        <v>72</v>
      </c>
      <c r="AY4192" s="195" t="s">
        <v>177</v>
      </c>
    </row>
    <row r="4193" spans="2:51" s="12" customFormat="1" ht="12">
      <c r="B4193" s="194"/>
      <c r="D4193" s="191" t="s">
        <v>188</v>
      </c>
      <c r="E4193" s="195" t="s">
        <v>3</v>
      </c>
      <c r="F4193" s="196" t="s">
        <v>3207</v>
      </c>
      <c r="H4193" s="197">
        <v>22</v>
      </c>
      <c r="I4193" s="198"/>
      <c r="L4193" s="194"/>
      <c r="M4193" s="199"/>
      <c r="N4193" s="200"/>
      <c r="O4193" s="200"/>
      <c r="P4193" s="200"/>
      <c r="Q4193" s="200"/>
      <c r="R4193" s="200"/>
      <c r="S4193" s="200"/>
      <c r="T4193" s="201"/>
      <c r="AT4193" s="195" t="s">
        <v>188</v>
      </c>
      <c r="AU4193" s="195" t="s">
        <v>81</v>
      </c>
      <c r="AV4193" s="12" t="s">
        <v>81</v>
      </c>
      <c r="AW4193" s="12" t="s">
        <v>34</v>
      </c>
      <c r="AX4193" s="12" t="s">
        <v>72</v>
      </c>
      <c r="AY4193" s="195" t="s">
        <v>177</v>
      </c>
    </row>
    <row r="4194" spans="2:51" s="12" customFormat="1" ht="12">
      <c r="B4194" s="194"/>
      <c r="D4194" s="191" t="s">
        <v>188</v>
      </c>
      <c r="E4194" s="195" t="s">
        <v>3</v>
      </c>
      <c r="F4194" s="196" t="s">
        <v>3208</v>
      </c>
      <c r="H4194" s="197">
        <v>22.4</v>
      </c>
      <c r="I4194" s="198"/>
      <c r="L4194" s="194"/>
      <c r="M4194" s="199"/>
      <c r="N4194" s="200"/>
      <c r="O4194" s="200"/>
      <c r="P4194" s="200"/>
      <c r="Q4194" s="200"/>
      <c r="R4194" s="200"/>
      <c r="S4194" s="200"/>
      <c r="T4194" s="201"/>
      <c r="AT4194" s="195" t="s">
        <v>188</v>
      </c>
      <c r="AU4194" s="195" t="s">
        <v>81</v>
      </c>
      <c r="AV4194" s="12" t="s">
        <v>81</v>
      </c>
      <c r="AW4194" s="12" t="s">
        <v>34</v>
      </c>
      <c r="AX4194" s="12" t="s">
        <v>72</v>
      </c>
      <c r="AY4194" s="195" t="s">
        <v>177</v>
      </c>
    </row>
    <row r="4195" spans="2:51" s="14" customFormat="1" ht="12">
      <c r="B4195" s="221"/>
      <c r="D4195" s="191" t="s">
        <v>188</v>
      </c>
      <c r="E4195" s="222" t="s">
        <v>3</v>
      </c>
      <c r="F4195" s="223" t="s">
        <v>1168</v>
      </c>
      <c r="H4195" s="224">
        <v>842.1520000000002</v>
      </c>
      <c r="I4195" s="225"/>
      <c r="L4195" s="221"/>
      <c r="M4195" s="226"/>
      <c r="N4195" s="227"/>
      <c r="O4195" s="227"/>
      <c r="P4195" s="227"/>
      <c r="Q4195" s="227"/>
      <c r="R4195" s="227"/>
      <c r="S4195" s="227"/>
      <c r="T4195" s="228"/>
      <c r="AT4195" s="222" t="s">
        <v>188</v>
      </c>
      <c r="AU4195" s="222" t="s">
        <v>81</v>
      </c>
      <c r="AV4195" s="14" t="s">
        <v>194</v>
      </c>
      <c r="AW4195" s="14" t="s">
        <v>34</v>
      </c>
      <c r="AX4195" s="14" t="s">
        <v>72</v>
      </c>
      <c r="AY4195" s="222" t="s">
        <v>177</v>
      </c>
    </row>
    <row r="4196" spans="2:51" s="12" customFormat="1" ht="12">
      <c r="B4196" s="194"/>
      <c r="D4196" s="191" t="s">
        <v>188</v>
      </c>
      <c r="E4196" s="195" t="s">
        <v>3</v>
      </c>
      <c r="F4196" s="196" t="s">
        <v>1582</v>
      </c>
      <c r="H4196" s="197">
        <v>17.6</v>
      </c>
      <c r="I4196" s="198"/>
      <c r="L4196" s="194"/>
      <c r="M4196" s="199"/>
      <c r="N4196" s="200"/>
      <c r="O4196" s="200"/>
      <c r="P4196" s="200"/>
      <c r="Q4196" s="200"/>
      <c r="R4196" s="200"/>
      <c r="S4196" s="200"/>
      <c r="T4196" s="201"/>
      <c r="AT4196" s="195" t="s">
        <v>188</v>
      </c>
      <c r="AU4196" s="195" t="s">
        <v>81</v>
      </c>
      <c r="AV4196" s="12" t="s">
        <v>81</v>
      </c>
      <c r="AW4196" s="12" t="s">
        <v>34</v>
      </c>
      <c r="AX4196" s="12" t="s">
        <v>72</v>
      </c>
      <c r="AY4196" s="195" t="s">
        <v>177</v>
      </c>
    </row>
    <row r="4197" spans="2:51" s="12" customFormat="1" ht="12">
      <c r="B4197" s="194"/>
      <c r="D4197" s="191" t="s">
        <v>188</v>
      </c>
      <c r="E4197" s="195" t="s">
        <v>3</v>
      </c>
      <c r="F4197" s="196" t="s">
        <v>1582</v>
      </c>
      <c r="H4197" s="197">
        <v>17.6</v>
      </c>
      <c r="I4197" s="198"/>
      <c r="L4197" s="194"/>
      <c r="M4197" s="199"/>
      <c r="N4197" s="200"/>
      <c r="O4197" s="200"/>
      <c r="P4197" s="200"/>
      <c r="Q4197" s="200"/>
      <c r="R4197" s="200"/>
      <c r="S4197" s="200"/>
      <c r="T4197" s="201"/>
      <c r="AT4197" s="195" t="s">
        <v>188</v>
      </c>
      <c r="AU4197" s="195" t="s">
        <v>81</v>
      </c>
      <c r="AV4197" s="12" t="s">
        <v>81</v>
      </c>
      <c r="AW4197" s="12" t="s">
        <v>34</v>
      </c>
      <c r="AX4197" s="12" t="s">
        <v>72</v>
      </c>
      <c r="AY4197" s="195" t="s">
        <v>177</v>
      </c>
    </row>
    <row r="4198" spans="2:51" s="12" customFormat="1" ht="12">
      <c r="B4198" s="194"/>
      <c r="D4198" s="191" t="s">
        <v>188</v>
      </c>
      <c r="E4198" s="195" t="s">
        <v>3</v>
      </c>
      <c r="F4198" s="196" t="s">
        <v>3190</v>
      </c>
      <c r="H4198" s="197">
        <v>19.6</v>
      </c>
      <c r="I4198" s="198"/>
      <c r="L4198" s="194"/>
      <c r="M4198" s="199"/>
      <c r="N4198" s="200"/>
      <c r="O4198" s="200"/>
      <c r="P4198" s="200"/>
      <c r="Q4198" s="200"/>
      <c r="R4198" s="200"/>
      <c r="S4198" s="200"/>
      <c r="T4198" s="201"/>
      <c r="AT4198" s="195" t="s">
        <v>188</v>
      </c>
      <c r="AU4198" s="195" t="s">
        <v>81</v>
      </c>
      <c r="AV4198" s="12" t="s">
        <v>81</v>
      </c>
      <c r="AW4198" s="12" t="s">
        <v>34</v>
      </c>
      <c r="AX4198" s="12" t="s">
        <v>72</v>
      </c>
      <c r="AY4198" s="195" t="s">
        <v>177</v>
      </c>
    </row>
    <row r="4199" spans="2:51" s="12" customFormat="1" ht="12">
      <c r="B4199" s="194"/>
      <c r="D4199" s="191" t="s">
        <v>188</v>
      </c>
      <c r="E4199" s="195" t="s">
        <v>3</v>
      </c>
      <c r="F4199" s="196" t="s">
        <v>3191</v>
      </c>
      <c r="H4199" s="197">
        <v>17.2</v>
      </c>
      <c r="I4199" s="198"/>
      <c r="L4199" s="194"/>
      <c r="M4199" s="199"/>
      <c r="N4199" s="200"/>
      <c r="O4199" s="200"/>
      <c r="P4199" s="200"/>
      <c r="Q4199" s="200"/>
      <c r="R4199" s="200"/>
      <c r="S4199" s="200"/>
      <c r="T4199" s="201"/>
      <c r="AT4199" s="195" t="s">
        <v>188</v>
      </c>
      <c r="AU4199" s="195" t="s">
        <v>81</v>
      </c>
      <c r="AV4199" s="12" t="s">
        <v>81</v>
      </c>
      <c r="AW4199" s="12" t="s">
        <v>34</v>
      </c>
      <c r="AX4199" s="12" t="s">
        <v>72</v>
      </c>
      <c r="AY4199" s="195" t="s">
        <v>177</v>
      </c>
    </row>
    <row r="4200" spans="2:51" s="12" customFormat="1" ht="12">
      <c r="B4200" s="194"/>
      <c r="D4200" s="191" t="s">
        <v>188</v>
      </c>
      <c r="E4200" s="195" t="s">
        <v>3</v>
      </c>
      <c r="F4200" s="196" t="s">
        <v>1566</v>
      </c>
      <c r="H4200" s="197">
        <v>11.2</v>
      </c>
      <c r="I4200" s="198"/>
      <c r="L4200" s="194"/>
      <c r="M4200" s="199"/>
      <c r="N4200" s="200"/>
      <c r="O4200" s="200"/>
      <c r="P4200" s="200"/>
      <c r="Q4200" s="200"/>
      <c r="R4200" s="200"/>
      <c r="S4200" s="200"/>
      <c r="T4200" s="201"/>
      <c r="AT4200" s="195" t="s">
        <v>188</v>
      </c>
      <c r="AU4200" s="195" t="s">
        <v>81</v>
      </c>
      <c r="AV4200" s="12" t="s">
        <v>81</v>
      </c>
      <c r="AW4200" s="12" t="s">
        <v>34</v>
      </c>
      <c r="AX4200" s="12" t="s">
        <v>72</v>
      </c>
      <c r="AY4200" s="195" t="s">
        <v>177</v>
      </c>
    </row>
    <row r="4201" spans="2:51" s="12" customFormat="1" ht="12">
      <c r="B4201" s="194"/>
      <c r="D4201" s="191" t="s">
        <v>188</v>
      </c>
      <c r="E4201" s="195" t="s">
        <v>3</v>
      </c>
      <c r="F4201" s="196" t="s">
        <v>1587</v>
      </c>
      <c r="H4201" s="197">
        <v>10</v>
      </c>
      <c r="I4201" s="198"/>
      <c r="L4201" s="194"/>
      <c r="M4201" s="199"/>
      <c r="N4201" s="200"/>
      <c r="O4201" s="200"/>
      <c r="P4201" s="200"/>
      <c r="Q4201" s="200"/>
      <c r="R4201" s="200"/>
      <c r="S4201" s="200"/>
      <c r="T4201" s="201"/>
      <c r="AT4201" s="195" t="s">
        <v>188</v>
      </c>
      <c r="AU4201" s="195" t="s">
        <v>81</v>
      </c>
      <c r="AV4201" s="12" t="s">
        <v>81</v>
      </c>
      <c r="AW4201" s="12" t="s">
        <v>34</v>
      </c>
      <c r="AX4201" s="12" t="s">
        <v>72</v>
      </c>
      <c r="AY4201" s="195" t="s">
        <v>177</v>
      </c>
    </row>
    <row r="4202" spans="2:51" s="12" customFormat="1" ht="12">
      <c r="B4202" s="194"/>
      <c r="D4202" s="191" t="s">
        <v>188</v>
      </c>
      <c r="E4202" s="195" t="s">
        <v>3</v>
      </c>
      <c r="F4202" s="196" t="s">
        <v>1588</v>
      </c>
      <c r="H4202" s="197">
        <v>20.8</v>
      </c>
      <c r="I4202" s="198"/>
      <c r="L4202" s="194"/>
      <c r="M4202" s="199"/>
      <c r="N4202" s="200"/>
      <c r="O4202" s="200"/>
      <c r="P4202" s="200"/>
      <c r="Q4202" s="200"/>
      <c r="R4202" s="200"/>
      <c r="S4202" s="200"/>
      <c r="T4202" s="201"/>
      <c r="AT4202" s="195" t="s">
        <v>188</v>
      </c>
      <c r="AU4202" s="195" t="s">
        <v>81</v>
      </c>
      <c r="AV4202" s="12" t="s">
        <v>81</v>
      </c>
      <c r="AW4202" s="12" t="s">
        <v>34</v>
      </c>
      <c r="AX4202" s="12" t="s">
        <v>72</v>
      </c>
      <c r="AY4202" s="195" t="s">
        <v>177</v>
      </c>
    </row>
    <row r="4203" spans="2:51" s="12" customFormat="1" ht="12">
      <c r="B4203" s="194"/>
      <c r="D4203" s="191" t="s">
        <v>188</v>
      </c>
      <c r="E4203" s="195" t="s">
        <v>3</v>
      </c>
      <c r="F4203" s="196" t="s">
        <v>3209</v>
      </c>
      <c r="H4203" s="197">
        <v>8.8</v>
      </c>
      <c r="I4203" s="198"/>
      <c r="L4203" s="194"/>
      <c r="M4203" s="199"/>
      <c r="N4203" s="200"/>
      <c r="O4203" s="200"/>
      <c r="P4203" s="200"/>
      <c r="Q4203" s="200"/>
      <c r="R4203" s="200"/>
      <c r="S4203" s="200"/>
      <c r="T4203" s="201"/>
      <c r="AT4203" s="195" t="s">
        <v>188</v>
      </c>
      <c r="AU4203" s="195" t="s">
        <v>81</v>
      </c>
      <c r="AV4203" s="12" t="s">
        <v>81</v>
      </c>
      <c r="AW4203" s="12" t="s">
        <v>34</v>
      </c>
      <c r="AX4203" s="12" t="s">
        <v>72</v>
      </c>
      <c r="AY4203" s="195" t="s">
        <v>177</v>
      </c>
    </row>
    <row r="4204" spans="2:51" s="12" customFormat="1" ht="12">
      <c r="B4204" s="194"/>
      <c r="D4204" s="191" t="s">
        <v>188</v>
      </c>
      <c r="E4204" s="195" t="s">
        <v>3</v>
      </c>
      <c r="F4204" s="196" t="s">
        <v>3209</v>
      </c>
      <c r="H4204" s="197">
        <v>8.8</v>
      </c>
      <c r="I4204" s="198"/>
      <c r="L4204" s="194"/>
      <c r="M4204" s="199"/>
      <c r="N4204" s="200"/>
      <c r="O4204" s="200"/>
      <c r="P4204" s="200"/>
      <c r="Q4204" s="200"/>
      <c r="R4204" s="200"/>
      <c r="S4204" s="200"/>
      <c r="T4204" s="201"/>
      <c r="AT4204" s="195" t="s">
        <v>188</v>
      </c>
      <c r="AU4204" s="195" t="s">
        <v>81</v>
      </c>
      <c r="AV4204" s="12" t="s">
        <v>81</v>
      </c>
      <c r="AW4204" s="12" t="s">
        <v>34</v>
      </c>
      <c r="AX4204" s="12" t="s">
        <v>72</v>
      </c>
      <c r="AY4204" s="195" t="s">
        <v>177</v>
      </c>
    </row>
    <row r="4205" spans="2:51" s="12" customFormat="1" ht="12">
      <c r="B4205" s="194"/>
      <c r="D4205" s="191" t="s">
        <v>188</v>
      </c>
      <c r="E4205" s="195" t="s">
        <v>3</v>
      </c>
      <c r="F4205" s="196" t="s">
        <v>1585</v>
      </c>
      <c r="H4205" s="197">
        <v>11.2</v>
      </c>
      <c r="I4205" s="198"/>
      <c r="L4205" s="194"/>
      <c r="M4205" s="199"/>
      <c r="N4205" s="200"/>
      <c r="O4205" s="200"/>
      <c r="P4205" s="200"/>
      <c r="Q4205" s="200"/>
      <c r="R4205" s="200"/>
      <c r="S4205" s="200"/>
      <c r="T4205" s="201"/>
      <c r="AT4205" s="195" t="s">
        <v>188</v>
      </c>
      <c r="AU4205" s="195" t="s">
        <v>81</v>
      </c>
      <c r="AV4205" s="12" t="s">
        <v>81</v>
      </c>
      <c r="AW4205" s="12" t="s">
        <v>34</v>
      </c>
      <c r="AX4205" s="12" t="s">
        <v>72</v>
      </c>
      <c r="AY4205" s="195" t="s">
        <v>177</v>
      </c>
    </row>
    <row r="4206" spans="2:51" s="12" customFormat="1" ht="12">
      <c r="B4206" s="194"/>
      <c r="D4206" s="191" t="s">
        <v>188</v>
      </c>
      <c r="E4206" s="195" t="s">
        <v>3</v>
      </c>
      <c r="F4206" s="196" t="s">
        <v>1585</v>
      </c>
      <c r="H4206" s="197">
        <v>11.2</v>
      </c>
      <c r="I4206" s="198"/>
      <c r="L4206" s="194"/>
      <c r="M4206" s="199"/>
      <c r="N4206" s="200"/>
      <c r="O4206" s="200"/>
      <c r="P4206" s="200"/>
      <c r="Q4206" s="200"/>
      <c r="R4206" s="200"/>
      <c r="S4206" s="200"/>
      <c r="T4206" s="201"/>
      <c r="AT4206" s="195" t="s">
        <v>188</v>
      </c>
      <c r="AU4206" s="195" t="s">
        <v>81</v>
      </c>
      <c r="AV4206" s="12" t="s">
        <v>81</v>
      </c>
      <c r="AW4206" s="12" t="s">
        <v>34</v>
      </c>
      <c r="AX4206" s="12" t="s">
        <v>72</v>
      </c>
      <c r="AY4206" s="195" t="s">
        <v>177</v>
      </c>
    </row>
    <row r="4207" spans="2:51" s="12" customFormat="1" ht="12">
      <c r="B4207" s="194"/>
      <c r="D4207" s="191" t="s">
        <v>188</v>
      </c>
      <c r="E4207" s="195" t="s">
        <v>3</v>
      </c>
      <c r="F4207" s="196" t="s">
        <v>3193</v>
      </c>
      <c r="H4207" s="197">
        <v>20.6</v>
      </c>
      <c r="I4207" s="198"/>
      <c r="L4207" s="194"/>
      <c r="M4207" s="199"/>
      <c r="N4207" s="200"/>
      <c r="O4207" s="200"/>
      <c r="P4207" s="200"/>
      <c r="Q4207" s="200"/>
      <c r="R4207" s="200"/>
      <c r="S4207" s="200"/>
      <c r="T4207" s="201"/>
      <c r="AT4207" s="195" t="s">
        <v>188</v>
      </c>
      <c r="AU4207" s="195" t="s">
        <v>81</v>
      </c>
      <c r="AV4207" s="12" t="s">
        <v>81</v>
      </c>
      <c r="AW4207" s="12" t="s">
        <v>34</v>
      </c>
      <c r="AX4207" s="12" t="s">
        <v>72</v>
      </c>
      <c r="AY4207" s="195" t="s">
        <v>177</v>
      </c>
    </row>
    <row r="4208" spans="2:51" s="12" customFormat="1" ht="12">
      <c r="B4208" s="194"/>
      <c r="D4208" s="191" t="s">
        <v>188</v>
      </c>
      <c r="E4208" s="195" t="s">
        <v>3</v>
      </c>
      <c r="F4208" s="196" t="s">
        <v>3194</v>
      </c>
      <c r="H4208" s="197">
        <v>20.8</v>
      </c>
      <c r="I4208" s="198"/>
      <c r="L4208" s="194"/>
      <c r="M4208" s="199"/>
      <c r="N4208" s="200"/>
      <c r="O4208" s="200"/>
      <c r="P4208" s="200"/>
      <c r="Q4208" s="200"/>
      <c r="R4208" s="200"/>
      <c r="S4208" s="200"/>
      <c r="T4208" s="201"/>
      <c r="AT4208" s="195" t="s">
        <v>188</v>
      </c>
      <c r="AU4208" s="195" t="s">
        <v>81</v>
      </c>
      <c r="AV4208" s="12" t="s">
        <v>81</v>
      </c>
      <c r="AW4208" s="12" t="s">
        <v>34</v>
      </c>
      <c r="AX4208" s="12" t="s">
        <v>72</v>
      </c>
      <c r="AY4208" s="195" t="s">
        <v>177</v>
      </c>
    </row>
    <row r="4209" spans="2:51" s="12" customFormat="1" ht="12">
      <c r="B4209" s="194"/>
      <c r="D4209" s="191" t="s">
        <v>188</v>
      </c>
      <c r="E4209" s="195" t="s">
        <v>3</v>
      </c>
      <c r="F4209" s="196" t="s">
        <v>3210</v>
      </c>
      <c r="H4209" s="197">
        <v>11.4</v>
      </c>
      <c r="I4209" s="198"/>
      <c r="L4209" s="194"/>
      <c r="M4209" s="199"/>
      <c r="N4209" s="200"/>
      <c r="O4209" s="200"/>
      <c r="P4209" s="200"/>
      <c r="Q4209" s="200"/>
      <c r="R4209" s="200"/>
      <c r="S4209" s="200"/>
      <c r="T4209" s="201"/>
      <c r="AT4209" s="195" t="s">
        <v>188</v>
      </c>
      <c r="AU4209" s="195" t="s">
        <v>81</v>
      </c>
      <c r="AV4209" s="12" t="s">
        <v>81</v>
      </c>
      <c r="AW4209" s="12" t="s">
        <v>34</v>
      </c>
      <c r="AX4209" s="12" t="s">
        <v>72</v>
      </c>
      <c r="AY4209" s="195" t="s">
        <v>177</v>
      </c>
    </row>
    <row r="4210" spans="2:51" s="12" customFormat="1" ht="12">
      <c r="B4210" s="194"/>
      <c r="D4210" s="191" t="s">
        <v>188</v>
      </c>
      <c r="E4210" s="195" t="s">
        <v>3</v>
      </c>
      <c r="F4210" s="196" t="s">
        <v>3210</v>
      </c>
      <c r="H4210" s="197">
        <v>11.4</v>
      </c>
      <c r="I4210" s="198"/>
      <c r="L4210" s="194"/>
      <c r="M4210" s="199"/>
      <c r="N4210" s="200"/>
      <c r="O4210" s="200"/>
      <c r="P4210" s="200"/>
      <c r="Q4210" s="200"/>
      <c r="R4210" s="200"/>
      <c r="S4210" s="200"/>
      <c r="T4210" s="201"/>
      <c r="AT4210" s="195" t="s">
        <v>188</v>
      </c>
      <c r="AU4210" s="195" t="s">
        <v>81</v>
      </c>
      <c r="AV4210" s="12" t="s">
        <v>81</v>
      </c>
      <c r="AW4210" s="12" t="s">
        <v>34</v>
      </c>
      <c r="AX4210" s="12" t="s">
        <v>72</v>
      </c>
      <c r="AY4210" s="195" t="s">
        <v>177</v>
      </c>
    </row>
    <row r="4211" spans="2:51" s="12" customFormat="1" ht="12">
      <c r="B4211" s="194"/>
      <c r="D4211" s="191" t="s">
        <v>188</v>
      </c>
      <c r="E4211" s="195" t="s">
        <v>3</v>
      </c>
      <c r="F4211" s="196" t="s">
        <v>3166</v>
      </c>
      <c r="H4211" s="197">
        <v>10</v>
      </c>
      <c r="I4211" s="198"/>
      <c r="L4211" s="194"/>
      <c r="M4211" s="199"/>
      <c r="N4211" s="200"/>
      <c r="O4211" s="200"/>
      <c r="P4211" s="200"/>
      <c r="Q4211" s="200"/>
      <c r="R4211" s="200"/>
      <c r="S4211" s="200"/>
      <c r="T4211" s="201"/>
      <c r="AT4211" s="195" t="s">
        <v>188</v>
      </c>
      <c r="AU4211" s="195" t="s">
        <v>81</v>
      </c>
      <c r="AV4211" s="12" t="s">
        <v>81</v>
      </c>
      <c r="AW4211" s="12" t="s">
        <v>34</v>
      </c>
      <c r="AX4211" s="12" t="s">
        <v>72</v>
      </c>
      <c r="AY4211" s="195" t="s">
        <v>177</v>
      </c>
    </row>
    <row r="4212" spans="2:51" s="12" customFormat="1" ht="12">
      <c r="B4212" s="194"/>
      <c r="D4212" s="191" t="s">
        <v>188</v>
      </c>
      <c r="E4212" s="195" t="s">
        <v>3</v>
      </c>
      <c r="F4212" s="196" t="s">
        <v>3211</v>
      </c>
      <c r="H4212" s="197">
        <v>9.6</v>
      </c>
      <c r="I4212" s="198"/>
      <c r="L4212" s="194"/>
      <c r="M4212" s="199"/>
      <c r="N4212" s="200"/>
      <c r="O4212" s="200"/>
      <c r="P4212" s="200"/>
      <c r="Q4212" s="200"/>
      <c r="R4212" s="200"/>
      <c r="S4212" s="200"/>
      <c r="T4212" s="201"/>
      <c r="AT4212" s="195" t="s">
        <v>188</v>
      </c>
      <c r="AU4212" s="195" t="s">
        <v>81</v>
      </c>
      <c r="AV4212" s="12" t="s">
        <v>81</v>
      </c>
      <c r="AW4212" s="12" t="s">
        <v>34</v>
      </c>
      <c r="AX4212" s="12" t="s">
        <v>72</v>
      </c>
      <c r="AY4212" s="195" t="s">
        <v>177</v>
      </c>
    </row>
    <row r="4213" spans="2:51" s="12" customFormat="1" ht="12">
      <c r="B4213" s="194"/>
      <c r="D4213" s="191" t="s">
        <v>188</v>
      </c>
      <c r="E4213" s="195" t="s">
        <v>3</v>
      </c>
      <c r="F4213" s="196" t="s">
        <v>3209</v>
      </c>
      <c r="H4213" s="197">
        <v>8.8</v>
      </c>
      <c r="I4213" s="198"/>
      <c r="L4213" s="194"/>
      <c r="M4213" s="199"/>
      <c r="N4213" s="200"/>
      <c r="O4213" s="200"/>
      <c r="P4213" s="200"/>
      <c r="Q4213" s="200"/>
      <c r="R4213" s="200"/>
      <c r="S4213" s="200"/>
      <c r="T4213" s="201"/>
      <c r="AT4213" s="195" t="s">
        <v>188</v>
      </c>
      <c r="AU4213" s="195" t="s">
        <v>81</v>
      </c>
      <c r="AV4213" s="12" t="s">
        <v>81</v>
      </c>
      <c r="AW4213" s="12" t="s">
        <v>34</v>
      </c>
      <c r="AX4213" s="12" t="s">
        <v>72</v>
      </c>
      <c r="AY4213" s="195" t="s">
        <v>177</v>
      </c>
    </row>
    <row r="4214" spans="2:51" s="12" customFormat="1" ht="12">
      <c r="B4214" s="194"/>
      <c r="D4214" s="191" t="s">
        <v>188</v>
      </c>
      <c r="E4214" s="195" t="s">
        <v>3</v>
      </c>
      <c r="F4214" s="196" t="s">
        <v>3209</v>
      </c>
      <c r="H4214" s="197">
        <v>8.8</v>
      </c>
      <c r="I4214" s="198"/>
      <c r="L4214" s="194"/>
      <c r="M4214" s="199"/>
      <c r="N4214" s="200"/>
      <c r="O4214" s="200"/>
      <c r="P4214" s="200"/>
      <c r="Q4214" s="200"/>
      <c r="R4214" s="200"/>
      <c r="S4214" s="200"/>
      <c r="T4214" s="201"/>
      <c r="AT4214" s="195" t="s">
        <v>188</v>
      </c>
      <c r="AU4214" s="195" t="s">
        <v>81</v>
      </c>
      <c r="AV4214" s="12" t="s">
        <v>81</v>
      </c>
      <c r="AW4214" s="12" t="s">
        <v>34</v>
      </c>
      <c r="AX4214" s="12" t="s">
        <v>72</v>
      </c>
      <c r="AY4214" s="195" t="s">
        <v>177</v>
      </c>
    </row>
    <row r="4215" spans="2:51" s="12" customFormat="1" ht="12">
      <c r="B4215" s="194"/>
      <c r="D4215" s="191" t="s">
        <v>188</v>
      </c>
      <c r="E4215" s="195" t="s">
        <v>3</v>
      </c>
      <c r="F4215" s="196" t="s">
        <v>3198</v>
      </c>
      <c r="H4215" s="197">
        <v>18.8</v>
      </c>
      <c r="I4215" s="198"/>
      <c r="L4215" s="194"/>
      <c r="M4215" s="199"/>
      <c r="N4215" s="200"/>
      <c r="O4215" s="200"/>
      <c r="P4215" s="200"/>
      <c r="Q4215" s="200"/>
      <c r="R4215" s="200"/>
      <c r="S4215" s="200"/>
      <c r="T4215" s="201"/>
      <c r="AT4215" s="195" t="s">
        <v>188</v>
      </c>
      <c r="AU4215" s="195" t="s">
        <v>81</v>
      </c>
      <c r="AV4215" s="12" t="s">
        <v>81</v>
      </c>
      <c r="AW4215" s="12" t="s">
        <v>34</v>
      </c>
      <c r="AX4215" s="12" t="s">
        <v>72</v>
      </c>
      <c r="AY4215" s="195" t="s">
        <v>177</v>
      </c>
    </row>
    <row r="4216" spans="2:51" s="12" customFormat="1" ht="12">
      <c r="B4216" s="194"/>
      <c r="D4216" s="191" t="s">
        <v>188</v>
      </c>
      <c r="E4216" s="195" t="s">
        <v>3</v>
      </c>
      <c r="F4216" s="196" t="s">
        <v>3212</v>
      </c>
      <c r="H4216" s="197">
        <v>23.2</v>
      </c>
      <c r="I4216" s="198"/>
      <c r="L4216" s="194"/>
      <c r="M4216" s="199"/>
      <c r="N4216" s="200"/>
      <c r="O4216" s="200"/>
      <c r="P4216" s="200"/>
      <c r="Q4216" s="200"/>
      <c r="R4216" s="200"/>
      <c r="S4216" s="200"/>
      <c r="T4216" s="201"/>
      <c r="AT4216" s="195" t="s">
        <v>188</v>
      </c>
      <c r="AU4216" s="195" t="s">
        <v>81</v>
      </c>
      <c r="AV4216" s="12" t="s">
        <v>81</v>
      </c>
      <c r="AW4216" s="12" t="s">
        <v>34</v>
      </c>
      <c r="AX4216" s="12" t="s">
        <v>72</v>
      </c>
      <c r="AY4216" s="195" t="s">
        <v>177</v>
      </c>
    </row>
    <row r="4217" spans="2:51" s="12" customFormat="1" ht="12">
      <c r="B4217" s="194"/>
      <c r="D4217" s="191" t="s">
        <v>188</v>
      </c>
      <c r="E4217" s="195" t="s">
        <v>3</v>
      </c>
      <c r="F4217" s="196" t="s">
        <v>3201</v>
      </c>
      <c r="H4217" s="197">
        <v>10.4</v>
      </c>
      <c r="I4217" s="198"/>
      <c r="L4217" s="194"/>
      <c r="M4217" s="199"/>
      <c r="N4217" s="200"/>
      <c r="O4217" s="200"/>
      <c r="P4217" s="200"/>
      <c r="Q4217" s="200"/>
      <c r="R4217" s="200"/>
      <c r="S4217" s="200"/>
      <c r="T4217" s="201"/>
      <c r="AT4217" s="195" t="s">
        <v>188</v>
      </c>
      <c r="AU4217" s="195" t="s">
        <v>81</v>
      </c>
      <c r="AV4217" s="12" t="s">
        <v>81</v>
      </c>
      <c r="AW4217" s="12" t="s">
        <v>34</v>
      </c>
      <c r="AX4217" s="12" t="s">
        <v>72</v>
      </c>
      <c r="AY4217" s="195" t="s">
        <v>177</v>
      </c>
    </row>
    <row r="4218" spans="2:51" s="12" customFormat="1" ht="12">
      <c r="B4218" s="194"/>
      <c r="D4218" s="191" t="s">
        <v>188</v>
      </c>
      <c r="E4218" s="195" t="s">
        <v>3</v>
      </c>
      <c r="F4218" s="196" t="s">
        <v>3201</v>
      </c>
      <c r="H4218" s="197">
        <v>10.4</v>
      </c>
      <c r="I4218" s="198"/>
      <c r="L4218" s="194"/>
      <c r="M4218" s="199"/>
      <c r="N4218" s="200"/>
      <c r="O4218" s="200"/>
      <c r="P4218" s="200"/>
      <c r="Q4218" s="200"/>
      <c r="R4218" s="200"/>
      <c r="S4218" s="200"/>
      <c r="T4218" s="201"/>
      <c r="AT4218" s="195" t="s">
        <v>188</v>
      </c>
      <c r="AU4218" s="195" t="s">
        <v>81</v>
      </c>
      <c r="AV4218" s="12" t="s">
        <v>81</v>
      </c>
      <c r="AW4218" s="12" t="s">
        <v>34</v>
      </c>
      <c r="AX4218" s="12" t="s">
        <v>72</v>
      </c>
      <c r="AY4218" s="195" t="s">
        <v>177</v>
      </c>
    </row>
    <row r="4219" spans="2:51" s="12" customFormat="1" ht="12">
      <c r="B4219" s="194"/>
      <c r="D4219" s="191" t="s">
        <v>188</v>
      </c>
      <c r="E4219" s="195" t="s">
        <v>3</v>
      </c>
      <c r="F4219" s="196" t="s">
        <v>3196</v>
      </c>
      <c r="H4219" s="197">
        <v>11.4</v>
      </c>
      <c r="I4219" s="198"/>
      <c r="L4219" s="194"/>
      <c r="M4219" s="199"/>
      <c r="N4219" s="200"/>
      <c r="O4219" s="200"/>
      <c r="P4219" s="200"/>
      <c r="Q4219" s="200"/>
      <c r="R4219" s="200"/>
      <c r="S4219" s="200"/>
      <c r="T4219" s="201"/>
      <c r="AT4219" s="195" t="s">
        <v>188</v>
      </c>
      <c r="AU4219" s="195" t="s">
        <v>81</v>
      </c>
      <c r="AV4219" s="12" t="s">
        <v>81</v>
      </c>
      <c r="AW4219" s="12" t="s">
        <v>34</v>
      </c>
      <c r="AX4219" s="12" t="s">
        <v>72</v>
      </c>
      <c r="AY4219" s="195" t="s">
        <v>177</v>
      </c>
    </row>
    <row r="4220" spans="2:51" s="12" customFormat="1" ht="12">
      <c r="B4220" s="194"/>
      <c r="D4220" s="191" t="s">
        <v>188</v>
      </c>
      <c r="E4220" s="195" t="s">
        <v>3</v>
      </c>
      <c r="F4220" s="196" t="s">
        <v>3196</v>
      </c>
      <c r="H4220" s="197">
        <v>11.4</v>
      </c>
      <c r="I4220" s="198"/>
      <c r="L4220" s="194"/>
      <c r="M4220" s="199"/>
      <c r="N4220" s="200"/>
      <c r="O4220" s="200"/>
      <c r="P4220" s="200"/>
      <c r="Q4220" s="200"/>
      <c r="R4220" s="200"/>
      <c r="S4220" s="200"/>
      <c r="T4220" s="201"/>
      <c r="AT4220" s="195" t="s">
        <v>188</v>
      </c>
      <c r="AU4220" s="195" t="s">
        <v>81</v>
      </c>
      <c r="AV4220" s="12" t="s">
        <v>81</v>
      </c>
      <c r="AW4220" s="12" t="s">
        <v>34</v>
      </c>
      <c r="AX4220" s="12" t="s">
        <v>72</v>
      </c>
      <c r="AY4220" s="195" t="s">
        <v>177</v>
      </c>
    </row>
    <row r="4221" spans="2:51" s="12" customFormat="1" ht="12">
      <c r="B4221" s="194"/>
      <c r="D4221" s="191" t="s">
        <v>188</v>
      </c>
      <c r="E4221" s="195" t="s">
        <v>3</v>
      </c>
      <c r="F4221" s="196" t="s">
        <v>3213</v>
      </c>
      <c r="H4221" s="197">
        <v>14</v>
      </c>
      <c r="I4221" s="198"/>
      <c r="L4221" s="194"/>
      <c r="M4221" s="199"/>
      <c r="N4221" s="200"/>
      <c r="O4221" s="200"/>
      <c r="P4221" s="200"/>
      <c r="Q4221" s="200"/>
      <c r="R4221" s="200"/>
      <c r="S4221" s="200"/>
      <c r="T4221" s="201"/>
      <c r="AT4221" s="195" t="s">
        <v>188</v>
      </c>
      <c r="AU4221" s="195" t="s">
        <v>81</v>
      </c>
      <c r="AV4221" s="12" t="s">
        <v>81</v>
      </c>
      <c r="AW4221" s="12" t="s">
        <v>34</v>
      </c>
      <c r="AX4221" s="12" t="s">
        <v>72</v>
      </c>
      <c r="AY4221" s="195" t="s">
        <v>177</v>
      </c>
    </row>
    <row r="4222" spans="2:51" s="12" customFormat="1" ht="12">
      <c r="B4222" s="194"/>
      <c r="D4222" s="191" t="s">
        <v>188</v>
      </c>
      <c r="E4222" s="195" t="s">
        <v>3</v>
      </c>
      <c r="F4222" s="196" t="s">
        <v>3213</v>
      </c>
      <c r="H4222" s="197">
        <v>14</v>
      </c>
      <c r="I4222" s="198"/>
      <c r="L4222" s="194"/>
      <c r="M4222" s="199"/>
      <c r="N4222" s="200"/>
      <c r="O4222" s="200"/>
      <c r="P4222" s="200"/>
      <c r="Q4222" s="200"/>
      <c r="R4222" s="200"/>
      <c r="S4222" s="200"/>
      <c r="T4222" s="201"/>
      <c r="AT4222" s="195" t="s">
        <v>188</v>
      </c>
      <c r="AU4222" s="195" t="s">
        <v>81</v>
      </c>
      <c r="AV4222" s="12" t="s">
        <v>81</v>
      </c>
      <c r="AW4222" s="12" t="s">
        <v>34</v>
      </c>
      <c r="AX4222" s="12" t="s">
        <v>72</v>
      </c>
      <c r="AY4222" s="195" t="s">
        <v>177</v>
      </c>
    </row>
    <row r="4223" spans="2:51" s="12" customFormat="1" ht="12">
      <c r="B4223" s="194"/>
      <c r="D4223" s="191" t="s">
        <v>188</v>
      </c>
      <c r="E4223" s="195" t="s">
        <v>3</v>
      </c>
      <c r="F4223" s="196" t="s">
        <v>3214</v>
      </c>
      <c r="H4223" s="197">
        <v>21.6</v>
      </c>
      <c r="I4223" s="198"/>
      <c r="L4223" s="194"/>
      <c r="M4223" s="199"/>
      <c r="N4223" s="200"/>
      <c r="O4223" s="200"/>
      <c r="P4223" s="200"/>
      <c r="Q4223" s="200"/>
      <c r="R4223" s="200"/>
      <c r="S4223" s="200"/>
      <c r="T4223" s="201"/>
      <c r="AT4223" s="195" t="s">
        <v>188</v>
      </c>
      <c r="AU4223" s="195" t="s">
        <v>81</v>
      </c>
      <c r="AV4223" s="12" t="s">
        <v>81</v>
      </c>
      <c r="AW4223" s="12" t="s">
        <v>34</v>
      </c>
      <c r="AX4223" s="12" t="s">
        <v>72</v>
      </c>
      <c r="AY4223" s="195" t="s">
        <v>177</v>
      </c>
    </row>
    <row r="4224" spans="2:51" s="12" customFormat="1" ht="12">
      <c r="B4224" s="194"/>
      <c r="D4224" s="191" t="s">
        <v>188</v>
      </c>
      <c r="E4224" s="195" t="s">
        <v>3</v>
      </c>
      <c r="F4224" s="196" t="s">
        <v>3215</v>
      </c>
      <c r="H4224" s="197">
        <v>14</v>
      </c>
      <c r="I4224" s="198"/>
      <c r="L4224" s="194"/>
      <c r="M4224" s="199"/>
      <c r="N4224" s="200"/>
      <c r="O4224" s="200"/>
      <c r="P4224" s="200"/>
      <c r="Q4224" s="200"/>
      <c r="R4224" s="200"/>
      <c r="S4224" s="200"/>
      <c r="T4224" s="201"/>
      <c r="AT4224" s="195" t="s">
        <v>188</v>
      </c>
      <c r="AU4224" s="195" t="s">
        <v>81</v>
      </c>
      <c r="AV4224" s="12" t="s">
        <v>81</v>
      </c>
      <c r="AW4224" s="12" t="s">
        <v>34</v>
      </c>
      <c r="AX4224" s="12" t="s">
        <v>72</v>
      </c>
      <c r="AY4224" s="195" t="s">
        <v>177</v>
      </c>
    </row>
    <row r="4225" spans="2:51" s="12" customFormat="1" ht="12">
      <c r="B4225" s="194"/>
      <c r="D4225" s="191" t="s">
        <v>188</v>
      </c>
      <c r="E4225" s="195" t="s">
        <v>3</v>
      </c>
      <c r="F4225" s="196" t="s">
        <v>3215</v>
      </c>
      <c r="H4225" s="197">
        <v>14</v>
      </c>
      <c r="I4225" s="198"/>
      <c r="L4225" s="194"/>
      <c r="M4225" s="199"/>
      <c r="N4225" s="200"/>
      <c r="O4225" s="200"/>
      <c r="P4225" s="200"/>
      <c r="Q4225" s="200"/>
      <c r="R4225" s="200"/>
      <c r="S4225" s="200"/>
      <c r="T4225" s="201"/>
      <c r="AT4225" s="195" t="s">
        <v>188</v>
      </c>
      <c r="AU4225" s="195" t="s">
        <v>81</v>
      </c>
      <c r="AV4225" s="12" t="s">
        <v>81</v>
      </c>
      <c r="AW4225" s="12" t="s">
        <v>34</v>
      </c>
      <c r="AX4225" s="12" t="s">
        <v>72</v>
      </c>
      <c r="AY4225" s="195" t="s">
        <v>177</v>
      </c>
    </row>
    <row r="4226" spans="2:51" s="12" customFormat="1" ht="12">
      <c r="B4226" s="194"/>
      <c r="D4226" s="191" t="s">
        <v>188</v>
      </c>
      <c r="E4226" s="195" t="s">
        <v>3</v>
      </c>
      <c r="F4226" s="196" t="s">
        <v>3215</v>
      </c>
      <c r="H4226" s="197">
        <v>14</v>
      </c>
      <c r="I4226" s="198"/>
      <c r="L4226" s="194"/>
      <c r="M4226" s="199"/>
      <c r="N4226" s="200"/>
      <c r="O4226" s="200"/>
      <c r="P4226" s="200"/>
      <c r="Q4226" s="200"/>
      <c r="R4226" s="200"/>
      <c r="S4226" s="200"/>
      <c r="T4226" s="201"/>
      <c r="AT4226" s="195" t="s">
        <v>188</v>
      </c>
      <c r="AU4226" s="195" t="s">
        <v>81</v>
      </c>
      <c r="AV4226" s="12" t="s">
        <v>81</v>
      </c>
      <c r="AW4226" s="12" t="s">
        <v>34</v>
      </c>
      <c r="AX4226" s="12" t="s">
        <v>72</v>
      </c>
      <c r="AY4226" s="195" t="s">
        <v>177</v>
      </c>
    </row>
    <row r="4227" spans="2:51" s="12" customFormat="1" ht="12">
      <c r="B4227" s="194"/>
      <c r="D4227" s="191" t="s">
        <v>188</v>
      </c>
      <c r="E4227" s="195" t="s">
        <v>3</v>
      </c>
      <c r="F4227" s="196" t="s">
        <v>3215</v>
      </c>
      <c r="H4227" s="197">
        <v>14</v>
      </c>
      <c r="I4227" s="198"/>
      <c r="L4227" s="194"/>
      <c r="M4227" s="199"/>
      <c r="N4227" s="200"/>
      <c r="O4227" s="200"/>
      <c r="P4227" s="200"/>
      <c r="Q4227" s="200"/>
      <c r="R4227" s="200"/>
      <c r="S4227" s="200"/>
      <c r="T4227" s="201"/>
      <c r="AT4227" s="195" t="s">
        <v>188</v>
      </c>
      <c r="AU4227" s="195" t="s">
        <v>81</v>
      </c>
      <c r="AV4227" s="12" t="s">
        <v>81</v>
      </c>
      <c r="AW4227" s="12" t="s">
        <v>34</v>
      </c>
      <c r="AX4227" s="12" t="s">
        <v>72</v>
      </c>
      <c r="AY4227" s="195" t="s">
        <v>177</v>
      </c>
    </row>
    <row r="4228" spans="2:51" s="12" customFormat="1" ht="12">
      <c r="B4228" s="194"/>
      <c r="D4228" s="191" t="s">
        <v>188</v>
      </c>
      <c r="E4228" s="195" t="s">
        <v>3</v>
      </c>
      <c r="F4228" s="196" t="s">
        <v>3215</v>
      </c>
      <c r="H4228" s="197">
        <v>14</v>
      </c>
      <c r="I4228" s="198"/>
      <c r="L4228" s="194"/>
      <c r="M4228" s="199"/>
      <c r="N4228" s="200"/>
      <c r="O4228" s="200"/>
      <c r="P4228" s="200"/>
      <c r="Q4228" s="200"/>
      <c r="R4228" s="200"/>
      <c r="S4228" s="200"/>
      <c r="T4228" s="201"/>
      <c r="AT4228" s="195" t="s">
        <v>188</v>
      </c>
      <c r="AU4228" s="195" t="s">
        <v>81</v>
      </c>
      <c r="AV4228" s="12" t="s">
        <v>81</v>
      </c>
      <c r="AW4228" s="12" t="s">
        <v>34</v>
      </c>
      <c r="AX4228" s="12" t="s">
        <v>72</v>
      </c>
      <c r="AY4228" s="195" t="s">
        <v>177</v>
      </c>
    </row>
    <row r="4229" spans="2:51" s="12" customFormat="1" ht="12">
      <c r="B4229" s="194"/>
      <c r="D4229" s="191" t="s">
        <v>188</v>
      </c>
      <c r="E4229" s="195" t="s">
        <v>3</v>
      </c>
      <c r="F4229" s="196" t="s">
        <v>3215</v>
      </c>
      <c r="H4229" s="197">
        <v>14</v>
      </c>
      <c r="I4229" s="198"/>
      <c r="L4229" s="194"/>
      <c r="M4229" s="199"/>
      <c r="N4229" s="200"/>
      <c r="O4229" s="200"/>
      <c r="P4229" s="200"/>
      <c r="Q4229" s="200"/>
      <c r="R4229" s="200"/>
      <c r="S4229" s="200"/>
      <c r="T4229" s="201"/>
      <c r="AT4229" s="195" t="s">
        <v>188</v>
      </c>
      <c r="AU4229" s="195" t="s">
        <v>81</v>
      </c>
      <c r="AV4229" s="12" t="s">
        <v>81</v>
      </c>
      <c r="AW4229" s="12" t="s">
        <v>34</v>
      </c>
      <c r="AX4229" s="12" t="s">
        <v>72</v>
      </c>
      <c r="AY4229" s="195" t="s">
        <v>177</v>
      </c>
    </row>
    <row r="4230" spans="2:51" s="12" customFormat="1" ht="12">
      <c r="B4230" s="194"/>
      <c r="D4230" s="191" t="s">
        <v>188</v>
      </c>
      <c r="E4230" s="195" t="s">
        <v>3</v>
      </c>
      <c r="F4230" s="196" t="s">
        <v>3215</v>
      </c>
      <c r="H4230" s="197">
        <v>14</v>
      </c>
      <c r="I4230" s="198"/>
      <c r="L4230" s="194"/>
      <c r="M4230" s="199"/>
      <c r="N4230" s="200"/>
      <c r="O4230" s="200"/>
      <c r="P4230" s="200"/>
      <c r="Q4230" s="200"/>
      <c r="R4230" s="200"/>
      <c r="S4230" s="200"/>
      <c r="T4230" s="201"/>
      <c r="AT4230" s="195" t="s">
        <v>188</v>
      </c>
      <c r="AU4230" s="195" t="s">
        <v>81</v>
      </c>
      <c r="AV4230" s="12" t="s">
        <v>81</v>
      </c>
      <c r="AW4230" s="12" t="s">
        <v>34</v>
      </c>
      <c r="AX4230" s="12" t="s">
        <v>72</v>
      </c>
      <c r="AY4230" s="195" t="s">
        <v>177</v>
      </c>
    </row>
    <row r="4231" spans="2:51" s="12" customFormat="1" ht="12">
      <c r="B4231" s="194"/>
      <c r="D4231" s="191" t="s">
        <v>188</v>
      </c>
      <c r="E4231" s="195" t="s">
        <v>3</v>
      </c>
      <c r="F4231" s="196" t="s">
        <v>3216</v>
      </c>
      <c r="H4231" s="197">
        <v>34.4</v>
      </c>
      <c r="I4231" s="198"/>
      <c r="L4231" s="194"/>
      <c r="M4231" s="199"/>
      <c r="N4231" s="200"/>
      <c r="O4231" s="200"/>
      <c r="P4231" s="200"/>
      <c r="Q4231" s="200"/>
      <c r="R4231" s="200"/>
      <c r="S4231" s="200"/>
      <c r="T4231" s="201"/>
      <c r="AT4231" s="195" t="s">
        <v>188</v>
      </c>
      <c r="AU4231" s="195" t="s">
        <v>81</v>
      </c>
      <c r="AV4231" s="12" t="s">
        <v>81</v>
      </c>
      <c r="AW4231" s="12" t="s">
        <v>34</v>
      </c>
      <c r="AX4231" s="12" t="s">
        <v>72</v>
      </c>
      <c r="AY4231" s="195" t="s">
        <v>177</v>
      </c>
    </row>
    <row r="4232" spans="2:51" s="12" customFormat="1" ht="12">
      <c r="B4232" s="194"/>
      <c r="D4232" s="191" t="s">
        <v>188</v>
      </c>
      <c r="E4232" s="195" t="s">
        <v>3</v>
      </c>
      <c r="F4232" s="196" t="s">
        <v>3217</v>
      </c>
      <c r="H4232" s="197">
        <v>26.8</v>
      </c>
      <c r="I4232" s="198"/>
      <c r="L4232" s="194"/>
      <c r="M4232" s="199"/>
      <c r="N4232" s="200"/>
      <c r="O4232" s="200"/>
      <c r="P4232" s="200"/>
      <c r="Q4232" s="200"/>
      <c r="R4232" s="200"/>
      <c r="S4232" s="200"/>
      <c r="T4232" s="201"/>
      <c r="AT4232" s="195" t="s">
        <v>188</v>
      </c>
      <c r="AU4232" s="195" t="s">
        <v>81</v>
      </c>
      <c r="AV4232" s="12" t="s">
        <v>81</v>
      </c>
      <c r="AW4232" s="12" t="s">
        <v>34</v>
      </c>
      <c r="AX4232" s="12" t="s">
        <v>72</v>
      </c>
      <c r="AY4232" s="195" t="s">
        <v>177</v>
      </c>
    </row>
    <row r="4233" spans="2:51" s="14" customFormat="1" ht="12">
      <c r="B4233" s="221"/>
      <c r="D4233" s="191" t="s">
        <v>188</v>
      </c>
      <c r="E4233" s="222" t="s">
        <v>3</v>
      </c>
      <c r="F4233" s="223" t="s">
        <v>1170</v>
      </c>
      <c r="H4233" s="224">
        <v>549.7999999999998</v>
      </c>
      <c r="I4233" s="225"/>
      <c r="L4233" s="221"/>
      <c r="M4233" s="226"/>
      <c r="N4233" s="227"/>
      <c r="O4233" s="227"/>
      <c r="P4233" s="227"/>
      <c r="Q4233" s="227"/>
      <c r="R4233" s="227"/>
      <c r="S4233" s="227"/>
      <c r="T4233" s="228"/>
      <c r="AT4233" s="222" t="s">
        <v>188</v>
      </c>
      <c r="AU4233" s="222" t="s">
        <v>81</v>
      </c>
      <c r="AV4233" s="14" t="s">
        <v>194</v>
      </c>
      <c r="AW4233" s="14" t="s">
        <v>34</v>
      </c>
      <c r="AX4233" s="14" t="s">
        <v>72</v>
      </c>
      <c r="AY4233" s="222" t="s">
        <v>177</v>
      </c>
    </row>
    <row r="4234" spans="2:51" s="12" customFormat="1" ht="12">
      <c r="B4234" s="194"/>
      <c r="D4234" s="191" t="s">
        <v>188</v>
      </c>
      <c r="E4234" s="195" t="s">
        <v>3</v>
      </c>
      <c r="F4234" s="196" t="s">
        <v>1582</v>
      </c>
      <c r="H4234" s="197">
        <v>17.6</v>
      </c>
      <c r="I4234" s="198"/>
      <c r="L4234" s="194"/>
      <c r="M4234" s="199"/>
      <c r="N4234" s="200"/>
      <c r="O4234" s="200"/>
      <c r="P4234" s="200"/>
      <c r="Q4234" s="200"/>
      <c r="R4234" s="200"/>
      <c r="S4234" s="200"/>
      <c r="T4234" s="201"/>
      <c r="AT4234" s="195" t="s">
        <v>188</v>
      </c>
      <c r="AU4234" s="195" t="s">
        <v>81</v>
      </c>
      <c r="AV4234" s="12" t="s">
        <v>81</v>
      </c>
      <c r="AW4234" s="12" t="s">
        <v>34</v>
      </c>
      <c r="AX4234" s="12" t="s">
        <v>72</v>
      </c>
      <c r="AY4234" s="195" t="s">
        <v>177</v>
      </c>
    </row>
    <row r="4235" spans="2:51" s="12" customFormat="1" ht="12">
      <c r="B4235" s="194"/>
      <c r="D4235" s="191" t="s">
        <v>188</v>
      </c>
      <c r="E4235" s="195" t="s">
        <v>3</v>
      </c>
      <c r="F4235" s="196" t="s">
        <v>1582</v>
      </c>
      <c r="H4235" s="197">
        <v>17.6</v>
      </c>
      <c r="I4235" s="198"/>
      <c r="L4235" s="194"/>
      <c r="M4235" s="199"/>
      <c r="N4235" s="200"/>
      <c r="O4235" s="200"/>
      <c r="P4235" s="200"/>
      <c r="Q4235" s="200"/>
      <c r="R4235" s="200"/>
      <c r="S4235" s="200"/>
      <c r="T4235" s="201"/>
      <c r="AT4235" s="195" t="s">
        <v>188</v>
      </c>
      <c r="AU4235" s="195" t="s">
        <v>81</v>
      </c>
      <c r="AV4235" s="12" t="s">
        <v>81</v>
      </c>
      <c r="AW4235" s="12" t="s">
        <v>34</v>
      </c>
      <c r="AX4235" s="12" t="s">
        <v>72</v>
      </c>
      <c r="AY4235" s="195" t="s">
        <v>177</v>
      </c>
    </row>
    <row r="4236" spans="2:51" s="12" customFormat="1" ht="12">
      <c r="B4236" s="194"/>
      <c r="D4236" s="191" t="s">
        <v>188</v>
      </c>
      <c r="E4236" s="195" t="s">
        <v>3</v>
      </c>
      <c r="F4236" s="196" t="s">
        <v>3190</v>
      </c>
      <c r="H4236" s="197">
        <v>19.6</v>
      </c>
      <c r="I4236" s="198"/>
      <c r="L4236" s="194"/>
      <c r="M4236" s="199"/>
      <c r="N4236" s="200"/>
      <c r="O4236" s="200"/>
      <c r="P4236" s="200"/>
      <c r="Q4236" s="200"/>
      <c r="R4236" s="200"/>
      <c r="S4236" s="200"/>
      <c r="T4236" s="201"/>
      <c r="AT4236" s="195" t="s">
        <v>188</v>
      </c>
      <c r="AU4236" s="195" t="s">
        <v>81</v>
      </c>
      <c r="AV4236" s="12" t="s">
        <v>81</v>
      </c>
      <c r="AW4236" s="12" t="s">
        <v>34</v>
      </c>
      <c r="AX4236" s="12" t="s">
        <v>72</v>
      </c>
      <c r="AY4236" s="195" t="s">
        <v>177</v>
      </c>
    </row>
    <row r="4237" spans="2:51" s="12" customFormat="1" ht="12">
      <c r="B4237" s="194"/>
      <c r="D4237" s="191" t="s">
        <v>188</v>
      </c>
      <c r="E4237" s="195" t="s">
        <v>3</v>
      </c>
      <c r="F4237" s="196" t="s">
        <v>3191</v>
      </c>
      <c r="H4237" s="197">
        <v>17.2</v>
      </c>
      <c r="I4237" s="198"/>
      <c r="L4237" s="194"/>
      <c r="M4237" s="199"/>
      <c r="N4237" s="200"/>
      <c r="O4237" s="200"/>
      <c r="P4237" s="200"/>
      <c r="Q4237" s="200"/>
      <c r="R4237" s="200"/>
      <c r="S4237" s="200"/>
      <c r="T4237" s="201"/>
      <c r="AT4237" s="195" t="s">
        <v>188</v>
      </c>
      <c r="AU4237" s="195" t="s">
        <v>81</v>
      </c>
      <c r="AV4237" s="12" t="s">
        <v>81</v>
      </c>
      <c r="AW4237" s="12" t="s">
        <v>34</v>
      </c>
      <c r="AX4237" s="12" t="s">
        <v>72</v>
      </c>
      <c r="AY4237" s="195" t="s">
        <v>177</v>
      </c>
    </row>
    <row r="4238" spans="2:51" s="12" customFormat="1" ht="12">
      <c r="B4238" s="194"/>
      <c r="D4238" s="191" t="s">
        <v>188</v>
      </c>
      <c r="E4238" s="195" t="s">
        <v>3</v>
      </c>
      <c r="F4238" s="196" t="s">
        <v>1566</v>
      </c>
      <c r="H4238" s="197">
        <v>11.2</v>
      </c>
      <c r="I4238" s="198"/>
      <c r="L4238" s="194"/>
      <c r="M4238" s="199"/>
      <c r="N4238" s="200"/>
      <c r="O4238" s="200"/>
      <c r="P4238" s="200"/>
      <c r="Q4238" s="200"/>
      <c r="R4238" s="200"/>
      <c r="S4238" s="200"/>
      <c r="T4238" s="201"/>
      <c r="AT4238" s="195" t="s">
        <v>188</v>
      </c>
      <c r="AU4238" s="195" t="s">
        <v>81</v>
      </c>
      <c r="AV4238" s="12" t="s">
        <v>81</v>
      </c>
      <c r="AW4238" s="12" t="s">
        <v>34</v>
      </c>
      <c r="AX4238" s="12" t="s">
        <v>72</v>
      </c>
      <c r="AY4238" s="195" t="s">
        <v>177</v>
      </c>
    </row>
    <row r="4239" spans="2:51" s="12" customFormat="1" ht="12">
      <c r="B4239" s="194"/>
      <c r="D4239" s="191" t="s">
        <v>188</v>
      </c>
      <c r="E4239" s="195" t="s">
        <v>3</v>
      </c>
      <c r="F4239" s="196" t="s">
        <v>1587</v>
      </c>
      <c r="H4239" s="197">
        <v>10</v>
      </c>
      <c r="I4239" s="198"/>
      <c r="L4239" s="194"/>
      <c r="M4239" s="199"/>
      <c r="N4239" s="200"/>
      <c r="O4239" s="200"/>
      <c r="P4239" s="200"/>
      <c r="Q4239" s="200"/>
      <c r="R4239" s="200"/>
      <c r="S4239" s="200"/>
      <c r="T4239" s="201"/>
      <c r="AT4239" s="195" t="s">
        <v>188</v>
      </c>
      <c r="AU4239" s="195" t="s">
        <v>81</v>
      </c>
      <c r="AV4239" s="12" t="s">
        <v>81</v>
      </c>
      <c r="AW4239" s="12" t="s">
        <v>34</v>
      </c>
      <c r="AX4239" s="12" t="s">
        <v>72</v>
      </c>
      <c r="AY4239" s="195" t="s">
        <v>177</v>
      </c>
    </row>
    <row r="4240" spans="2:51" s="12" customFormat="1" ht="12">
      <c r="B4240" s="194"/>
      <c r="D4240" s="191" t="s">
        <v>188</v>
      </c>
      <c r="E4240" s="195" t="s">
        <v>3</v>
      </c>
      <c r="F4240" s="196" t="s">
        <v>1588</v>
      </c>
      <c r="H4240" s="197">
        <v>20.8</v>
      </c>
      <c r="I4240" s="198"/>
      <c r="L4240" s="194"/>
      <c r="M4240" s="199"/>
      <c r="N4240" s="200"/>
      <c r="O4240" s="200"/>
      <c r="P4240" s="200"/>
      <c r="Q4240" s="200"/>
      <c r="R4240" s="200"/>
      <c r="S4240" s="200"/>
      <c r="T4240" s="201"/>
      <c r="AT4240" s="195" t="s">
        <v>188</v>
      </c>
      <c r="AU4240" s="195" t="s">
        <v>81</v>
      </c>
      <c r="AV4240" s="12" t="s">
        <v>81</v>
      </c>
      <c r="AW4240" s="12" t="s">
        <v>34</v>
      </c>
      <c r="AX4240" s="12" t="s">
        <v>72</v>
      </c>
      <c r="AY4240" s="195" t="s">
        <v>177</v>
      </c>
    </row>
    <row r="4241" spans="2:51" s="12" customFormat="1" ht="12">
      <c r="B4241" s="194"/>
      <c r="D4241" s="191" t="s">
        <v>188</v>
      </c>
      <c r="E4241" s="195" t="s">
        <v>3</v>
      </c>
      <c r="F4241" s="196" t="s">
        <v>3209</v>
      </c>
      <c r="H4241" s="197">
        <v>8.8</v>
      </c>
      <c r="I4241" s="198"/>
      <c r="L4241" s="194"/>
      <c r="M4241" s="199"/>
      <c r="N4241" s="200"/>
      <c r="O4241" s="200"/>
      <c r="P4241" s="200"/>
      <c r="Q4241" s="200"/>
      <c r="R4241" s="200"/>
      <c r="S4241" s="200"/>
      <c r="T4241" s="201"/>
      <c r="AT4241" s="195" t="s">
        <v>188</v>
      </c>
      <c r="AU4241" s="195" t="s">
        <v>81</v>
      </c>
      <c r="AV4241" s="12" t="s">
        <v>81</v>
      </c>
      <c r="AW4241" s="12" t="s">
        <v>34</v>
      </c>
      <c r="AX4241" s="12" t="s">
        <v>72</v>
      </c>
      <c r="AY4241" s="195" t="s">
        <v>177</v>
      </c>
    </row>
    <row r="4242" spans="2:51" s="12" customFormat="1" ht="12">
      <c r="B4242" s="194"/>
      <c r="D4242" s="191" t="s">
        <v>188</v>
      </c>
      <c r="E4242" s="195" t="s">
        <v>3</v>
      </c>
      <c r="F4242" s="196" t="s">
        <v>3209</v>
      </c>
      <c r="H4242" s="197">
        <v>8.8</v>
      </c>
      <c r="I4242" s="198"/>
      <c r="L4242" s="194"/>
      <c r="M4242" s="199"/>
      <c r="N4242" s="200"/>
      <c r="O4242" s="200"/>
      <c r="P4242" s="200"/>
      <c r="Q4242" s="200"/>
      <c r="R4242" s="200"/>
      <c r="S4242" s="200"/>
      <c r="T4242" s="201"/>
      <c r="AT4242" s="195" t="s">
        <v>188</v>
      </c>
      <c r="AU4242" s="195" t="s">
        <v>81</v>
      </c>
      <c r="AV4242" s="12" t="s">
        <v>81</v>
      </c>
      <c r="AW4242" s="12" t="s">
        <v>34</v>
      </c>
      <c r="AX4242" s="12" t="s">
        <v>72</v>
      </c>
      <c r="AY4242" s="195" t="s">
        <v>177</v>
      </c>
    </row>
    <row r="4243" spans="2:51" s="12" customFormat="1" ht="12">
      <c r="B4243" s="194"/>
      <c r="D4243" s="191" t="s">
        <v>188</v>
      </c>
      <c r="E4243" s="195" t="s">
        <v>3</v>
      </c>
      <c r="F4243" s="196" t="s">
        <v>1585</v>
      </c>
      <c r="H4243" s="197">
        <v>11.2</v>
      </c>
      <c r="I4243" s="198"/>
      <c r="L4243" s="194"/>
      <c r="M4243" s="199"/>
      <c r="N4243" s="200"/>
      <c r="O4243" s="200"/>
      <c r="P4243" s="200"/>
      <c r="Q4243" s="200"/>
      <c r="R4243" s="200"/>
      <c r="S4243" s="200"/>
      <c r="T4243" s="201"/>
      <c r="AT4243" s="195" t="s">
        <v>188</v>
      </c>
      <c r="AU4243" s="195" t="s">
        <v>81</v>
      </c>
      <c r="AV4243" s="12" t="s">
        <v>81</v>
      </c>
      <c r="AW4243" s="12" t="s">
        <v>34</v>
      </c>
      <c r="AX4243" s="12" t="s">
        <v>72</v>
      </c>
      <c r="AY4243" s="195" t="s">
        <v>177</v>
      </c>
    </row>
    <row r="4244" spans="2:51" s="12" customFormat="1" ht="12">
      <c r="B4244" s="194"/>
      <c r="D4244" s="191" t="s">
        <v>188</v>
      </c>
      <c r="E4244" s="195" t="s">
        <v>3</v>
      </c>
      <c r="F4244" s="196" t="s">
        <v>1585</v>
      </c>
      <c r="H4244" s="197">
        <v>11.2</v>
      </c>
      <c r="I4244" s="198"/>
      <c r="L4244" s="194"/>
      <c r="M4244" s="199"/>
      <c r="N4244" s="200"/>
      <c r="O4244" s="200"/>
      <c r="P4244" s="200"/>
      <c r="Q4244" s="200"/>
      <c r="R4244" s="200"/>
      <c r="S4244" s="200"/>
      <c r="T4244" s="201"/>
      <c r="AT4244" s="195" t="s">
        <v>188</v>
      </c>
      <c r="AU4244" s="195" t="s">
        <v>81</v>
      </c>
      <c r="AV4244" s="12" t="s">
        <v>81</v>
      </c>
      <c r="AW4244" s="12" t="s">
        <v>34</v>
      </c>
      <c r="AX4244" s="12" t="s">
        <v>72</v>
      </c>
      <c r="AY4244" s="195" t="s">
        <v>177</v>
      </c>
    </row>
    <row r="4245" spans="2:51" s="12" customFormat="1" ht="12">
      <c r="B4245" s="194"/>
      <c r="D4245" s="191" t="s">
        <v>188</v>
      </c>
      <c r="E4245" s="195" t="s">
        <v>3</v>
      </c>
      <c r="F4245" s="196" t="s">
        <v>3193</v>
      </c>
      <c r="H4245" s="197">
        <v>20.6</v>
      </c>
      <c r="I4245" s="198"/>
      <c r="L4245" s="194"/>
      <c r="M4245" s="199"/>
      <c r="N4245" s="200"/>
      <c r="O4245" s="200"/>
      <c r="P4245" s="200"/>
      <c r="Q4245" s="200"/>
      <c r="R4245" s="200"/>
      <c r="S4245" s="200"/>
      <c r="T4245" s="201"/>
      <c r="AT4245" s="195" t="s">
        <v>188</v>
      </c>
      <c r="AU4245" s="195" t="s">
        <v>81</v>
      </c>
      <c r="AV4245" s="12" t="s">
        <v>81</v>
      </c>
      <c r="AW4245" s="12" t="s">
        <v>34</v>
      </c>
      <c r="AX4245" s="12" t="s">
        <v>72</v>
      </c>
      <c r="AY4245" s="195" t="s">
        <v>177</v>
      </c>
    </row>
    <row r="4246" spans="2:51" s="12" customFormat="1" ht="12">
      <c r="B4246" s="194"/>
      <c r="D4246" s="191" t="s">
        <v>188</v>
      </c>
      <c r="E4246" s="195" t="s">
        <v>3</v>
      </c>
      <c r="F4246" s="196" t="s">
        <v>3194</v>
      </c>
      <c r="H4246" s="197">
        <v>20.8</v>
      </c>
      <c r="I4246" s="198"/>
      <c r="L4246" s="194"/>
      <c r="M4246" s="199"/>
      <c r="N4246" s="200"/>
      <c r="O4246" s="200"/>
      <c r="P4246" s="200"/>
      <c r="Q4246" s="200"/>
      <c r="R4246" s="200"/>
      <c r="S4246" s="200"/>
      <c r="T4246" s="201"/>
      <c r="AT4246" s="195" t="s">
        <v>188</v>
      </c>
      <c r="AU4246" s="195" t="s">
        <v>81</v>
      </c>
      <c r="AV4246" s="12" t="s">
        <v>81</v>
      </c>
      <c r="AW4246" s="12" t="s">
        <v>34</v>
      </c>
      <c r="AX4246" s="12" t="s">
        <v>72</v>
      </c>
      <c r="AY4246" s="195" t="s">
        <v>177</v>
      </c>
    </row>
    <row r="4247" spans="2:51" s="12" customFormat="1" ht="12">
      <c r="B4247" s="194"/>
      <c r="D4247" s="191" t="s">
        <v>188</v>
      </c>
      <c r="E4247" s="195" t="s">
        <v>3</v>
      </c>
      <c r="F4247" s="196" t="s">
        <v>3210</v>
      </c>
      <c r="H4247" s="197">
        <v>11.4</v>
      </c>
      <c r="I4247" s="198"/>
      <c r="L4247" s="194"/>
      <c r="M4247" s="199"/>
      <c r="N4247" s="200"/>
      <c r="O4247" s="200"/>
      <c r="P4247" s="200"/>
      <c r="Q4247" s="200"/>
      <c r="R4247" s="200"/>
      <c r="S4247" s="200"/>
      <c r="T4247" s="201"/>
      <c r="AT4247" s="195" t="s">
        <v>188</v>
      </c>
      <c r="AU4247" s="195" t="s">
        <v>81</v>
      </c>
      <c r="AV4247" s="12" t="s">
        <v>81</v>
      </c>
      <c r="AW4247" s="12" t="s">
        <v>34</v>
      </c>
      <c r="AX4247" s="12" t="s">
        <v>72</v>
      </c>
      <c r="AY4247" s="195" t="s">
        <v>177</v>
      </c>
    </row>
    <row r="4248" spans="2:51" s="12" customFormat="1" ht="12">
      <c r="B4248" s="194"/>
      <c r="D4248" s="191" t="s">
        <v>188</v>
      </c>
      <c r="E4248" s="195" t="s">
        <v>3</v>
      </c>
      <c r="F4248" s="196" t="s">
        <v>3210</v>
      </c>
      <c r="H4248" s="197">
        <v>11.4</v>
      </c>
      <c r="I4248" s="198"/>
      <c r="L4248" s="194"/>
      <c r="M4248" s="199"/>
      <c r="N4248" s="200"/>
      <c r="O4248" s="200"/>
      <c r="P4248" s="200"/>
      <c r="Q4248" s="200"/>
      <c r="R4248" s="200"/>
      <c r="S4248" s="200"/>
      <c r="T4248" s="201"/>
      <c r="AT4248" s="195" t="s">
        <v>188</v>
      </c>
      <c r="AU4248" s="195" t="s">
        <v>81</v>
      </c>
      <c r="AV4248" s="12" t="s">
        <v>81</v>
      </c>
      <c r="AW4248" s="12" t="s">
        <v>34</v>
      </c>
      <c r="AX4248" s="12" t="s">
        <v>72</v>
      </c>
      <c r="AY4248" s="195" t="s">
        <v>177</v>
      </c>
    </row>
    <row r="4249" spans="2:51" s="12" customFormat="1" ht="12">
      <c r="B4249" s="194"/>
      <c r="D4249" s="191" t="s">
        <v>188</v>
      </c>
      <c r="E4249" s="195" t="s">
        <v>3</v>
      </c>
      <c r="F4249" s="196" t="s">
        <v>3166</v>
      </c>
      <c r="H4249" s="197">
        <v>10</v>
      </c>
      <c r="I4249" s="198"/>
      <c r="L4249" s="194"/>
      <c r="M4249" s="199"/>
      <c r="N4249" s="200"/>
      <c r="O4249" s="200"/>
      <c r="P4249" s="200"/>
      <c r="Q4249" s="200"/>
      <c r="R4249" s="200"/>
      <c r="S4249" s="200"/>
      <c r="T4249" s="201"/>
      <c r="AT4249" s="195" t="s">
        <v>188</v>
      </c>
      <c r="AU4249" s="195" t="s">
        <v>81</v>
      </c>
      <c r="AV4249" s="12" t="s">
        <v>81</v>
      </c>
      <c r="AW4249" s="12" t="s">
        <v>34</v>
      </c>
      <c r="AX4249" s="12" t="s">
        <v>72</v>
      </c>
      <c r="AY4249" s="195" t="s">
        <v>177</v>
      </c>
    </row>
    <row r="4250" spans="2:51" s="12" customFormat="1" ht="12">
      <c r="B4250" s="194"/>
      <c r="D4250" s="191" t="s">
        <v>188</v>
      </c>
      <c r="E4250" s="195" t="s">
        <v>3</v>
      </c>
      <c r="F4250" s="196" t="s">
        <v>3211</v>
      </c>
      <c r="H4250" s="197">
        <v>9.6</v>
      </c>
      <c r="I4250" s="198"/>
      <c r="L4250" s="194"/>
      <c r="M4250" s="199"/>
      <c r="N4250" s="200"/>
      <c r="O4250" s="200"/>
      <c r="P4250" s="200"/>
      <c r="Q4250" s="200"/>
      <c r="R4250" s="200"/>
      <c r="S4250" s="200"/>
      <c r="T4250" s="201"/>
      <c r="AT4250" s="195" t="s">
        <v>188</v>
      </c>
      <c r="AU4250" s="195" t="s">
        <v>81</v>
      </c>
      <c r="AV4250" s="12" t="s">
        <v>81</v>
      </c>
      <c r="AW4250" s="12" t="s">
        <v>34</v>
      </c>
      <c r="AX4250" s="12" t="s">
        <v>72</v>
      </c>
      <c r="AY4250" s="195" t="s">
        <v>177</v>
      </c>
    </row>
    <row r="4251" spans="2:51" s="12" customFormat="1" ht="12">
      <c r="B4251" s="194"/>
      <c r="D4251" s="191" t="s">
        <v>188</v>
      </c>
      <c r="E4251" s="195" t="s">
        <v>3</v>
      </c>
      <c r="F4251" s="196" t="s">
        <v>3209</v>
      </c>
      <c r="H4251" s="197">
        <v>8.8</v>
      </c>
      <c r="I4251" s="198"/>
      <c r="L4251" s="194"/>
      <c r="M4251" s="199"/>
      <c r="N4251" s="200"/>
      <c r="O4251" s="200"/>
      <c r="P4251" s="200"/>
      <c r="Q4251" s="200"/>
      <c r="R4251" s="200"/>
      <c r="S4251" s="200"/>
      <c r="T4251" s="201"/>
      <c r="AT4251" s="195" t="s">
        <v>188</v>
      </c>
      <c r="AU4251" s="195" t="s">
        <v>81</v>
      </c>
      <c r="AV4251" s="12" t="s">
        <v>81</v>
      </c>
      <c r="AW4251" s="12" t="s">
        <v>34</v>
      </c>
      <c r="AX4251" s="12" t="s">
        <v>72</v>
      </c>
      <c r="AY4251" s="195" t="s">
        <v>177</v>
      </c>
    </row>
    <row r="4252" spans="2:51" s="12" customFormat="1" ht="12">
      <c r="B4252" s="194"/>
      <c r="D4252" s="191" t="s">
        <v>188</v>
      </c>
      <c r="E4252" s="195" t="s">
        <v>3</v>
      </c>
      <c r="F4252" s="196" t="s">
        <v>3209</v>
      </c>
      <c r="H4252" s="197">
        <v>8.8</v>
      </c>
      <c r="I4252" s="198"/>
      <c r="L4252" s="194"/>
      <c r="M4252" s="199"/>
      <c r="N4252" s="200"/>
      <c r="O4252" s="200"/>
      <c r="P4252" s="200"/>
      <c r="Q4252" s="200"/>
      <c r="R4252" s="200"/>
      <c r="S4252" s="200"/>
      <c r="T4252" s="201"/>
      <c r="AT4252" s="195" t="s">
        <v>188</v>
      </c>
      <c r="AU4252" s="195" t="s">
        <v>81</v>
      </c>
      <c r="AV4252" s="12" t="s">
        <v>81</v>
      </c>
      <c r="AW4252" s="12" t="s">
        <v>34</v>
      </c>
      <c r="AX4252" s="12" t="s">
        <v>72</v>
      </c>
      <c r="AY4252" s="195" t="s">
        <v>177</v>
      </c>
    </row>
    <row r="4253" spans="2:51" s="12" customFormat="1" ht="12">
      <c r="B4253" s="194"/>
      <c r="D4253" s="191" t="s">
        <v>188</v>
      </c>
      <c r="E4253" s="195" t="s">
        <v>3</v>
      </c>
      <c r="F4253" s="196" t="s">
        <v>3198</v>
      </c>
      <c r="H4253" s="197">
        <v>18.8</v>
      </c>
      <c r="I4253" s="198"/>
      <c r="L4253" s="194"/>
      <c r="M4253" s="199"/>
      <c r="N4253" s="200"/>
      <c r="O4253" s="200"/>
      <c r="P4253" s="200"/>
      <c r="Q4253" s="200"/>
      <c r="R4253" s="200"/>
      <c r="S4253" s="200"/>
      <c r="T4253" s="201"/>
      <c r="AT4253" s="195" t="s">
        <v>188</v>
      </c>
      <c r="AU4253" s="195" t="s">
        <v>81</v>
      </c>
      <c r="AV4253" s="12" t="s">
        <v>81</v>
      </c>
      <c r="AW4253" s="12" t="s">
        <v>34</v>
      </c>
      <c r="AX4253" s="12" t="s">
        <v>72</v>
      </c>
      <c r="AY4253" s="195" t="s">
        <v>177</v>
      </c>
    </row>
    <row r="4254" spans="2:51" s="12" customFormat="1" ht="12">
      <c r="B4254" s="194"/>
      <c r="D4254" s="191" t="s">
        <v>188</v>
      </c>
      <c r="E4254" s="195" t="s">
        <v>3</v>
      </c>
      <c r="F4254" s="196" t="s">
        <v>3212</v>
      </c>
      <c r="H4254" s="197">
        <v>23.2</v>
      </c>
      <c r="I4254" s="198"/>
      <c r="L4254" s="194"/>
      <c r="M4254" s="199"/>
      <c r="N4254" s="200"/>
      <c r="O4254" s="200"/>
      <c r="P4254" s="200"/>
      <c r="Q4254" s="200"/>
      <c r="R4254" s="200"/>
      <c r="S4254" s="200"/>
      <c r="T4254" s="201"/>
      <c r="AT4254" s="195" t="s">
        <v>188</v>
      </c>
      <c r="AU4254" s="195" t="s">
        <v>81</v>
      </c>
      <c r="AV4254" s="12" t="s">
        <v>81</v>
      </c>
      <c r="AW4254" s="12" t="s">
        <v>34</v>
      </c>
      <c r="AX4254" s="12" t="s">
        <v>72</v>
      </c>
      <c r="AY4254" s="195" t="s">
        <v>177</v>
      </c>
    </row>
    <row r="4255" spans="2:51" s="12" customFormat="1" ht="12">
      <c r="B4255" s="194"/>
      <c r="D4255" s="191" t="s">
        <v>188</v>
      </c>
      <c r="E4255" s="195" t="s">
        <v>3</v>
      </c>
      <c r="F4255" s="196" t="s">
        <v>3201</v>
      </c>
      <c r="H4255" s="197">
        <v>10.4</v>
      </c>
      <c r="I4255" s="198"/>
      <c r="L4255" s="194"/>
      <c r="M4255" s="199"/>
      <c r="N4255" s="200"/>
      <c r="O4255" s="200"/>
      <c r="P4255" s="200"/>
      <c r="Q4255" s="200"/>
      <c r="R4255" s="200"/>
      <c r="S4255" s="200"/>
      <c r="T4255" s="201"/>
      <c r="AT4255" s="195" t="s">
        <v>188</v>
      </c>
      <c r="AU4255" s="195" t="s">
        <v>81</v>
      </c>
      <c r="AV4255" s="12" t="s">
        <v>81</v>
      </c>
      <c r="AW4255" s="12" t="s">
        <v>34</v>
      </c>
      <c r="AX4255" s="12" t="s">
        <v>72</v>
      </c>
      <c r="AY4255" s="195" t="s">
        <v>177</v>
      </c>
    </row>
    <row r="4256" spans="2:51" s="12" customFormat="1" ht="12">
      <c r="B4256" s="194"/>
      <c r="D4256" s="191" t="s">
        <v>188</v>
      </c>
      <c r="E4256" s="195" t="s">
        <v>3</v>
      </c>
      <c r="F4256" s="196" t="s">
        <v>3201</v>
      </c>
      <c r="H4256" s="197">
        <v>10.4</v>
      </c>
      <c r="I4256" s="198"/>
      <c r="L4256" s="194"/>
      <c r="M4256" s="199"/>
      <c r="N4256" s="200"/>
      <c r="O4256" s="200"/>
      <c r="P4256" s="200"/>
      <c r="Q4256" s="200"/>
      <c r="R4256" s="200"/>
      <c r="S4256" s="200"/>
      <c r="T4256" s="201"/>
      <c r="AT4256" s="195" t="s">
        <v>188</v>
      </c>
      <c r="AU4256" s="195" t="s">
        <v>81</v>
      </c>
      <c r="AV4256" s="12" t="s">
        <v>81</v>
      </c>
      <c r="AW4256" s="12" t="s">
        <v>34</v>
      </c>
      <c r="AX4256" s="12" t="s">
        <v>72</v>
      </c>
      <c r="AY4256" s="195" t="s">
        <v>177</v>
      </c>
    </row>
    <row r="4257" spans="2:51" s="12" customFormat="1" ht="12">
      <c r="B4257" s="194"/>
      <c r="D4257" s="191" t="s">
        <v>188</v>
      </c>
      <c r="E4257" s="195" t="s">
        <v>3</v>
      </c>
      <c r="F4257" s="196" t="s">
        <v>3196</v>
      </c>
      <c r="H4257" s="197">
        <v>11.4</v>
      </c>
      <c r="I4257" s="198"/>
      <c r="L4257" s="194"/>
      <c r="M4257" s="199"/>
      <c r="N4257" s="200"/>
      <c r="O4257" s="200"/>
      <c r="P4257" s="200"/>
      <c r="Q4257" s="200"/>
      <c r="R4257" s="200"/>
      <c r="S4257" s="200"/>
      <c r="T4257" s="201"/>
      <c r="AT4257" s="195" t="s">
        <v>188</v>
      </c>
      <c r="AU4257" s="195" t="s">
        <v>81</v>
      </c>
      <c r="AV4257" s="12" t="s">
        <v>81</v>
      </c>
      <c r="AW4257" s="12" t="s">
        <v>34</v>
      </c>
      <c r="AX4257" s="12" t="s">
        <v>72</v>
      </c>
      <c r="AY4257" s="195" t="s">
        <v>177</v>
      </c>
    </row>
    <row r="4258" spans="2:51" s="12" customFormat="1" ht="12">
      <c r="B4258" s="194"/>
      <c r="D4258" s="191" t="s">
        <v>188</v>
      </c>
      <c r="E4258" s="195" t="s">
        <v>3</v>
      </c>
      <c r="F4258" s="196" t="s">
        <v>3196</v>
      </c>
      <c r="H4258" s="197">
        <v>11.4</v>
      </c>
      <c r="I4258" s="198"/>
      <c r="L4258" s="194"/>
      <c r="M4258" s="199"/>
      <c r="N4258" s="200"/>
      <c r="O4258" s="200"/>
      <c r="P4258" s="200"/>
      <c r="Q4258" s="200"/>
      <c r="R4258" s="200"/>
      <c r="S4258" s="200"/>
      <c r="T4258" s="201"/>
      <c r="AT4258" s="195" t="s">
        <v>188</v>
      </c>
      <c r="AU4258" s="195" t="s">
        <v>81</v>
      </c>
      <c r="AV4258" s="12" t="s">
        <v>81</v>
      </c>
      <c r="AW4258" s="12" t="s">
        <v>34</v>
      </c>
      <c r="AX4258" s="12" t="s">
        <v>72</v>
      </c>
      <c r="AY4258" s="195" t="s">
        <v>177</v>
      </c>
    </row>
    <row r="4259" spans="2:51" s="12" customFormat="1" ht="12">
      <c r="B4259" s="194"/>
      <c r="D4259" s="191" t="s">
        <v>188</v>
      </c>
      <c r="E4259" s="195" t="s">
        <v>3</v>
      </c>
      <c r="F4259" s="196" t="s">
        <v>3213</v>
      </c>
      <c r="H4259" s="197">
        <v>14</v>
      </c>
      <c r="I4259" s="198"/>
      <c r="L4259" s="194"/>
      <c r="M4259" s="199"/>
      <c r="N4259" s="200"/>
      <c r="O4259" s="200"/>
      <c r="P4259" s="200"/>
      <c r="Q4259" s="200"/>
      <c r="R4259" s="200"/>
      <c r="S4259" s="200"/>
      <c r="T4259" s="201"/>
      <c r="AT4259" s="195" t="s">
        <v>188</v>
      </c>
      <c r="AU4259" s="195" t="s">
        <v>81</v>
      </c>
      <c r="AV4259" s="12" t="s">
        <v>81</v>
      </c>
      <c r="AW4259" s="12" t="s">
        <v>34</v>
      </c>
      <c r="AX4259" s="12" t="s">
        <v>72</v>
      </c>
      <c r="AY4259" s="195" t="s">
        <v>177</v>
      </c>
    </row>
    <row r="4260" spans="2:51" s="12" customFormat="1" ht="12">
      <c r="B4260" s="194"/>
      <c r="D4260" s="191" t="s">
        <v>188</v>
      </c>
      <c r="E4260" s="195" t="s">
        <v>3</v>
      </c>
      <c r="F4260" s="196" t="s">
        <v>3213</v>
      </c>
      <c r="H4260" s="197">
        <v>14</v>
      </c>
      <c r="I4260" s="198"/>
      <c r="L4260" s="194"/>
      <c r="M4260" s="199"/>
      <c r="N4260" s="200"/>
      <c r="O4260" s="200"/>
      <c r="P4260" s="200"/>
      <c r="Q4260" s="200"/>
      <c r="R4260" s="200"/>
      <c r="S4260" s="200"/>
      <c r="T4260" s="201"/>
      <c r="AT4260" s="195" t="s">
        <v>188</v>
      </c>
      <c r="AU4260" s="195" t="s">
        <v>81</v>
      </c>
      <c r="AV4260" s="12" t="s">
        <v>81</v>
      </c>
      <c r="AW4260" s="12" t="s">
        <v>34</v>
      </c>
      <c r="AX4260" s="12" t="s">
        <v>72</v>
      </c>
      <c r="AY4260" s="195" t="s">
        <v>177</v>
      </c>
    </row>
    <row r="4261" spans="2:51" s="12" customFormat="1" ht="12">
      <c r="B4261" s="194"/>
      <c r="D4261" s="191" t="s">
        <v>188</v>
      </c>
      <c r="E4261" s="195" t="s">
        <v>3</v>
      </c>
      <c r="F4261" s="196" t="s">
        <v>3214</v>
      </c>
      <c r="H4261" s="197">
        <v>21.6</v>
      </c>
      <c r="I4261" s="198"/>
      <c r="L4261" s="194"/>
      <c r="M4261" s="199"/>
      <c r="N4261" s="200"/>
      <c r="O4261" s="200"/>
      <c r="P4261" s="200"/>
      <c r="Q4261" s="200"/>
      <c r="R4261" s="200"/>
      <c r="S4261" s="200"/>
      <c r="T4261" s="201"/>
      <c r="AT4261" s="195" t="s">
        <v>188</v>
      </c>
      <c r="AU4261" s="195" t="s">
        <v>81</v>
      </c>
      <c r="AV4261" s="12" t="s">
        <v>81</v>
      </c>
      <c r="AW4261" s="12" t="s">
        <v>34</v>
      </c>
      <c r="AX4261" s="12" t="s">
        <v>72</v>
      </c>
      <c r="AY4261" s="195" t="s">
        <v>177</v>
      </c>
    </row>
    <row r="4262" spans="2:51" s="12" customFormat="1" ht="12">
      <c r="B4262" s="194"/>
      <c r="D4262" s="191" t="s">
        <v>188</v>
      </c>
      <c r="E4262" s="195" t="s">
        <v>3</v>
      </c>
      <c r="F4262" s="196" t="s">
        <v>3215</v>
      </c>
      <c r="H4262" s="197">
        <v>14</v>
      </c>
      <c r="I4262" s="198"/>
      <c r="L4262" s="194"/>
      <c r="M4262" s="199"/>
      <c r="N4262" s="200"/>
      <c r="O4262" s="200"/>
      <c r="P4262" s="200"/>
      <c r="Q4262" s="200"/>
      <c r="R4262" s="200"/>
      <c r="S4262" s="200"/>
      <c r="T4262" s="201"/>
      <c r="AT4262" s="195" t="s">
        <v>188</v>
      </c>
      <c r="AU4262" s="195" t="s">
        <v>81</v>
      </c>
      <c r="AV4262" s="12" t="s">
        <v>81</v>
      </c>
      <c r="AW4262" s="12" t="s">
        <v>34</v>
      </c>
      <c r="AX4262" s="12" t="s">
        <v>72</v>
      </c>
      <c r="AY4262" s="195" t="s">
        <v>177</v>
      </c>
    </row>
    <row r="4263" spans="2:51" s="12" customFormat="1" ht="12">
      <c r="B4263" s="194"/>
      <c r="D4263" s="191" t="s">
        <v>188</v>
      </c>
      <c r="E4263" s="195" t="s">
        <v>3</v>
      </c>
      <c r="F4263" s="196" t="s">
        <v>3215</v>
      </c>
      <c r="H4263" s="197">
        <v>14</v>
      </c>
      <c r="I4263" s="198"/>
      <c r="L4263" s="194"/>
      <c r="M4263" s="199"/>
      <c r="N4263" s="200"/>
      <c r="O4263" s="200"/>
      <c r="P4263" s="200"/>
      <c r="Q4263" s="200"/>
      <c r="R4263" s="200"/>
      <c r="S4263" s="200"/>
      <c r="T4263" s="201"/>
      <c r="AT4263" s="195" t="s">
        <v>188</v>
      </c>
      <c r="AU4263" s="195" t="s">
        <v>81</v>
      </c>
      <c r="AV4263" s="12" t="s">
        <v>81</v>
      </c>
      <c r="AW4263" s="12" t="s">
        <v>34</v>
      </c>
      <c r="AX4263" s="12" t="s">
        <v>72</v>
      </c>
      <c r="AY4263" s="195" t="s">
        <v>177</v>
      </c>
    </row>
    <row r="4264" spans="2:51" s="12" customFormat="1" ht="12">
      <c r="B4264" s="194"/>
      <c r="D4264" s="191" t="s">
        <v>188</v>
      </c>
      <c r="E4264" s="195" t="s">
        <v>3</v>
      </c>
      <c r="F4264" s="196" t="s">
        <v>3215</v>
      </c>
      <c r="H4264" s="197">
        <v>14</v>
      </c>
      <c r="I4264" s="198"/>
      <c r="L4264" s="194"/>
      <c r="M4264" s="199"/>
      <c r="N4264" s="200"/>
      <c r="O4264" s="200"/>
      <c r="P4264" s="200"/>
      <c r="Q4264" s="200"/>
      <c r="R4264" s="200"/>
      <c r="S4264" s="200"/>
      <c r="T4264" s="201"/>
      <c r="AT4264" s="195" t="s">
        <v>188</v>
      </c>
      <c r="AU4264" s="195" t="s">
        <v>81</v>
      </c>
      <c r="AV4264" s="12" t="s">
        <v>81</v>
      </c>
      <c r="AW4264" s="12" t="s">
        <v>34</v>
      </c>
      <c r="AX4264" s="12" t="s">
        <v>72</v>
      </c>
      <c r="AY4264" s="195" t="s">
        <v>177</v>
      </c>
    </row>
    <row r="4265" spans="2:51" s="12" customFormat="1" ht="12">
      <c r="B4265" s="194"/>
      <c r="D4265" s="191" t="s">
        <v>188</v>
      </c>
      <c r="E4265" s="195" t="s">
        <v>3</v>
      </c>
      <c r="F4265" s="196" t="s">
        <v>3215</v>
      </c>
      <c r="H4265" s="197">
        <v>14</v>
      </c>
      <c r="I4265" s="198"/>
      <c r="L4265" s="194"/>
      <c r="M4265" s="199"/>
      <c r="N4265" s="200"/>
      <c r="O4265" s="200"/>
      <c r="P4265" s="200"/>
      <c r="Q4265" s="200"/>
      <c r="R4265" s="200"/>
      <c r="S4265" s="200"/>
      <c r="T4265" s="201"/>
      <c r="AT4265" s="195" t="s">
        <v>188</v>
      </c>
      <c r="AU4265" s="195" t="s">
        <v>81</v>
      </c>
      <c r="AV4265" s="12" t="s">
        <v>81</v>
      </c>
      <c r="AW4265" s="12" t="s">
        <v>34</v>
      </c>
      <c r="AX4265" s="12" t="s">
        <v>72</v>
      </c>
      <c r="AY4265" s="195" t="s">
        <v>177</v>
      </c>
    </row>
    <row r="4266" spans="2:51" s="12" customFormat="1" ht="12">
      <c r="B4266" s="194"/>
      <c r="D4266" s="191" t="s">
        <v>188</v>
      </c>
      <c r="E4266" s="195" t="s">
        <v>3</v>
      </c>
      <c r="F4266" s="196" t="s">
        <v>3215</v>
      </c>
      <c r="H4266" s="197">
        <v>14</v>
      </c>
      <c r="I4266" s="198"/>
      <c r="L4266" s="194"/>
      <c r="M4266" s="199"/>
      <c r="N4266" s="200"/>
      <c r="O4266" s="200"/>
      <c r="P4266" s="200"/>
      <c r="Q4266" s="200"/>
      <c r="R4266" s="200"/>
      <c r="S4266" s="200"/>
      <c r="T4266" s="201"/>
      <c r="AT4266" s="195" t="s">
        <v>188</v>
      </c>
      <c r="AU4266" s="195" t="s">
        <v>81</v>
      </c>
      <c r="AV4266" s="12" t="s">
        <v>81</v>
      </c>
      <c r="AW4266" s="12" t="s">
        <v>34</v>
      </c>
      <c r="AX4266" s="12" t="s">
        <v>72</v>
      </c>
      <c r="AY4266" s="195" t="s">
        <v>177</v>
      </c>
    </row>
    <row r="4267" spans="2:51" s="12" customFormat="1" ht="12">
      <c r="B4267" s="194"/>
      <c r="D4267" s="191" t="s">
        <v>188</v>
      </c>
      <c r="E4267" s="195" t="s">
        <v>3</v>
      </c>
      <c r="F4267" s="196" t="s">
        <v>3215</v>
      </c>
      <c r="H4267" s="197">
        <v>14</v>
      </c>
      <c r="I4267" s="198"/>
      <c r="L4267" s="194"/>
      <c r="M4267" s="199"/>
      <c r="N4267" s="200"/>
      <c r="O4267" s="200"/>
      <c r="P4267" s="200"/>
      <c r="Q4267" s="200"/>
      <c r="R4267" s="200"/>
      <c r="S4267" s="200"/>
      <c r="T4267" s="201"/>
      <c r="AT4267" s="195" t="s">
        <v>188</v>
      </c>
      <c r="AU4267" s="195" t="s">
        <v>81</v>
      </c>
      <c r="AV4267" s="12" t="s">
        <v>81</v>
      </c>
      <c r="AW4267" s="12" t="s">
        <v>34</v>
      </c>
      <c r="AX4267" s="12" t="s">
        <v>72</v>
      </c>
      <c r="AY4267" s="195" t="s">
        <v>177</v>
      </c>
    </row>
    <row r="4268" spans="2:51" s="12" customFormat="1" ht="12">
      <c r="B4268" s="194"/>
      <c r="D4268" s="191" t="s">
        <v>188</v>
      </c>
      <c r="E4268" s="195" t="s">
        <v>3</v>
      </c>
      <c r="F4268" s="196" t="s">
        <v>3215</v>
      </c>
      <c r="H4268" s="197">
        <v>14</v>
      </c>
      <c r="I4268" s="198"/>
      <c r="L4268" s="194"/>
      <c r="M4268" s="199"/>
      <c r="N4268" s="200"/>
      <c r="O4268" s="200"/>
      <c r="P4268" s="200"/>
      <c r="Q4268" s="200"/>
      <c r="R4268" s="200"/>
      <c r="S4268" s="200"/>
      <c r="T4268" s="201"/>
      <c r="AT4268" s="195" t="s">
        <v>188</v>
      </c>
      <c r="AU4268" s="195" t="s">
        <v>81</v>
      </c>
      <c r="AV4268" s="12" t="s">
        <v>81</v>
      </c>
      <c r="AW4268" s="12" t="s">
        <v>34</v>
      </c>
      <c r="AX4268" s="12" t="s">
        <v>72</v>
      </c>
      <c r="AY4268" s="195" t="s">
        <v>177</v>
      </c>
    </row>
    <row r="4269" spans="2:51" s="12" customFormat="1" ht="12">
      <c r="B4269" s="194"/>
      <c r="D4269" s="191" t="s">
        <v>188</v>
      </c>
      <c r="E4269" s="195" t="s">
        <v>3</v>
      </c>
      <c r="F4269" s="196" t="s">
        <v>3216</v>
      </c>
      <c r="H4269" s="197">
        <v>34.4</v>
      </c>
      <c r="I4269" s="198"/>
      <c r="L4269" s="194"/>
      <c r="M4269" s="199"/>
      <c r="N4269" s="200"/>
      <c r="O4269" s="200"/>
      <c r="P4269" s="200"/>
      <c r="Q4269" s="200"/>
      <c r="R4269" s="200"/>
      <c r="S4269" s="200"/>
      <c r="T4269" s="201"/>
      <c r="AT4269" s="195" t="s">
        <v>188</v>
      </c>
      <c r="AU4269" s="195" t="s">
        <v>81</v>
      </c>
      <c r="AV4269" s="12" t="s">
        <v>81</v>
      </c>
      <c r="AW4269" s="12" t="s">
        <v>34</v>
      </c>
      <c r="AX4269" s="12" t="s">
        <v>72</v>
      </c>
      <c r="AY4269" s="195" t="s">
        <v>177</v>
      </c>
    </row>
    <row r="4270" spans="2:51" s="12" customFormat="1" ht="12">
      <c r="B4270" s="194"/>
      <c r="D4270" s="191" t="s">
        <v>188</v>
      </c>
      <c r="E4270" s="195" t="s">
        <v>3</v>
      </c>
      <c r="F4270" s="196" t="s">
        <v>3217</v>
      </c>
      <c r="H4270" s="197">
        <v>26.8</v>
      </c>
      <c r="I4270" s="198"/>
      <c r="L4270" s="194"/>
      <c r="M4270" s="199"/>
      <c r="N4270" s="200"/>
      <c r="O4270" s="200"/>
      <c r="P4270" s="200"/>
      <c r="Q4270" s="200"/>
      <c r="R4270" s="200"/>
      <c r="S4270" s="200"/>
      <c r="T4270" s="201"/>
      <c r="AT4270" s="195" t="s">
        <v>188</v>
      </c>
      <c r="AU4270" s="195" t="s">
        <v>81</v>
      </c>
      <c r="AV4270" s="12" t="s">
        <v>81</v>
      </c>
      <c r="AW4270" s="12" t="s">
        <v>34</v>
      </c>
      <c r="AX4270" s="12" t="s">
        <v>72</v>
      </c>
      <c r="AY4270" s="195" t="s">
        <v>177</v>
      </c>
    </row>
    <row r="4271" spans="2:51" s="14" customFormat="1" ht="12">
      <c r="B4271" s="221"/>
      <c r="D4271" s="191" t="s">
        <v>188</v>
      </c>
      <c r="E4271" s="222" t="s">
        <v>3</v>
      </c>
      <c r="F4271" s="223" t="s">
        <v>1171</v>
      </c>
      <c r="H4271" s="224">
        <v>549.7999999999998</v>
      </c>
      <c r="I4271" s="225"/>
      <c r="L4271" s="221"/>
      <c r="M4271" s="226"/>
      <c r="N4271" s="227"/>
      <c r="O4271" s="227"/>
      <c r="P4271" s="227"/>
      <c r="Q4271" s="227"/>
      <c r="R4271" s="227"/>
      <c r="S4271" s="227"/>
      <c r="T4271" s="228"/>
      <c r="AT4271" s="222" t="s">
        <v>188</v>
      </c>
      <c r="AU4271" s="222" t="s">
        <v>81</v>
      </c>
      <c r="AV4271" s="14" t="s">
        <v>194</v>
      </c>
      <c r="AW4271" s="14" t="s">
        <v>34</v>
      </c>
      <c r="AX4271" s="14" t="s">
        <v>72</v>
      </c>
      <c r="AY4271" s="222" t="s">
        <v>177</v>
      </c>
    </row>
    <row r="4272" spans="2:51" s="12" customFormat="1" ht="12">
      <c r="B4272" s="194"/>
      <c r="D4272" s="191" t="s">
        <v>188</v>
      </c>
      <c r="E4272" s="195" t="s">
        <v>3</v>
      </c>
      <c r="F4272" s="196" t="s">
        <v>3218</v>
      </c>
      <c r="H4272" s="197">
        <v>22.6</v>
      </c>
      <c r="I4272" s="198"/>
      <c r="L4272" s="194"/>
      <c r="M4272" s="199"/>
      <c r="N4272" s="200"/>
      <c r="O4272" s="200"/>
      <c r="P4272" s="200"/>
      <c r="Q4272" s="200"/>
      <c r="R4272" s="200"/>
      <c r="S4272" s="200"/>
      <c r="T4272" s="201"/>
      <c r="AT4272" s="195" t="s">
        <v>188</v>
      </c>
      <c r="AU4272" s="195" t="s">
        <v>81</v>
      </c>
      <c r="AV4272" s="12" t="s">
        <v>81</v>
      </c>
      <c r="AW4272" s="12" t="s">
        <v>34</v>
      </c>
      <c r="AX4272" s="12" t="s">
        <v>72</v>
      </c>
      <c r="AY4272" s="195" t="s">
        <v>177</v>
      </c>
    </row>
    <row r="4273" spans="2:51" s="12" customFormat="1" ht="12">
      <c r="B4273" s="194"/>
      <c r="D4273" s="191" t="s">
        <v>188</v>
      </c>
      <c r="E4273" s="195" t="s">
        <v>3</v>
      </c>
      <c r="F4273" s="196" t="s">
        <v>3219</v>
      </c>
      <c r="H4273" s="197">
        <v>23.6</v>
      </c>
      <c r="I4273" s="198"/>
      <c r="L4273" s="194"/>
      <c r="M4273" s="199"/>
      <c r="N4273" s="200"/>
      <c r="O4273" s="200"/>
      <c r="P4273" s="200"/>
      <c r="Q4273" s="200"/>
      <c r="R4273" s="200"/>
      <c r="S4273" s="200"/>
      <c r="T4273" s="201"/>
      <c r="AT4273" s="195" t="s">
        <v>188</v>
      </c>
      <c r="AU4273" s="195" t="s">
        <v>81</v>
      </c>
      <c r="AV4273" s="12" t="s">
        <v>81</v>
      </c>
      <c r="AW4273" s="12" t="s">
        <v>34</v>
      </c>
      <c r="AX4273" s="12" t="s">
        <v>72</v>
      </c>
      <c r="AY4273" s="195" t="s">
        <v>177</v>
      </c>
    </row>
    <row r="4274" spans="2:51" s="12" customFormat="1" ht="12">
      <c r="B4274" s="194"/>
      <c r="D4274" s="191" t="s">
        <v>188</v>
      </c>
      <c r="E4274" s="195" t="s">
        <v>3</v>
      </c>
      <c r="F4274" s="196" t="s">
        <v>3220</v>
      </c>
      <c r="H4274" s="197">
        <v>10.6</v>
      </c>
      <c r="I4274" s="198"/>
      <c r="L4274" s="194"/>
      <c r="M4274" s="199"/>
      <c r="N4274" s="200"/>
      <c r="O4274" s="200"/>
      <c r="P4274" s="200"/>
      <c r="Q4274" s="200"/>
      <c r="R4274" s="200"/>
      <c r="S4274" s="200"/>
      <c r="T4274" s="201"/>
      <c r="AT4274" s="195" t="s">
        <v>188</v>
      </c>
      <c r="AU4274" s="195" t="s">
        <v>81</v>
      </c>
      <c r="AV4274" s="12" t="s">
        <v>81</v>
      </c>
      <c r="AW4274" s="12" t="s">
        <v>34</v>
      </c>
      <c r="AX4274" s="12" t="s">
        <v>72</v>
      </c>
      <c r="AY4274" s="195" t="s">
        <v>177</v>
      </c>
    </row>
    <row r="4275" spans="2:51" s="12" customFormat="1" ht="12">
      <c r="B4275" s="194"/>
      <c r="D4275" s="191" t="s">
        <v>188</v>
      </c>
      <c r="E4275" s="195" t="s">
        <v>3</v>
      </c>
      <c r="F4275" s="196" t="s">
        <v>3221</v>
      </c>
      <c r="H4275" s="197">
        <v>17.6</v>
      </c>
      <c r="I4275" s="198"/>
      <c r="L4275" s="194"/>
      <c r="M4275" s="199"/>
      <c r="N4275" s="200"/>
      <c r="O4275" s="200"/>
      <c r="P4275" s="200"/>
      <c r="Q4275" s="200"/>
      <c r="R4275" s="200"/>
      <c r="S4275" s="200"/>
      <c r="T4275" s="201"/>
      <c r="AT4275" s="195" t="s">
        <v>188</v>
      </c>
      <c r="AU4275" s="195" t="s">
        <v>81</v>
      </c>
      <c r="AV4275" s="12" t="s">
        <v>81</v>
      </c>
      <c r="AW4275" s="12" t="s">
        <v>34</v>
      </c>
      <c r="AX4275" s="12" t="s">
        <v>72</v>
      </c>
      <c r="AY4275" s="195" t="s">
        <v>177</v>
      </c>
    </row>
    <row r="4276" spans="2:51" s="12" customFormat="1" ht="12">
      <c r="B4276" s="194"/>
      <c r="D4276" s="191" t="s">
        <v>188</v>
      </c>
      <c r="E4276" s="195" t="s">
        <v>3</v>
      </c>
      <c r="F4276" s="196" t="s">
        <v>3222</v>
      </c>
      <c r="H4276" s="197">
        <v>9.8</v>
      </c>
      <c r="I4276" s="198"/>
      <c r="L4276" s="194"/>
      <c r="M4276" s="199"/>
      <c r="N4276" s="200"/>
      <c r="O4276" s="200"/>
      <c r="P4276" s="200"/>
      <c r="Q4276" s="200"/>
      <c r="R4276" s="200"/>
      <c r="S4276" s="200"/>
      <c r="T4276" s="201"/>
      <c r="AT4276" s="195" t="s">
        <v>188</v>
      </c>
      <c r="AU4276" s="195" t="s">
        <v>81</v>
      </c>
      <c r="AV4276" s="12" t="s">
        <v>81</v>
      </c>
      <c r="AW4276" s="12" t="s">
        <v>34</v>
      </c>
      <c r="AX4276" s="12" t="s">
        <v>72</v>
      </c>
      <c r="AY4276" s="195" t="s">
        <v>177</v>
      </c>
    </row>
    <row r="4277" spans="2:51" s="12" customFormat="1" ht="12">
      <c r="B4277" s="194"/>
      <c r="D4277" s="191" t="s">
        <v>188</v>
      </c>
      <c r="E4277" s="195" t="s">
        <v>3</v>
      </c>
      <c r="F4277" s="196" t="s">
        <v>3223</v>
      </c>
      <c r="H4277" s="197">
        <v>17.2</v>
      </c>
      <c r="I4277" s="198"/>
      <c r="L4277" s="194"/>
      <c r="M4277" s="199"/>
      <c r="N4277" s="200"/>
      <c r="O4277" s="200"/>
      <c r="P4277" s="200"/>
      <c r="Q4277" s="200"/>
      <c r="R4277" s="200"/>
      <c r="S4277" s="200"/>
      <c r="T4277" s="201"/>
      <c r="AT4277" s="195" t="s">
        <v>188</v>
      </c>
      <c r="AU4277" s="195" t="s">
        <v>81</v>
      </c>
      <c r="AV4277" s="12" t="s">
        <v>81</v>
      </c>
      <c r="AW4277" s="12" t="s">
        <v>34</v>
      </c>
      <c r="AX4277" s="12" t="s">
        <v>72</v>
      </c>
      <c r="AY4277" s="195" t="s">
        <v>177</v>
      </c>
    </row>
    <row r="4278" spans="2:51" s="12" customFormat="1" ht="12">
      <c r="B4278" s="194"/>
      <c r="D4278" s="191" t="s">
        <v>188</v>
      </c>
      <c r="E4278" s="195" t="s">
        <v>3</v>
      </c>
      <c r="F4278" s="196" t="s">
        <v>3224</v>
      </c>
      <c r="H4278" s="197">
        <v>12.6</v>
      </c>
      <c r="I4278" s="198"/>
      <c r="L4278" s="194"/>
      <c r="M4278" s="199"/>
      <c r="N4278" s="200"/>
      <c r="O4278" s="200"/>
      <c r="P4278" s="200"/>
      <c r="Q4278" s="200"/>
      <c r="R4278" s="200"/>
      <c r="S4278" s="200"/>
      <c r="T4278" s="201"/>
      <c r="AT4278" s="195" t="s">
        <v>188</v>
      </c>
      <c r="AU4278" s="195" t="s">
        <v>81</v>
      </c>
      <c r="AV4278" s="12" t="s">
        <v>81</v>
      </c>
      <c r="AW4278" s="12" t="s">
        <v>34</v>
      </c>
      <c r="AX4278" s="12" t="s">
        <v>72</v>
      </c>
      <c r="AY4278" s="195" t="s">
        <v>177</v>
      </c>
    </row>
    <row r="4279" spans="2:51" s="12" customFormat="1" ht="12">
      <c r="B4279" s="194"/>
      <c r="D4279" s="191" t="s">
        <v>188</v>
      </c>
      <c r="E4279" s="195" t="s">
        <v>3</v>
      </c>
      <c r="F4279" s="196" t="s">
        <v>3225</v>
      </c>
      <c r="H4279" s="197">
        <v>22.4</v>
      </c>
      <c r="I4279" s="198"/>
      <c r="L4279" s="194"/>
      <c r="M4279" s="199"/>
      <c r="N4279" s="200"/>
      <c r="O4279" s="200"/>
      <c r="P4279" s="200"/>
      <c r="Q4279" s="200"/>
      <c r="R4279" s="200"/>
      <c r="S4279" s="200"/>
      <c r="T4279" s="201"/>
      <c r="AT4279" s="195" t="s">
        <v>188</v>
      </c>
      <c r="AU4279" s="195" t="s">
        <v>81</v>
      </c>
      <c r="AV4279" s="12" t="s">
        <v>81</v>
      </c>
      <c r="AW4279" s="12" t="s">
        <v>34</v>
      </c>
      <c r="AX4279" s="12" t="s">
        <v>72</v>
      </c>
      <c r="AY4279" s="195" t="s">
        <v>177</v>
      </c>
    </row>
    <row r="4280" spans="2:51" s="12" customFormat="1" ht="12">
      <c r="B4280" s="194"/>
      <c r="D4280" s="191" t="s">
        <v>188</v>
      </c>
      <c r="E4280" s="195" t="s">
        <v>3</v>
      </c>
      <c r="F4280" s="196" t="s">
        <v>3226</v>
      </c>
      <c r="H4280" s="197">
        <v>10.4</v>
      </c>
      <c r="I4280" s="198"/>
      <c r="L4280" s="194"/>
      <c r="M4280" s="199"/>
      <c r="N4280" s="200"/>
      <c r="O4280" s="200"/>
      <c r="P4280" s="200"/>
      <c r="Q4280" s="200"/>
      <c r="R4280" s="200"/>
      <c r="S4280" s="200"/>
      <c r="T4280" s="201"/>
      <c r="AT4280" s="195" t="s">
        <v>188</v>
      </c>
      <c r="AU4280" s="195" t="s">
        <v>81</v>
      </c>
      <c r="AV4280" s="12" t="s">
        <v>81</v>
      </c>
      <c r="AW4280" s="12" t="s">
        <v>34</v>
      </c>
      <c r="AX4280" s="12" t="s">
        <v>72</v>
      </c>
      <c r="AY4280" s="195" t="s">
        <v>177</v>
      </c>
    </row>
    <row r="4281" spans="2:51" s="12" customFormat="1" ht="12">
      <c r="B4281" s="194"/>
      <c r="D4281" s="191" t="s">
        <v>188</v>
      </c>
      <c r="E4281" s="195" t="s">
        <v>3</v>
      </c>
      <c r="F4281" s="196" t="s">
        <v>3226</v>
      </c>
      <c r="H4281" s="197">
        <v>10.4</v>
      </c>
      <c r="I4281" s="198"/>
      <c r="L4281" s="194"/>
      <c r="M4281" s="199"/>
      <c r="N4281" s="200"/>
      <c r="O4281" s="200"/>
      <c r="P4281" s="200"/>
      <c r="Q4281" s="200"/>
      <c r="R4281" s="200"/>
      <c r="S4281" s="200"/>
      <c r="T4281" s="201"/>
      <c r="AT4281" s="195" t="s">
        <v>188</v>
      </c>
      <c r="AU4281" s="195" t="s">
        <v>81</v>
      </c>
      <c r="AV4281" s="12" t="s">
        <v>81</v>
      </c>
      <c r="AW4281" s="12" t="s">
        <v>34</v>
      </c>
      <c r="AX4281" s="12" t="s">
        <v>72</v>
      </c>
      <c r="AY4281" s="195" t="s">
        <v>177</v>
      </c>
    </row>
    <row r="4282" spans="2:51" s="12" customFormat="1" ht="12">
      <c r="B4282" s="194"/>
      <c r="D4282" s="191" t="s">
        <v>188</v>
      </c>
      <c r="E4282" s="195" t="s">
        <v>3</v>
      </c>
      <c r="F4282" s="196" t="s">
        <v>3210</v>
      </c>
      <c r="H4282" s="197">
        <v>11.4</v>
      </c>
      <c r="I4282" s="198"/>
      <c r="L4282" s="194"/>
      <c r="M4282" s="199"/>
      <c r="N4282" s="200"/>
      <c r="O4282" s="200"/>
      <c r="P4282" s="200"/>
      <c r="Q4282" s="200"/>
      <c r="R4282" s="200"/>
      <c r="S4282" s="200"/>
      <c r="T4282" s="201"/>
      <c r="AT4282" s="195" t="s">
        <v>188</v>
      </c>
      <c r="AU4282" s="195" t="s">
        <v>81</v>
      </c>
      <c r="AV4282" s="12" t="s">
        <v>81</v>
      </c>
      <c r="AW4282" s="12" t="s">
        <v>34</v>
      </c>
      <c r="AX4282" s="12" t="s">
        <v>72</v>
      </c>
      <c r="AY4282" s="195" t="s">
        <v>177</v>
      </c>
    </row>
    <row r="4283" spans="2:51" s="12" customFormat="1" ht="12">
      <c r="B4283" s="194"/>
      <c r="D4283" s="191" t="s">
        <v>188</v>
      </c>
      <c r="E4283" s="195" t="s">
        <v>3</v>
      </c>
      <c r="F4283" s="196" t="s">
        <v>3210</v>
      </c>
      <c r="H4283" s="197">
        <v>11.4</v>
      </c>
      <c r="I4283" s="198"/>
      <c r="L4283" s="194"/>
      <c r="M4283" s="199"/>
      <c r="N4283" s="200"/>
      <c r="O4283" s="200"/>
      <c r="P4283" s="200"/>
      <c r="Q4283" s="200"/>
      <c r="R4283" s="200"/>
      <c r="S4283" s="200"/>
      <c r="T4283" s="201"/>
      <c r="AT4283" s="195" t="s">
        <v>188</v>
      </c>
      <c r="AU4283" s="195" t="s">
        <v>81</v>
      </c>
      <c r="AV4283" s="12" t="s">
        <v>81</v>
      </c>
      <c r="AW4283" s="12" t="s">
        <v>34</v>
      </c>
      <c r="AX4283" s="12" t="s">
        <v>72</v>
      </c>
      <c r="AY4283" s="195" t="s">
        <v>177</v>
      </c>
    </row>
    <row r="4284" spans="2:51" s="12" customFormat="1" ht="12">
      <c r="B4284" s="194"/>
      <c r="D4284" s="191" t="s">
        <v>188</v>
      </c>
      <c r="E4284" s="195" t="s">
        <v>3</v>
      </c>
      <c r="F4284" s="196" t="s">
        <v>3227</v>
      </c>
      <c r="H4284" s="197">
        <v>19.8</v>
      </c>
      <c r="I4284" s="198"/>
      <c r="L4284" s="194"/>
      <c r="M4284" s="199"/>
      <c r="N4284" s="200"/>
      <c r="O4284" s="200"/>
      <c r="P4284" s="200"/>
      <c r="Q4284" s="200"/>
      <c r="R4284" s="200"/>
      <c r="S4284" s="200"/>
      <c r="T4284" s="201"/>
      <c r="AT4284" s="195" t="s">
        <v>188</v>
      </c>
      <c r="AU4284" s="195" t="s">
        <v>81</v>
      </c>
      <c r="AV4284" s="12" t="s">
        <v>81</v>
      </c>
      <c r="AW4284" s="12" t="s">
        <v>34</v>
      </c>
      <c r="AX4284" s="12" t="s">
        <v>72</v>
      </c>
      <c r="AY4284" s="195" t="s">
        <v>177</v>
      </c>
    </row>
    <row r="4285" spans="2:51" s="12" customFormat="1" ht="12">
      <c r="B4285" s="194"/>
      <c r="D4285" s="191" t="s">
        <v>188</v>
      </c>
      <c r="E4285" s="195" t="s">
        <v>3</v>
      </c>
      <c r="F4285" s="196" t="s">
        <v>3213</v>
      </c>
      <c r="H4285" s="197">
        <v>14</v>
      </c>
      <c r="I4285" s="198"/>
      <c r="L4285" s="194"/>
      <c r="M4285" s="199"/>
      <c r="N4285" s="200"/>
      <c r="O4285" s="200"/>
      <c r="P4285" s="200"/>
      <c r="Q4285" s="200"/>
      <c r="R4285" s="200"/>
      <c r="S4285" s="200"/>
      <c r="T4285" s="201"/>
      <c r="AT4285" s="195" t="s">
        <v>188</v>
      </c>
      <c r="AU4285" s="195" t="s">
        <v>81</v>
      </c>
      <c r="AV4285" s="12" t="s">
        <v>81</v>
      </c>
      <c r="AW4285" s="12" t="s">
        <v>34</v>
      </c>
      <c r="AX4285" s="12" t="s">
        <v>72</v>
      </c>
      <c r="AY4285" s="195" t="s">
        <v>177</v>
      </c>
    </row>
    <row r="4286" spans="2:51" s="12" customFormat="1" ht="12">
      <c r="B4286" s="194"/>
      <c r="D4286" s="191" t="s">
        <v>188</v>
      </c>
      <c r="E4286" s="195" t="s">
        <v>3</v>
      </c>
      <c r="F4286" s="196" t="s">
        <v>3214</v>
      </c>
      <c r="H4286" s="197">
        <v>21.6</v>
      </c>
      <c r="I4286" s="198"/>
      <c r="L4286" s="194"/>
      <c r="M4286" s="199"/>
      <c r="N4286" s="200"/>
      <c r="O4286" s="200"/>
      <c r="P4286" s="200"/>
      <c r="Q4286" s="200"/>
      <c r="R4286" s="200"/>
      <c r="S4286" s="200"/>
      <c r="T4286" s="201"/>
      <c r="AT4286" s="195" t="s">
        <v>188</v>
      </c>
      <c r="AU4286" s="195" t="s">
        <v>81</v>
      </c>
      <c r="AV4286" s="12" t="s">
        <v>81</v>
      </c>
      <c r="AW4286" s="12" t="s">
        <v>34</v>
      </c>
      <c r="AX4286" s="12" t="s">
        <v>72</v>
      </c>
      <c r="AY4286" s="195" t="s">
        <v>177</v>
      </c>
    </row>
    <row r="4287" spans="2:51" s="12" customFormat="1" ht="12">
      <c r="B4287" s="194"/>
      <c r="D4287" s="191" t="s">
        <v>188</v>
      </c>
      <c r="E4287" s="195" t="s">
        <v>3</v>
      </c>
      <c r="F4287" s="196" t="s">
        <v>3215</v>
      </c>
      <c r="H4287" s="197">
        <v>14</v>
      </c>
      <c r="I4287" s="198"/>
      <c r="L4287" s="194"/>
      <c r="M4287" s="199"/>
      <c r="N4287" s="200"/>
      <c r="O4287" s="200"/>
      <c r="P4287" s="200"/>
      <c r="Q4287" s="200"/>
      <c r="R4287" s="200"/>
      <c r="S4287" s="200"/>
      <c r="T4287" s="201"/>
      <c r="AT4287" s="195" t="s">
        <v>188</v>
      </c>
      <c r="AU4287" s="195" t="s">
        <v>81</v>
      </c>
      <c r="AV4287" s="12" t="s">
        <v>81</v>
      </c>
      <c r="AW4287" s="12" t="s">
        <v>34</v>
      </c>
      <c r="AX4287" s="12" t="s">
        <v>72</v>
      </c>
      <c r="AY4287" s="195" t="s">
        <v>177</v>
      </c>
    </row>
    <row r="4288" spans="2:51" s="12" customFormat="1" ht="12">
      <c r="B4288" s="194"/>
      <c r="D4288" s="191" t="s">
        <v>188</v>
      </c>
      <c r="E4288" s="195" t="s">
        <v>3</v>
      </c>
      <c r="F4288" s="196" t="s">
        <v>3215</v>
      </c>
      <c r="H4288" s="197">
        <v>14</v>
      </c>
      <c r="I4288" s="198"/>
      <c r="L4288" s="194"/>
      <c r="M4288" s="199"/>
      <c r="N4288" s="200"/>
      <c r="O4288" s="200"/>
      <c r="P4288" s="200"/>
      <c r="Q4288" s="200"/>
      <c r="R4288" s="200"/>
      <c r="S4288" s="200"/>
      <c r="T4288" s="201"/>
      <c r="AT4288" s="195" t="s">
        <v>188</v>
      </c>
      <c r="AU4288" s="195" t="s">
        <v>81</v>
      </c>
      <c r="AV4288" s="12" t="s">
        <v>81</v>
      </c>
      <c r="AW4288" s="12" t="s">
        <v>34</v>
      </c>
      <c r="AX4288" s="12" t="s">
        <v>72</v>
      </c>
      <c r="AY4288" s="195" t="s">
        <v>177</v>
      </c>
    </row>
    <row r="4289" spans="2:51" s="12" customFormat="1" ht="12">
      <c r="B4289" s="194"/>
      <c r="D4289" s="191" t="s">
        <v>188</v>
      </c>
      <c r="E4289" s="195" t="s">
        <v>3</v>
      </c>
      <c r="F4289" s="196" t="s">
        <v>3215</v>
      </c>
      <c r="H4289" s="197">
        <v>14</v>
      </c>
      <c r="I4289" s="198"/>
      <c r="L4289" s="194"/>
      <c r="M4289" s="199"/>
      <c r="N4289" s="200"/>
      <c r="O4289" s="200"/>
      <c r="P4289" s="200"/>
      <c r="Q4289" s="200"/>
      <c r="R4289" s="200"/>
      <c r="S4289" s="200"/>
      <c r="T4289" s="201"/>
      <c r="AT4289" s="195" t="s">
        <v>188</v>
      </c>
      <c r="AU4289" s="195" t="s">
        <v>81</v>
      </c>
      <c r="AV4289" s="12" t="s">
        <v>81</v>
      </c>
      <c r="AW4289" s="12" t="s">
        <v>34</v>
      </c>
      <c r="AX4289" s="12" t="s">
        <v>72</v>
      </c>
      <c r="AY4289" s="195" t="s">
        <v>177</v>
      </c>
    </row>
    <row r="4290" spans="2:51" s="12" customFormat="1" ht="12">
      <c r="B4290" s="194"/>
      <c r="D4290" s="191" t="s">
        <v>188</v>
      </c>
      <c r="E4290" s="195" t="s">
        <v>3</v>
      </c>
      <c r="F4290" s="196" t="s">
        <v>3215</v>
      </c>
      <c r="H4290" s="197">
        <v>14</v>
      </c>
      <c r="I4290" s="198"/>
      <c r="L4290" s="194"/>
      <c r="M4290" s="199"/>
      <c r="N4290" s="200"/>
      <c r="O4290" s="200"/>
      <c r="P4290" s="200"/>
      <c r="Q4290" s="200"/>
      <c r="R4290" s="200"/>
      <c r="S4290" s="200"/>
      <c r="T4290" s="201"/>
      <c r="AT4290" s="195" t="s">
        <v>188</v>
      </c>
      <c r="AU4290" s="195" t="s">
        <v>81</v>
      </c>
      <c r="AV4290" s="12" t="s">
        <v>81</v>
      </c>
      <c r="AW4290" s="12" t="s">
        <v>34</v>
      </c>
      <c r="AX4290" s="12" t="s">
        <v>72</v>
      </c>
      <c r="AY4290" s="195" t="s">
        <v>177</v>
      </c>
    </row>
    <row r="4291" spans="2:51" s="12" customFormat="1" ht="12">
      <c r="B4291" s="194"/>
      <c r="D4291" s="191" t="s">
        <v>188</v>
      </c>
      <c r="E4291" s="195" t="s">
        <v>3</v>
      </c>
      <c r="F4291" s="196" t="s">
        <v>3215</v>
      </c>
      <c r="H4291" s="197">
        <v>14</v>
      </c>
      <c r="I4291" s="198"/>
      <c r="L4291" s="194"/>
      <c r="M4291" s="199"/>
      <c r="N4291" s="200"/>
      <c r="O4291" s="200"/>
      <c r="P4291" s="200"/>
      <c r="Q4291" s="200"/>
      <c r="R4291" s="200"/>
      <c r="S4291" s="200"/>
      <c r="T4291" s="201"/>
      <c r="AT4291" s="195" t="s">
        <v>188</v>
      </c>
      <c r="AU4291" s="195" t="s">
        <v>81</v>
      </c>
      <c r="AV4291" s="12" t="s">
        <v>81</v>
      </c>
      <c r="AW4291" s="12" t="s">
        <v>34</v>
      </c>
      <c r="AX4291" s="12" t="s">
        <v>72</v>
      </c>
      <c r="AY4291" s="195" t="s">
        <v>177</v>
      </c>
    </row>
    <row r="4292" spans="2:51" s="12" customFormat="1" ht="12">
      <c r="B4292" s="194"/>
      <c r="D4292" s="191" t="s">
        <v>188</v>
      </c>
      <c r="E4292" s="195" t="s">
        <v>3</v>
      </c>
      <c r="F4292" s="196" t="s">
        <v>3215</v>
      </c>
      <c r="H4292" s="197">
        <v>14</v>
      </c>
      <c r="I4292" s="198"/>
      <c r="L4292" s="194"/>
      <c r="M4292" s="199"/>
      <c r="N4292" s="200"/>
      <c r="O4292" s="200"/>
      <c r="P4292" s="200"/>
      <c r="Q4292" s="200"/>
      <c r="R4292" s="200"/>
      <c r="S4292" s="200"/>
      <c r="T4292" s="201"/>
      <c r="AT4292" s="195" t="s">
        <v>188</v>
      </c>
      <c r="AU4292" s="195" t="s">
        <v>81</v>
      </c>
      <c r="AV4292" s="12" t="s">
        <v>81</v>
      </c>
      <c r="AW4292" s="12" t="s">
        <v>34</v>
      </c>
      <c r="AX4292" s="12" t="s">
        <v>72</v>
      </c>
      <c r="AY4292" s="195" t="s">
        <v>177</v>
      </c>
    </row>
    <row r="4293" spans="2:51" s="12" customFormat="1" ht="12">
      <c r="B4293" s="194"/>
      <c r="D4293" s="191" t="s">
        <v>188</v>
      </c>
      <c r="E4293" s="195" t="s">
        <v>3</v>
      </c>
      <c r="F4293" s="196" t="s">
        <v>3215</v>
      </c>
      <c r="H4293" s="197">
        <v>14</v>
      </c>
      <c r="I4293" s="198"/>
      <c r="L4293" s="194"/>
      <c r="M4293" s="199"/>
      <c r="N4293" s="200"/>
      <c r="O4293" s="200"/>
      <c r="P4293" s="200"/>
      <c r="Q4293" s="200"/>
      <c r="R4293" s="200"/>
      <c r="S4293" s="200"/>
      <c r="T4293" s="201"/>
      <c r="AT4293" s="195" t="s">
        <v>188</v>
      </c>
      <c r="AU4293" s="195" t="s">
        <v>81</v>
      </c>
      <c r="AV4293" s="12" t="s">
        <v>81</v>
      </c>
      <c r="AW4293" s="12" t="s">
        <v>34</v>
      </c>
      <c r="AX4293" s="12" t="s">
        <v>72</v>
      </c>
      <c r="AY4293" s="195" t="s">
        <v>177</v>
      </c>
    </row>
    <row r="4294" spans="2:51" s="12" customFormat="1" ht="12">
      <c r="B4294" s="194"/>
      <c r="D4294" s="191" t="s">
        <v>188</v>
      </c>
      <c r="E4294" s="195" t="s">
        <v>3</v>
      </c>
      <c r="F4294" s="196" t="s">
        <v>3228</v>
      </c>
      <c r="H4294" s="197">
        <v>34.4</v>
      </c>
      <c r="I4294" s="198"/>
      <c r="L4294" s="194"/>
      <c r="M4294" s="199"/>
      <c r="N4294" s="200"/>
      <c r="O4294" s="200"/>
      <c r="P4294" s="200"/>
      <c r="Q4294" s="200"/>
      <c r="R4294" s="200"/>
      <c r="S4294" s="200"/>
      <c r="T4294" s="201"/>
      <c r="AT4294" s="195" t="s">
        <v>188</v>
      </c>
      <c r="AU4294" s="195" t="s">
        <v>81</v>
      </c>
      <c r="AV4294" s="12" t="s">
        <v>81</v>
      </c>
      <c r="AW4294" s="12" t="s">
        <v>34</v>
      </c>
      <c r="AX4294" s="12" t="s">
        <v>72</v>
      </c>
      <c r="AY4294" s="195" t="s">
        <v>177</v>
      </c>
    </row>
    <row r="4295" spans="2:51" s="12" customFormat="1" ht="12">
      <c r="B4295" s="194"/>
      <c r="D4295" s="191" t="s">
        <v>188</v>
      </c>
      <c r="E4295" s="195" t="s">
        <v>3</v>
      </c>
      <c r="F4295" s="196" t="s">
        <v>3229</v>
      </c>
      <c r="H4295" s="197">
        <v>12.2</v>
      </c>
      <c r="I4295" s="198"/>
      <c r="L4295" s="194"/>
      <c r="M4295" s="199"/>
      <c r="N4295" s="200"/>
      <c r="O4295" s="200"/>
      <c r="P4295" s="200"/>
      <c r="Q4295" s="200"/>
      <c r="R4295" s="200"/>
      <c r="S4295" s="200"/>
      <c r="T4295" s="201"/>
      <c r="AT4295" s="195" t="s">
        <v>188</v>
      </c>
      <c r="AU4295" s="195" t="s">
        <v>81</v>
      </c>
      <c r="AV4295" s="12" t="s">
        <v>81</v>
      </c>
      <c r="AW4295" s="12" t="s">
        <v>34</v>
      </c>
      <c r="AX4295" s="12" t="s">
        <v>72</v>
      </c>
      <c r="AY4295" s="195" t="s">
        <v>177</v>
      </c>
    </row>
    <row r="4296" spans="2:51" s="14" customFormat="1" ht="12">
      <c r="B4296" s="221"/>
      <c r="D4296" s="191" t="s">
        <v>188</v>
      </c>
      <c r="E4296" s="222" t="s">
        <v>3</v>
      </c>
      <c r="F4296" s="223" t="s">
        <v>1173</v>
      </c>
      <c r="H4296" s="224">
        <v>380</v>
      </c>
      <c r="I4296" s="225"/>
      <c r="L4296" s="221"/>
      <c r="M4296" s="226"/>
      <c r="N4296" s="227"/>
      <c r="O4296" s="227"/>
      <c r="P4296" s="227"/>
      <c r="Q4296" s="227"/>
      <c r="R4296" s="227"/>
      <c r="S4296" s="227"/>
      <c r="T4296" s="228"/>
      <c r="AT4296" s="222" t="s">
        <v>188</v>
      </c>
      <c r="AU4296" s="222" t="s">
        <v>81</v>
      </c>
      <c r="AV4296" s="14" t="s">
        <v>194</v>
      </c>
      <c r="AW4296" s="14" t="s">
        <v>34</v>
      </c>
      <c r="AX4296" s="14" t="s">
        <v>72</v>
      </c>
      <c r="AY4296" s="222" t="s">
        <v>177</v>
      </c>
    </row>
    <row r="4297" spans="2:51" s="12" customFormat="1" ht="12">
      <c r="B4297" s="194"/>
      <c r="D4297" s="191" t="s">
        <v>188</v>
      </c>
      <c r="E4297" s="195" t="s">
        <v>3</v>
      </c>
      <c r="F4297" s="196" t="s">
        <v>3230</v>
      </c>
      <c r="H4297" s="197">
        <v>9.6</v>
      </c>
      <c r="I4297" s="198"/>
      <c r="L4297" s="194"/>
      <c r="M4297" s="199"/>
      <c r="N4297" s="200"/>
      <c r="O4297" s="200"/>
      <c r="P4297" s="200"/>
      <c r="Q4297" s="200"/>
      <c r="R4297" s="200"/>
      <c r="S4297" s="200"/>
      <c r="T4297" s="201"/>
      <c r="AT4297" s="195" t="s">
        <v>188</v>
      </c>
      <c r="AU4297" s="195" t="s">
        <v>81</v>
      </c>
      <c r="AV4297" s="12" t="s">
        <v>81</v>
      </c>
      <c r="AW4297" s="12" t="s">
        <v>34</v>
      </c>
      <c r="AX4297" s="12" t="s">
        <v>72</v>
      </c>
      <c r="AY4297" s="195" t="s">
        <v>177</v>
      </c>
    </row>
    <row r="4298" spans="2:51" s="12" customFormat="1" ht="12">
      <c r="B4298" s="194"/>
      <c r="D4298" s="191" t="s">
        <v>188</v>
      </c>
      <c r="E4298" s="195" t="s">
        <v>3</v>
      </c>
      <c r="F4298" s="196" t="s">
        <v>3231</v>
      </c>
      <c r="H4298" s="197">
        <v>14.4</v>
      </c>
      <c r="I4298" s="198"/>
      <c r="L4298" s="194"/>
      <c r="M4298" s="199"/>
      <c r="N4298" s="200"/>
      <c r="O4298" s="200"/>
      <c r="P4298" s="200"/>
      <c r="Q4298" s="200"/>
      <c r="R4298" s="200"/>
      <c r="S4298" s="200"/>
      <c r="T4298" s="201"/>
      <c r="AT4298" s="195" t="s">
        <v>188</v>
      </c>
      <c r="AU4298" s="195" t="s">
        <v>81</v>
      </c>
      <c r="AV4298" s="12" t="s">
        <v>81</v>
      </c>
      <c r="AW4298" s="12" t="s">
        <v>34</v>
      </c>
      <c r="AX4298" s="12" t="s">
        <v>72</v>
      </c>
      <c r="AY4298" s="195" t="s">
        <v>177</v>
      </c>
    </row>
    <row r="4299" spans="2:51" s="12" customFormat="1" ht="12">
      <c r="B4299" s="194"/>
      <c r="D4299" s="191" t="s">
        <v>188</v>
      </c>
      <c r="E4299" s="195" t="s">
        <v>3</v>
      </c>
      <c r="F4299" s="196" t="s">
        <v>3231</v>
      </c>
      <c r="H4299" s="197">
        <v>14.4</v>
      </c>
      <c r="I4299" s="198"/>
      <c r="L4299" s="194"/>
      <c r="M4299" s="199"/>
      <c r="N4299" s="200"/>
      <c r="O4299" s="200"/>
      <c r="P4299" s="200"/>
      <c r="Q4299" s="200"/>
      <c r="R4299" s="200"/>
      <c r="S4299" s="200"/>
      <c r="T4299" s="201"/>
      <c r="AT4299" s="195" t="s">
        <v>188</v>
      </c>
      <c r="AU4299" s="195" t="s">
        <v>81</v>
      </c>
      <c r="AV4299" s="12" t="s">
        <v>81</v>
      </c>
      <c r="AW4299" s="12" t="s">
        <v>34</v>
      </c>
      <c r="AX4299" s="12" t="s">
        <v>72</v>
      </c>
      <c r="AY4299" s="195" t="s">
        <v>177</v>
      </c>
    </row>
    <row r="4300" spans="2:51" s="12" customFormat="1" ht="12">
      <c r="B4300" s="194"/>
      <c r="D4300" s="191" t="s">
        <v>188</v>
      </c>
      <c r="E4300" s="195" t="s">
        <v>3</v>
      </c>
      <c r="F4300" s="196" t="s">
        <v>3232</v>
      </c>
      <c r="H4300" s="197">
        <v>16</v>
      </c>
      <c r="I4300" s="198"/>
      <c r="L4300" s="194"/>
      <c r="M4300" s="199"/>
      <c r="N4300" s="200"/>
      <c r="O4300" s="200"/>
      <c r="P4300" s="200"/>
      <c r="Q4300" s="200"/>
      <c r="R4300" s="200"/>
      <c r="S4300" s="200"/>
      <c r="T4300" s="201"/>
      <c r="AT4300" s="195" t="s">
        <v>188</v>
      </c>
      <c r="AU4300" s="195" t="s">
        <v>81</v>
      </c>
      <c r="AV4300" s="12" t="s">
        <v>81</v>
      </c>
      <c r="AW4300" s="12" t="s">
        <v>34</v>
      </c>
      <c r="AX4300" s="12" t="s">
        <v>72</v>
      </c>
      <c r="AY4300" s="195" t="s">
        <v>177</v>
      </c>
    </row>
    <row r="4301" spans="2:51" s="12" customFormat="1" ht="12">
      <c r="B4301" s="194"/>
      <c r="D4301" s="191" t="s">
        <v>188</v>
      </c>
      <c r="E4301" s="195" t="s">
        <v>3</v>
      </c>
      <c r="F4301" s="196" t="s">
        <v>3233</v>
      </c>
      <c r="H4301" s="197">
        <v>14.4</v>
      </c>
      <c r="I4301" s="198"/>
      <c r="L4301" s="194"/>
      <c r="M4301" s="199"/>
      <c r="N4301" s="200"/>
      <c r="O4301" s="200"/>
      <c r="P4301" s="200"/>
      <c r="Q4301" s="200"/>
      <c r="R4301" s="200"/>
      <c r="S4301" s="200"/>
      <c r="T4301" s="201"/>
      <c r="AT4301" s="195" t="s">
        <v>188</v>
      </c>
      <c r="AU4301" s="195" t="s">
        <v>81</v>
      </c>
      <c r="AV4301" s="12" t="s">
        <v>81</v>
      </c>
      <c r="AW4301" s="12" t="s">
        <v>34</v>
      </c>
      <c r="AX4301" s="12" t="s">
        <v>72</v>
      </c>
      <c r="AY4301" s="195" t="s">
        <v>177</v>
      </c>
    </row>
    <row r="4302" spans="2:51" s="12" customFormat="1" ht="12">
      <c r="B4302" s="194"/>
      <c r="D4302" s="191" t="s">
        <v>188</v>
      </c>
      <c r="E4302" s="195" t="s">
        <v>3</v>
      </c>
      <c r="F4302" s="196" t="s">
        <v>3233</v>
      </c>
      <c r="H4302" s="197">
        <v>14.4</v>
      </c>
      <c r="I4302" s="198"/>
      <c r="L4302" s="194"/>
      <c r="M4302" s="199"/>
      <c r="N4302" s="200"/>
      <c r="O4302" s="200"/>
      <c r="P4302" s="200"/>
      <c r="Q4302" s="200"/>
      <c r="R4302" s="200"/>
      <c r="S4302" s="200"/>
      <c r="T4302" s="201"/>
      <c r="AT4302" s="195" t="s">
        <v>188</v>
      </c>
      <c r="AU4302" s="195" t="s">
        <v>81</v>
      </c>
      <c r="AV4302" s="12" t="s">
        <v>81</v>
      </c>
      <c r="AW4302" s="12" t="s">
        <v>34</v>
      </c>
      <c r="AX4302" s="12" t="s">
        <v>72</v>
      </c>
      <c r="AY4302" s="195" t="s">
        <v>177</v>
      </c>
    </row>
    <row r="4303" spans="2:51" s="12" customFormat="1" ht="12">
      <c r="B4303" s="194"/>
      <c r="D4303" s="191" t="s">
        <v>188</v>
      </c>
      <c r="E4303" s="195" t="s">
        <v>3</v>
      </c>
      <c r="F4303" s="196" t="s">
        <v>3233</v>
      </c>
      <c r="H4303" s="197">
        <v>14.4</v>
      </c>
      <c r="I4303" s="198"/>
      <c r="L4303" s="194"/>
      <c r="M4303" s="199"/>
      <c r="N4303" s="200"/>
      <c r="O4303" s="200"/>
      <c r="P4303" s="200"/>
      <c r="Q4303" s="200"/>
      <c r="R4303" s="200"/>
      <c r="S4303" s="200"/>
      <c r="T4303" s="201"/>
      <c r="AT4303" s="195" t="s">
        <v>188</v>
      </c>
      <c r="AU4303" s="195" t="s">
        <v>81</v>
      </c>
      <c r="AV4303" s="12" t="s">
        <v>81</v>
      </c>
      <c r="AW4303" s="12" t="s">
        <v>34</v>
      </c>
      <c r="AX4303" s="12" t="s">
        <v>72</v>
      </c>
      <c r="AY4303" s="195" t="s">
        <v>177</v>
      </c>
    </row>
    <row r="4304" spans="2:51" s="12" customFormat="1" ht="12">
      <c r="B4304" s="194"/>
      <c r="D4304" s="191" t="s">
        <v>188</v>
      </c>
      <c r="E4304" s="195" t="s">
        <v>3</v>
      </c>
      <c r="F4304" s="196" t="s">
        <v>3233</v>
      </c>
      <c r="H4304" s="197">
        <v>14.4</v>
      </c>
      <c r="I4304" s="198"/>
      <c r="L4304" s="194"/>
      <c r="M4304" s="199"/>
      <c r="N4304" s="200"/>
      <c r="O4304" s="200"/>
      <c r="P4304" s="200"/>
      <c r="Q4304" s="200"/>
      <c r="R4304" s="200"/>
      <c r="S4304" s="200"/>
      <c r="T4304" s="201"/>
      <c r="AT4304" s="195" t="s">
        <v>188</v>
      </c>
      <c r="AU4304" s="195" t="s">
        <v>81</v>
      </c>
      <c r="AV4304" s="12" t="s">
        <v>81</v>
      </c>
      <c r="AW4304" s="12" t="s">
        <v>34</v>
      </c>
      <c r="AX4304" s="12" t="s">
        <v>72</v>
      </c>
      <c r="AY4304" s="195" t="s">
        <v>177</v>
      </c>
    </row>
    <row r="4305" spans="2:51" s="12" customFormat="1" ht="12">
      <c r="B4305" s="194"/>
      <c r="D4305" s="191" t="s">
        <v>188</v>
      </c>
      <c r="E4305" s="195" t="s">
        <v>3</v>
      </c>
      <c r="F4305" s="196" t="s">
        <v>3233</v>
      </c>
      <c r="H4305" s="197">
        <v>14.4</v>
      </c>
      <c r="I4305" s="198"/>
      <c r="L4305" s="194"/>
      <c r="M4305" s="199"/>
      <c r="N4305" s="200"/>
      <c r="O4305" s="200"/>
      <c r="P4305" s="200"/>
      <c r="Q4305" s="200"/>
      <c r="R4305" s="200"/>
      <c r="S4305" s="200"/>
      <c r="T4305" s="201"/>
      <c r="AT4305" s="195" t="s">
        <v>188</v>
      </c>
      <c r="AU4305" s="195" t="s">
        <v>81</v>
      </c>
      <c r="AV4305" s="12" t="s">
        <v>81</v>
      </c>
      <c r="AW4305" s="12" t="s">
        <v>34</v>
      </c>
      <c r="AX4305" s="12" t="s">
        <v>72</v>
      </c>
      <c r="AY4305" s="195" t="s">
        <v>177</v>
      </c>
    </row>
    <row r="4306" spans="2:51" s="12" customFormat="1" ht="12">
      <c r="B4306" s="194"/>
      <c r="D4306" s="191" t="s">
        <v>188</v>
      </c>
      <c r="E4306" s="195" t="s">
        <v>3</v>
      </c>
      <c r="F4306" s="196" t="s">
        <v>3233</v>
      </c>
      <c r="H4306" s="197">
        <v>14.4</v>
      </c>
      <c r="I4306" s="198"/>
      <c r="L4306" s="194"/>
      <c r="M4306" s="199"/>
      <c r="N4306" s="200"/>
      <c r="O4306" s="200"/>
      <c r="P4306" s="200"/>
      <c r="Q4306" s="200"/>
      <c r="R4306" s="200"/>
      <c r="S4306" s="200"/>
      <c r="T4306" s="201"/>
      <c r="AT4306" s="195" t="s">
        <v>188</v>
      </c>
      <c r="AU4306" s="195" t="s">
        <v>81</v>
      </c>
      <c r="AV4306" s="12" t="s">
        <v>81</v>
      </c>
      <c r="AW4306" s="12" t="s">
        <v>34</v>
      </c>
      <c r="AX4306" s="12" t="s">
        <v>72</v>
      </c>
      <c r="AY4306" s="195" t="s">
        <v>177</v>
      </c>
    </row>
    <row r="4307" spans="2:51" s="12" customFormat="1" ht="12">
      <c r="B4307" s="194"/>
      <c r="D4307" s="191" t="s">
        <v>188</v>
      </c>
      <c r="E4307" s="195" t="s">
        <v>3</v>
      </c>
      <c r="F4307" s="196" t="s">
        <v>3233</v>
      </c>
      <c r="H4307" s="197">
        <v>14.4</v>
      </c>
      <c r="I4307" s="198"/>
      <c r="L4307" s="194"/>
      <c r="M4307" s="199"/>
      <c r="N4307" s="200"/>
      <c r="O4307" s="200"/>
      <c r="P4307" s="200"/>
      <c r="Q4307" s="200"/>
      <c r="R4307" s="200"/>
      <c r="S4307" s="200"/>
      <c r="T4307" s="201"/>
      <c r="AT4307" s="195" t="s">
        <v>188</v>
      </c>
      <c r="AU4307" s="195" t="s">
        <v>81</v>
      </c>
      <c r="AV4307" s="12" t="s">
        <v>81</v>
      </c>
      <c r="AW4307" s="12" t="s">
        <v>34</v>
      </c>
      <c r="AX4307" s="12" t="s">
        <v>72</v>
      </c>
      <c r="AY4307" s="195" t="s">
        <v>177</v>
      </c>
    </row>
    <row r="4308" spans="2:51" s="12" customFormat="1" ht="12">
      <c r="B4308" s="194"/>
      <c r="D4308" s="191" t="s">
        <v>188</v>
      </c>
      <c r="E4308" s="195" t="s">
        <v>3</v>
      </c>
      <c r="F4308" s="196" t="s">
        <v>3233</v>
      </c>
      <c r="H4308" s="197">
        <v>14.4</v>
      </c>
      <c r="I4308" s="198"/>
      <c r="L4308" s="194"/>
      <c r="M4308" s="199"/>
      <c r="N4308" s="200"/>
      <c r="O4308" s="200"/>
      <c r="P4308" s="200"/>
      <c r="Q4308" s="200"/>
      <c r="R4308" s="200"/>
      <c r="S4308" s="200"/>
      <c r="T4308" s="201"/>
      <c r="AT4308" s="195" t="s">
        <v>188</v>
      </c>
      <c r="AU4308" s="195" t="s">
        <v>81</v>
      </c>
      <c r="AV4308" s="12" t="s">
        <v>81</v>
      </c>
      <c r="AW4308" s="12" t="s">
        <v>34</v>
      </c>
      <c r="AX4308" s="12" t="s">
        <v>72</v>
      </c>
      <c r="AY4308" s="195" t="s">
        <v>177</v>
      </c>
    </row>
    <row r="4309" spans="2:51" s="12" customFormat="1" ht="12">
      <c r="B4309" s="194"/>
      <c r="D4309" s="191" t="s">
        <v>188</v>
      </c>
      <c r="E4309" s="195" t="s">
        <v>3</v>
      </c>
      <c r="F4309" s="196" t="s">
        <v>3233</v>
      </c>
      <c r="H4309" s="197">
        <v>14.4</v>
      </c>
      <c r="I4309" s="198"/>
      <c r="L4309" s="194"/>
      <c r="M4309" s="199"/>
      <c r="N4309" s="200"/>
      <c r="O4309" s="200"/>
      <c r="P4309" s="200"/>
      <c r="Q4309" s="200"/>
      <c r="R4309" s="200"/>
      <c r="S4309" s="200"/>
      <c r="T4309" s="201"/>
      <c r="AT4309" s="195" t="s">
        <v>188</v>
      </c>
      <c r="AU4309" s="195" t="s">
        <v>81</v>
      </c>
      <c r="AV4309" s="12" t="s">
        <v>81</v>
      </c>
      <c r="AW4309" s="12" t="s">
        <v>34</v>
      </c>
      <c r="AX4309" s="12" t="s">
        <v>72</v>
      </c>
      <c r="AY4309" s="195" t="s">
        <v>177</v>
      </c>
    </row>
    <row r="4310" spans="2:51" s="14" customFormat="1" ht="12">
      <c r="B4310" s="221"/>
      <c r="D4310" s="191" t="s">
        <v>188</v>
      </c>
      <c r="E4310" s="222" t="s">
        <v>3</v>
      </c>
      <c r="F4310" s="223" t="s">
        <v>1175</v>
      </c>
      <c r="H4310" s="224">
        <v>184.00000000000003</v>
      </c>
      <c r="I4310" s="225"/>
      <c r="L4310" s="221"/>
      <c r="M4310" s="226"/>
      <c r="N4310" s="227"/>
      <c r="O4310" s="227"/>
      <c r="P4310" s="227"/>
      <c r="Q4310" s="227"/>
      <c r="R4310" s="227"/>
      <c r="S4310" s="227"/>
      <c r="T4310" s="228"/>
      <c r="AT4310" s="222" t="s">
        <v>188</v>
      </c>
      <c r="AU4310" s="222" t="s">
        <v>81</v>
      </c>
      <c r="AV4310" s="14" t="s">
        <v>194</v>
      </c>
      <c r="AW4310" s="14" t="s">
        <v>34</v>
      </c>
      <c r="AX4310" s="14" t="s">
        <v>72</v>
      </c>
      <c r="AY4310" s="222" t="s">
        <v>177</v>
      </c>
    </row>
    <row r="4311" spans="2:51" s="13" customFormat="1" ht="12">
      <c r="B4311" s="213"/>
      <c r="D4311" s="191" t="s">
        <v>188</v>
      </c>
      <c r="E4311" s="214" t="s">
        <v>3</v>
      </c>
      <c r="F4311" s="215" t="s">
        <v>359</v>
      </c>
      <c r="H4311" s="216">
        <v>3363.8320000000017</v>
      </c>
      <c r="I4311" s="217"/>
      <c r="L4311" s="213"/>
      <c r="M4311" s="218"/>
      <c r="N4311" s="219"/>
      <c r="O4311" s="219"/>
      <c r="P4311" s="219"/>
      <c r="Q4311" s="219"/>
      <c r="R4311" s="219"/>
      <c r="S4311" s="219"/>
      <c r="T4311" s="220"/>
      <c r="AT4311" s="214" t="s">
        <v>188</v>
      </c>
      <c r="AU4311" s="214" t="s">
        <v>81</v>
      </c>
      <c r="AV4311" s="13" t="s">
        <v>184</v>
      </c>
      <c r="AW4311" s="13" t="s">
        <v>34</v>
      </c>
      <c r="AX4311" s="13" t="s">
        <v>79</v>
      </c>
      <c r="AY4311" s="214" t="s">
        <v>177</v>
      </c>
    </row>
    <row r="4312" spans="2:65" s="1" customFormat="1" ht="36" customHeight="1">
      <c r="B4312" s="177"/>
      <c r="C4312" s="178" t="s">
        <v>3234</v>
      </c>
      <c r="D4312" s="178" t="s">
        <v>179</v>
      </c>
      <c r="E4312" s="179" t="s">
        <v>3235</v>
      </c>
      <c r="F4312" s="180" t="s">
        <v>3236</v>
      </c>
      <c r="G4312" s="181" t="s">
        <v>261</v>
      </c>
      <c r="H4312" s="182">
        <v>2437.709</v>
      </c>
      <c r="I4312" s="183"/>
      <c r="J4312" s="184">
        <f>ROUND(I4312*H4312,2)</f>
        <v>0</v>
      </c>
      <c r="K4312" s="180" t="s">
        <v>183</v>
      </c>
      <c r="L4312" s="37"/>
      <c r="M4312" s="185" t="s">
        <v>3</v>
      </c>
      <c r="N4312" s="186" t="s">
        <v>43</v>
      </c>
      <c r="O4312" s="70"/>
      <c r="P4312" s="187">
        <f>O4312*H4312</f>
        <v>0</v>
      </c>
      <c r="Q4312" s="187">
        <v>0.0052</v>
      </c>
      <c r="R4312" s="187">
        <f>Q4312*H4312</f>
        <v>12.676086799999998</v>
      </c>
      <c r="S4312" s="187">
        <v>0</v>
      </c>
      <c r="T4312" s="188">
        <f>S4312*H4312</f>
        <v>0</v>
      </c>
      <c r="AR4312" s="189" t="s">
        <v>265</v>
      </c>
      <c r="AT4312" s="189" t="s">
        <v>179</v>
      </c>
      <c r="AU4312" s="189" t="s">
        <v>81</v>
      </c>
      <c r="AY4312" s="18" t="s">
        <v>177</v>
      </c>
      <c r="BE4312" s="190">
        <f>IF(N4312="základní",J4312,0)</f>
        <v>0</v>
      </c>
      <c r="BF4312" s="190">
        <f>IF(N4312="snížená",J4312,0)</f>
        <v>0</v>
      </c>
      <c r="BG4312" s="190">
        <f>IF(N4312="zákl. přenesená",J4312,0)</f>
        <v>0</v>
      </c>
      <c r="BH4312" s="190">
        <f>IF(N4312="sníž. přenesená",J4312,0)</f>
        <v>0</v>
      </c>
      <c r="BI4312" s="190">
        <f>IF(N4312="nulová",J4312,0)</f>
        <v>0</v>
      </c>
      <c r="BJ4312" s="18" t="s">
        <v>79</v>
      </c>
      <c r="BK4312" s="190">
        <f>ROUND(I4312*H4312,2)</f>
        <v>0</v>
      </c>
      <c r="BL4312" s="18" t="s">
        <v>265</v>
      </c>
      <c r="BM4312" s="189" t="s">
        <v>3237</v>
      </c>
    </row>
    <row r="4313" spans="2:47" s="1" customFormat="1" ht="12">
      <c r="B4313" s="37"/>
      <c r="D4313" s="191" t="s">
        <v>186</v>
      </c>
      <c r="F4313" s="192" t="s">
        <v>3238</v>
      </c>
      <c r="I4313" s="122"/>
      <c r="L4313" s="37"/>
      <c r="M4313" s="193"/>
      <c r="N4313" s="70"/>
      <c r="O4313" s="70"/>
      <c r="P4313" s="70"/>
      <c r="Q4313" s="70"/>
      <c r="R4313" s="70"/>
      <c r="S4313" s="70"/>
      <c r="T4313" s="71"/>
      <c r="AT4313" s="18" t="s">
        <v>186</v>
      </c>
      <c r="AU4313" s="18" t="s">
        <v>81</v>
      </c>
    </row>
    <row r="4314" spans="2:51" s="12" customFormat="1" ht="12">
      <c r="B4314" s="194"/>
      <c r="D4314" s="191" t="s">
        <v>188</v>
      </c>
      <c r="E4314" s="195" t="s">
        <v>3</v>
      </c>
      <c r="F4314" s="196" t="s">
        <v>735</v>
      </c>
      <c r="H4314" s="197">
        <v>16.17</v>
      </c>
      <c r="I4314" s="198"/>
      <c r="L4314" s="194"/>
      <c r="M4314" s="199"/>
      <c r="N4314" s="200"/>
      <c r="O4314" s="200"/>
      <c r="P4314" s="200"/>
      <c r="Q4314" s="200"/>
      <c r="R4314" s="200"/>
      <c r="S4314" s="200"/>
      <c r="T4314" s="201"/>
      <c r="AT4314" s="195" t="s">
        <v>188</v>
      </c>
      <c r="AU4314" s="195" t="s">
        <v>81</v>
      </c>
      <c r="AV4314" s="12" t="s">
        <v>81</v>
      </c>
      <c r="AW4314" s="12" t="s">
        <v>34</v>
      </c>
      <c r="AX4314" s="12" t="s">
        <v>72</v>
      </c>
      <c r="AY4314" s="195" t="s">
        <v>177</v>
      </c>
    </row>
    <row r="4315" spans="2:51" s="12" customFormat="1" ht="12">
      <c r="B4315" s="194"/>
      <c r="D4315" s="191" t="s">
        <v>188</v>
      </c>
      <c r="E4315" s="195" t="s">
        <v>3</v>
      </c>
      <c r="F4315" s="196" t="s">
        <v>736</v>
      </c>
      <c r="H4315" s="197">
        <v>-3.2</v>
      </c>
      <c r="I4315" s="198"/>
      <c r="L4315" s="194"/>
      <c r="M4315" s="199"/>
      <c r="N4315" s="200"/>
      <c r="O4315" s="200"/>
      <c r="P4315" s="200"/>
      <c r="Q4315" s="200"/>
      <c r="R4315" s="200"/>
      <c r="S4315" s="200"/>
      <c r="T4315" s="201"/>
      <c r="AT4315" s="195" t="s">
        <v>188</v>
      </c>
      <c r="AU4315" s="195" t="s">
        <v>81</v>
      </c>
      <c r="AV4315" s="12" t="s">
        <v>81</v>
      </c>
      <c r="AW4315" s="12" t="s">
        <v>34</v>
      </c>
      <c r="AX4315" s="12" t="s">
        <v>72</v>
      </c>
      <c r="AY4315" s="195" t="s">
        <v>177</v>
      </c>
    </row>
    <row r="4316" spans="2:51" s="12" customFormat="1" ht="12">
      <c r="B4316" s="194"/>
      <c r="D4316" s="191" t="s">
        <v>188</v>
      </c>
      <c r="E4316" s="195" t="s">
        <v>3</v>
      </c>
      <c r="F4316" s="196" t="s">
        <v>737</v>
      </c>
      <c r="H4316" s="197">
        <v>-1.2</v>
      </c>
      <c r="I4316" s="198"/>
      <c r="L4316" s="194"/>
      <c r="M4316" s="199"/>
      <c r="N4316" s="200"/>
      <c r="O4316" s="200"/>
      <c r="P4316" s="200"/>
      <c r="Q4316" s="200"/>
      <c r="R4316" s="200"/>
      <c r="S4316" s="200"/>
      <c r="T4316" s="201"/>
      <c r="AT4316" s="195" t="s">
        <v>188</v>
      </c>
      <c r="AU4316" s="195" t="s">
        <v>81</v>
      </c>
      <c r="AV4316" s="12" t="s">
        <v>81</v>
      </c>
      <c r="AW4316" s="12" t="s">
        <v>34</v>
      </c>
      <c r="AX4316" s="12" t="s">
        <v>72</v>
      </c>
      <c r="AY4316" s="195" t="s">
        <v>177</v>
      </c>
    </row>
    <row r="4317" spans="2:51" s="12" customFormat="1" ht="12">
      <c r="B4317" s="194"/>
      <c r="D4317" s="191" t="s">
        <v>188</v>
      </c>
      <c r="E4317" s="195" t="s">
        <v>3</v>
      </c>
      <c r="F4317" s="196" t="s">
        <v>406</v>
      </c>
      <c r="H4317" s="197">
        <v>-1.4</v>
      </c>
      <c r="I4317" s="198"/>
      <c r="L4317" s="194"/>
      <c r="M4317" s="199"/>
      <c r="N4317" s="200"/>
      <c r="O4317" s="200"/>
      <c r="P4317" s="200"/>
      <c r="Q4317" s="200"/>
      <c r="R4317" s="200"/>
      <c r="S4317" s="200"/>
      <c r="T4317" s="201"/>
      <c r="AT4317" s="195" t="s">
        <v>188</v>
      </c>
      <c r="AU4317" s="195" t="s">
        <v>81</v>
      </c>
      <c r="AV4317" s="12" t="s">
        <v>81</v>
      </c>
      <c r="AW4317" s="12" t="s">
        <v>34</v>
      </c>
      <c r="AX4317" s="12" t="s">
        <v>72</v>
      </c>
      <c r="AY4317" s="195" t="s">
        <v>177</v>
      </c>
    </row>
    <row r="4318" spans="2:51" s="12" customFormat="1" ht="12">
      <c r="B4318" s="194"/>
      <c r="D4318" s="191" t="s">
        <v>188</v>
      </c>
      <c r="E4318" s="195" t="s">
        <v>3</v>
      </c>
      <c r="F4318" s="196" t="s">
        <v>738</v>
      </c>
      <c r="H4318" s="197">
        <v>10.71</v>
      </c>
      <c r="I4318" s="198"/>
      <c r="L4318" s="194"/>
      <c r="M4318" s="199"/>
      <c r="N4318" s="200"/>
      <c r="O4318" s="200"/>
      <c r="P4318" s="200"/>
      <c r="Q4318" s="200"/>
      <c r="R4318" s="200"/>
      <c r="S4318" s="200"/>
      <c r="T4318" s="201"/>
      <c r="AT4318" s="195" t="s">
        <v>188</v>
      </c>
      <c r="AU4318" s="195" t="s">
        <v>81</v>
      </c>
      <c r="AV4318" s="12" t="s">
        <v>81</v>
      </c>
      <c r="AW4318" s="12" t="s">
        <v>34</v>
      </c>
      <c r="AX4318" s="12" t="s">
        <v>72</v>
      </c>
      <c r="AY4318" s="195" t="s">
        <v>177</v>
      </c>
    </row>
    <row r="4319" spans="2:51" s="12" customFormat="1" ht="12">
      <c r="B4319" s="194"/>
      <c r="D4319" s="191" t="s">
        <v>188</v>
      </c>
      <c r="E4319" s="195" t="s">
        <v>3</v>
      </c>
      <c r="F4319" s="196" t="s">
        <v>406</v>
      </c>
      <c r="H4319" s="197">
        <v>-1.4</v>
      </c>
      <c r="I4319" s="198"/>
      <c r="L4319" s="194"/>
      <c r="M4319" s="199"/>
      <c r="N4319" s="200"/>
      <c r="O4319" s="200"/>
      <c r="P4319" s="200"/>
      <c r="Q4319" s="200"/>
      <c r="R4319" s="200"/>
      <c r="S4319" s="200"/>
      <c r="T4319" s="201"/>
      <c r="AT4319" s="195" t="s">
        <v>188</v>
      </c>
      <c r="AU4319" s="195" t="s">
        <v>81</v>
      </c>
      <c r="AV4319" s="12" t="s">
        <v>81</v>
      </c>
      <c r="AW4319" s="12" t="s">
        <v>34</v>
      </c>
      <c r="AX4319" s="12" t="s">
        <v>72</v>
      </c>
      <c r="AY4319" s="195" t="s">
        <v>177</v>
      </c>
    </row>
    <row r="4320" spans="2:51" s="12" customFormat="1" ht="12">
      <c r="B4320" s="194"/>
      <c r="D4320" s="191" t="s">
        <v>188</v>
      </c>
      <c r="E4320" s="195" t="s">
        <v>3</v>
      </c>
      <c r="F4320" s="196" t="s">
        <v>739</v>
      </c>
      <c r="H4320" s="197">
        <v>9.66</v>
      </c>
      <c r="I4320" s="198"/>
      <c r="L4320" s="194"/>
      <c r="M4320" s="199"/>
      <c r="N4320" s="200"/>
      <c r="O4320" s="200"/>
      <c r="P4320" s="200"/>
      <c r="Q4320" s="200"/>
      <c r="R4320" s="200"/>
      <c r="S4320" s="200"/>
      <c r="T4320" s="201"/>
      <c r="AT4320" s="195" t="s">
        <v>188</v>
      </c>
      <c r="AU4320" s="195" t="s">
        <v>81</v>
      </c>
      <c r="AV4320" s="12" t="s">
        <v>81</v>
      </c>
      <c r="AW4320" s="12" t="s">
        <v>34</v>
      </c>
      <c r="AX4320" s="12" t="s">
        <v>72</v>
      </c>
      <c r="AY4320" s="195" t="s">
        <v>177</v>
      </c>
    </row>
    <row r="4321" spans="2:51" s="12" customFormat="1" ht="12">
      <c r="B4321" s="194"/>
      <c r="D4321" s="191" t="s">
        <v>188</v>
      </c>
      <c r="E4321" s="195" t="s">
        <v>3</v>
      </c>
      <c r="F4321" s="196" t="s">
        <v>737</v>
      </c>
      <c r="H4321" s="197">
        <v>-1.2</v>
      </c>
      <c r="I4321" s="198"/>
      <c r="L4321" s="194"/>
      <c r="M4321" s="199"/>
      <c r="N4321" s="200"/>
      <c r="O4321" s="200"/>
      <c r="P4321" s="200"/>
      <c r="Q4321" s="200"/>
      <c r="R4321" s="200"/>
      <c r="S4321" s="200"/>
      <c r="T4321" s="201"/>
      <c r="AT4321" s="195" t="s">
        <v>188</v>
      </c>
      <c r="AU4321" s="195" t="s">
        <v>81</v>
      </c>
      <c r="AV4321" s="12" t="s">
        <v>81</v>
      </c>
      <c r="AW4321" s="12" t="s">
        <v>34</v>
      </c>
      <c r="AX4321" s="12" t="s">
        <v>72</v>
      </c>
      <c r="AY4321" s="195" t="s">
        <v>177</v>
      </c>
    </row>
    <row r="4322" spans="2:51" s="12" customFormat="1" ht="12">
      <c r="B4322" s="194"/>
      <c r="D4322" s="191" t="s">
        <v>188</v>
      </c>
      <c r="E4322" s="195" t="s">
        <v>3</v>
      </c>
      <c r="F4322" s="196" t="s">
        <v>740</v>
      </c>
      <c r="H4322" s="197">
        <v>4.65</v>
      </c>
      <c r="I4322" s="198"/>
      <c r="L4322" s="194"/>
      <c r="M4322" s="199"/>
      <c r="N4322" s="200"/>
      <c r="O4322" s="200"/>
      <c r="P4322" s="200"/>
      <c r="Q4322" s="200"/>
      <c r="R4322" s="200"/>
      <c r="S4322" s="200"/>
      <c r="T4322" s="201"/>
      <c r="AT4322" s="195" t="s">
        <v>188</v>
      </c>
      <c r="AU4322" s="195" t="s">
        <v>81</v>
      </c>
      <c r="AV4322" s="12" t="s">
        <v>81</v>
      </c>
      <c r="AW4322" s="12" t="s">
        <v>34</v>
      </c>
      <c r="AX4322" s="12" t="s">
        <v>72</v>
      </c>
      <c r="AY4322" s="195" t="s">
        <v>177</v>
      </c>
    </row>
    <row r="4323" spans="2:51" s="12" customFormat="1" ht="12">
      <c r="B4323" s="194"/>
      <c r="D4323" s="191" t="s">
        <v>188</v>
      </c>
      <c r="E4323" s="195" t="s">
        <v>3</v>
      </c>
      <c r="F4323" s="196" t="s">
        <v>741</v>
      </c>
      <c r="H4323" s="197">
        <v>18.27</v>
      </c>
      <c r="I4323" s="198"/>
      <c r="L4323" s="194"/>
      <c r="M4323" s="199"/>
      <c r="N4323" s="200"/>
      <c r="O4323" s="200"/>
      <c r="P4323" s="200"/>
      <c r="Q4323" s="200"/>
      <c r="R4323" s="200"/>
      <c r="S4323" s="200"/>
      <c r="T4323" s="201"/>
      <c r="AT4323" s="195" t="s">
        <v>188</v>
      </c>
      <c r="AU4323" s="195" t="s">
        <v>81</v>
      </c>
      <c r="AV4323" s="12" t="s">
        <v>81</v>
      </c>
      <c r="AW4323" s="12" t="s">
        <v>34</v>
      </c>
      <c r="AX4323" s="12" t="s">
        <v>72</v>
      </c>
      <c r="AY4323" s="195" t="s">
        <v>177</v>
      </c>
    </row>
    <row r="4324" spans="2:51" s="12" customFormat="1" ht="12">
      <c r="B4324" s="194"/>
      <c r="D4324" s="191" t="s">
        <v>188</v>
      </c>
      <c r="E4324" s="195" t="s">
        <v>3</v>
      </c>
      <c r="F4324" s="196" t="s">
        <v>410</v>
      </c>
      <c r="H4324" s="197">
        <v>-1.6</v>
      </c>
      <c r="I4324" s="198"/>
      <c r="L4324" s="194"/>
      <c r="M4324" s="199"/>
      <c r="N4324" s="200"/>
      <c r="O4324" s="200"/>
      <c r="P4324" s="200"/>
      <c r="Q4324" s="200"/>
      <c r="R4324" s="200"/>
      <c r="S4324" s="200"/>
      <c r="T4324" s="201"/>
      <c r="AT4324" s="195" t="s">
        <v>188</v>
      </c>
      <c r="AU4324" s="195" t="s">
        <v>81</v>
      </c>
      <c r="AV4324" s="12" t="s">
        <v>81</v>
      </c>
      <c r="AW4324" s="12" t="s">
        <v>34</v>
      </c>
      <c r="AX4324" s="12" t="s">
        <v>72</v>
      </c>
      <c r="AY4324" s="195" t="s">
        <v>177</v>
      </c>
    </row>
    <row r="4325" spans="2:51" s="12" customFormat="1" ht="12">
      <c r="B4325" s="194"/>
      <c r="D4325" s="191" t="s">
        <v>188</v>
      </c>
      <c r="E4325" s="195" t="s">
        <v>3</v>
      </c>
      <c r="F4325" s="196" t="s">
        <v>406</v>
      </c>
      <c r="H4325" s="197">
        <v>-1.4</v>
      </c>
      <c r="I4325" s="198"/>
      <c r="L4325" s="194"/>
      <c r="M4325" s="199"/>
      <c r="N4325" s="200"/>
      <c r="O4325" s="200"/>
      <c r="P4325" s="200"/>
      <c r="Q4325" s="200"/>
      <c r="R4325" s="200"/>
      <c r="S4325" s="200"/>
      <c r="T4325" s="201"/>
      <c r="AT4325" s="195" t="s">
        <v>188</v>
      </c>
      <c r="AU4325" s="195" t="s">
        <v>81</v>
      </c>
      <c r="AV4325" s="12" t="s">
        <v>81</v>
      </c>
      <c r="AW4325" s="12" t="s">
        <v>34</v>
      </c>
      <c r="AX4325" s="12" t="s">
        <v>72</v>
      </c>
      <c r="AY4325" s="195" t="s">
        <v>177</v>
      </c>
    </row>
    <row r="4326" spans="2:51" s="12" customFormat="1" ht="12">
      <c r="B4326" s="194"/>
      <c r="D4326" s="191" t="s">
        <v>188</v>
      </c>
      <c r="E4326" s="195" t="s">
        <v>3</v>
      </c>
      <c r="F4326" s="196" t="s">
        <v>737</v>
      </c>
      <c r="H4326" s="197">
        <v>-1.2</v>
      </c>
      <c r="I4326" s="198"/>
      <c r="L4326" s="194"/>
      <c r="M4326" s="199"/>
      <c r="N4326" s="200"/>
      <c r="O4326" s="200"/>
      <c r="P4326" s="200"/>
      <c r="Q4326" s="200"/>
      <c r="R4326" s="200"/>
      <c r="S4326" s="200"/>
      <c r="T4326" s="201"/>
      <c r="AT4326" s="195" t="s">
        <v>188</v>
      </c>
      <c r="AU4326" s="195" t="s">
        <v>81</v>
      </c>
      <c r="AV4326" s="12" t="s">
        <v>81</v>
      </c>
      <c r="AW4326" s="12" t="s">
        <v>34</v>
      </c>
      <c r="AX4326" s="12" t="s">
        <v>72</v>
      </c>
      <c r="AY4326" s="195" t="s">
        <v>177</v>
      </c>
    </row>
    <row r="4327" spans="2:51" s="12" customFormat="1" ht="12">
      <c r="B4327" s="194"/>
      <c r="D4327" s="191" t="s">
        <v>188</v>
      </c>
      <c r="E4327" s="195" t="s">
        <v>3</v>
      </c>
      <c r="F4327" s="196" t="s">
        <v>742</v>
      </c>
      <c r="H4327" s="197">
        <v>11.76</v>
      </c>
      <c r="I4327" s="198"/>
      <c r="L4327" s="194"/>
      <c r="M4327" s="199"/>
      <c r="N4327" s="200"/>
      <c r="O4327" s="200"/>
      <c r="P4327" s="200"/>
      <c r="Q4327" s="200"/>
      <c r="R4327" s="200"/>
      <c r="S4327" s="200"/>
      <c r="T4327" s="201"/>
      <c r="AT4327" s="195" t="s">
        <v>188</v>
      </c>
      <c r="AU4327" s="195" t="s">
        <v>81</v>
      </c>
      <c r="AV4327" s="12" t="s">
        <v>81</v>
      </c>
      <c r="AW4327" s="12" t="s">
        <v>34</v>
      </c>
      <c r="AX4327" s="12" t="s">
        <v>72</v>
      </c>
      <c r="AY4327" s="195" t="s">
        <v>177</v>
      </c>
    </row>
    <row r="4328" spans="2:51" s="12" customFormat="1" ht="12">
      <c r="B4328" s="194"/>
      <c r="D4328" s="191" t="s">
        <v>188</v>
      </c>
      <c r="E4328" s="195" t="s">
        <v>3</v>
      </c>
      <c r="F4328" s="196" t="s">
        <v>406</v>
      </c>
      <c r="H4328" s="197">
        <v>-1.4</v>
      </c>
      <c r="I4328" s="198"/>
      <c r="L4328" s="194"/>
      <c r="M4328" s="199"/>
      <c r="N4328" s="200"/>
      <c r="O4328" s="200"/>
      <c r="P4328" s="200"/>
      <c r="Q4328" s="200"/>
      <c r="R4328" s="200"/>
      <c r="S4328" s="200"/>
      <c r="T4328" s="201"/>
      <c r="AT4328" s="195" t="s">
        <v>188</v>
      </c>
      <c r="AU4328" s="195" t="s">
        <v>81</v>
      </c>
      <c r="AV4328" s="12" t="s">
        <v>81</v>
      </c>
      <c r="AW4328" s="12" t="s">
        <v>34</v>
      </c>
      <c r="AX4328" s="12" t="s">
        <v>72</v>
      </c>
      <c r="AY4328" s="195" t="s">
        <v>177</v>
      </c>
    </row>
    <row r="4329" spans="2:51" s="12" customFormat="1" ht="12">
      <c r="B4329" s="194"/>
      <c r="D4329" s="191" t="s">
        <v>188</v>
      </c>
      <c r="E4329" s="195" t="s">
        <v>3</v>
      </c>
      <c r="F4329" s="196" t="s">
        <v>739</v>
      </c>
      <c r="H4329" s="197">
        <v>9.66</v>
      </c>
      <c r="I4329" s="198"/>
      <c r="L4329" s="194"/>
      <c r="M4329" s="199"/>
      <c r="N4329" s="200"/>
      <c r="O4329" s="200"/>
      <c r="P4329" s="200"/>
      <c r="Q4329" s="200"/>
      <c r="R4329" s="200"/>
      <c r="S4329" s="200"/>
      <c r="T4329" s="201"/>
      <c r="AT4329" s="195" t="s">
        <v>188</v>
      </c>
      <c r="AU4329" s="195" t="s">
        <v>81</v>
      </c>
      <c r="AV4329" s="12" t="s">
        <v>81</v>
      </c>
      <c r="AW4329" s="12" t="s">
        <v>34</v>
      </c>
      <c r="AX4329" s="12" t="s">
        <v>72</v>
      </c>
      <c r="AY4329" s="195" t="s">
        <v>177</v>
      </c>
    </row>
    <row r="4330" spans="2:51" s="12" customFormat="1" ht="12">
      <c r="B4330" s="194"/>
      <c r="D4330" s="191" t="s">
        <v>188</v>
      </c>
      <c r="E4330" s="195" t="s">
        <v>3</v>
      </c>
      <c r="F4330" s="196" t="s">
        <v>737</v>
      </c>
      <c r="H4330" s="197">
        <v>-1.2</v>
      </c>
      <c r="I4330" s="198"/>
      <c r="L4330" s="194"/>
      <c r="M4330" s="199"/>
      <c r="N4330" s="200"/>
      <c r="O4330" s="200"/>
      <c r="P4330" s="200"/>
      <c r="Q4330" s="200"/>
      <c r="R4330" s="200"/>
      <c r="S4330" s="200"/>
      <c r="T4330" s="201"/>
      <c r="AT4330" s="195" t="s">
        <v>188</v>
      </c>
      <c r="AU4330" s="195" t="s">
        <v>81</v>
      </c>
      <c r="AV4330" s="12" t="s">
        <v>81</v>
      </c>
      <c r="AW4330" s="12" t="s">
        <v>34</v>
      </c>
      <c r="AX4330" s="12" t="s">
        <v>72</v>
      </c>
      <c r="AY4330" s="195" t="s">
        <v>177</v>
      </c>
    </row>
    <row r="4331" spans="2:51" s="12" customFormat="1" ht="12">
      <c r="B4331" s="194"/>
      <c r="D4331" s="191" t="s">
        <v>188</v>
      </c>
      <c r="E4331" s="195" t="s">
        <v>3</v>
      </c>
      <c r="F4331" s="196" t="s">
        <v>743</v>
      </c>
      <c r="H4331" s="197">
        <v>10.08</v>
      </c>
      <c r="I4331" s="198"/>
      <c r="L4331" s="194"/>
      <c r="M4331" s="199"/>
      <c r="N4331" s="200"/>
      <c r="O4331" s="200"/>
      <c r="P4331" s="200"/>
      <c r="Q4331" s="200"/>
      <c r="R4331" s="200"/>
      <c r="S4331" s="200"/>
      <c r="T4331" s="201"/>
      <c r="AT4331" s="195" t="s">
        <v>188</v>
      </c>
      <c r="AU4331" s="195" t="s">
        <v>81</v>
      </c>
      <c r="AV4331" s="12" t="s">
        <v>81</v>
      </c>
      <c r="AW4331" s="12" t="s">
        <v>34</v>
      </c>
      <c r="AX4331" s="12" t="s">
        <v>72</v>
      </c>
      <c r="AY4331" s="195" t="s">
        <v>177</v>
      </c>
    </row>
    <row r="4332" spans="2:51" s="12" customFormat="1" ht="12">
      <c r="B4332" s="194"/>
      <c r="D4332" s="191" t="s">
        <v>188</v>
      </c>
      <c r="E4332" s="195" t="s">
        <v>3</v>
      </c>
      <c r="F4332" s="196" t="s">
        <v>406</v>
      </c>
      <c r="H4332" s="197">
        <v>-1.4</v>
      </c>
      <c r="I4332" s="198"/>
      <c r="L4332" s="194"/>
      <c r="M4332" s="199"/>
      <c r="N4332" s="200"/>
      <c r="O4332" s="200"/>
      <c r="P4332" s="200"/>
      <c r="Q4332" s="200"/>
      <c r="R4332" s="200"/>
      <c r="S4332" s="200"/>
      <c r="T4332" s="201"/>
      <c r="AT4332" s="195" t="s">
        <v>188</v>
      </c>
      <c r="AU4332" s="195" t="s">
        <v>81</v>
      </c>
      <c r="AV4332" s="12" t="s">
        <v>81</v>
      </c>
      <c r="AW4332" s="12" t="s">
        <v>34</v>
      </c>
      <c r="AX4332" s="12" t="s">
        <v>72</v>
      </c>
      <c r="AY4332" s="195" t="s">
        <v>177</v>
      </c>
    </row>
    <row r="4333" spans="2:51" s="12" customFormat="1" ht="12">
      <c r="B4333" s="194"/>
      <c r="D4333" s="191" t="s">
        <v>188</v>
      </c>
      <c r="E4333" s="195" t="s">
        <v>3</v>
      </c>
      <c r="F4333" s="196" t="s">
        <v>744</v>
      </c>
      <c r="H4333" s="197">
        <v>19.11</v>
      </c>
      <c r="I4333" s="198"/>
      <c r="L4333" s="194"/>
      <c r="M4333" s="199"/>
      <c r="N4333" s="200"/>
      <c r="O4333" s="200"/>
      <c r="P4333" s="200"/>
      <c r="Q4333" s="200"/>
      <c r="R4333" s="200"/>
      <c r="S4333" s="200"/>
      <c r="T4333" s="201"/>
      <c r="AT4333" s="195" t="s">
        <v>188</v>
      </c>
      <c r="AU4333" s="195" t="s">
        <v>81</v>
      </c>
      <c r="AV4333" s="12" t="s">
        <v>81</v>
      </c>
      <c r="AW4333" s="12" t="s">
        <v>34</v>
      </c>
      <c r="AX4333" s="12" t="s">
        <v>72</v>
      </c>
      <c r="AY4333" s="195" t="s">
        <v>177</v>
      </c>
    </row>
    <row r="4334" spans="2:51" s="12" customFormat="1" ht="12">
      <c r="B4334" s="194"/>
      <c r="D4334" s="191" t="s">
        <v>188</v>
      </c>
      <c r="E4334" s="195" t="s">
        <v>3</v>
      </c>
      <c r="F4334" s="196" t="s">
        <v>406</v>
      </c>
      <c r="H4334" s="197">
        <v>-1.4</v>
      </c>
      <c r="I4334" s="198"/>
      <c r="L4334" s="194"/>
      <c r="M4334" s="199"/>
      <c r="N4334" s="200"/>
      <c r="O4334" s="200"/>
      <c r="P4334" s="200"/>
      <c r="Q4334" s="200"/>
      <c r="R4334" s="200"/>
      <c r="S4334" s="200"/>
      <c r="T4334" s="201"/>
      <c r="AT4334" s="195" t="s">
        <v>188</v>
      </c>
      <c r="AU4334" s="195" t="s">
        <v>81</v>
      </c>
      <c r="AV4334" s="12" t="s">
        <v>81</v>
      </c>
      <c r="AW4334" s="12" t="s">
        <v>34</v>
      </c>
      <c r="AX4334" s="12" t="s">
        <v>72</v>
      </c>
      <c r="AY4334" s="195" t="s">
        <v>177</v>
      </c>
    </row>
    <row r="4335" spans="2:51" s="12" customFormat="1" ht="12">
      <c r="B4335" s="194"/>
      <c r="D4335" s="191" t="s">
        <v>188</v>
      </c>
      <c r="E4335" s="195" t="s">
        <v>3</v>
      </c>
      <c r="F4335" s="196" t="s">
        <v>410</v>
      </c>
      <c r="H4335" s="197">
        <v>-1.6</v>
      </c>
      <c r="I4335" s="198"/>
      <c r="L4335" s="194"/>
      <c r="M4335" s="199"/>
      <c r="N4335" s="200"/>
      <c r="O4335" s="200"/>
      <c r="P4335" s="200"/>
      <c r="Q4335" s="200"/>
      <c r="R4335" s="200"/>
      <c r="S4335" s="200"/>
      <c r="T4335" s="201"/>
      <c r="AT4335" s="195" t="s">
        <v>188</v>
      </c>
      <c r="AU4335" s="195" t="s">
        <v>81</v>
      </c>
      <c r="AV4335" s="12" t="s">
        <v>81</v>
      </c>
      <c r="AW4335" s="12" t="s">
        <v>34</v>
      </c>
      <c r="AX4335" s="12" t="s">
        <v>72</v>
      </c>
      <c r="AY4335" s="195" t="s">
        <v>177</v>
      </c>
    </row>
    <row r="4336" spans="2:51" s="12" customFormat="1" ht="12">
      <c r="B4336" s="194"/>
      <c r="D4336" s="191" t="s">
        <v>188</v>
      </c>
      <c r="E4336" s="195" t="s">
        <v>3</v>
      </c>
      <c r="F4336" s="196" t="s">
        <v>745</v>
      </c>
      <c r="H4336" s="197">
        <v>10.92</v>
      </c>
      <c r="I4336" s="198"/>
      <c r="L4336" s="194"/>
      <c r="M4336" s="199"/>
      <c r="N4336" s="200"/>
      <c r="O4336" s="200"/>
      <c r="P4336" s="200"/>
      <c r="Q4336" s="200"/>
      <c r="R4336" s="200"/>
      <c r="S4336" s="200"/>
      <c r="T4336" s="201"/>
      <c r="AT4336" s="195" t="s">
        <v>188</v>
      </c>
      <c r="AU4336" s="195" t="s">
        <v>81</v>
      </c>
      <c r="AV4336" s="12" t="s">
        <v>81</v>
      </c>
      <c r="AW4336" s="12" t="s">
        <v>34</v>
      </c>
      <c r="AX4336" s="12" t="s">
        <v>72</v>
      </c>
      <c r="AY4336" s="195" t="s">
        <v>177</v>
      </c>
    </row>
    <row r="4337" spans="2:51" s="12" customFormat="1" ht="12">
      <c r="B4337" s="194"/>
      <c r="D4337" s="191" t="s">
        <v>188</v>
      </c>
      <c r="E4337" s="195" t="s">
        <v>3</v>
      </c>
      <c r="F4337" s="196" t="s">
        <v>406</v>
      </c>
      <c r="H4337" s="197">
        <v>-1.4</v>
      </c>
      <c r="I4337" s="198"/>
      <c r="L4337" s="194"/>
      <c r="M4337" s="199"/>
      <c r="N4337" s="200"/>
      <c r="O4337" s="200"/>
      <c r="P4337" s="200"/>
      <c r="Q4337" s="200"/>
      <c r="R4337" s="200"/>
      <c r="S4337" s="200"/>
      <c r="T4337" s="201"/>
      <c r="AT4337" s="195" t="s">
        <v>188</v>
      </c>
      <c r="AU4337" s="195" t="s">
        <v>81</v>
      </c>
      <c r="AV4337" s="12" t="s">
        <v>81</v>
      </c>
      <c r="AW4337" s="12" t="s">
        <v>34</v>
      </c>
      <c r="AX4337" s="12" t="s">
        <v>72</v>
      </c>
      <c r="AY4337" s="195" t="s">
        <v>177</v>
      </c>
    </row>
    <row r="4338" spans="2:51" s="12" customFormat="1" ht="12">
      <c r="B4338" s="194"/>
      <c r="D4338" s="191" t="s">
        <v>188</v>
      </c>
      <c r="E4338" s="195" t="s">
        <v>3</v>
      </c>
      <c r="F4338" s="196" t="s">
        <v>746</v>
      </c>
      <c r="H4338" s="197">
        <v>11.76</v>
      </c>
      <c r="I4338" s="198"/>
      <c r="L4338" s="194"/>
      <c r="M4338" s="199"/>
      <c r="N4338" s="200"/>
      <c r="O4338" s="200"/>
      <c r="P4338" s="200"/>
      <c r="Q4338" s="200"/>
      <c r="R4338" s="200"/>
      <c r="S4338" s="200"/>
      <c r="T4338" s="201"/>
      <c r="AT4338" s="195" t="s">
        <v>188</v>
      </c>
      <c r="AU4338" s="195" t="s">
        <v>81</v>
      </c>
      <c r="AV4338" s="12" t="s">
        <v>81</v>
      </c>
      <c r="AW4338" s="12" t="s">
        <v>34</v>
      </c>
      <c r="AX4338" s="12" t="s">
        <v>72</v>
      </c>
      <c r="AY4338" s="195" t="s">
        <v>177</v>
      </c>
    </row>
    <row r="4339" spans="2:51" s="12" customFormat="1" ht="12">
      <c r="B4339" s="194"/>
      <c r="D4339" s="191" t="s">
        <v>188</v>
      </c>
      <c r="E4339" s="195" t="s">
        <v>3</v>
      </c>
      <c r="F4339" s="196" t="s">
        <v>406</v>
      </c>
      <c r="H4339" s="197">
        <v>-1.4</v>
      </c>
      <c r="I4339" s="198"/>
      <c r="L4339" s="194"/>
      <c r="M4339" s="199"/>
      <c r="N4339" s="200"/>
      <c r="O4339" s="200"/>
      <c r="P4339" s="200"/>
      <c r="Q4339" s="200"/>
      <c r="R4339" s="200"/>
      <c r="S4339" s="200"/>
      <c r="T4339" s="201"/>
      <c r="AT4339" s="195" t="s">
        <v>188</v>
      </c>
      <c r="AU4339" s="195" t="s">
        <v>81</v>
      </c>
      <c r="AV4339" s="12" t="s">
        <v>81</v>
      </c>
      <c r="AW4339" s="12" t="s">
        <v>34</v>
      </c>
      <c r="AX4339" s="12" t="s">
        <v>72</v>
      </c>
      <c r="AY4339" s="195" t="s">
        <v>177</v>
      </c>
    </row>
    <row r="4340" spans="2:51" s="12" customFormat="1" ht="12">
      <c r="B4340" s="194"/>
      <c r="D4340" s="191" t="s">
        <v>188</v>
      </c>
      <c r="E4340" s="195" t="s">
        <v>3</v>
      </c>
      <c r="F4340" s="196" t="s">
        <v>747</v>
      </c>
      <c r="H4340" s="197">
        <v>16.17</v>
      </c>
      <c r="I4340" s="198"/>
      <c r="L4340" s="194"/>
      <c r="M4340" s="199"/>
      <c r="N4340" s="200"/>
      <c r="O4340" s="200"/>
      <c r="P4340" s="200"/>
      <c r="Q4340" s="200"/>
      <c r="R4340" s="200"/>
      <c r="S4340" s="200"/>
      <c r="T4340" s="201"/>
      <c r="AT4340" s="195" t="s">
        <v>188</v>
      </c>
      <c r="AU4340" s="195" t="s">
        <v>81</v>
      </c>
      <c r="AV4340" s="12" t="s">
        <v>81</v>
      </c>
      <c r="AW4340" s="12" t="s">
        <v>34</v>
      </c>
      <c r="AX4340" s="12" t="s">
        <v>72</v>
      </c>
      <c r="AY4340" s="195" t="s">
        <v>177</v>
      </c>
    </row>
    <row r="4341" spans="2:51" s="12" customFormat="1" ht="12">
      <c r="B4341" s="194"/>
      <c r="D4341" s="191" t="s">
        <v>188</v>
      </c>
      <c r="E4341" s="195" t="s">
        <v>3</v>
      </c>
      <c r="F4341" s="196" t="s">
        <v>396</v>
      </c>
      <c r="H4341" s="197">
        <v>-2.8</v>
      </c>
      <c r="I4341" s="198"/>
      <c r="L4341" s="194"/>
      <c r="M4341" s="199"/>
      <c r="N4341" s="200"/>
      <c r="O4341" s="200"/>
      <c r="P4341" s="200"/>
      <c r="Q4341" s="200"/>
      <c r="R4341" s="200"/>
      <c r="S4341" s="200"/>
      <c r="T4341" s="201"/>
      <c r="AT4341" s="195" t="s">
        <v>188</v>
      </c>
      <c r="AU4341" s="195" t="s">
        <v>81</v>
      </c>
      <c r="AV4341" s="12" t="s">
        <v>81</v>
      </c>
      <c r="AW4341" s="12" t="s">
        <v>34</v>
      </c>
      <c r="AX4341" s="12" t="s">
        <v>72</v>
      </c>
      <c r="AY4341" s="195" t="s">
        <v>177</v>
      </c>
    </row>
    <row r="4342" spans="2:51" s="12" customFormat="1" ht="12">
      <c r="B4342" s="194"/>
      <c r="D4342" s="191" t="s">
        <v>188</v>
      </c>
      <c r="E4342" s="195" t="s">
        <v>3</v>
      </c>
      <c r="F4342" s="196" t="s">
        <v>748</v>
      </c>
      <c r="H4342" s="197">
        <v>19.74</v>
      </c>
      <c r="I4342" s="198"/>
      <c r="L4342" s="194"/>
      <c r="M4342" s="199"/>
      <c r="N4342" s="200"/>
      <c r="O4342" s="200"/>
      <c r="P4342" s="200"/>
      <c r="Q4342" s="200"/>
      <c r="R4342" s="200"/>
      <c r="S4342" s="200"/>
      <c r="T4342" s="201"/>
      <c r="AT4342" s="195" t="s">
        <v>188</v>
      </c>
      <c r="AU4342" s="195" t="s">
        <v>81</v>
      </c>
      <c r="AV4342" s="12" t="s">
        <v>81</v>
      </c>
      <c r="AW4342" s="12" t="s">
        <v>34</v>
      </c>
      <c r="AX4342" s="12" t="s">
        <v>72</v>
      </c>
      <c r="AY4342" s="195" t="s">
        <v>177</v>
      </c>
    </row>
    <row r="4343" spans="2:51" s="12" customFormat="1" ht="12">
      <c r="B4343" s="194"/>
      <c r="D4343" s="191" t="s">
        <v>188</v>
      </c>
      <c r="E4343" s="195" t="s">
        <v>3</v>
      </c>
      <c r="F4343" s="196" t="s">
        <v>406</v>
      </c>
      <c r="H4343" s="197">
        <v>-1.4</v>
      </c>
      <c r="I4343" s="198"/>
      <c r="L4343" s="194"/>
      <c r="M4343" s="199"/>
      <c r="N4343" s="200"/>
      <c r="O4343" s="200"/>
      <c r="P4343" s="200"/>
      <c r="Q4343" s="200"/>
      <c r="R4343" s="200"/>
      <c r="S4343" s="200"/>
      <c r="T4343" s="201"/>
      <c r="AT4343" s="195" t="s">
        <v>188</v>
      </c>
      <c r="AU4343" s="195" t="s">
        <v>81</v>
      </c>
      <c r="AV4343" s="12" t="s">
        <v>81</v>
      </c>
      <c r="AW4343" s="12" t="s">
        <v>34</v>
      </c>
      <c r="AX4343" s="12" t="s">
        <v>72</v>
      </c>
      <c r="AY4343" s="195" t="s">
        <v>177</v>
      </c>
    </row>
    <row r="4344" spans="2:51" s="12" customFormat="1" ht="12">
      <c r="B4344" s="194"/>
      <c r="D4344" s="191" t="s">
        <v>188</v>
      </c>
      <c r="E4344" s="195" t="s">
        <v>3</v>
      </c>
      <c r="F4344" s="196" t="s">
        <v>749</v>
      </c>
      <c r="H4344" s="197">
        <v>42</v>
      </c>
      <c r="I4344" s="198"/>
      <c r="L4344" s="194"/>
      <c r="M4344" s="199"/>
      <c r="N4344" s="200"/>
      <c r="O4344" s="200"/>
      <c r="P4344" s="200"/>
      <c r="Q4344" s="200"/>
      <c r="R4344" s="200"/>
      <c r="S4344" s="200"/>
      <c r="T4344" s="201"/>
      <c r="AT4344" s="195" t="s">
        <v>188</v>
      </c>
      <c r="AU4344" s="195" t="s">
        <v>81</v>
      </c>
      <c r="AV4344" s="12" t="s">
        <v>81</v>
      </c>
      <c r="AW4344" s="12" t="s">
        <v>34</v>
      </c>
      <c r="AX4344" s="12" t="s">
        <v>72</v>
      </c>
      <c r="AY4344" s="195" t="s">
        <v>177</v>
      </c>
    </row>
    <row r="4345" spans="2:51" s="12" customFormat="1" ht="12">
      <c r="B4345" s="194"/>
      <c r="D4345" s="191" t="s">
        <v>188</v>
      </c>
      <c r="E4345" s="195" t="s">
        <v>3</v>
      </c>
      <c r="F4345" s="196" t="s">
        <v>736</v>
      </c>
      <c r="H4345" s="197">
        <v>-3.2</v>
      </c>
      <c r="I4345" s="198"/>
      <c r="L4345" s="194"/>
      <c r="M4345" s="199"/>
      <c r="N4345" s="200"/>
      <c r="O4345" s="200"/>
      <c r="P4345" s="200"/>
      <c r="Q4345" s="200"/>
      <c r="R4345" s="200"/>
      <c r="S4345" s="200"/>
      <c r="T4345" s="201"/>
      <c r="AT4345" s="195" t="s">
        <v>188</v>
      </c>
      <c r="AU4345" s="195" t="s">
        <v>81</v>
      </c>
      <c r="AV4345" s="12" t="s">
        <v>81</v>
      </c>
      <c r="AW4345" s="12" t="s">
        <v>34</v>
      </c>
      <c r="AX4345" s="12" t="s">
        <v>72</v>
      </c>
      <c r="AY4345" s="195" t="s">
        <v>177</v>
      </c>
    </row>
    <row r="4346" spans="2:51" s="12" customFormat="1" ht="12">
      <c r="B4346" s="194"/>
      <c r="D4346" s="191" t="s">
        <v>188</v>
      </c>
      <c r="E4346" s="195" t="s">
        <v>3</v>
      </c>
      <c r="F4346" s="196" t="s">
        <v>396</v>
      </c>
      <c r="H4346" s="197">
        <v>-2.8</v>
      </c>
      <c r="I4346" s="198"/>
      <c r="L4346" s="194"/>
      <c r="M4346" s="199"/>
      <c r="N4346" s="200"/>
      <c r="O4346" s="200"/>
      <c r="P4346" s="200"/>
      <c r="Q4346" s="200"/>
      <c r="R4346" s="200"/>
      <c r="S4346" s="200"/>
      <c r="T4346" s="201"/>
      <c r="AT4346" s="195" t="s">
        <v>188</v>
      </c>
      <c r="AU4346" s="195" t="s">
        <v>81</v>
      </c>
      <c r="AV4346" s="12" t="s">
        <v>81</v>
      </c>
      <c r="AW4346" s="12" t="s">
        <v>34</v>
      </c>
      <c r="AX4346" s="12" t="s">
        <v>72</v>
      </c>
      <c r="AY4346" s="195" t="s">
        <v>177</v>
      </c>
    </row>
    <row r="4347" spans="2:51" s="12" customFormat="1" ht="12">
      <c r="B4347" s="194"/>
      <c r="D4347" s="191" t="s">
        <v>188</v>
      </c>
      <c r="E4347" s="195" t="s">
        <v>3</v>
      </c>
      <c r="F4347" s="196" t="s">
        <v>750</v>
      </c>
      <c r="H4347" s="197">
        <v>19.11</v>
      </c>
      <c r="I4347" s="198"/>
      <c r="L4347" s="194"/>
      <c r="M4347" s="199"/>
      <c r="N4347" s="200"/>
      <c r="O4347" s="200"/>
      <c r="P4347" s="200"/>
      <c r="Q4347" s="200"/>
      <c r="R4347" s="200"/>
      <c r="S4347" s="200"/>
      <c r="T4347" s="201"/>
      <c r="AT4347" s="195" t="s">
        <v>188</v>
      </c>
      <c r="AU4347" s="195" t="s">
        <v>81</v>
      </c>
      <c r="AV4347" s="12" t="s">
        <v>81</v>
      </c>
      <c r="AW4347" s="12" t="s">
        <v>34</v>
      </c>
      <c r="AX4347" s="12" t="s">
        <v>72</v>
      </c>
      <c r="AY4347" s="195" t="s">
        <v>177</v>
      </c>
    </row>
    <row r="4348" spans="2:51" s="12" customFormat="1" ht="12">
      <c r="B4348" s="194"/>
      <c r="D4348" s="191" t="s">
        <v>188</v>
      </c>
      <c r="E4348" s="195" t="s">
        <v>3</v>
      </c>
      <c r="F4348" s="196" t="s">
        <v>396</v>
      </c>
      <c r="H4348" s="197">
        <v>-2.8</v>
      </c>
      <c r="I4348" s="198"/>
      <c r="L4348" s="194"/>
      <c r="M4348" s="199"/>
      <c r="N4348" s="200"/>
      <c r="O4348" s="200"/>
      <c r="P4348" s="200"/>
      <c r="Q4348" s="200"/>
      <c r="R4348" s="200"/>
      <c r="S4348" s="200"/>
      <c r="T4348" s="201"/>
      <c r="AT4348" s="195" t="s">
        <v>188</v>
      </c>
      <c r="AU4348" s="195" t="s">
        <v>81</v>
      </c>
      <c r="AV4348" s="12" t="s">
        <v>81</v>
      </c>
      <c r="AW4348" s="12" t="s">
        <v>34</v>
      </c>
      <c r="AX4348" s="12" t="s">
        <v>72</v>
      </c>
      <c r="AY4348" s="195" t="s">
        <v>177</v>
      </c>
    </row>
    <row r="4349" spans="2:51" s="12" customFormat="1" ht="12">
      <c r="B4349" s="194"/>
      <c r="D4349" s="191" t="s">
        <v>188</v>
      </c>
      <c r="E4349" s="195" t="s">
        <v>3</v>
      </c>
      <c r="F4349" s="196" t="s">
        <v>751</v>
      </c>
      <c r="H4349" s="197">
        <v>28.98</v>
      </c>
      <c r="I4349" s="198"/>
      <c r="L4349" s="194"/>
      <c r="M4349" s="199"/>
      <c r="N4349" s="200"/>
      <c r="O4349" s="200"/>
      <c r="P4349" s="200"/>
      <c r="Q4349" s="200"/>
      <c r="R4349" s="200"/>
      <c r="S4349" s="200"/>
      <c r="T4349" s="201"/>
      <c r="AT4349" s="195" t="s">
        <v>188</v>
      </c>
      <c r="AU4349" s="195" t="s">
        <v>81</v>
      </c>
      <c r="AV4349" s="12" t="s">
        <v>81</v>
      </c>
      <c r="AW4349" s="12" t="s">
        <v>34</v>
      </c>
      <c r="AX4349" s="12" t="s">
        <v>72</v>
      </c>
      <c r="AY4349" s="195" t="s">
        <v>177</v>
      </c>
    </row>
    <row r="4350" spans="2:51" s="12" customFormat="1" ht="12">
      <c r="B4350" s="194"/>
      <c r="D4350" s="191" t="s">
        <v>188</v>
      </c>
      <c r="E4350" s="195" t="s">
        <v>3</v>
      </c>
      <c r="F4350" s="196" t="s">
        <v>752</v>
      </c>
      <c r="H4350" s="197">
        <v>-3.6</v>
      </c>
      <c r="I4350" s="198"/>
      <c r="L4350" s="194"/>
      <c r="M4350" s="199"/>
      <c r="N4350" s="200"/>
      <c r="O4350" s="200"/>
      <c r="P4350" s="200"/>
      <c r="Q4350" s="200"/>
      <c r="R4350" s="200"/>
      <c r="S4350" s="200"/>
      <c r="T4350" s="201"/>
      <c r="AT4350" s="195" t="s">
        <v>188</v>
      </c>
      <c r="AU4350" s="195" t="s">
        <v>81</v>
      </c>
      <c r="AV4350" s="12" t="s">
        <v>81</v>
      </c>
      <c r="AW4350" s="12" t="s">
        <v>34</v>
      </c>
      <c r="AX4350" s="12" t="s">
        <v>72</v>
      </c>
      <c r="AY4350" s="195" t="s">
        <v>177</v>
      </c>
    </row>
    <row r="4351" spans="2:51" s="12" customFormat="1" ht="12">
      <c r="B4351" s="194"/>
      <c r="D4351" s="191" t="s">
        <v>188</v>
      </c>
      <c r="E4351" s="195" t="s">
        <v>3</v>
      </c>
      <c r="F4351" s="196" t="s">
        <v>749</v>
      </c>
      <c r="H4351" s="197">
        <v>42</v>
      </c>
      <c r="I4351" s="198"/>
      <c r="L4351" s="194"/>
      <c r="M4351" s="199"/>
      <c r="N4351" s="200"/>
      <c r="O4351" s="200"/>
      <c r="P4351" s="200"/>
      <c r="Q4351" s="200"/>
      <c r="R4351" s="200"/>
      <c r="S4351" s="200"/>
      <c r="T4351" s="201"/>
      <c r="AT4351" s="195" t="s">
        <v>188</v>
      </c>
      <c r="AU4351" s="195" t="s">
        <v>81</v>
      </c>
      <c r="AV4351" s="12" t="s">
        <v>81</v>
      </c>
      <c r="AW4351" s="12" t="s">
        <v>34</v>
      </c>
      <c r="AX4351" s="12" t="s">
        <v>72</v>
      </c>
      <c r="AY4351" s="195" t="s">
        <v>177</v>
      </c>
    </row>
    <row r="4352" spans="2:51" s="12" customFormat="1" ht="12">
      <c r="B4352" s="194"/>
      <c r="D4352" s="191" t="s">
        <v>188</v>
      </c>
      <c r="E4352" s="195" t="s">
        <v>3</v>
      </c>
      <c r="F4352" s="196" t="s">
        <v>736</v>
      </c>
      <c r="H4352" s="197">
        <v>-3.2</v>
      </c>
      <c r="I4352" s="198"/>
      <c r="L4352" s="194"/>
      <c r="M4352" s="199"/>
      <c r="N4352" s="200"/>
      <c r="O4352" s="200"/>
      <c r="P4352" s="200"/>
      <c r="Q4352" s="200"/>
      <c r="R4352" s="200"/>
      <c r="S4352" s="200"/>
      <c r="T4352" s="201"/>
      <c r="AT4352" s="195" t="s">
        <v>188</v>
      </c>
      <c r="AU4352" s="195" t="s">
        <v>81</v>
      </c>
      <c r="AV4352" s="12" t="s">
        <v>81</v>
      </c>
      <c r="AW4352" s="12" t="s">
        <v>34</v>
      </c>
      <c r="AX4352" s="12" t="s">
        <v>72</v>
      </c>
      <c r="AY4352" s="195" t="s">
        <v>177</v>
      </c>
    </row>
    <row r="4353" spans="2:51" s="12" customFormat="1" ht="12">
      <c r="B4353" s="194"/>
      <c r="D4353" s="191" t="s">
        <v>188</v>
      </c>
      <c r="E4353" s="195" t="s">
        <v>3</v>
      </c>
      <c r="F4353" s="196" t="s">
        <v>396</v>
      </c>
      <c r="H4353" s="197">
        <v>-2.8</v>
      </c>
      <c r="I4353" s="198"/>
      <c r="L4353" s="194"/>
      <c r="M4353" s="199"/>
      <c r="N4353" s="200"/>
      <c r="O4353" s="200"/>
      <c r="P4353" s="200"/>
      <c r="Q4353" s="200"/>
      <c r="R4353" s="200"/>
      <c r="S4353" s="200"/>
      <c r="T4353" s="201"/>
      <c r="AT4353" s="195" t="s">
        <v>188</v>
      </c>
      <c r="AU4353" s="195" t="s">
        <v>81</v>
      </c>
      <c r="AV4353" s="12" t="s">
        <v>81</v>
      </c>
      <c r="AW4353" s="12" t="s">
        <v>34</v>
      </c>
      <c r="AX4353" s="12" t="s">
        <v>72</v>
      </c>
      <c r="AY4353" s="195" t="s">
        <v>177</v>
      </c>
    </row>
    <row r="4354" spans="2:51" s="12" customFormat="1" ht="12">
      <c r="B4354" s="194"/>
      <c r="D4354" s="191" t="s">
        <v>188</v>
      </c>
      <c r="E4354" s="195" t="s">
        <v>3</v>
      </c>
      <c r="F4354" s="196" t="s">
        <v>750</v>
      </c>
      <c r="H4354" s="197">
        <v>19.11</v>
      </c>
      <c r="I4354" s="198"/>
      <c r="L4354" s="194"/>
      <c r="M4354" s="199"/>
      <c r="N4354" s="200"/>
      <c r="O4354" s="200"/>
      <c r="P4354" s="200"/>
      <c r="Q4354" s="200"/>
      <c r="R4354" s="200"/>
      <c r="S4354" s="200"/>
      <c r="T4354" s="201"/>
      <c r="AT4354" s="195" t="s">
        <v>188</v>
      </c>
      <c r="AU4354" s="195" t="s">
        <v>81</v>
      </c>
      <c r="AV4354" s="12" t="s">
        <v>81</v>
      </c>
      <c r="AW4354" s="12" t="s">
        <v>34</v>
      </c>
      <c r="AX4354" s="12" t="s">
        <v>72</v>
      </c>
      <c r="AY4354" s="195" t="s">
        <v>177</v>
      </c>
    </row>
    <row r="4355" spans="2:51" s="12" customFormat="1" ht="12">
      <c r="B4355" s="194"/>
      <c r="D4355" s="191" t="s">
        <v>188</v>
      </c>
      <c r="E4355" s="195" t="s">
        <v>3</v>
      </c>
      <c r="F4355" s="196" t="s">
        <v>396</v>
      </c>
      <c r="H4355" s="197">
        <v>-2.8</v>
      </c>
      <c r="I4355" s="198"/>
      <c r="L4355" s="194"/>
      <c r="M4355" s="199"/>
      <c r="N4355" s="200"/>
      <c r="O4355" s="200"/>
      <c r="P4355" s="200"/>
      <c r="Q4355" s="200"/>
      <c r="R4355" s="200"/>
      <c r="S4355" s="200"/>
      <c r="T4355" s="201"/>
      <c r="AT4355" s="195" t="s">
        <v>188</v>
      </c>
      <c r="AU4355" s="195" t="s">
        <v>81</v>
      </c>
      <c r="AV4355" s="12" t="s">
        <v>81</v>
      </c>
      <c r="AW4355" s="12" t="s">
        <v>34</v>
      </c>
      <c r="AX4355" s="12" t="s">
        <v>72</v>
      </c>
      <c r="AY4355" s="195" t="s">
        <v>177</v>
      </c>
    </row>
    <row r="4356" spans="2:51" s="12" customFormat="1" ht="12">
      <c r="B4356" s="194"/>
      <c r="D4356" s="191" t="s">
        <v>188</v>
      </c>
      <c r="E4356" s="195" t="s">
        <v>3</v>
      </c>
      <c r="F4356" s="196" t="s">
        <v>751</v>
      </c>
      <c r="H4356" s="197">
        <v>28.98</v>
      </c>
      <c r="I4356" s="198"/>
      <c r="L4356" s="194"/>
      <c r="M4356" s="199"/>
      <c r="N4356" s="200"/>
      <c r="O4356" s="200"/>
      <c r="P4356" s="200"/>
      <c r="Q4356" s="200"/>
      <c r="R4356" s="200"/>
      <c r="S4356" s="200"/>
      <c r="T4356" s="201"/>
      <c r="AT4356" s="195" t="s">
        <v>188</v>
      </c>
      <c r="AU4356" s="195" t="s">
        <v>81</v>
      </c>
      <c r="AV4356" s="12" t="s">
        <v>81</v>
      </c>
      <c r="AW4356" s="12" t="s">
        <v>34</v>
      </c>
      <c r="AX4356" s="12" t="s">
        <v>72</v>
      </c>
      <c r="AY4356" s="195" t="s">
        <v>177</v>
      </c>
    </row>
    <row r="4357" spans="2:51" s="12" customFormat="1" ht="12">
      <c r="B4357" s="194"/>
      <c r="D4357" s="191" t="s">
        <v>188</v>
      </c>
      <c r="E4357" s="195" t="s">
        <v>3</v>
      </c>
      <c r="F4357" s="196" t="s">
        <v>752</v>
      </c>
      <c r="H4357" s="197">
        <v>-3.6</v>
      </c>
      <c r="I4357" s="198"/>
      <c r="L4357" s="194"/>
      <c r="M4357" s="199"/>
      <c r="N4357" s="200"/>
      <c r="O4357" s="200"/>
      <c r="P4357" s="200"/>
      <c r="Q4357" s="200"/>
      <c r="R4357" s="200"/>
      <c r="S4357" s="200"/>
      <c r="T4357" s="201"/>
      <c r="AT4357" s="195" t="s">
        <v>188</v>
      </c>
      <c r="AU4357" s="195" t="s">
        <v>81</v>
      </c>
      <c r="AV4357" s="12" t="s">
        <v>81</v>
      </c>
      <c r="AW4357" s="12" t="s">
        <v>34</v>
      </c>
      <c r="AX4357" s="12" t="s">
        <v>72</v>
      </c>
      <c r="AY4357" s="195" t="s">
        <v>177</v>
      </c>
    </row>
    <row r="4358" spans="2:51" s="12" customFormat="1" ht="12">
      <c r="B4358" s="194"/>
      <c r="D4358" s="191" t="s">
        <v>188</v>
      </c>
      <c r="E4358" s="195" t="s">
        <v>3</v>
      </c>
      <c r="F4358" s="196" t="s">
        <v>753</v>
      </c>
      <c r="H4358" s="197">
        <v>3.36</v>
      </c>
      <c r="I4358" s="198"/>
      <c r="L4358" s="194"/>
      <c r="M4358" s="199"/>
      <c r="N4358" s="200"/>
      <c r="O4358" s="200"/>
      <c r="P4358" s="200"/>
      <c r="Q4358" s="200"/>
      <c r="R4358" s="200"/>
      <c r="S4358" s="200"/>
      <c r="T4358" s="201"/>
      <c r="AT4358" s="195" t="s">
        <v>188</v>
      </c>
      <c r="AU4358" s="195" t="s">
        <v>81</v>
      </c>
      <c r="AV4358" s="12" t="s">
        <v>81</v>
      </c>
      <c r="AW4358" s="12" t="s">
        <v>34</v>
      </c>
      <c r="AX4358" s="12" t="s">
        <v>72</v>
      </c>
      <c r="AY4358" s="195" t="s">
        <v>177</v>
      </c>
    </row>
    <row r="4359" spans="2:51" s="12" customFormat="1" ht="12">
      <c r="B4359" s="194"/>
      <c r="D4359" s="191" t="s">
        <v>188</v>
      </c>
      <c r="E4359" s="195" t="s">
        <v>3</v>
      </c>
      <c r="F4359" s="196" t="s">
        <v>754</v>
      </c>
      <c r="H4359" s="197">
        <v>23.289</v>
      </c>
      <c r="I4359" s="198"/>
      <c r="L4359" s="194"/>
      <c r="M4359" s="199"/>
      <c r="N4359" s="200"/>
      <c r="O4359" s="200"/>
      <c r="P4359" s="200"/>
      <c r="Q4359" s="200"/>
      <c r="R4359" s="200"/>
      <c r="S4359" s="200"/>
      <c r="T4359" s="201"/>
      <c r="AT4359" s="195" t="s">
        <v>188</v>
      </c>
      <c r="AU4359" s="195" t="s">
        <v>81</v>
      </c>
      <c r="AV4359" s="12" t="s">
        <v>81</v>
      </c>
      <c r="AW4359" s="12" t="s">
        <v>34</v>
      </c>
      <c r="AX4359" s="12" t="s">
        <v>72</v>
      </c>
      <c r="AY4359" s="195" t="s">
        <v>177</v>
      </c>
    </row>
    <row r="4360" spans="2:51" s="12" customFormat="1" ht="12">
      <c r="B4360" s="194"/>
      <c r="D4360" s="191" t="s">
        <v>188</v>
      </c>
      <c r="E4360" s="195" t="s">
        <v>3</v>
      </c>
      <c r="F4360" s="196" t="s">
        <v>410</v>
      </c>
      <c r="H4360" s="197">
        <v>-1.6</v>
      </c>
      <c r="I4360" s="198"/>
      <c r="L4360" s="194"/>
      <c r="M4360" s="199"/>
      <c r="N4360" s="200"/>
      <c r="O4360" s="200"/>
      <c r="P4360" s="200"/>
      <c r="Q4360" s="200"/>
      <c r="R4360" s="200"/>
      <c r="S4360" s="200"/>
      <c r="T4360" s="201"/>
      <c r="AT4360" s="195" t="s">
        <v>188</v>
      </c>
      <c r="AU4360" s="195" t="s">
        <v>81</v>
      </c>
      <c r="AV4360" s="12" t="s">
        <v>81</v>
      </c>
      <c r="AW4360" s="12" t="s">
        <v>34</v>
      </c>
      <c r="AX4360" s="12" t="s">
        <v>72</v>
      </c>
      <c r="AY4360" s="195" t="s">
        <v>177</v>
      </c>
    </row>
    <row r="4361" spans="2:51" s="12" customFormat="1" ht="12">
      <c r="B4361" s="194"/>
      <c r="D4361" s="191" t="s">
        <v>188</v>
      </c>
      <c r="E4361" s="195" t="s">
        <v>3</v>
      </c>
      <c r="F4361" s="196" t="s">
        <v>755</v>
      </c>
      <c r="H4361" s="197">
        <v>6.3</v>
      </c>
      <c r="I4361" s="198"/>
      <c r="L4361" s="194"/>
      <c r="M4361" s="199"/>
      <c r="N4361" s="200"/>
      <c r="O4361" s="200"/>
      <c r="P4361" s="200"/>
      <c r="Q4361" s="200"/>
      <c r="R4361" s="200"/>
      <c r="S4361" s="200"/>
      <c r="T4361" s="201"/>
      <c r="AT4361" s="195" t="s">
        <v>188</v>
      </c>
      <c r="AU4361" s="195" t="s">
        <v>81</v>
      </c>
      <c r="AV4361" s="12" t="s">
        <v>81</v>
      </c>
      <c r="AW4361" s="12" t="s">
        <v>34</v>
      </c>
      <c r="AX4361" s="12" t="s">
        <v>72</v>
      </c>
      <c r="AY4361" s="195" t="s">
        <v>177</v>
      </c>
    </row>
    <row r="4362" spans="2:51" s="12" customFormat="1" ht="12">
      <c r="B4362" s="194"/>
      <c r="D4362" s="191" t="s">
        <v>188</v>
      </c>
      <c r="E4362" s="195" t="s">
        <v>3</v>
      </c>
      <c r="F4362" s="196" t="s">
        <v>755</v>
      </c>
      <c r="H4362" s="197">
        <v>6.3</v>
      </c>
      <c r="I4362" s="198"/>
      <c r="L4362" s="194"/>
      <c r="M4362" s="199"/>
      <c r="N4362" s="200"/>
      <c r="O4362" s="200"/>
      <c r="P4362" s="200"/>
      <c r="Q4362" s="200"/>
      <c r="R4362" s="200"/>
      <c r="S4362" s="200"/>
      <c r="T4362" s="201"/>
      <c r="AT4362" s="195" t="s">
        <v>188</v>
      </c>
      <c r="AU4362" s="195" t="s">
        <v>81</v>
      </c>
      <c r="AV4362" s="12" t="s">
        <v>81</v>
      </c>
      <c r="AW4362" s="12" t="s">
        <v>34</v>
      </c>
      <c r="AX4362" s="12" t="s">
        <v>72</v>
      </c>
      <c r="AY4362" s="195" t="s">
        <v>177</v>
      </c>
    </row>
    <row r="4363" spans="2:51" s="12" customFormat="1" ht="12">
      <c r="B4363" s="194"/>
      <c r="D4363" s="191" t="s">
        <v>188</v>
      </c>
      <c r="E4363" s="195" t="s">
        <v>3</v>
      </c>
      <c r="F4363" s="196" t="s">
        <v>756</v>
      </c>
      <c r="H4363" s="197">
        <v>3.375</v>
      </c>
      <c r="I4363" s="198"/>
      <c r="L4363" s="194"/>
      <c r="M4363" s="199"/>
      <c r="N4363" s="200"/>
      <c r="O4363" s="200"/>
      <c r="P4363" s="200"/>
      <c r="Q4363" s="200"/>
      <c r="R4363" s="200"/>
      <c r="S4363" s="200"/>
      <c r="T4363" s="201"/>
      <c r="AT4363" s="195" t="s">
        <v>188</v>
      </c>
      <c r="AU4363" s="195" t="s">
        <v>81</v>
      </c>
      <c r="AV4363" s="12" t="s">
        <v>81</v>
      </c>
      <c r="AW4363" s="12" t="s">
        <v>34</v>
      </c>
      <c r="AX4363" s="12" t="s">
        <v>72</v>
      </c>
      <c r="AY4363" s="195" t="s">
        <v>177</v>
      </c>
    </row>
    <row r="4364" spans="2:51" s="12" customFormat="1" ht="12">
      <c r="B4364" s="194"/>
      <c r="D4364" s="191" t="s">
        <v>188</v>
      </c>
      <c r="E4364" s="195" t="s">
        <v>3</v>
      </c>
      <c r="F4364" s="196" t="s">
        <v>757</v>
      </c>
      <c r="H4364" s="197">
        <v>14.91</v>
      </c>
      <c r="I4364" s="198"/>
      <c r="L4364" s="194"/>
      <c r="M4364" s="199"/>
      <c r="N4364" s="200"/>
      <c r="O4364" s="200"/>
      <c r="P4364" s="200"/>
      <c r="Q4364" s="200"/>
      <c r="R4364" s="200"/>
      <c r="S4364" s="200"/>
      <c r="T4364" s="201"/>
      <c r="AT4364" s="195" t="s">
        <v>188</v>
      </c>
      <c r="AU4364" s="195" t="s">
        <v>81</v>
      </c>
      <c r="AV4364" s="12" t="s">
        <v>81</v>
      </c>
      <c r="AW4364" s="12" t="s">
        <v>34</v>
      </c>
      <c r="AX4364" s="12" t="s">
        <v>72</v>
      </c>
      <c r="AY4364" s="195" t="s">
        <v>177</v>
      </c>
    </row>
    <row r="4365" spans="2:51" s="12" customFormat="1" ht="12">
      <c r="B4365" s="194"/>
      <c r="D4365" s="191" t="s">
        <v>188</v>
      </c>
      <c r="E4365" s="195" t="s">
        <v>3</v>
      </c>
      <c r="F4365" s="196" t="s">
        <v>406</v>
      </c>
      <c r="H4365" s="197">
        <v>-1.4</v>
      </c>
      <c r="I4365" s="198"/>
      <c r="L4365" s="194"/>
      <c r="M4365" s="199"/>
      <c r="N4365" s="200"/>
      <c r="O4365" s="200"/>
      <c r="P4365" s="200"/>
      <c r="Q4365" s="200"/>
      <c r="R4365" s="200"/>
      <c r="S4365" s="200"/>
      <c r="T4365" s="201"/>
      <c r="AT4365" s="195" t="s">
        <v>188</v>
      </c>
      <c r="AU4365" s="195" t="s">
        <v>81</v>
      </c>
      <c r="AV4365" s="12" t="s">
        <v>81</v>
      </c>
      <c r="AW4365" s="12" t="s">
        <v>34</v>
      </c>
      <c r="AX4365" s="12" t="s">
        <v>72</v>
      </c>
      <c r="AY4365" s="195" t="s">
        <v>177</v>
      </c>
    </row>
    <row r="4366" spans="2:51" s="12" customFormat="1" ht="12">
      <c r="B4366" s="194"/>
      <c r="D4366" s="191" t="s">
        <v>188</v>
      </c>
      <c r="E4366" s="195" t="s">
        <v>3</v>
      </c>
      <c r="F4366" s="196" t="s">
        <v>758</v>
      </c>
      <c r="H4366" s="197">
        <v>2.4</v>
      </c>
      <c r="I4366" s="198"/>
      <c r="L4366" s="194"/>
      <c r="M4366" s="199"/>
      <c r="N4366" s="200"/>
      <c r="O4366" s="200"/>
      <c r="P4366" s="200"/>
      <c r="Q4366" s="200"/>
      <c r="R4366" s="200"/>
      <c r="S4366" s="200"/>
      <c r="T4366" s="201"/>
      <c r="AT4366" s="195" t="s">
        <v>188</v>
      </c>
      <c r="AU4366" s="195" t="s">
        <v>81</v>
      </c>
      <c r="AV4366" s="12" t="s">
        <v>81</v>
      </c>
      <c r="AW4366" s="12" t="s">
        <v>34</v>
      </c>
      <c r="AX4366" s="12" t="s">
        <v>72</v>
      </c>
      <c r="AY4366" s="195" t="s">
        <v>177</v>
      </c>
    </row>
    <row r="4367" spans="2:51" s="12" customFormat="1" ht="12">
      <c r="B4367" s="194"/>
      <c r="D4367" s="191" t="s">
        <v>188</v>
      </c>
      <c r="E4367" s="195" t="s">
        <v>3</v>
      </c>
      <c r="F4367" s="196" t="s">
        <v>759</v>
      </c>
      <c r="H4367" s="197">
        <v>4.815</v>
      </c>
      <c r="I4367" s="198"/>
      <c r="L4367" s="194"/>
      <c r="M4367" s="199"/>
      <c r="N4367" s="200"/>
      <c r="O4367" s="200"/>
      <c r="P4367" s="200"/>
      <c r="Q4367" s="200"/>
      <c r="R4367" s="200"/>
      <c r="S4367" s="200"/>
      <c r="T4367" s="201"/>
      <c r="AT4367" s="195" t="s">
        <v>188</v>
      </c>
      <c r="AU4367" s="195" t="s">
        <v>81</v>
      </c>
      <c r="AV4367" s="12" t="s">
        <v>81</v>
      </c>
      <c r="AW4367" s="12" t="s">
        <v>34</v>
      </c>
      <c r="AX4367" s="12" t="s">
        <v>72</v>
      </c>
      <c r="AY4367" s="195" t="s">
        <v>177</v>
      </c>
    </row>
    <row r="4368" spans="2:51" s="12" customFormat="1" ht="12">
      <c r="B4368" s="194"/>
      <c r="D4368" s="191" t="s">
        <v>188</v>
      </c>
      <c r="E4368" s="195" t="s">
        <v>3</v>
      </c>
      <c r="F4368" s="196" t="s">
        <v>760</v>
      </c>
      <c r="H4368" s="197">
        <v>-1.68</v>
      </c>
      <c r="I4368" s="198"/>
      <c r="L4368" s="194"/>
      <c r="M4368" s="199"/>
      <c r="N4368" s="200"/>
      <c r="O4368" s="200"/>
      <c r="P4368" s="200"/>
      <c r="Q4368" s="200"/>
      <c r="R4368" s="200"/>
      <c r="S4368" s="200"/>
      <c r="T4368" s="201"/>
      <c r="AT4368" s="195" t="s">
        <v>188</v>
      </c>
      <c r="AU4368" s="195" t="s">
        <v>81</v>
      </c>
      <c r="AV4368" s="12" t="s">
        <v>81</v>
      </c>
      <c r="AW4368" s="12" t="s">
        <v>34</v>
      </c>
      <c r="AX4368" s="12" t="s">
        <v>72</v>
      </c>
      <c r="AY4368" s="195" t="s">
        <v>177</v>
      </c>
    </row>
    <row r="4369" spans="2:51" s="12" customFormat="1" ht="12">
      <c r="B4369" s="194"/>
      <c r="D4369" s="191" t="s">
        <v>188</v>
      </c>
      <c r="E4369" s="195" t="s">
        <v>3</v>
      </c>
      <c r="F4369" s="196" t="s">
        <v>761</v>
      </c>
      <c r="H4369" s="197">
        <v>24.885</v>
      </c>
      <c r="I4369" s="198"/>
      <c r="L4369" s="194"/>
      <c r="M4369" s="199"/>
      <c r="N4369" s="200"/>
      <c r="O4369" s="200"/>
      <c r="P4369" s="200"/>
      <c r="Q4369" s="200"/>
      <c r="R4369" s="200"/>
      <c r="S4369" s="200"/>
      <c r="T4369" s="201"/>
      <c r="AT4369" s="195" t="s">
        <v>188</v>
      </c>
      <c r="AU4369" s="195" t="s">
        <v>81</v>
      </c>
      <c r="AV4369" s="12" t="s">
        <v>81</v>
      </c>
      <c r="AW4369" s="12" t="s">
        <v>34</v>
      </c>
      <c r="AX4369" s="12" t="s">
        <v>72</v>
      </c>
      <c r="AY4369" s="195" t="s">
        <v>177</v>
      </c>
    </row>
    <row r="4370" spans="2:51" s="12" customFormat="1" ht="12">
      <c r="B4370" s="194"/>
      <c r="D4370" s="191" t="s">
        <v>188</v>
      </c>
      <c r="E4370" s="195" t="s">
        <v>3</v>
      </c>
      <c r="F4370" s="196" t="s">
        <v>409</v>
      </c>
      <c r="H4370" s="197">
        <v>-1.8</v>
      </c>
      <c r="I4370" s="198"/>
      <c r="L4370" s="194"/>
      <c r="M4370" s="199"/>
      <c r="N4370" s="200"/>
      <c r="O4370" s="200"/>
      <c r="P4370" s="200"/>
      <c r="Q4370" s="200"/>
      <c r="R4370" s="200"/>
      <c r="S4370" s="200"/>
      <c r="T4370" s="201"/>
      <c r="AT4370" s="195" t="s">
        <v>188</v>
      </c>
      <c r="AU4370" s="195" t="s">
        <v>81</v>
      </c>
      <c r="AV4370" s="12" t="s">
        <v>81</v>
      </c>
      <c r="AW4370" s="12" t="s">
        <v>34</v>
      </c>
      <c r="AX4370" s="12" t="s">
        <v>72</v>
      </c>
      <c r="AY4370" s="195" t="s">
        <v>177</v>
      </c>
    </row>
    <row r="4371" spans="2:51" s="12" customFormat="1" ht="12">
      <c r="B4371" s="194"/>
      <c r="D4371" s="191" t="s">
        <v>188</v>
      </c>
      <c r="E4371" s="195" t="s">
        <v>3</v>
      </c>
      <c r="F4371" s="196" t="s">
        <v>762</v>
      </c>
      <c r="H4371" s="197">
        <v>27.405</v>
      </c>
      <c r="I4371" s="198"/>
      <c r="L4371" s="194"/>
      <c r="M4371" s="199"/>
      <c r="N4371" s="200"/>
      <c r="O4371" s="200"/>
      <c r="P4371" s="200"/>
      <c r="Q4371" s="200"/>
      <c r="R4371" s="200"/>
      <c r="S4371" s="200"/>
      <c r="T4371" s="201"/>
      <c r="AT4371" s="195" t="s">
        <v>188</v>
      </c>
      <c r="AU4371" s="195" t="s">
        <v>81</v>
      </c>
      <c r="AV4371" s="12" t="s">
        <v>81</v>
      </c>
      <c r="AW4371" s="12" t="s">
        <v>34</v>
      </c>
      <c r="AX4371" s="12" t="s">
        <v>72</v>
      </c>
      <c r="AY4371" s="195" t="s">
        <v>177</v>
      </c>
    </row>
    <row r="4372" spans="2:51" s="12" customFormat="1" ht="12">
      <c r="B4372" s="194"/>
      <c r="D4372" s="191" t="s">
        <v>188</v>
      </c>
      <c r="E4372" s="195" t="s">
        <v>3</v>
      </c>
      <c r="F4372" s="196" t="s">
        <v>409</v>
      </c>
      <c r="H4372" s="197">
        <v>-1.8</v>
      </c>
      <c r="I4372" s="198"/>
      <c r="L4372" s="194"/>
      <c r="M4372" s="199"/>
      <c r="N4372" s="200"/>
      <c r="O4372" s="200"/>
      <c r="P4372" s="200"/>
      <c r="Q4372" s="200"/>
      <c r="R4372" s="200"/>
      <c r="S4372" s="200"/>
      <c r="T4372" s="201"/>
      <c r="AT4372" s="195" t="s">
        <v>188</v>
      </c>
      <c r="AU4372" s="195" t="s">
        <v>81</v>
      </c>
      <c r="AV4372" s="12" t="s">
        <v>81</v>
      </c>
      <c r="AW4372" s="12" t="s">
        <v>34</v>
      </c>
      <c r="AX4372" s="12" t="s">
        <v>72</v>
      </c>
      <c r="AY4372" s="195" t="s">
        <v>177</v>
      </c>
    </row>
    <row r="4373" spans="2:51" s="12" customFormat="1" ht="12">
      <c r="B4373" s="194"/>
      <c r="D4373" s="191" t="s">
        <v>188</v>
      </c>
      <c r="E4373" s="195" t="s">
        <v>3</v>
      </c>
      <c r="F4373" s="196" t="s">
        <v>763</v>
      </c>
      <c r="H4373" s="197">
        <v>9.45</v>
      </c>
      <c r="I4373" s="198"/>
      <c r="L4373" s="194"/>
      <c r="M4373" s="199"/>
      <c r="N4373" s="200"/>
      <c r="O4373" s="200"/>
      <c r="P4373" s="200"/>
      <c r="Q4373" s="200"/>
      <c r="R4373" s="200"/>
      <c r="S4373" s="200"/>
      <c r="T4373" s="201"/>
      <c r="AT4373" s="195" t="s">
        <v>188</v>
      </c>
      <c r="AU4373" s="195" t="s">
        <v>81</v>
      </c>
      <c r="AV4373" s="12" t="s">
        <v>81</v>
      </c>
      <c r="AW4373" s="12" t="s">
        <v>34</v>
      </c>
      <c r="AX4373" s="12" t="s">
        <v>72</v>
      </c>
      <c r="AY4373" s="195" t="s">
        <v>177</v>
      </c>
    </row>
    <row r="4374" spans="2:51" s="12" customFormat="1" ht="12">
      <c r="B4374" s="194"/>
      <c r="D4374" s="191" t="s">
        <v>188</v>
      </c>
      <c r="E4374" s="195" t="s">
        <v>3</v>
      </c>
      <c r="F4374" s="196" t="s">
        <v>764</v>
      </c>
      <c r="H4374" s="197">
        <v>17.43</v>
      </c>
      <c r="I4374" s="198"/>
      <c r="L4374" s="194"/>
      <c r="M4374" s="199"/>
      <c r="N4374" s="200"/>
      <c r="O4374" s="200"/>
      <c r="P4374" s="200"/>
      <c r="Q4374" s="200"/>
      <c r="R4374" s="200"/>
      <c r="S4374" s="200"/>
      <c r="T4374" s="201"/>
      <c r="AT4374" s="195" t="s">
        <v>188</v>
      </c>
      <c r="AU4374" s="195" t="s">
        <v>81</v>
      </c>
      <c r="AV4374" s="12" t="s">
        <v>81</v>
      </c>
      <c r="AW4374" s="12" t="s">
        <v>34</v>
      </c>
      <c r="AX4374" s="12" t="s">
        <v>72</v>
      </c>
      <c r="AY4374" s="195" t="s">
        <v>177</v>
      </c>
    </row>
    <row r="4375" spans="2:51" s="12" customFormat="1" ht="12">
      <c r="B4375" s="194"/>
      <c r="D4375" s="191" t="s">
        <v>188</v>
      </c>
      <c r="E4375" s="195" t="s">
        <v>3</v>
      </c>
      <c r="F4375" s="196" t="s">
        <v>409</v>
      </c>
      <c r="H4375" s="197">
        <v>-1.8</v>
      </c>
      <c r="I4375" s="198"/>
      <c r="L4375" s="194"/>
      <c r="M4375" s="199"/>
      <c r="N4375" s="200"/>
      <c r="O4375" s="200"/>
      <c r="P4375" s="200"/>
      <c r="Q4375" s="200"/>
      <c r="R4375" s="200"/>
      <c r="S4375" s="200"/>
      <c r="T4375" s="201"/>
      <c r="AT4375" s="195" t="s">
        <v>188</v>
      </c>
      <c r="AU4375" s="195" t="s">
        <v>81</v>
      </c>
      <c r="AV4375" s="12" t="s">
        <v>81</v>
      </c>
      <c r="AW4375" s="12" t="s">
        <v>34</v>
      </c>
      <c r="AX4375" s="12" t="s">
        <v>72</v>
      </c>
      <c r="AY4375" s="195" t="s">
        <v>177</v>
      </c>
    </row>
    <row r="4376" spans="2:51" s="12" customFormat="1" ht="12">
      <c r="B4376" s="194"/>
      <c r="D4376" s="191" t="s">
        <v>188</v>
      </c>
      <c r="E4376" s="195" t="s">
        <v>3</v>
      </c>
      <c r="F4376" s="196" t="s">
        <v>765</v>
      </c>
      <c r="H4376" s="197">
        <v>10.5</v>
      </c>
      <c r="I4376" s="198"/>
      <c r="L4376" s="194"/>
      <c r="M4376" s="199"/>
      <c r="N4376" s="200"/>
      <c r="O4376" s="200"/>
      <c r="P4376" s="200"/>
      <c r="Q4376" s="200"/>
      <c r="R4376" s="200"/>
      <c r="S4376" s="200"/>
      <c r="T4376" s="201"/>
      <c r="AT4376" s="195" t="s">
        <v>188</v>
      </c>
      <c r="AU4376" s="195" t="s">
        <v>81</v>
      </c>
      <c r="AV4376" s="12" t="s">
        <v>81</v>
      </c>
      <c r="AW4376" s="12" t="s">
        <v>34</v>
      </c>
      <c r="AX4376" s="12" t="s">
        <v>72</v>
      </c>
      <c r="AY4376" s="195" t="s">
        <v>177</v>
      </c>
    </row>
    <row r="4377" spans="2:51" s="12" customFormat="1" ht="12">
      <c r="B4377" s="194"/>
      <c r="D4377" s="191" t="s">
        <v>188</v>
      </c>
      <c r="E4377" s="195" t="s">
        <v>3</v>
      </c>
      <c r="F4377" s="196" t="s">
        <v>406</v>
      </c>
      <c r="H4377" s="197">
        <v>-1.4</v>
      </c>
      <c r="I4377" s="198"/>
      <c r="L4377" s="194"/>
      <c r="M4377" s="199"/>
      <c r="N4377" s="200"/>
      <c r="O4377" s="200"/>
      <c r="P4377" s="200"/>
      <c r="Q4377" s="200"/>
      <c r="R4377" s="200"/>
      <c r="S4377" s="200"/>
      <c r="T4377" s="201"/>
      <c r="AT4377" s="195" t="s">
        <v>188</v>
      </c>
      <c r="AU4377" s="195" t="s">
        <v>81</v>
      </c>
      <c r="AV4377" s="12" t="s">
        <v>81</v>
      </c>
      <c r="AW4377" s="12" t="s">
        <v>34</v>
      </c>
      <c r="AX4377" s="12" t="s">
        <v>72</v>
      </c>
      <c r="AY4377" s="195" t="s">
        <v>177</v>
      </c>
    </row>
    <row r="4378" spans="2:51" s="12" customFormat="1" ht="12">
      <c r="B4378" s="194"/>
      <c r="D4378" s="191" t="s">
        <v>188</v>
      </c>
      <c r="E4378" s="195" t="s">
        <v>3</v>
      </c>
      <c r="F4378" s="196" t="s">
        <v>766</v>
      </c>
      <c r="H4378" s="197">
        <v>12.39</v>
      </c>
      <c r="I4378" s="198"/>
      <c r="L4378" s="194"/>
      <c r="M4378" s="199"/>
      <c r="N4378" s="200"/>
      <c r="O4378" s="200"/>
      <c r="P4378" s="200"/>
      <c r="Q4378" s="200"/>
      <c r="R4378" s="200"/>
      <c r="S4378" s="200"/>
      <c r="T4378" s="201"/>
      <c r="AT4378" s="195" t="s">
        <v>188</v>
      </c>
      <c r="AU4378" s="195" t="s">
        <v>81</v>
      </c>
      <c r="AV4378" s="12" t="s">
        <v>81</v>
      </c>
      <c r="AW4378" s="12" t="s">
        <v>34</v>
      </c>
      <c r="AX4378" s="12" t="s">
        <v>72</v>
      </c>
      <c r="AY4378" s="195" t="s">
        <v>177</v>
      </c>
    </row>
    <row r="4379" spans="2:51" s="12" customFormat="1" ht="12">
      <c r="B4379" s="194"/>
      <c r="D4379" s="191" t="s">
        <v>188</v>
      </c>
      <c r="E4379" s="195" t="s">
        <v>3</v>
      </c>
      <c r="F4379" s="196" t="s">
        <v>406</v>
      </c>
      <c r="H4379" s="197">
        <v>-1.4</v>
      </c>
      <c r="I4379" s="198"/>
      <c r="L4379" s="194"/>
      <c r="M4379" s="199"/>
      <c r="N4379" s="200"/>
      <c r="O4379" s="200"/>
      <c r="P4379" s="200"/>
      <c r="Q4379" s="200"/>
      <c r="R4379" s="200"/>
      <c r="S4379" s="200"/>
      <c r="T4379" s="201"/>
      <c r="AT4379" s="195" t="s">
        <v>188</v>
      </c>
      <c r="AU4379" s="195" t="s">
        <v>81</v>
      </c>
      <c r="AV4379" s="12" t="s">
        <v>81</v>
      </c>
      <c r="AW4379" s="12" t="s">
        <v>34</v>
      </c>
      <c r="AX4379" s="12" t="s">
        <v>72</v>
      </c>
      <c r="AY4379" s="195" t="s">
        <v>177</v>
      </c>
    </row>
    <row r="4380" spans="2:51" s="12" customFormat="1" ht="12">
      <c r="B4380" s="194"/>
      <c r="D4380" s="191" t="s">
        <v>188</v>
      </c>
      <c r="E4380" s="195" t="s">
        <v>3</v>
      </c>
      <c r="F4380" s="196" t="s">
        <v>767</v>
      </c>
      <c r="H4380" s="197">
        <v>20.475</v>
      </c>
      <c r="I4380" s="198"/>
      <c r="L4380" s="194"/>
      <c r="M4380" s="199"/>
      <c r="N4380" s="200"/>
      <c r="O4380" s="200"/>
      <c r="P4380" s="200"/>
      <c r="Q4380" s="200"/>
      <c r="R4380" s="200"/>
      <c r="S4380" s="200"/>
      <c r="T4380" s="201"/>
      <c r="AT4380" s="195" t="s">
        <v>188</v>
      </c>
      <c r="AU4380" s="195" t="s">
        <v>81</v>
      </c>
      <c r="AV4380" s="12" t="s">
        <v>81</v>
      </c>
      <c r="AW4380" s="12" t="s">
        <v>34</v>
      </c>
      <c r="AX4380" s="12" t="s">
        <v>72</v>
      </c>
      <c r="AY4380" s="195" t="s">
        <v>177</v>
      </c>
    </row>
    <row r="4381" spans="2:51" s="12" customFormat="1" ht="12">
      <c r="B4381" s="194"/>
      <c r="D4381" s="191" t="s">
        <v>188</v>
      </c>
      <c r="E4381" s="195" t="s">
        <v>3</v>
      </c>
      <c r="F4381" s="196" t="s">
        <v>409</v>
      </c>
      <c r="H4381" s="197">
        <v>-1.8</v>
      </c>
      <c r="I4381" s="198"/>
      <c r="L4381" s="194"/>
      <c r="M4381" s="199"/>
      <c r="N4381" s="200"/>
      <c r="O4381" s="200"/>
      <c r="P4381" s="200"/>
      <c r="Q4381" s="200"/>
      <c r="R4381" s="200"/>
      <c r="S4381" s="200"/>
      <c r="T4381" s="201"/>
      <c r="AT4381" s="195" t="s">
        <v>188</v>
      </c>
      <c r="AU4381" s="195" t="s">
        <v>81</v>
      </c>
      <c r="AV4381" s="12" t="s">
        <v>81</v>
      </c>
      <c r="AW4381" s="12" t="s">
        <v>34</v>
      </c>
      <c r="AX4381" s="12" t="s">
        <v>72</v>
      </c>
      <c r="AY4381" s="195" t="s">
        <v>177</v>
      </c>
    </row>
    <row r="4382" spans="2:51" s="12" customFormat="1" ht="12">
      <c r="B4382" s="194"/>
      <c r="D4382" s="191" t="s">
        <v>188</v>
      </c>
      <c r="E4382" s="195" t="s">
        <v>3</v>
      </c>
      <c r="F4382" s="196" t="s">
        <v>768</v>
      </c>
      <c r="H4382" s="197">
        <v>20.475</v>
      </c>
      <c r="I4382" s="198"/>
      <c r="L4382" s="194"/>
      <c r="M4382" s="199"/>
      <c r="N4382" s="200"/>
      <c r="O4382" s="200"/>
      <c r="P4382" s="200"/>
      <c r="Q4382" s="200"/>
      <c r="R4382" s="200"/>
      <c r="S4382" s="200"/>
      <c r="T4382" s="201"/>
      <c r="AT4382" s="195" t="s">
        <v>188</v>
      </c>
      <c r="AU4382" s="195" t="s">
        <v>81</v>
      </c>
      <c r="AV4382" s="12" t="s">
        <v>81</v>
      </c>
      <c r="AW4382" s="12" t="s">
        <v>34</v>
      </c>
      <c r="AX4382" s="12" t="s">
        <v>72</v>
      </c>
      <c r="AY4382" s="195" t="s">
        <v>177</v>
      </c>
    </row>
    <row r="4383" spans="2:51" s="12" customFormat="1" ht="12">
      <c r="B4383" s="194"/>
      <c r="D4383" s="191" t="s">
        <v>188</v>
      </c>
      <c r="E4383" s="195" t="s">
        <v>3</v>
      </c>
      <c r="F4383" s="196" t="s">
        <v>409</v>
      </c>
      <c r="H4383" s="197">
        <v>-1.8</v>
      </c>
      <c r="I4383" s="198"/>
      <c r="L4383" s="194"/>
      <c r="M4383" s="199"/>
      <c r="N4383" s="200"/>
      <c r="O4383" s="200"/>
      <c r="P4383" s="200"/>
      <c r="Q4383" s="200"/>
      <c r="R4383" s="200"/>
      <c r="S4383" s="200"/>
      <c r="T4383" s="201"/>
      <c r="AT4383" s="195" t="s">
        <v>188</v>
      </c>
      <c r="AU4383" s="195" t="s">
        <v>81</v>
      </c>
      <c r="AV4383" s="12" t="s">
        <v>81</v>
      </c>
      <c r="AW4383" s="12" t="s">
        <v>34</v>
      </c>
      <c r="AX4383" s="12" t="s">
        <v>72</v>
      </c>
      <c r="AY4383" s="195" t="s">
        <v>177</v>
      </c>
    </row>
    <row r="4384" spans="2:51" s="14" customFormat="1" ht="12">
      <c r="B4384" s="221"/>
      <c r="D4384" s="191" t="s">
        <v>188</v>
      </c>
      <c r="E4384" s="222" t="s">
        <v>3</v>
      </c>
      <c r="F4384" s="223" t="s">
        <v>374</v>
      </c>
      <c r="H4384" s="224">
        <v>488.71899999999994</v>
      </c>
      <c r="I4384" s="225"/>
      <c r="L4384" s="221"/>
      <c r="M4384" s="226"/>
      <c r="N4384" s="227"/>
      <c r="O4384" s="227"/>
      <c r="P4384" s="227"/>
      <c r="Q4384" s="227"/>
      <c r="R4384" s="227"/>
      <c r="S4384" s="227"/>
      <c r="T4384" s="228"/>
      <c r="AT4384" s="222" t="s">
        <v>188</v>
      </c>
      <c r="AU4384" s="222" t="s">
        <v>81</v>
      </c>
      <c r="AV4384" s="14" t="s">
        <v>194</v>
      </c>
      <c r="AW4384" s="14" t="s">
        <v>34</v>
      </c>
      <c r="AX4384" s="14" t="s">
        <v>72</v>
      </c>
      <c r="AY4384" s="222" t="s">
        <v>177</v>
      </c>
    </row>
    <row r="4385" spans="2:51" s="12" customFormat="1" ht="12">
      <c r="B4385" s="194"/>
      <c r="D4385" s="191" t="s">
        <v>188</v>
      </c>
      <c r="E4385" s="195" t="s">
        <v>3</v>
      </c>
      <c r="F4385" s="196" t="s">
        <v>769</v>
      </c>
      <c r="H4385" s="197">
        <v>16.68</v>
      </c>
      <c r="I4385" s="198"/>
      <c r="L4385" s="194"/>
      <c r="M4385" s="199"/>
      <c r="N4385" s="200"/>
      <c r="O4385" s="200"/>
      <c r="P4385" s="200"/>
      <c r="Q4385" s="200"/>
      <c r="R4385" s="200"/>
      <c r="S4385" s="200"/>
      <c r="T4385" s="201"/>
      <c r="AT4385" s="195" t="s">
        <v>188</v>
      </c>
      <c r="AU4385" s="195" t="s">
        <v>81</v>
      </c>
      <c r="AV4385" s="12" t="s">
        <v>81</v>
      </c>
      <c r="AW4385" s="12" t="s">
        <v>34</v>
      </c>
      <c r="AX4385" s="12" t="s">
        <v>72</v>
      </c>
      <c r="AY4385" s="195" t="s">
        <v>177</v>
      </c>
    </row>
    <row r="4386" spans="2:51" s="12" customFormat="1" ht="12">
      <c r="B4386" s="194"/>
      <c r="D4386" s="191" t="s">
        <v>188</v>
      </c>
      <c r="E4386" s="195" t="s">
        <v>3</v>
      </c>
      <c r="F4386" s="196" t="s">
        <v>769</v>
      </c>
      <c r="H4386" s="197">
        <v>16.68</v>
      </c>
      <c r="I4386" s="198"/>
      <c r="L4386" s="194"/>
      <c r="M4386" s="199"/>
      <c r="N4386" s="200"/>
      <c r="O4386" s="200"/>
      <c r="P4386" s="200"/>
      <c r="Q4386" s="200"/>
      <c r="R4386" s="200"/>
      <c r="S4386" s="200"/>
      <c r="T4386" s="201"/>
      <c r="AT4386" s="195" t="s">
        <v>188</v>
      </c>
      <c r="AU4386" s="195" t="s">
        <v>81</v>
      </c>
      <c r="AV4386" s="12" t="s">
        <v>81</v>
      </c>
      <c r="AW4386" s="12" t="s">
        <v>34</v>
      </c>
      <c r="AX4386" s="12" t="s">
        <v>72</v>
      </c>
      <c r="AY4386" s="195" t="s">
        <v>177</v>
      </c>
    </row>
    <row r="4387" spans="2:51" s="12" customFormat="1" ht="12">
      <c r="B4387" s="194"/>
      <c r="D4387" s="191" t="s">
        <v>188</v>
      </c>
      <c r="E4387" s="195" t="s">
        <v>3</v>
      </c>
      <c r="F4387" s="196" t="s">
        <v>770</v>
      </c>
      <c r="H4387" s="197">
        <v>18.99</v>
      </c>
      <c r="I4387" s="198"/>
      <c r="L4387" s="194"/>
      <c r="M4387" s="199"/>
      <c r="N4387" s="200"/>
      <c r="O4387" s="200"/>
      <c r="P4387" s="200"/>
      <c r="Q4387" s="200"/>
      <c r="R4387" s="200"/>
      <c r="S4387" s="200"/>
      <c r="T4387" s="201"/>
      <c r="AT4387" s="195" t="s">
        <v>188</v>
      </c>
      <c r="AU4387" s="195" t="s">
        <v>81</v>
      </c>
      <c r="AV4387" s="12" t="s">
        <v>81</v>
      </c>
      <c r="AW4387" s="12" t="s">
        <v>34</v>
      </c>
      <c r="AX4387" s="12" t="s">
        <v>72</v>
      </c>
      <c r="AY4387" s="195" t="s">
        <v>177</v>
      </c>
    </row>
    <row r="4388" spans="2:51" s="12" customFormat="1" ht="12">
      <c r="B4388" s="194"/>
      <c r="D4388" s="191" t="s">
        <v>188</v>
      </c>
      <c r="E4388" s="195" t="s">
        <v>3</v>
      </c>
      <c r="F4388" s="196" t="s">
        <v>771</v>
      </c>
      <c r="H4388" s="197">
        <v>10.57</v>
      </c>
      <c r="I4388" s="198"/>
      <c r="L4388" s="194"/>
      <c r="M4388" s="199"/>
      <c r="N4388" s="200"/>
      <c r="O4388" s="200"/>
      <c r="P4388" s="200"/>
      <c r="Q4388" s="200"/>
      <c r="R4388" s="200"/>
      <c r="S4388" s="200"/>
      <c r="T4388" s="201"/>
      <c r="AT4388" s="195" t="s">
        <v>188</v>
      </c>
      <c r="AU4388" s="195" t="s">
        <v>81</v>
      </c>
      <c r="AV4388" s="12" t="s">
        <v>81</v>
      </c>
      <c r="AW4388" s="12" t="s">
        <v>34</v>
      </c>
      <c r="AX4388" s="12" t="s">
        <v>72</v>
      </c>
      <c r="AY4388" s="195" t="s">
        <v>177</v>
      </c>
    </row>
    <row r="4389" spans="2:51" s="12" customFormat="1" ht="12">
      <c r="B4389" s="194"/>
      <c r="D4389" s="191" t="s">
        <v>188</v>
      </c>
      <c r="E4389" s="195" t="s">
        <v>3</v>
      </c>
      <c r="F4389" s="196" t="s">
        <v>771</v>
      </c>
      <c r="H4389" s="197">
        <v>10.57</v>
      </c>
      <c r="I4389" s="198"/>
      <c r="L4389" s="194"/>
      <c r="M4389" s="199"/>
      <c r="N4389" s="200"/>
      <c r="O4389" s="200"/>
      <c r="P4389" s="200"/>
      <c r="Q4389" s="200"/>
      <c r="R4389" s="200"/>
      <c r="S4389" s="200"/>
      <c r="T4389" s="201"/>
      <c r="AT4389" s="195" t="s">
        <v>188</v>
      </c>
      <c r="AU4389" s="195" t="s">
        <v>81</v>
      </c>
      <c r="AV4389" s="12" t="s">
        <v>81</v>
      </c>
      <c r="AW4389" s="12" t="s">
        <v>34</v>
      </c>
      <c r="AX4389" s="12" t="s">
        <v>72</v>
      </c>
      <c r="AY4389" s="195" t="s">
        <v>177</v>
      </c>
    </row>
    <row r="4390" spans="2:51" s="12" customFormat="1" ht="12">
      <c r="B4390" s="194"/>
      <c r="D4390" s="191" t="s">
        <v>188</v>
      </c>
      <c r="E4390" s="195" t="s">
        <v>3</v>
      </c>
      <c r="F4390" s="196" t="s">
        <v>772</v>
      </c>
      <c r="H4390" s="197">
        <v>7.91</v>
      </c>
      <c r="I4390" s="198"/>
      <c r="L4390" s="194"/>
      <c r="M4390" s="199"/>
      <c r="N4390" s="200"/>
      <c r="O4390" s="200"/>
      <c r="P4390" s="200"/>
      <c r="Q4390" s="200"/>
      <c r="R4390" s="200"/>
      <c r="S4390" s="200"/>
      <c r="T4390" s="201"/>
      <c r="AT4390" s="195" t="s">
        <v>188</v>
      </c>
      <c r="AU4390" s="195" t="s">
        <v>81</v>
      </c>
      <c r="AV4390" s="12" t="s">
        <v>81</v>
      </c>
      <c r="AW4390" s="12" t="s">
        <v>34</v>
      </c>
      <c r="AX4390" s="12" t="s">
        <v>72</v>
      </c>
      <c r="AY4390" s="195" t="s">
        <v>177</v>
      </c>
    </row>
    <row r="4391" spans="2:51" s="12" customFormat="1" ht="12">
      <c r="B4391" s="194"/>
      <c r="D4391" s="191" t="s">
        <v>188</v>
      </c>
      <c r="E4391" s="195" t="s">
        <v>3</v>
      </c>
      <c r="F4391" s="196" t="s">
        <v>773</v>
      </c>
      <c r="H4391" s="197">
        <v>7.7</v>
      </c>
      <c r="I4391" s="198"/>
      <c r="L4391" s="194"/>
      <c r="M4391" s="199"/>
      <c r="N4391" s="200"/>
      <c r="O4391" s="200"/>
      <c r="P4391" s="200"/>
      <c r="Q4391" s="200"/>
      <c r="R4391" s="200"/>
      <c r="S4391" s="200"/>
      <c r="T4391" s="201"/>
      <c r="AT4391" s="195" t="s">
        <v>188</v>
      </c>
      <c r="AU4391" s="195" t="s">
        <v>81</v>
      </c>
      <c r="AV4391" s="12" t="s">
        <v>81</v>
      </c>
      <c r="AW4391" s="12" t="s">
        <v>34</v>
      </c>
      <c r="AX4391" s="12" t="s">
        <v>72</v>
      </c>
      <c r="AY4391" s="195" t="s">
        <v>177</v>
      </c>
    </row>
    <row r="4392" spans="2:51" s="12" customFormat="1" ht="12">
      <c r="B4392" s="194"/>
      <c r="D4392" s="191" t="s">
        <v>188</v>
      </c>
      <c r="E4392" s="195" t="s">
        <v>3</v>
      </c>
      <c r="F4392" s="196" t="s">
        <v>774</v>
      </c>
      <c r="H4392" s="197">
        <v>20.04</v>
      </c>
      <c r="I4392" s="198"/>
      <c r="L4392" s="194"/>
      <c r="M4392" s="199"/>
      <c r="N4392" s="200"/>
      <c r="O4392" s="200"/>
      <c r="P4392" s="200"/>
      <c r="Q4392" s="200"/>
      <c r="R4392" s="200"/>
      <c r="S4392" s="200"/>
      <c r="T4392" s="201"/>
      <c r="AT4392" s="195" t="s">
        <v>188</v>
      </c>
      <c r="AU4392" s="195" t="s">
        <v>81</v>
      </c>
      <c r="AV4392" s="12" t="s">
        <v>81</v>
      </c>
      <c r="AW4392" s="12" t="s">
        <v>34</v>
      </c>
      <c r="AX4392" s="12" t="s">
        <v>72</v>
      </c>
      <c r="AY4392" s="195" t="s">
        <v>177</v>
      </c>
    </row>
    <row r="4393" spans="2:51" s="12" customFormat="1" ht="12">
      <c r="B4393" s="194"/>
      <c r="D4393" s="191" t="s">
        <v>188</v>
      </c>
      <c r="E4393" s="195" t="s">
        <v>3</v>
      </c>
      <c r="F4393" s="196" t="s">
        <v>775</v>
      </c>
      <c r="H4393" s="197">
        <v>20.25</v>
      </c>
      <c r="I4393" s="198"/>
      <c r="L4393" s="194"/>
      <c r="M4393" s="199"/>
      <c r="N4393" s="200"/>
      <c r="O4393" s="200"/>
      <c r="P4393" s="200"/>
      <c r="Q4393" s="200"/>
      <c r="R4393" s="200"/>
      <c r="S4393" s="200"/>
      <c r="T4393" s="201"/>
      <c r="AT4393" s="195" t="s">
        <v>188</v>
      </c>
      <c r="AU4393" s="195" t="s">
        <v>81</v>
      </c>
      <c r="AV4393" s="12" t="s">
        <v>81</v>
      </c>
      <c r="AW4393" s="12" t="s">
        <v>34</v>
      </c>
      <c r="AX4393" s="12" t="s">
        <v>72</v>
      </c>
      <c r="AY4393" s="195" t="s">
        <v>177</v>
      </c>
    </row>
    <row r="4394" spans="2:51" s="12" customFormat="1" ht="12">
      <c r="B4394" s="194"/>
      <c r="D4394" s="191" t="s">
        <v>188</v>
      </c>
      <c r="E4394" s="195" t="s">
        <v>3</v>
      </c>
      <c r="F4394" s="196" t="s">
        <v>775</v>
      </c>
      <c r="H4394" s="197">
        <v>20.25</v>
      </c>
      <c r="I4394" s="198"/>
      <c r="L4394" s="194"/>
      <c r="M4394" s="199"/>
      <c r="N4394" s="200"/>
      <c r="O4394" s="200"/>
      <c r="P4394" s="200"/>
      <c r="Q4394" s="200"/>
      <c r="R4394" s="200"/>
      <c r="S4394" s="200"/>
      <c r="T4394" s="201"/>
      <c r="AT4394" s="195" t="s">
        <v>188</v>
      </c>
      <c r="AU4394" s="195" t="s">
        <v>81</v>
      </c>
      <c r="AV4394" s="12" t="s">
        <v>81</v>
      </c>
      <c r="AW4394" s="12" t="s">
        <v>34</v>
      </c>
      <c r="AX4394" s="12" t="s">
        <v>72</v>
      </c>
      <c r="AY4394" s="195" t="s">
        <v>177</v>
      </c>
    </row>
    <row r="4395" spans="2:51" s="12" customFormat="1" ht="12">
      <c r="B4395" s="194"/>
      <c r="D4395" s="191" t="s">
        <v>188</v>
      </c>
      <c r="E4395" s="195" t="s">
        <v>3</v>
      </c>
      <c r="F4395" s="196" t="s">
        <v>775</v>
      </c>
      <c r="H4395" s="197">
        <v>20.25</v>
      </c>
      <c r="I4395" s="198"/>
      <c r="L4395" s="194"/>
      <c r="M4395" s="199"/>
      <c r="N4395" s="200"/>
      <c r="O4395" s="200"/>
      <c r="P4395" s="200"/>
      <c r="Q4395" s="200"/>
      <c r="R4395" s="200"/>
      <c r="S4395" s="200"/>
      <c r="T4395" s="201"/>
      <c r="AT4395" s="195" t="s">
        <v>188</v>
      </c>
      <c r="AU4395" s="195" t="s">
        <v>81</v>
      </c>
      <c r="AV4395" s="12" t="s">
        <v>81</v>
      </c>
      <c r="AW4395" s="12" t="s">
        <v>34</v>
      </c>
      <c r="AX4395" s="12" t="s">
        <v>72</v>
      </c>
      <c r="AY4395" s="195" t="s">
        <v>177</v>
      </c>
    </row>
    <row r="4396" spans="2:51" s="12" customFormat="1" ht="12">
      <c r="B4396" s="194"/>
      <c r="D4396" s="191" t="s">
        <v>188</v>
      </c>
      <c r="E4396" s="195" t="s">
        <v>3</v>
      </c>
      <c r="F4396" s="196" t="s">
        <v>775</v>
      </c>
      <c r="H4396" s="197">
        <v>20.25</v>
      </c>
      <c r="I4396" s="198"/>
      <c r="L4396" s="194"/>
      <c r="M4396" s="199"/>
      <c r="N4396" s="200"/>
      <c r="O4396" s="200"/>
      <c r="P4396" s="200"/>
      <c r="Q4396" s="200"/>
      <c r="R4396" s="200"/>
      <c r="S4396" s="200"/>
      <c r="T4396" s="201"/>
      <c r="AT4396" s="195" t="s">
        <v>188</v>
      </c>
      <c r="AU4396" s="195" t="s">
        <v>81</v>
      </c>
      <c r="AV4396" s="12" t="s">
        <v>81</v>
      </c>
      <c r="AW4396" s="12" t="s">
        <v>34</v>
      </c>
      <c r="AX4396" s="12" t="s">
        <v>72</v>
      </c>
      <c r="AY4396" s="195" t="s">
        <v>177</v>
      </c>
    </row>
    <row r="4397" spans="2:51" s="12" customFormat="1" ht="12">
      <c r="B4397" s="194"/>
      <c r="D4397" s="191" t="s">
        <v>188</v>
      </c>
      <c r="E4397" s="195" t="s">
        <v>3</v>
      </c>
      <c r="F4397" s="196" t="s">
        <v>776</v>
      </c>
      <c r="H4397" s="197">
        <v>20.376</v>
      </c>
      <c r="I4397" s="198"/>
      <c r="L4397" s="194"/>
      <c r="M4397" s="199"/>
      <c r="N4397" s="200"/>
      <c r="O4397" s="200"/>
      <c r="P4397" s="200"/>
      <c r="Q4397" s="200"/>
      <c r="R4397" s="200"/>
      <c r="S4397" s="200"/>
      <c r="T4397" s="201"/>
      <c r="AT4397" s="195" t="s">
        <v>188</v>
      </c>
      <c r="AU4397" s="195" t="s">
        <v>81</v>
      </c>
      <c r="AV4397" s="12" t="s">
        <v>81</v>
      </c>
      <c r="AW4397" s="12" t="s">
        <v>34</v>
      </c>
      <c r="AX4397" s="12" t="s">
        <v>72</v>
      </c>
      <c r="AY4397" s="195" t="s">
        <v>177</v>
      </c>
    </row>
    <row r="4398" spans="2:51" s="12" customFormat="1" ht="12">
      <c r="B4398" s="194"/>
      <c r="D4398" s="191" t="s">
        <v>188</v>
      </c>
      <c r="E4398" s="195" t="s">
        <v>3</v>
      </c>
      <c r="F4398" s="196" t="s">
        <v>777</v>
      </c>
      <c r="H4398" s="197">
        <v>2.34</v>
      </c>
      <c r="I4398" s="198"/>
      <c r="L4398" s="194"/>
      <c r="M4398" s="199"/>
      <c r="N4398" s="200"/>
      <c r="O4398" s="200"/>
      <c r="P4398" s="200"/>
      <c r="Q4398" s="200"/>
      <c r="R4398" s="200"/>
      <c r="S4398" s="200"/>
      <c r="T4398" s="201"/>
      <c r="AT4398" s="195" t="s">
        <v>188</v>
      </c>
      <c r="AU4398" s="195" t="s">
        <v>81</v>
      </c>
      <c r="AV4398" s="12" t="s">
        <v>81</v>
      </c>
      <c r="AW4398" s="12" t="s">
        <v>34</v>
      </c>
      <c r="AX4398" s="12" t="s">
        <v>72</v>
      </c>
      <c r="AY4398" s="195" t="s">
        <v>177</v>
      </c>
    </row>
    <row r="4399" spans="2:51" s="12" customFormat="1" ht="12">
      <c r="B4399" s="194"/>
      <c r="D4399" s="191" t="s">
        <v>188</v>
      </c>
      <c r="E4399" s="195" t="s">
        <v>3</v>
      </c>
      <c r="F4399" s="196" t="s">
        <v>778</v>
      </c>
      <c r="H4399" s="197">
        <v>2.736</v>
      </c>
      <c r="I4399" s="198"/>
      <c r="L4399" s="194"/>
      <c r="M4399" s="199"/>
      <c r="N4399" s="200"/>
      <c r="O4399" s="200"/>
      <c r="P4399" s="200"/>
      <c r="Q4399" s="200"/>
      <c r="R4399" s="200"/>
      <c r="S4399" s="200"/>
      <c r="T4399" s="201"/>
      <c r="AT4399" s="195" t="s">
        <v>188</v>
      </c>
      <c r="AU4399" s="195" t="s">
        <v>81</v>
      </c>
      <c r="AV4399" s="12" t="s">
        <v>81</v>
      </c>
      <c r="AW4399" s="12" t="s">
        <v>34</v>
      </c>
      <c r="AX4399" s="12" t="s">
        <v>72</v>
      </c>
      <c r="AY4399" s="195" t="s">
        <v>177</v>
      </c>
    </row>
    <row r="4400" spans="2:51" s="12" customFormat="1" ht="12">
      <c r="B4400" s="194"/>
      <c r="D4400" s="191" t="s">
        <v>188</v>
      </c>
      <c r="E4400" s="195" t="s">
        <v>3</v>
      </c>
      <c r="F4400" s="196" t="s">
        <v>779</v>
      </c>
      <c r="H4400" s="197">
        <v>1.56</v>
      </c>
      <c r="I4400" s="198"/>
      <c r="L4400" s="194"/>
      <c r="M4400" s="199"/>
      <c r="N4400" s="200"/>
      <c r="O4400" s="200"/>
      <c r="P4400" s="200"/>
      <c r="Q4400" s="200"/>
      <c r="R4400" s="200"/>
      <c r="S4400" s="200"/>
      <c r="T4400" s="201"/>
      <c r="AT4400" s="195" t="s">
        <v>188</v>
      </c>
      <c r="AU4400" s="195" t="s">
        <v>81</v>
      </c>
      <c r="AV4400" s="12" t="s">
        <v>81</v>
      </c>
      <c r="AW4400" s="12" t="s">
        <v>34</v>
      </c>
      <c r="AX4400" s="12" t="s">
        <v>72</v>
      </c>
      <c r="AY4400" s="195" t="s">
        <v>177</v>
      </c>
    </row>
    <row r="4401" spans="2:51" s="12" customFormat="1" ht="12">
      <c r="B4401" s="194"/>
      <c r="D4401" s="191" t="s">
        <v>188</v>
      </c>
      <c r="E4401" s="195" t="s">
        <v>3</v>
      </c>
      <c r="F4401" s="196" t="s">
        <v>780</v>
      </c>
      <c r="H4401" s="197">
        <v>1.62</v>
      </c>
      <c r="I4401" s="198"/>
      <c r="L4401" s="194"/>
      <c r="M4401" s="199"/>
      <c r="N4401" s="200"/>
      <c r="O4401" s="200"/>
      <c r="P4401" s="200"/>
      <c r="Q4401" s="200"/>
      <c r="R4401" s="200"/>
      <c r="S4401" s="200"/>
      <c r="T4401" s="201"/>
      <c r="AT4401" s="195" t="s">
        <v>188</v>
      </c>
      <c r="AU4401" s="195" t="s">
        <v>81</v>
      </c>
      <c r="AV4401" s="12" t="s">
        <v>81</v>
      </c>
      <c r="AW4401" s="12" t="s">
        <v>34</v>
      </c>
      <c r="AX4401" s="12" t="s">
        <v>72</v>
      </c>
      <c r="AY4401" s="195" t="s">
        <v>177</v>
      </c>
    </row>
    <row r="4402" spans="2:51" s="12" customFormat="1" ht="12">
      <c r="B4402" s="194"/>
      <c r="D4402" s="191" t="s">
        <v>188</v>
      </c>
      <c r="E4402" s="195" t="s">
        <v>3</v>
      </c>
      <c r="F4402" s="196" t="s">
        <v>781</v>
      </c>
      <c r="H4402" s="197">
        <v>20.387</v>
      </c>
      <c r="I4402" s="198"/>
      <c r="L4402" s="194"/>
      <c r="M4402" s="199"/>
      <c r="N4402" s="200"/>
      <c r="O4402" s="200"/>
      <c r="P4402" s="200"/>
      <c r="Q4402" s="200"/>
      <c r="R4402" s="200"/>
      <c r="S4402" s="200"/>
      <c r="T4402" s="201"/>
      <c r="AT4402" s="195" t="s">
        <v>188</v>
      </c>
      <c r="AU4402" s="195" t="s">
        <v>81</v>
      </c>
      <c r="AV4402" s="12" t="s">
        <v>81</v>
      </c>
      <c r="AW4402" s="12" t="s">
        <v>34</v>
      </c>
      <c r="AX4402" s="12" t="s">
        <v>72</v>
      </c>
      <c r="AY4402" s="195" t="s">
        <v>177</v>
      </c>
    </row>
    <row r="4403" spans="2:51" s="12" customFormat="1" ht="12">
      <c r="B4403" s="194"/>
      <c r="D4403" s="191" t="s">
        <v>188</v>
      </c>
      <c r="E4403" s="195" t="s">
        <v>3</v>
      </c>
      <c r="F4403" s="196" t="s">
        <v>781</v>
      </c>
      <c r="H4403" s="197">
        <v>20.387</v>
      </c>
      <c r="I4403" s="198"/>
      <c r="L4403" s="194"/>
      <c r="M4403" s="199"/>
      <c r="N4403" s="200"/>
      <c r="O4403" s="200"/>
      <c r="P4403" s="200"/>
      <c r="Q4403" s="200"/>
      <c r="R4403" s="200"/>
      <c r="S4403" s="200"/>
      <c r="T4403" s="201"/>
      <c r="AT4403" s="195" t="s">
        <v>188</v>
      </c>
      <c r="AU4403" s="195" t="s">
        <v>81</v>
      </c>
      <c r="AV4403" s="12" t="s">
        <v>81</v>
      </c>
      <c r="AW4403" s="12" t="s">
        <v>34</v>
      </c>
      <c r="AX4403" s="12" t="s">
        <v>72</v>
      </c>
      <c r="AY4403" s="195" t="s">
        <v>177</v>
      </c>
    </row>
    <row r="4404" spans="2:51" s="12" customFormat="1" ht="12">
      <c r="B4404" s="194"/>
      <c r="D4404" s="191" t="s">
        <v>188</v>
      </c>
      <c r="E4404" s="195" t="s">
        <v>3</v>
      </c>
      <c r="F4404" s="196" t="s">
        <v>781</v>
      </c>
      <c r="H4404" s="197">
        <v>20.387</v>
      </c>
      <c r="I4404" s="198"/>
      <c r="L4404" s="194"/>
      <c r="M4404" s="199"/>
      <c r="N4404" s="200"/>
      <c r="O4404" s="200"/>
      <c r="P4404" s="200"/>
      <c r="Q4404" s="200"/>
      <c r="R4404" s="200"/>
      <c r="S4404" s="200"/>
      <c r="T4404" s="201"/>
      <c r="AT4404" s="195" t="s">
        <v>188</v>
      </c>
      <c r="AU4404" s="195" t="s">
        <v>81</v>
      </c>
      <c r="AV4404" s="12" t="s">
        <v>81</v>
      </c>
      <c r="AW4404" s="12" t="s">
        <v>34</v>
      </c>
      <c r="AX4404" s="12" t="s">
        <v>72</v>
      </c>
      <c r="AY4404" s="195" t="s">
        <v>177</v>
      </c>
    </row>
    <row r="4405" spans="2:51" s="12" customFormat="1" ht="12">
      <c r="B4405" s="194"/>
      <c r="D4405" s="191" t="s">
        <v>188</v>
      </c>
      <c r="E4405" s="195" t="s">
        <v>3</v>
      </c>
      <c r="F4405" s="196" t="s">
        <v>782</v>
      </c>
      <c r="H4405" s="197">
        <v>19.725</v>
      </c>
      <c r="I4405" s="198"/>
      <c r="L4405" s="194"/>
      <c r="M4405" s="199"/>
      <c r="N4405" s="200"/>
      <c r="O4405" s="200"/>
      <c r="P4405" s="200"/>
      <c r="Q4405" s="200"/>
      <c r="R4405" s="200"/>
      <c r="S4405" s="200"/>
      <c r="T4405" s="201"/>
      <c r="AT4405" s="195" t="s">
        <v>188</v>
      </c>
      <c r="AU4405" s="195" t="s">
        <v>81</v>
      </c>
      <c r="AV4405" s="12" t="s">
        <v>81</v>
      </c>
      <c r="AW4405" s="12" t="s">
        <v>34</v>
      </c>
      <c r="AX4405" s="12" t="s">
        <v>72</v>
      </c>
      <c r="AY4405" s="195" t="s">
        <v>177</v>
      </c>
    </row>
    <row r="4406" spans="2:51" s="12" customFormat="1" ht="12">
      <c r="B4406" s="194"/>
      <c r="D4406" s="191" t="s">
        <v>188</v>
      </c>
      <c r="E4406" s="195" t="s">
        <v>3</v>
      </c>
      <c r="F4406" s="196" t="s">
        <v>782</v>
      </c>
      <c r="H4406" s="197">
        <v>19.725</v>
      </c>
      <c r="I4406" s="198"/>
      <c r="L4406" s="194"/>
      <c r="M4406" s="199"/>
      <c r="N4406" s="200"/>
      <c r="O4406" s="200"/>
      <c r="P4406" s="200"/>
      <c r="Q4406" s="200"/>
      <c r="R4406" s="200"/>
      <c r="S4406" s="200"/>
      <c r="T4406" s="201"/>
      <c r="AT4406" s="195" t="s">
        <v>188</v>
      </c>
      <c r="AU4406" s="195" t="s">
        <v>81</v>
      </c>
      <c r="AV4406" s="12" t="s">
        <v>81</v>
      </c>
      <c r="AW4406" s="12" t="s">
        <v>34</v>
      </c>
      <c r="AX4406" s="12" t="s">
        <v>72</v>
      </c>
      <c r="AY4406" s="195" t="s">
        <v>177</v>
      </c>
    </row>
    <row r="4407" spans="2:51" s="12" customFormat="1" ht="12">
      <c r="B4407" s="194"/>
      <c r="D4407" s="191" t="s">
        <v>188</v>
      </c>
      <c r="E4407" s="195" t="s">
        <v>3</v>
      </c>
      <c r="F4407" s="196" t="s">
        <v>782</v>
      </c>
      <c r="H4407" s="197">
        <v>19.725</v>
      </c>
      <c r="I4407" s="198"/>
      <c r="L4407" s="194"/>
      <c r="M4407" s="199"/>
      <c r="N4407" s="200"/>
      <c r="O4407" s="200"/>
      <c r="P4407" s="200"/>
      <c r="Q4407" s="200"/>
      <c r="R4407" s="200"/>
      <c r="S4407" s="200"/>
      <c r="T4407" s="201"/>
      <c r="AT4407" s="195" t="s">
        <v>188</v>
      </c>
      <c r="AU4407" s="195" t="s">
        <v>81</v>
      </c>
      <c r="AV4407" s="12" t="s">
        <v>81</v>
      </c>
      <c r="AW4407" s="12" t="s">
        <v>34</v>
      </c>
      <c r="AX4407" s="12" t="s">
        <v>72</v>
      </c>
      <c r="AY4407" s="195" t="s">
        <v>177</v>
      </c>
    </row>
    <row r="4408" spans="2:51" s="12" customFormat="1" ht="12">
      <c r="B4408" s="194"/>
      <c r="D4408" s="191" t="s">
        <v>188</v>
      </c>
      <c r="E4408" s="195" t="s">
        <v>3</v>
      </c>
      <c r="F4408" s="196" t="s">
        <v>783</v>
      </c>
      <c r="H4408" s="197">
        <v>2.82</v>
      </c>
      <c r="I4408" s="198"/>
      <c r="L4408" s="194"/>
      <c r="M4408" s="199"/>
      <c r="N4408" s="200"/>
      <c r="O4408" s="200"/>
      <c r="P4408" s="200"/>
      <c r="Q4408" s="200"/>
      <c r="R4408" s="200"/>
      <c r="S4408" s="200"/>
      <c r="T4408" s="201"/>
      <c r="AT4408" s="195" t="s">
        <v>188</v>
      </c>
      <c r="AU4408" s="195" t="s">
        <v>81</v>
      </c>
      <c r="AV4408" s="12" t="s">
        <v>81</v>
      </c>
      <c r="AW4408" s="12" t="s">
        <v>34</v>
      </c>
      <c r="AX4408" s="12" t="s">
        <v>72</v>
      </c>
      <c r="AY4408" s="195" t="s">
        <v>177</v>
      </c>
    </row>
    <row r="4409" spans="2:51" s="12" customFormat="1" ht="12">
      <c r="B4409" s="194"/>
      <c r="D4409" s="191" t="s">
        <v>188</v>
      </c>
      <c r="E4409" s="195" t="s">
        <v>3</v>
      </c>
      <c r="F4409" s="196" t="s">
        <v>784</v>
      </c>
      <c r="H4409" s="197">
        <v>34.195</v>
      </c>
      <c r="I4409" s="198"/>
      <c r="L4409" s="194"/>
      <c r="M4409" s="199"/>
      <c r="N4409" s="200"/>
      <c r="O4409" s="200"/>
      <c r="P4409" s="200"/>
      <c r="Q4409" s="200"/>
      <c r="R4409" s="200"/>
      <c r="S4409" s="200"/>
      <c r="T4409" s="201"/>
      <c r="AT4409" s="195" t="s">
        <v>188</v>
      </c>
      <c r="AU4409" s="195" t="s">
        <v>81</v>
      </c>
      <c r="AV4409" s="12" t="s">
        <v>81</v>
      </c>
      <c r="AW4409" s="12" t="s">
        <v>34</v>
      </c>
      <c r="AX4409" s="12" t="s">
        <v>72</v>
      </c>
      <c r="AY4409" s="195" t="s">
        <v>177</v>
      </c>
    </row>
    <row r="4410" spans="2:51" s="12" customFormat="1" ht="12">
      <c r="B4410" s="194"/>
      <c r="D4410" s="191" t="s">
        <v>188</v>
      </c>
      <c r="E4410" s="195" t="s">
        <v>3</v>
      </c>
      <c r="F4410" s="196" t="s">
        <v>785</v>
      </c>
      <c r="H4410" s="197">
        <v>14.748</v>
      </c>
      <c r="I4410" s="198"/>
      <c r="L4410" s="194"/>
      <c r="M4410" s="199"/>
      <c r="N4410" s="200"/>
      <c r="O4410" s="200"/>
      <c r="P4410" s="200"/>
      <c r="Q4410" s="200"/>
      <c r="R4410" s="200"/>
      <c r="S4410" s="200"/>
      <c r="T4410" s="201"/>
      <c r="AT4410" s="195" t="s">
        <v>188</v>
      </c>
      <c r="AU4410" s="195" t="s">
        <v>81</v>
      </c>
      <c r="AV4410" s="12" t="s">
        <v>81</v>
      </c>
      <c r="AW4410" s="12" t="s">
        <v>34</v>
      </c>
      <c r="AX4410" s="12" t="s">
        <v>72</v>
      </c>
      <c r="AY4410" s="195" t="s">
        <v>177</v>
      </c>
    </row>
    <row r="4411" spans="2:51" s="12" customFormat="1" ht="12">
      <c r="B4411" s="194"/>
      <c r="D4411" s="191" t="s">
        <v>188</v>
      </c>
      <c r="E4411" s="195" t="s">
        <v>3</v>
      </c>
      <c r="F4411" s="196" t="s">
        <v>786</v>
      </c>
      <c r="H4411" s="197">
        <v>11.158</v>
      </c>
      <c r="I4411" s="198"/>
      <c r="L4411" s="194"/>
      <c r="M4411" s="199"/>
      <c r="N4411" s="200"/>
      <c r="O4411" s="200"/>
      <c r="P4411" s="200"/>
      <c r="Q4411" s="200"/>
      <c r="R4411" s="200"/>
      <c r="S4411" s="200"/>
      <c r="T4411" s="201"/>
      <c r="AT4411" s="195" t="s">
        <v>188</v>
      </c>
      <c r="AU4411" s="195" t="s">
        <v>81</v>
      </c>
      <c r="AV4411" s="12" t="s">
        <v>81</v>
      </c>
      <c r="AW4411" s="12" t="s">
        <v>34</v>
      </c>
      <c r="AX4411" s="12" t="s">
        <v>72</v>
      </c>
      <c r="AY4411" s="195" t="s">
        <v>177</v>
      </c>
    </row>
    <row r="4412" spans="2:51" s="12" customFormat="1" ht="12">
      <c r="B4412" s="194"/>
      <c r="D4412" s="191" t="s">
        <v>188</v>
      </c>
      <c r="E4412" s="195" t="s">
        <v>3</v>
      </c>
      <c r="F4412" s="196" t="s">
        <v>787</v>
      </c>
      <c r="H4412" s="197">
        <v>22.56</v>
      </c>
      <c r="I4412" s="198"/>
      <c r="L4412" s="194"/>
      <c r="M4412" s="199"/>
      <c r="N4412" s="200"/>
      <c r="O4412" s="200"/>
      <c r="P4412" s="200"/>
      <c r="Q4412" s="200"/>
      <c r="R4412" s="200"/>
      <c r="S4412" s="200"/>
      <c r="T4412" s="201"/>
      <c r="AT4412" s="195" t="s">
        <v>188</v>
      </c>
      <c r="AU4412" s="195" t="s">
        <v>81</v>
      </c>
      <c r="AV4412" s="12" t="s">
        <v>81</v>
      </c>
      <c r="AW4412" s="12" t="s">
        <v>34</v>
      </c>
      <c r="AX4412" s="12" t="s">
        <v>72</v>
      </c>
      <c r="AY4412" s="195" t="s">
        <v>177</v>
      </c>
    </row>
    <row r="4413" spans="2:51" s="12" customFormat="1" ht="12">
      <c r="B4413" s="194"/>
      <c r="D4413" s="191" t="s">
        <v>188</v>
      </c>
      <c r="E4413" s="195" t="s">
        <v>3</v>
      </c>
      <c r="F4413" s="196" t="s">
        <v>788</v>
      </c>
      <c r="H4413" s="197">
        <v>13.74</v>
      </c>
      <c r="I4413" s="198"/>
      <c r="L4413" s="194"/>
      <c r="M4413" s="199"/>
      <c r="N4413" s="200"/>
      <c r="O4413" s="200"/>
      <c r="P4413" s="200"/>
      <c r="Q4413" s="200"/>
      <c r="R4413" s="200"/>
      <c r="S4413" s="200"/>
      <c r="T4413" s="201"/>
      <c r="AT4413" s="195" t="s">
        <v>188</v>
      </c>
      <c r="AU4413" s="195" t="s">
        <v>81</v>
      </c>
      <c r="AV4413" s="12" t="s">
        <v>81</v>
      </c>
      <c r="AW4413" s="12" t="s">
        <v>34</v>
      </c>
      <c r="AX4413" s="12" t="s">
        <v>72</v>
      </c>
      <c r="AY4413" s="195" t="s">
        <v>177</v>
      </c>
    </row>
    <row r="4414" spans="2:51" s="12" customFormat="1" ht="12">
      <c r="B4414" s="194"/>
      <c r="D4414" s="191" t="s">
        <v>188</v>
      </c>
      <c r="E4414" s="195" t="s">
        <v>3</v>
      </c>
      <c r="F4414" s="196" t="s">
        <v>788</v>
      </c>
      <c r="H4414" s="197">
        <v>13.74</v>
      </c>
      <c r="I4414" s="198"/>
      <c r="L4414" s="194"/>
      <c r="M4414" s="199"/>
      <c r="N4414" s="200"/>
      <c r="O4414" s="200"/>
      <c r="P4414" s="200"/>
      <c r="Q4414" s="200"/>
      <c r="R4414" s="200"/>
      <c r="S4414" s="200"/>
      <c r="T4414" s="201"/>
      <c r="AT4414" s="195" t="s">
        <v>188</v>
      </c>
      <c r="AU4414" s="195" t="s">
        <v>81</v>
      </c>
      <c r="AV4414" s="12" t="s">
        <v>81</v>
      </c>
      <c r="AW4414" s="12" t="s">
        <v>34</v>
      </c>
      <c r="AX4414" s="12" t="s">
        <v>72</v>
      </c>
      <c r="AY4414" s="195" t="s">
        <v>177</v>
      </c>
    </row>
    <row r="4415" spans="2:51" s="14" customFormat="1" ht="12">
      <c r="B4415" s="221"/>
      <c r="D4415" s="191" t="s">
        <v>188</v>
      </c>
      <c r="E4415" s="222" t="s">
        <v>3</v>
      </c>
      <c r="F4415" s="223" t="s">
        <v>365</v>
      </c>
      <c r="H4415" s="224">
        <v>452.0690000000001</v>
      </c>
      <c r="I4415" s="225"/>
      <c r="L4415" s="221"/>
      <c r="M4415" s="226"/>
      <c r="N4415" s="227"/>
      <c r="O4415" s="227"/>
      <c r="P4415" s="227"/>
      <c r="Q4415" s="227"/>
      <c r="R4415" s="227"/>
      <c r="S4415" s="227"/>
      <c r="T4415" s="228"/>
      <c r="AT4415" s="222" t="s">
        <v>188</v>
      </c>
      <c r="AU4415" s="222" t="s">
        <v>81</v>
      </c>
      <c r="AV4415" s="14" t="s">
        <v>194</v>
      </c>
      <c r="AW4415" s="14" t="s">
        <v>34</v>
      </c>
      <c r="AX4415" s="14" t="s">
        <v>72</v>
      </c>
      <c r="AY4415" s="222" t="s">
        <v>177</v>
      </c>
    </row>
    <row r="4416" spans="2:51" s="12" customFormat="1" ht="12">
      <c r="B4416" s="194"/>
      <c r="D4416" s="191" t="s">
        <v>188</v>
      </c>
      <c r="E4416" s="195" t="s">
        <v>3</v>
      </c>
      <c r="F4416" s="196" t="s">
        <v>769</v>
      </c>
      <c r="H4416" s="197">
        <v>16.68</v>
      </c>
      <c r="I4416" s="198"/>
      <c r="L4416" s="194"/>
      <c r="M4416" s="199"/>
      <c r="N4416" s="200"/>
      <c r="O4416" s="200"/>
      <c r="P4416" s="200"/>
      <c r="Q4416" s="200"/>
      <c r="R4416" s="200"/>
      <c r="S4416" s="200"/>
      <c r="T4416" s="201"/>
      <c r="AT4416" s="195" t="s">
        <v>188</v>
      </c>
      <c r="AU4416" s="195" t="s">
        <v>81</v>
      </c>
      <c r="AV4416" s="12" t="s">
        <v>81</v>
      </c>
      <c r="AW4416" s="12" t="s">
        <v>34</v>
      </c>
      <c r="AX4416" s="12" t="s">
        <v>72</v>
      </c>
      <c r="AY4416" s="195" t="s">
        <v>177</v>
      </c>
    </row>
    <row r="4417" spans="2:51" s="12" customFormat="1" ht="12">
      <c r="B4417" s="194"/>
      <c r="D4417" s="191" t="s">
        <v>188</v>
      </c>
      <c r="E4417" s="195" t="s">
        <v>3</v>
      </c>
      <c r="F4417" s="196" t="s">
        <v>769</v>
      </c>
      <c r="H4417" s="197">
        <v>16.68</v>
      </c>
      <c r="I4417" s="198"/>
      <c r="L4417" s="194"/>
      <c r="M4417" s="199"/>
      <c r="N4417" s="200"/>
      <c r="O4417" s="200"/>
      <c r="P4417" s="200"/>
      <c r="Q4417" s="200"/>
      <c r="R4417" s="200"/>
      <c r="S4417" s="200"/>
      <c r="T4417" s="201"/>
      <c r="AT4417" s="195" t="s">
        <v>188</v>
      </c>
      <c r="AU4417" s="195" t="s">
        <v>81</v>
      </c>
      <c r="AV4417" s="12" t="s">
        <v>81</v>
      </c>
      <c r="AW4417" s="12" t="s">
        <v>34</v>
      </c>
      <c r="AX4417" s="12" t="s">
        <v>72</v>
      </c>
      <c r="AY4417" s="195" t="s">
        <v>177</v>
      </c>
    </row>
    <row r="4418" spans="2:51" s="12" customFormat="1" ht="12">
      <c r="B4418" s="194"/>
      <c r="D4418" s="191" t="s">
        <v>188</v>
      </c>
      <c r="E4418" s="195" t="s">
        <v>3</v>
      </c>
      <c r="F4418" s="196" t="s">
        <v>770</v>
      </c>
      <c r="H4418" s="197">
        <v>18.99</v>
      </c>
      <c r="I4418" s="198"/>
      <c r="L4418" s="194"/>
      <c r="M4418" s="199"/>
      <c r="N4418" s="200"/>
      <c r="O4418" s="200"/>
      <c r="P4418" s="200"/>
      <c r="Q4418" s="200"/>
      <c r="R4418" s="200"/>
      <c r="S4418" s="200"/>
      <c r="T4418" s="201"/>
      <c r="AT4418" s="195" t="s">
        <v>188</v>
      </c>
      <c r="AU4418" s="195" t="s">
        <v>81</v>
      </c>
      <c r="AV4418" s="12" t="s">
        <v>81</v>
      </c>
      <c r="AW4418" s="12" t="s">
        <v>34</v>
      </c>
      <c r="AX4418" s="12" t="s">
        <v>72</v>
      </c>
      <c r="AY4418" s="195" t="s">
        <v>177</v>
      </c>
    </row>
    <row r="4419" spans="2:51" s="12" customFormat="1" ht="12">
      <c r="B4419" s="194"/>
      <c r="D4419" s="191" t="s">
        <v>188</v>
      </c>
      <c r="E4419" s="195" t="s">
        <v>3</v>
      </c>
      <c r="F4419" s="196" t="s">
        <v>771</v>
      </c>
      <c r="H4419" s="197">
        <v>10.57</v>
      </c>
      <c r="I4419" s="198"/>
      <c r="L4419" s="194"/>
      <c r="M4419" s="199"/>
      <c r="N4419" s="200"/>
      <c r="O4419" s="200"/>
      <c r="P4419" s="200"/>
      <c r="Q4419" s="200"/>
      <c r="R4419" s="200"/>
      <c r="S4419" s="200"/>
      <c r="T4419" s="201"/>
      <c r="AT4419" s="195" t="s">
        <v>188</v>
      </c>
      <c r="AU4419" s="195" t="s">
        <v>81</v>
      </c>
      <c r="AV4419" s="12" t="s">
        <v>81</v>
      </c>
      <c r="AW4419" s="12" t="s">
        <v>34</v>
      </c>
      <c r="AX4419" s="12" t="s">
        <v>72</v>
      </c>
      <c r="AY4419" s="195" t="s">
        <v>177</v>
      </c>
    </row>
    <row r="4420" spans="2:51" s="12" customFormat="1" ht="12">
      <c r="B4420" s="194"/>
      <c r="D4420" s="191" t="s">
        <v>188</v>
      </c>
      <c r="E4420" s="195" t="s">
        <v>3</v>
      </c>
      <c r="F4420" s="196" t="s">
        <v>789</v>
      </c>
      <c r="H4420" s="197">
        <v>10.36</v>
      </c>
      <c r="I4420" s="198"/>
      <c r="L4420" s="194"/>
      <c r="M4420" s="199"/>
      <c r="N4420" s="200"/>
      <c r="O4420" s="200"/>
      <c r="P4420" s="200"/>
      <c r="Q4420" s="200"/>
      <c r="R4420" s="200"/>
      <c r="S4420" s="200"/>
      <c r="T4420" s="201"/>
      <c r="AT4420" s="195" t="s">
        <v>188</v>
      </c>
      <c r="AU4420" s="195" t="s">
        <v>81</v>
      </c>
      <c r="AV4420" s="12" t="s">
        <v>81</v>
      </c>
      <c r="AW4420" s="12" t="s">
        <v>34</v>
      </c>
      <c r="AX4420" s="12" t="s">
        <v>72</v>
      </c>
      <c r="AY4420" s="195" t="s">
        <v>177</v>
      </c>
    </row>
    <row r="4421" spans="2:51" s="12" customFormat="1" ht="12">
      <c r="B4421" s="194"/>
      <c r="D4421" s="191" t="s">
        <v>188</v>
      </c>
      <c r="E4421" s="195" t="s">
        <v>3</v>
      </c>
      <c r="F4421" s="196" t="s">
        <v>773</v>
      </c>
      <c r="H4421" s="197">
        <v>7.7</v>
      </c>
      <c r="I4421" s="198"/>
      <c r="L4421" s="194"/>
      <c r="M4421" s="199"/>
      <c r="N4421" s="200"/>
      <c r="O4421" s="200"/>
      <c r="P4421" s="200"/>
      <c r="Q4421" s="200"/>
      <c r="R4421" s="200"/>
      <c r="S4421" s="200"/>
      <c r="T4421" s="201"/>
      <c r="AT4421" s="195" t="s">
        <v>188</v>
      </c>
      <c r="AU4421" s="195" t="s">
        <v>81</v>
      </c>
      <c r="AV4421" s="12" t="s">
        <v>81</v>
      </c>
      <c r="AW4421" s="12" t="s">
        <v>34</v>
      </c>
      <c r="AX4421" s="12" t="s">
        <v>72</v>
      </c>
      <c r="AY4421" s="195" t="s">
        <v>177</v>
      </c>
    </row>
    <row r="4422" spans="2:51" s="12" customFormat="1" ht="12">
      <c r="B4422" s="194"/>
      <c r="D4422" s="191" t="s">
        <v>188</v>
      </c>
      <c r="E4422" s="195" t="s">
        <v>3</v>
      </c>
      <c r="F4422" s="196" t="s">
        <v>772</v>
      </c>
      <c r="H4422" s="197">
        <v>7.91</v>
      </c>
      <c r="I4422" s="198"/>
      <c r="L4422" s="194"/>
      <c r="M4422" s="199"/>
      <c r="N4422" s="200"/>
      <c r="O4422" s="200"/>
      <c r="P4422" s="200"/>
      <c r="Q4422" s="200"/>
      <c r="R4422" s="200"/>
      <c r="S4422" s="200"/>
      <c r="T4422" s="201"/>
      <c r="AT4422" s="195" t="s">
        <v>188</v>
      </c>
      <c r="AU4422" s="195" t="s">
        <v>81</v>
      </c>
      <c r="AV4422" s="12" t="s">
        <v>81</v>
      </c>
      <c r="AW4422" s="12" t="s">
        <v>34</v>
      </c>
      <c r="AX4422" s="12" t="s">
        <v>72</v>
      </c>
      <c r="AY4422" s="195" t="s">
        <v>177</v>
      </c>
    </row>
    <row r="4423" spans="2:51" s="12" customFormat="1" ht="12">
      <c r="B4423" s="194"/>
      <c r="D4423" s="191" t="s">
        <v>188</v>
      </c>
      <c r="E4423" s="195" t="s">
        <v>3</v>
      </c>
      <c r="F4423" s="196" t="s">
        <v>790</v>
      </c>
      <c r="H4423" s="197">
        <v>18.64</v>
      </c>
      <c r="I4423" s="198"/>
      <c r="L4423" s="194"/>
      <c r="M4423" s="199"/>
      <c r="N4423" s="200"/>
      <c r="O4423" s="200"/>
      <c r="P4423" s="200"/>
      <c r="Q4423" s="200"/>
      <c r="R4423" s="200"/>
      <c r="S4423" s="200"/>
      <c r="T4423" s="201"/>
      <c r="AT4423" s="195" t="s">
        <v>188</v>
      </c>
      <c r="AU4423" s="195" t="s">
        <v>81</v>
      </c>
      <c r="AV4423" s="12" t="s">
        <v>81</v>
      </c>
      <c r="AW4423" s="12" t="s">
        <v>34</v>
      </c>
      <c r="AX4423" s="12" t="s">
        <v>72</v>
      </c>
      <c r="AY4423" s="195" t="s">
        <v>177</v>
      </c>
    </row>
    <row r="4424" spans="2:51" s="12" customFormat="1" ht="12">
      <c r="B4424" s="194"/>
      <c r="D4424" s="191" t="s">
        <v>188</v>
      </c>
      <c r="E4424" s="195" t="s">
        <v>3</v>
      </c>
      <c r="F4424" s="196" t="s">
        <v>775</v>
      </c>
      <c r="H4424" s="197">
        <v>20.25</v>
      </c>
      <c r="I4424" s="198"/>
      <c r="L4424" s="194"/>
      <c r="M4424" s="199"/>
      <c r="N4424" s="200"/>
      <c r="O4424" s="200"/>
      <c r="P4424" s="200"/>
      <c r="Q4424" s="200"/>
      <c r="R4424" s="200"/>
      <c r="S4424" s="200"/>
      <c r="T4424" s="201"/>
      <c r="AT4424" s="195" t="s">
        <v>188</v>
      </c>
      <c r="AU4424" s="195" t="s">
        <v>81</v>
      </c>
      <c r="AV4424" s="12" t="s">
        <v>81</v>
      </c>
      <c r="AW4424" s="12" t="s">
        <v>34</v>
      </c>
      <c r="AX4424" s="12" t="s">
        <v>72</v>
      </c>
      <c r="AY4424" s="195" t="s">
        <v>177</v>
      </c>
    </row>
    <row r="4425" spans="2:51" s="12" customFormat="1" ht="12">
      <c r="B4425" s="194"/>
      <c r="D4425" s="191" t="s">
        <v>188</v>
      </c>
      <c r="E4425" s="195" t="s">
        <v>3</v>
      </c>
      <c r="F4425" s="196" t="s">
        <v>775</v>
      </c>
      <c r="H4425" s="197">
        <v>20.25</v>
      </c>
      <c r="I4425" s="198"/>
      <c r="L4425" s="194"/>
      <c r="M4425" s="199"/>
      <c r="N4425" s="200"/>
      <c r="O4425" s="200"/>
      <c r="P4425" s="200"/>
      <c r="Q4425" s="200"/>
      <c r="R4425" s="200"/>
      <c r="S4425" s="200"/>
      <c r="T4425" s="201"/>
      <c r="AT4425" s="195" t="s">
        <v>188</v>
      </c>
      <c r="AU4425" s="195" t="s">
        <v>81</v>
      </c>
      <c r="AV4425" s="12" t="s">
        <v>81</v>
      </c>
      <c r="AW4425" s="12" t="s">
        <v>34</v>
      </c>
      <c r="AX4425" s="12" t="s">
        <v>72</v>
      </c>
      <c r="AY4425" s="195" t="s">
        <v>177</v>
      </c>
    </row>
    <row r="4426" spans="2:51" s="12" customFormat="1" ht="12">
      <c r="B4426" s="194"/>
      <c r="D4426" s="191" t="s">
        <v>188</v>
      </c>
      <c r="E4426" s="195" t="s">
        <v>3</v>
      </c>
      <c r="F4426" s="196" t="s">
        <v>775</v>
      </c>
      <c r="H4426" s="197">
        <v>20.25</v>
      </c>
      <c r="I4426" s="198"/>
      <c r="L4426" s="194"/>
      <c r="M4426" s="199"/>
      <c r="N4426" s="200"/>
      <c r="O4426" s="200"/>
      <c r="P4426" s="200"/>
      <c r="Q4426" s="200"/>
      <c r="R4426" s="200"/>
      <c r="S4426" s="200"/>
      <c r="T4426" s="201"/>
      <c r="AT4426" s="195" t="s">
        <v>188</v>
      </c>
      <c r="AU4426" s="195" t="s">
        <v>81</v>
      </c>
      <c r="AV4426" s="12" t="s">
        <v>81</v>
      </c>
      <c r="AW4426" s="12" t="s">
        <v>34</v>
      </c>
      <c r="AX4426" s="12" t="s">
        <v>72</v>
      </c>
      <c r="AY4426" s="195" t="s">
        <v>177</v>
      </c>
    </row>
    <row r="4427" spans="2:51" s="12" customFormat="1" ht="12">
      <c r="B4427" s="194"/>
      <c r="D4427" s="191" t="s">
        <v>188</v>
      </c>
      <c r="E4427" s="195" t="s">
        <v>3</v>
      </c>
      <c r="F4427" s="196" t="s">
        <v>775</v>
      </c>
      <c r="H4427" s="197">
        <v>20.25</v>
      </c>
      <c r="I4427" s="198"/>
      <c r="L4427" s="194"/>
      <c r="M4427" s="199"/>
      <c r="N4427" s="200"/>
      <c r="O4427" s="200"/>
      <c r="P4427" s="200"/>
      <c r="Q4427" s="200"/>
      <c r="R4427" s="200"/>
      <c r="S4427" s="200"/>
      <c r="T4427" s="201"/>
      <c r="AT4427" s="195" t="s">
        <v>188</v>
      </c>
      <c r="AU4427" s="195" t="s">
        <v>81</v>
      </c>
      <c r="AV4427" s="12" t="s">
        <v>81</v>
      </c>
      <c r="AW4427" s="12" t="s">
        <v>34</v>
      </c>
      <c r="AX4427" s="12" t="s">
        <v>72</v>
      </c>
      <c r="AY4427" s="195" t="s">
        <v>177</v>
      </c>
    </row>
    <row r="4428" spans="2:51" s="12" customFormat="1" ht="12">
      <c r="B4428" s="194"/>
      <c r="D4428" s="191" t="s">
        <v>188</v>
      </c>
      <c r="E4428" s="195" t="s">
        <v>3</v>
      </c>
      <c r="F4428" s="196" t="s">
        <v>776</v>
      </c>
      <c r="H4428" s="197">
        <v>20.376</v>
      </c>
      <c r="I4428" s="198"/>
      <c r="L4428" s="194"/>
      <c r="M4428" s="199"/>
      <c r="N4428" s="200"/>
      <c r="O4428" s="200"/>
      <c r="P4428" s="200"/>
      <c r="Q4428" s="200"/>
      <c r="R4428" s="200"/>
      <c r="S4428" s="200"/>
      <c r="T4428" s="201"/>
      <c r="AT4428" s="195" t="s">
        <v>188</v>
      </c>
      <c r="AU4428" s="195" t="s">
        <v>81</v>
      </c>
      <c r="AV4428" s="12" t="s">
        <v>81</v>
      </c>
      <c r="AW4428" s="12" t="s">
        <v>34</v>
      </c>
      <c r="AX4428" s="12" t="s">
        <v>72</v>
      </c>
      <c r="AY4428" s="195" t="s">
        <v>177</v>
      </c>
    </row>
    <row r="4429" spans="2:51" s="12" customFormat="1" ht="12">
      <c r="B4429" s="194"/>
      <c r="D4429" s="191" t="s">
        <v>188</v>
      </c>
      <c r="E4429" s="195" t="s">
        <v>3</v>
      </c>
      <c r="F4429" s="196" t="s">
        <v>776</v>
      </c>
      <c r="H4429" s="197">
        <v>20.376</v>
      </c>
      <c r="I4429" s="198"/>
      <c r="L4429" s="194"/>
      <c r="M4429" s="199"/>
      <c r="N4429" s="200"/>
      <c r="O4429" s="200"/>
      <c r="P4429" s="200"/>
      <c r="Q4429" s="200"/>
      <c r="R4429" s="200"/>
      <c r="S4429" s="200"/>
      <c r="T4429" s="201"/>
      <c r="AT4429" s="195" t="s">
        <v>188</v>
      </c>
      <c r="AU4429" s="195" t="s">
        <v>81</v>
      </c>
      <c r="AV4429" s="12" t="s">
        <v>81</v>
      </c>
      <c r="AW4429" s="12" t="s">
        <v>34</v>
      </c>
      <c r="AX4429" s="12" t="s">
        <v>72</v>
      </c>
      <c r="AY4429" s="195" t="s">
        <v>177</v>
      </c>
    </row>
    <row r="4430" spans="2:51" s="12" customFormat="1" ht="12">
      <c r="B4430" s="194"/>
      <c r="D4430" s="191" t="s">
        <v>188</v>
      </c>
      <c r="E4430" s="195" t="s">
        <v>3</v>
      </c>
      <c r="F4430" s="196" t="s">
        <v>791</v>
      </c>
      <c r="H4430" s="197">
        <v>2.34</v>
      </c>
      <c r="I4430" s="198"/>
      <c r="L4430" s="194"/>
      <c r="M4430" s="199"/>
      <c r="N4430" s="200"/>
      <c r="O4430" s="200"/>
      <c r="P4430" s="200"/>
      <c r="Q4430" s="200"/>
      <c r="R4430" s="200"/>
      <c r="S4430" s="200"/>
      <c r="T4430" s="201"/>
      <c r="AT4430" s="195" t="s">
        <v>188</v>
      </c>
      <c r="AU4430" s="195" t="s">
        <v>81</v>
      </c>
      <c r="AV4430" s="12" t="s">
        <v>81</v>
      </c>
      <c r="AW4430" s="12" t="s">
        <v>34</v>
      </c>
      <c r="AX4430" s="12" t="s">
        <v>72</v>
      </c>
      <c r="AY4430" s="195" t="s">
        <v>177</v>
      </c>
    </row>
    <row r="4431" spans="2:51" s="12" customFormat="1" ht="12">
      <c r="B4431" s="194"/>
      <c r="D4431" s="191" t="s">
        <v>188</v>
      </c>
      <c r="E4431" s="195" t="s">
        <v>3</v>
      </c>
      <c r="F4431" s="196" t="s">
        <v>778</v>
      </c>
      <c r="H4431" s="197">
        <v>2.736</v>
      </c>
      <c r="I4431" s="198"/>
      <c r="L4431" s="194"/>
      <c r="M4431" s="199"/>
      <c r="N4431" s="200"/>
      <c r="O4431" s="200"/>
      <c r="P4431" s="200"/>
      <c r="Q4431" s="200"/>
      <c r="R4431" s="200"/>
      <c r="S4431" s="200"/>
      <c r="T4431" s="201"/>
      <c r="AT4431" s="195" t="s">
        <v>188</v>
      </c>
      <c r="AU4431" s="195" t="s">
        <v>81</v>
      </c>
      <c r="AV4431" s="12" t="s">
        <v>81</v>
      </c>
      <c r="AW4431" s="12" t="s">
        <v>34</v>
      </c>
      <c r="AX4431" s="12" t="s">
        <v>72</v>
      </c>
      <c r="AY4431" s="195" t="s">
        <v>177</v>
      </c>
    </row>
    <row r="4432" spans="2:51" s="12" customFormat="1" ht="12">
      <c r="B4432" s="194"/>
      <c r="D4432" s="191" t="s">
        <v>188</v>
      </c>
      <c r="E4432" s="195" t="s">
        <v>3</v>
      </c>
      <c r="F4432" s="196" t="s">
        <v>792</v>
      </c>
      <c r="H4432" s="197">
        <v>1.56</v>
      </c>
      <c r="I4432" s="198"/>
      <c r="L4432" s="194"/>
      <c r="M4432" s="199"/>
      <c r="N4432" s="200"/>
      <c r="O4432" s="200"/>
      <c r="P4432" s="200"/>
      <c r="Q4432" s="200"/>
      <c r="R4432" s="200"/>
      <c r="S4432" s="200"/>
      <c r="T4432" s="201"/>
      <c r="AT4432" s="195" t="s">
        <v>188</v>
      </c>
      <c r="AU4432" s="195" t="s">
        <v>81</v>
      </c>
      <c r="AV4432" s="12" t="s">
        <v>81</v>
      </c>
      <c r="AW4432" s="12" t="s">
        <v>34</v>
      </c>
      <c r="AX4432" s="12" t="s">
        <v>72</v>
      </c>
      <c r="AY4432" s="195" t="s">
        <v>177</v>
      </c>
    </row>
    <row r="4433" spans="2:51" s="12" customFormat="1" ht="12">
      <c r="B4433" s="194"/>
      <c r="D4433" s="191" t="s">
        <v>188</v>
      </c>
      <c r="E4433" s="195" t="s">
        <v>3</v>
      </c>
      <c r="F4433" s="196" t="s">
        <v>793</v>
      </c>
      <c r="H4433" s="197">
        <v>5.67</v>
      </c>
      <c r="I4433" s="198"/>
      <c r="L4433" s="194"/>
      <c r="M4433" s="199"/>
      <c r="N4433" s="200"/>
      <c r="O4433" s="200"/>
      <c r="P4433" s="200"/>
      <c r="Q4433" s="200"/>
      <c r="R4433" s="200"/>
      <c r="S4433" s="200"/>
      <c r="T4433" s="201"/>
      <c r="AT4433" s="195" t="s">
        <v>188</v>
      </c>
      <c r="AU4433" s="195" t="s">
        <v>81</v>
      </c>
      <c r="AV4433" s="12" t="s">
        <v>81</v>
      </c>
      <c r="AW4433" s="12" t="s">
        <v>34</v>
      </c>
      <c r="AX4433" s="12" t="s">
        <v>72</v>
      </c>
      <c r="AY4433" s="195" t="s">
        <v>177</v>
      </c>
    </row>
    <row r="4434" spans="2:51" s="12" customFormat="1" ht="12">
      <c r="B4434" s="194"/>
      <c r="D4434" s="191" t="s">
        <v>188</v>
      </c>
      <c r="E4434" s="195" t="s">
        <v>3</v>
      </c>
      <c r="F4434" s="196" t="s">
        <v>794</v>
      </c>
      <c r="H4434" s="197">
        <v>20.67</v>
      </c>
      <c r="I4434" s="198"/>
      <c r="L4434" s="194"/>
      <c r="M4434" s="199"/>
      <c r="N4434" s="200"/>
      <c r="O4434" s="200"/>
      <c r="P4434" s="200"/>
      <c r="Q4434" s="200"/>
      <c r="R4434" s="200"/>
      <c r="S4434" s="200"/>
      <c r="T4434" s="201"/>
      <c r="AT4434" s="195" t="s">
        <v>188</v>
      </c>
      <c r="AU4434" s="195" t="s">
        <v>81</v>
      </c>
      <c r="AV4434" s="12" t="s">
        <v>81</v>
      </c>
      <c r="AW4434" s="12" t="s">
        <v>34</v>
      </c>
      <c r="AX4434" s="12" t="s">
        <v>72</v>
      </c>
      <c r="AY4434" s="195" t="s">
        <v>177</v>
      </c>
    </row>
    <row r="4435" spans="2:51" s="12" customFormat="1" ht="12">
      <c r="B4435" s="194"/>
      <c r="D4435" s="191" t="s">
        <v>188</v>
      </c>
      <c r="E4435" s="195" t="s">
        <v>3</v>
      </c>
      <c r="F4435" s="196" t="s">
        <v>794</v>
      </c>
      <c r="H4435" s="197">
        <v>20.67</v>
      </c>
      <c r="I4435" s="198"/>
      <c r="L4435" s="194"/>
      <c r="M4435" s="199"/>
      <c r="N4435" s="200"/>
      <c r="O4435" s="200"/>
      <c r="P4435" s="200"/>
      <c r="Q4435" s="200"/>
      <c r="R4435" s="200"/>
      <c r="S4435" s="200"/>
      <c r="T4435" s="201"/>
      <c r="AT4435" s="195" t="s">
        <v>188</v>
      </c>
      <c r="AU4435" s="195" t="s">
        <v>81</v>
      </c>
      <c r="AV4435" s="12" t="s">
        <v>81</v>
      </c>
      <c r="AW4435" s="12" t="s">
        <v>34</v>
      </c>
      <c r="AX4435" s="12" t="s">
        <v>72</v>
      </c>
      <c r="AY4435" s="195" t="s">
        <v>177</v>
      </c>
    </row>
    <row r="4436" spans="2:51" s="12" customFormat="1" ht="12">
      <c r="B4436" s="194"/>
      <c r="D4436" s="191" t="s">
        <v>188</v>
      </c>
      <c r="E4436" s="195" t="s">
        <v>3</v>
      </c>
      <c r="F4436" s="196" t="s">
        <v>794</v>
      </c>
      <c r="H4436" s="197">
        <v>20.67</v>
      </c>
      <c r="I4436" s="198"/>
      <c r="L4436" s="194"/>
      <c r="M4436" s="199"/>
      <c r="N4436" s="200"/>
      <c r="O4436" s="200"/>
      <c r="P4436" s="200"/>
      <c r="Q4436" s="200"/>
      <c r="R4436" s="200"/>
      <c r="S4436" s="200"/>
      <c r="T4436" s="201"/>
      <c r="AT4436" s="195" t="s">
        <v>188</v>
      </c>
      <c r="AU4436" s="195" t="s">
        <v>81</v>
      </c>
      <c r="AV4436" s="12" t="s">
        <v>81</v>
      </c>
      <c r="AW4436" s="12" t="s">
        <v>34</v>
      </c>
      <c r="AX4436" s="12" t="s">
        <v>72</v>
      </c>
      <c r="AY4436" s="195" t="s">
        <v>177</v>
      </c>
    </row>
    <row r="4437" spans="2:51" s="12" customFormat="1" ht="12">
      <c r="B4437" s="194"/>
      <c r="D4437" s="191" t="s">
        <v>188</v>
      </c>
      <c r="E4437" s="195" t="s">
        <v>3</v>
      </c>
      <c r="F4437" s="196" t="s">
        <v>795</v>
      </c>
      <c r="H4437" s="197">
        <v>19.988</v>
      </c>
      <c r="I4437" s="198"/>
      <c r="L4437" s="194"/>
      <c r="M4437" s="199"/>
      <c r="N4437" s="200"/>
      <c r="O4437" s="200"/>
      <c r="P4437" s="200"/>
      <c r="Q4437" s="200"/>
      <c r="R4437" s="200"/>
      <c r="S4437" s="200"/>
      <c r="T4437" s="201"/>
      <c r="AT4437" s="195" t="s">
        <v>188</v>
      </c>
      <c r="AU4437" s="195" t="s">
        <v>81</v>
      </c>
      <c r="AV4437" s="12" t="s">
        <v>81</v>
      </c>
      <c r="AW4437" s="12" t="s">
        <v>34</v>
      </c>
      <c r="AX4437" s="12" t="s">
        <v>72</v>
      </c>
      <c r="AY4437" s="195" t="s">
        <v>177</v>
      </c>
    </row>
    <row r="4438" spans="2:51" s="12" customFormat="1" ht="12">
      <c r="B4438" s="194"/>
      <c r="D4438" s="191" t="s">
        <v>188</v>
      </c>
      <c r="E4438" s="195" t="s">
        <v>3</v>
      </c>
      <c r="F4438" s="196" t="s">
        <v>795</v>
      </c>
      <c r="H4438" s="197">
        <v>19.988</v>
      </c>
      <c r="I4438" s="198"/>
      <c r="L4438" s="194"/>
      <c r="M4438" s="199"/>
      <c r="N4438" s="200"/>
      <c r="O4438" s="200"/>
      <c r="P4438" s="200"/>
      <c r="Q4438" s="200"/>
      <c r="R4438" s="200"/>
      <c r="S4438" s="200"/>
      <c r="T4438" s="201"/>
      <c r="AT4438" s="195" t="s">
        <v>188</v>
      </c>
      <c r="AU4438" s="195" t="s">
        <v>81</v>
      </c>
      <c r="AV4438" s="12" t="s">
        <v>81</v>
      </c>
      <c r="AW4438" s="12" t="s">
        <v>34</v>
      </c>
      <c r="AX4438" s="12" t="s">
        <v>72</v>
      </c>
      <c r="AY4438" s="195" t="s">
        <v>177</v>
      </c>
    </row>
    <row r="4439" spans="2:51" s="12" customFormat="1" ht="12">
      <c r="B4439" s="194"/>
      <c r="D4439" s="191" t="s">
        <v>188</v>
      </c>
      <c r="E4439" s="195" t="s">
        <v>3</v>
      </c>
      <c r="F4439" s="196" t="s">
        <v>795</v>
      </c>
      <c r="H4439" s="197">
        <v>19.988</v>
      </c>
      <c r="I4439" s="198"/>
      <c r="L4439" s="194"/>
      <c r="M4439" s="199"/>
      <c r="N4439" s="200"/>
      <c r="O4439" s="200"/>
      <c r="P4439" s="200"/>
      <c r="Q4439" s="200"/>
      <c r="R4439" s="200"/>
      <c r="S4439" s="200"/>
      <c r="T4439" s="201"/>
      <c r="AT4439" s="195" t="s">
        <v>188</v>
      </c>
      <c r="AU4439" s="195" t="s">
        <v>81</v>
      </c>
      <c r="AV4439" s="12" t="s">
        <v>81</v>
      </c>
      <c r="AW4439" s="12" t="s">
        <v>34</v>
      </c>
      <c r="AX4439" s="12" t="s">
        <v>72</v>
      </c>
      <c r="AY4439" s="195" t="s">
        <v>177</v>
      </c>
    </row>
    <row r="4440" spans="2:51" s="12" customFormat="1" ht="12">
      <c r="B4440" s="194"/>
      <c r="D4440" s="191" t="s">
        <v>188</v>
      </c>
      <c r="E4440" s="195" t="s">
        <v>3</v>
      </c>
      <c r="F4440" s="196" t="s">
        <v>796</v>
      </c>
      <c r="H4440" s="197">
        <v>2.82</v>
      </c>
      <c r="I4440" s="198"/>
      <c r="L4440" s="194"/>
      <c r="M4440" s="199"/>
      <c r="N4440" s="200"/>
      <c r="O4440" s="200"/>
      <c r="P4440" s="200"/>
      <c r="Q4440" s="200"/>
      <c r="R4440" s="200"/>
      <c r="S4440" s="200"/>
      <c r="T4440" s="201"/>
      <c r="AT4440" s="195" t="s">
        <v>188</v>
      </c>
      <c r="AU4440" s="195" t="s">
        <v>81</v>
      </c>
      <c r="AV4440" s="12" t="s">
        <v>81</v>
      </c>
      <c r="AW4440" s="12" t="s">
        <v>34</v>
      </c>
      <c r="AX4440" s="12" t="s">
        <v>72</v>
      </c>
      <c r="AY4440" s="195" t="s">
        <v>177</v>
      </c>
    </row>
    <row r="4441" spans="2:51" s="12" customFormat="1" ht="12">
      <c r="B4441" s="194"/>
      <c r="D4441" s="191" t="s">
        <v>188</v>
      </c>
      <c r="E4441" s="195" t="s">
        <v>3</v>
      </c>
      <c r="F4441" s="196" t="s">
        <v>797</v>
      </c>
      <c r="H4441" s="197">
        <v>32.135</v>
      </c>
      <c r="I4441" s="198"/>
      <c r="L4441" s="194"/>
      <c r="M4441" s="199"/>
      <c r="N4441" s="200"/>
      <c r="O4441" s="200"/>
      <c r="P4441" s="200"/>
      <c r="Q4441" s="200"/>
      <c r="R4441" s="200"/>
      <c r="S4441" s="200"/>
      <c r="T4441" s="201"/>
      <c r="AT4441" s="195" t="s">
        <v>188</v>
      </c>
      <c r="AU4441" s="195" t="s">
        <v>81</v>
      </c>
      <c r="AV4441" s="12" t="s">
        <v>81</v>
      </c>
      <c r="AW4441" s="12" t="s">
        <v>34</v>
      </c>
      <c r="AX4441" s="12" t="s">
        <v>72</v>
      </c>
      <c r="AY4441" s="195" t="s">
        <v>177</v>
      </c>
    </row>
    <row r="4442" spans="2:51" s="12" customFormat="1" ht="12">
      <c r="B4442" s="194"/>
      <c r="D4442" s="191" t="s">
        <v>188</v>
      </c>
      <c r="E4442" s="195" t="s">
        <v>3</v>
      </c>
      <c r="F4442" s="196" t="s">
        <v>798</v>
      </c>
      <c r="H4442" s="197">
        <v>14.79</v>
      </c>
      <c r="I4442" s="198"/>
      <c r="L4442" s="194"/>
      <c r="M4442" s="199"/>
      <c r="N4442" s="200"/>
      <c r="O4442" s="200"/>
      <c r="P4442" s="200"/>
      <c r="Q4442" s="200"/>
      <c r="R4442" s="200"/>
      <c r="S4442" s="200"/>
      <c r="T4442" s="201"/>
      <c r="AT4442" s="195" t="s">
        <v>188</v>
      </c>
      <c r="AU4442" s="195" t="s">
        <v>81</v>
      </c>
      <c r="AV4442" s="12" t="s">
        <v>81</v>
      </c>
      <c r="AW4442" s="12" t="s">
        <v>34</v>
      </c>
      <c r="AX4442" s="12" t="s">
        <v>72</v>
      </c>
      <c r="AY4442" s="195" t="s">
        <v>177</v>
      </c>
    </row>
    <row r="4443" spans="2:51" s="12" customFormat="1" ht="12">
      <c r="B4443" s="194"/>
      <c r="D4443" s="191" t="s">
        <v>188</v>
      </c>
      <c r="E4443" s="195" t="s">
        <v>3</v>
      </c>
      <c r="F4443" s="196" t="s">
        <v>799</v>
      </c>
      <c r="H4443" s="197">
        <v>11.2</v>
      </c>
      <c r="I4443" s="198"/>
      <c r="L4443" s="194"/>
      <c r="M4443" s="199"/>
      <c r="N4443" s="200"/>
      <c r="O4443" s="200"/>
      <c r="P4443" s="200"/>
      <c r="Q4443" s="200"/>
      <c r="R4443" s="200"/>
      <c r="S4443" s="200"/>
      <c r="T4443" s="201"/>
      <c r="AT4443" s="195" t="s">
        <v>188</v>
      </c>
      <c r="AU4443" s="195" t="s">
        <v>81</v>
      </c>
      <c r="AV4443" s="12" t="s">
        <v>81</v>
      </c>
      <c r="AW4443" s="12" t="s">
        <v>34</v>
      </c>
      <c r="AX4443" s="12" t="s">
        <v>72</v>
      </c>
      <c r="AY4443" s="195" t="s">
        <v>177</v>
      </c>
    </row>
    <row r="4444" spans="2:51" s="12" customFormat="1" ht="12">
      <c r="B4444" s="194"/>
      <c r="D4444" s="191" t="s">
        <v>188</v>
      </c>
      <c r="E4444" s="195" t="s">
        <v>3</v>
      </c>
      <c r="F4444" s="196" t="s">
        <v>787</v>
      </c>
      <c r="H4444" s="197">
        <v>22.56</v>
      </c>
      <c r="I4444" s="198"/>
      <c r="L4444" s="194"/>
      <c r="M4444" s="199"/>
      <c r="N4444" s="200"/>
      <c r="O4444" s="200"/>
      <c r="P4444" s="200"/>
      <c r="Q4444" s="200"/>
      <c r="R4444" s="200"/>
      <c r="S4444" s="200"/>
      <c r="T4444" s="201"/>
      <c r="AT4444" s="195" t="s">
        <v>188</v>
      </c>
      <c r="AU4444" s="195" t="s">
        <v>81</v>
      </c>
      <c r="AV4444" s="12" t="s">
        <v>81</v>
      </c>
      <c r="AW4444" s="12" t="s">
        <v>34</v>
      </c>
      <c r="AX4444" s="12" t="s">
        <v>72</v>
      </c>
      <c r="AY4444" s="195" t="s">
        <v>177</v>
      </c>
    </row>
    <row r="4445" spans="2:51" s="12" customFormat="1" ht="12">
      <c r="B4445" s="194"/>
      <c r="D4445" s="191" t="s">
        <v>188</v>
      </c>
      <c r="E4445" s="195" t="s">
        <v>3</v>
      </c>
      <c r="F4445" s="196" t="s">
        <v>800</v>
      </c>
      <c r="H4445" s="197">
        <v>13.74</v>
      </c>
      <c r="I4445" s="198"/>
      <c r="L4445" s="194"/>
      <c r="M4445" s="199"/>
      <c r="N4445" s="200"/>
      <c r="O4445" s="200"/>
      <c r="P4445" s="200"/>
      <c r="Q4445" s="200"/>
      <c r="R4445" s="200"/>
      <c r="S4445" s="200"/>
      <c r="T4445" s="201"/>
      <c r="AT4445" s="195" t="s">
        <v>188</v>
      </c>
      <c r="AU4445" s="195" t="s">
        <v>81</v>
      </c>
      <c r="AV4445" s="12" t="s">
        <v>81</v>
      </c>
      <c r="AW4445" s="12" t="s">
        <v>34</v>
      </c>
      <c r="AX4445" s="12" t="s">
        <v>72</v>
      </c>
      <c r="AY4445" s="195" t="s">
        <v>177</v>
      </c>
    </row>
    <row r="4446" spans="2:51" s="12" customFormat="1" ht="12">
      <c r="B4446" s="194"/>
      <c r="D4446" s="191" t="s">
        <v>188</v>
      </c>
      <c r="E4446" s="195" t="s">
        <v>3</v>
      </c>
      <c r="F4446" s="196" t="s">
        <v>800</v>
      </c>
      <c r="H4446" s="197">
        <v>13.74</v>
      </c>
      <c r="I4446" s="198"/>
      <c r="L4446" s="194"/>
      <c r="M4446" s="199"/>
      <c r="N4446" s="200"/>
      <c r="O4446" s="200"/>
      <c r="P4446" s="200"/>
      <c r="Q4446" s="200"/>
      <c r="R4446" s="200"/>
      <c r="S4446" s="200"/>
      <c r="T4446" s="201"/>
      <c r="AT4446" s="195" t="s">
        <v>188</v>
      </c>
      <c r="AU4446" s="195" t="s">
        <v>81</v>
      </c>
      <c r="AV4446" s="12" t="s">
        <v>81</v>
      </c>
      <c r="AW4446" s="12" t="s">
        <v>34</v>
      </c>
      <c r="AX4446" s="12" t="s">
        <v>72</v>
      </c>
      <c r="AY4446" s="195" t="s">
        <v>177</v>
      </c>
    </row>
    <row r="4447" spans="2:51" s="14" customFormat="1" ht="12">
      <c r="B4447" s="221"/>
      <c r="D4447" s="191" t="s">
        <v>188</v>
      </c>
      <c r="E4447" s="222" t="s">
        <v>3</v>
      </c>
      <c r="F4447" s="223" t="s">
        <v>366</v>
      </c>
      <c r="H4447" s="224">
        <v>474.547</v>
      </c>
      <c r="I4447" s="225"/>
      <c r="L4447" s="221"/>
      <c r="M4447" s="226"/>
      <c r="N4447" s="227"/>
      <c r="O4447" s="227"/>
      <c r="P4447" s="227"/>
      <c r="Q4447" s="227"/>
      <c r="R4447" s="227"/>
      <c r="S4447" s="227"/>
      <c r="T4447" s="228"/>
      <c r="AT4447" s="222" t="s">
        <v>188</v>
      </c>
      <c r="AU4447" s="222" t="s">
        <v>81</v>
      </c>
      <c r="AV4447" s="14" t="s">
        <v>194</v>
      </c>
      <c r="AW4447" s="14" t="s">
        <v>34</v>
      </c>
      <c r="AX4447" s="14" t="s">
        <v>72</v>
      </c>
      <c r="AY4447" s="222" t="s">
        <v>177</v>
      </c>
    </row>
    <row r="4448" spans="2:51" s="12" customFormat="1" ht="12">
      <c r="B4448" s="194"/>
      <c r="D4448" s="191" t="s">
        <v>188</v>
      </c>
      <c r="E4448" s="195" t="s">
        <v>3</v>
      </c>
      <c r="F4448" s="196" t="s">
        <v>769</v>
      </c>
      <c r="H4448" s="197">
        <v>16.68</v>
      </c>
      <c r="I4448" s="198"/>
      <c r="L4448" s="194"/>
      <c r="M4448" s="199"/>
      <c r="N4448" s="200"/>
      <c r="O4448" s="200"/>
      <c r="P4448" s="200"/>
      <c r="Q4448" s="200"/>
      <c r="R4448" s="200"/>
      <c r="S4448" s="200"/>
      <c r="T4448" s="201"/>
      <c r="AT4448" s="195" t="s">
        <v>188</v>
      </c>
      <c r="AU4448" s="195" t="s">
        <v>81</v>
      </c>
      <c r="AV4448" s="12" t="s">
        <v>81</v>
      </c>
      <c r="AW4448" s="12" t="s">
        <v>34</v>
      </c>
      <c r="AX4448" s="12" t="s">
        <v>72</v>
      </c>
      <c r="AY4448" s="195" t="s">
        <v>177</v>
      </c>
    </row>
    <row r="4449" spans="2:51" s="12" customFormat="1" ht="12">
      <c r="B4449" s="194"/>
      <c r="D4449" s="191" t="s">
        <v>188</v>
      </c>
      <c r="E4449" s="195" t="s">
        <v>3</v>
      </c>
      <c r="F4449" s="196" t="s">
        <v>769</v>
      </c>
      <c r="H4449" s="197">
        <v>16.68</v>
      </c>
      <c r="I4449" s="198"/>
      <c r="L4449" s="194"/>
      <c r="M4449" s="199"/>
      <c r="N4449" s="200"/>
      <c r="O4449" s="200"/>
      <c r="P4449" s="200"/>
      <c r="Q4449" s="200"/>
      <c r="R4449" s="200"/>
      <c r="S4449" s="200"/>
      <c r="T4449" s="201"/>
      <c r="AT4449" s="195" t="s">
        <v>188</v>
      </c>
      <c r="AU4449" s="195" t="s">
        <v>81</v>
      </c>
      <c r="AV4449" s="12" t="s">
        <v>81</v>
      </c>
      <c r="AW4449" s="12" t="s">
        <v>34</v>
      </c>
      <c r="AX4449" s="12" t="s">
        <v>72</v>
      </c>
      <c r="AY4449" s="195" t="s">
        <v>177</v>
      </c>
    </row>
    <row r="4450" spans="2:51" s="12" customFormat="1" ht="12">
      <c r="B4450" s="194"/>
      <c r="D4450" s="191" t="s">
        <v>188</v>
      </c>
      <c r="E4450" s="195" t="s">
        <v>3</v>
      </c>
      <c r="F4450" s="196" t="s">
        <v>770</v>
      </c>
      <c r="H4450" s="197">
        <v>18.99</v>
      </c>
      <c r="I4450" s="198"/>
      <c r="L4450" s="194"/>
      <c r="M4450" s="199"/>
      <c r="N4450" s="200"/>
      <c r="O4450" s="200"/>
      <c r="P4450" s="200"/>
      <c r="Q4450" s="200"/>
      <c r="R4450" s="200"/>
      <c r="S4450" s="200"/>
      <c r="T4450" s="201"/>
      <c r="AT4450" s="195" t="s">
        <v>188</v>
      </c>
      <c r="AU4450" s="195" t="s">
        <v>81</v>
      </c>
      <c r="AV4450" s="12" t="s">
        <v>81</v>
      </c>
      <c r="AW4450" s="12" t="s">
        <v>34</v>
      </c>
      <c r="AX4450" s="12" t="s">
        <v>72</v>
      </c>
      <c r="AY4450" s="195" t="s">
        <v>177</v>
      </c>
    </row>
    <row r="4451" spans="2:51" s="12" customFormat="1" ht="12">
      <c r="B4451" s="194"/>
      <c r="D4451" s="191" t="s">
        <v>188</v>
      </c>
      <c r="E4451" s="195" t="s">
        <v>3</v>
      </c>
      <c r="F4451" s="196" t="s">
        <v>771</v>
      </c>
      <c r="H4451" s="197">
        <v>10.57</v>
      </c>
      <c r="I4451" s="198"/>
      <c r="L4451" s="194"/>
      <c r="M4451" s="199"/>
      <c r="N4451" s="200"/>
      <c r="O4451" s="200"/>
      <c r="P4451" s="200"/>
      <c r="Q4451" s="200"/>
      <c r="R4451" s="200"/>
      <c r="S4451" s="200"/>
      <c r="T4451" s="201"/>
      <c r="AT4451" s="195" t="s">
        <v>188</v>
      </c>
      <c r="AU4451" s="195" t="s">
        <v>81</v>
      </c>
      <c r="AV4451" s="12" t="s">
        <v>81</v>
      </c>
      <c r="AW4451" s="12" t="s">
        <v>34</v>
      </c>
      <c r="AX4451" s="12" t="s">
        <v>72</v>
      </c>
      <c r="AY4451" s="195" t="s">
        <v>177</v>
      </c>
    </row>
    <row r="4452" spans="2:51" s="12" customFormat="1" ht="12">
      <c r="B4452" s="194"/>
      <c r="D4452" s="191" t="s">
        <v>188</v>
      </c>
      <c r="E4452" s="195" t="s">
        <v>3</v>
      </c>
      <c r="F4452" s="196" t="s">
        <v>789</v>
      </c>
      <c r="H4452" s="197">
        <v>10.36</v>
      </c>
      <c r="I4452" s="198"/>
      <c r="L4452" s="194"/>
      <c r="M4452" s="199"/>
      <c r="N4452" s="200"/>
      <c r="O4452" s="200"/>
      <c r="P4452" s="200"/>
      <c r="Q4452" s="200"/>
      <c r="R4452" s="200"/>
      <c r="S4452" s="200"/>
      <c r="T4452" s="201"/>
      <c r="AT4452" s="195" t="s">
        <v>188</v>
      </c>
      <c r="AU4452" s="195" t="s">
        <v>81</v>
      </c>
      <c r="AV4452" s="12" t="s">
        <v>81</v>
      </c>
      <c r="AW4452" s="12" t="s">
        <v>34</v>
      </c>
      <c r="AX4452" s="12" t="s">
        <v>72</v>
      </c>
      <c r="AY4452" s="195" t="s">
        <v>177</v>
      </c>
    </row>
    <row r="4453" spans="2:51" s="12" customFormat="1" ht="12">
      <c r="B4453" s="194"/>
      <c r="D4453" s="191" t="s">
        <v>188</v>
      </c>
      <c r="E4453" s="195" t="s">
        <v>3</v>
      </c>
      <c r="F4453" s="196" t="s">
        <v>773</v>
      </c>
      <c r="H4453" s="197">
        <v>7.7</v>
      </c>
      <c r="I4453" s="198"/>
      <c r="L4453" s="194"/>
      <c r="M4453" s="199"/>
      <c r="N4453" s="200"/>
      <c r="O4453" s="200"/>
      <c r="P4453" s="200"/>
      <c r="Q4453" s="200"/>
      <c r="R4453" s="200"/>
      <c r="S4453" s="200"/>
      <c r="T4453" s="201"/>
      <c r="AT4453" s="195" t="s">
        <v>188</v>
      </c>
      <c r="AU4453" s="195" t="s">
        <v>81</v>
      </c>
      <c r="AV4453" s="12" t="s">
        <v>81</v>
      </c>
      <c r="AW4453" s="12" t="s">
        <v>34</v>
      </c>
      <c r="AX4453" s="12" t="s">
        <v>72</v>
      </c>
      <c r="AY4453" s="195" t="s">
        <v>177</v>
      </c>
    </row>
    <row r="4454" spans="2:51" s="12" customFormat="1" ht="12">
      <c r="B4454" s="194"/>
      <c r="D4454" s="191" t="s">
        <v>188</v>
      </c>
      <c r="E4454" s="195" t="s">
        <v>3</v>
      </c>
      <c r="F4454" s="196" t="s">
        <v>772</v>
      </c>
      <c r="H4454" s="197">
        <v>7.91</v>
      </c>
      <c r="I4454" s="198"/>
      <c r="L4454" s="194"/>
      <c r="M4454" s="199"/>
      <c r="N4454" s="200"/>
      <c r="O4454" s="200"/>
      <c r="P4454" s="200"/>
      <c r="Q4454" s="200"/>
      <c r="R4454" s="200"/>
      <c r="S4454" s="200"/>
      <c r="T4454" s="201"/>
      <c r="AT4454" s="195" t="s">
        <v>188</v>
      </c>
      <c r="AU4454" s="195" t="s">
        <v>81</v>
      </c>
      <c r="AV4454" s="12" t="s">
        <v>81</v>
      </c>
      <c r="AW4454" s="12" t="s">
        <v>34</v>
      </c>
      <c r="AX4454" s="12" t="s">
        <v>72</v>
      </c>
      <c r="AY4454" s="195" t="s">
        <v>177</v>
      </c>
    </row>
    <row r="4455" spans="2:51" s="12" customFormat="1" ht="12">
      <c r="B4455" s="194"/>
      <c r="D4455" s="191" t="s">
        <v>188</v>
      </c>
      <c r="E4455" s="195" t="s">
        <v>3</v>
      </c>
      <c r="F4455" s="196" t="s">
        <v>790</v>
      </c>
      <c r="H4455" s="197">
        <v>18.64</v>
      </c>
      <c r="I4455" s="198"/>
      <c r="L4455" s="194"/>
      <c r="M4455" s="199"/>
      <c r="N4455" s="200"/>
      <c r="O4455" s="200"/>
      <c r="P4455" s="200"/>
      <c r="Q4455" s="200"/>
      <c r="R4455" s="200"/>
      <c r="S4455" s="200"/>
      <c r="T4455" s="201"/>
      <c r="AT4455" s="195" t="s">
        <v>188</v>
      </c>
      <c r="AU4455" s="195" t="s">
        <v>81</v>
      </c>
      <c r="AV4455" s="12" t="s">
        <v>81</v>
      </c>
      <c r="AW4455" s="12" t="s">
        <v>34</v>
      </c>
      <c r="AX4455" s="12" t="s">
        <v>72</v>
      </c>
      <c r="AY4455" s="195" t="s">
        <v>177</v>
      </c>
    </row>
    <row r="4456" spans="2:51" s="12" customFormat="1" ht="12">
      <c r="B4456" s="194"/>
      <c r="D4456" s="191" t="s">
        <v>188</v>
      </c>
      <c r="E4456" s="195" t="s">
        <v>3</v>
      </c>
      <c r="F4456" s="196" t="s">
        <v>775</v>
      </c>
      <c r="H4456" s="197">
        <v>20.25</v>
      </c>
      <c r="I4456" s="198"/>
      <c r="L4456" s="194"/>
      <c r="M4456" s="199"/>
      <c r="N4456" s="200"/>
      <c r="O4456" s="200"/>
      <c r="P4456" s="200"/>
      <c r="Q4456" s="200"/>
      <c r="R4456" s="200"/>
      <c r="S4456" s="200"/>
      <c r="T4456" s="201"/>
      <c r="AT4456" s="195" t="s">
        <v>188</v>
      </c>
      <c r="AU4456" s="195" t="s">
        <v>81</v>
      </c>
      <c r="AV4456" s="12" t="s">
        <v>81</v>
      </c>
      <c r="AW4456" s="12" t="s">
        <v>34</v>
      </c>
      <c r="AX4456" s="12" t="s">
        <v>72</v>
      </c>
      <c r="AY4456" s="195" t="s">
        <v>177</v>
      </c>
    </row>
    <row r="4457" spans="2:51" s="12" customFormat="1" ht="12">
      <c r="B4457" s="194"/>
      <c r="D4457" s="191" t="s">
        <v>188</v>
      </c>
      <c r="E4457" s="195" t="s">
        <v>3</v>
      </c>
      <c r="F4457" s="196" t="s">
        <v>775</v>
      </c>
      <c r="H4457" s="197">
        <v>20.25</v>
      </c>
      <c r="I4457" s="198"/>
      <c r="L4457" s="194"/>
      <c r="M4457" s="199"/>
      <c r="N4457" s="200"/>
      <c r="O4457" s="200"/>
      <c r="P4457" s="200"/>
      <c r="Q4457" s="200"/>
      <c r="R4457" s="200"/>
      <c r="S4457" s="200"/>
      <c r="T4457" s="201"/>
      <c r="AT4457" s="195" t="s">
        <v>188</v>
      </c>
      <c r="AU4457" s="195" t="s">
        <v>81</v>
      </c>
      <c r="AV4457" s="12" t="s">
        <v>81</v>
      </c>
      <c r="AW4457" s="12" t="s">
        <v>34</v>
      </c>
      <c r="AX4457" s="12" t="s">
        <v>72</v>
      </c>
      <c r="AY4457" s="195" t="s">
        <v>177</v>
      </c>
    </row>
    <row r="4458" spans="2:51" s="12" customFormat="1" ht="12">
      <c r="B4458" s="194"/>
      <c r="D4458" s="191" t="s">
        <v>188</v>
      </c>
      <c r="E4458" s="195" t="s">
        <v>3</v>
      </c>
      <c r="F4458" s="196" t="s">
        <v>775</v>
      </c>
      <c r="H4458" s="197">
        <v>20.25</v>
      </c>
      <c r="I4458" s="198"/>
      <c r="L4458" s="194"/>
      <c r="M4458" s="199"/>
      <c r="N4458" s="200"/>
      <c r="O4458" s="200"/>
      <c r="P4458" s="200"/>
      <c r="Q4458" s="200"/>
      <c r="R4458" s="200"/>
      <c r="S4458" s="200"/>
      <c r="T4458" s="201"/>
      <c r="AT4458" s="195" t="s">
        <v>188</v>
      </c>
      <c r="AU4458" s="195" t="s">
        <v>81</v>
      </c>
      <c r="AV4458" s="12" t="s">
        <v>81</v>
      </c>
      <c r="AW4458" s="12" t="s">
        <v>34</v>
      </c>
      <c r="AX4458" s="12" t="s">
        <v>72</v>
      </c>
      <c r="AY4458" s="195" t="s">
        <v>177</v>
      </c>
    </row>
    <row r="4459" spans="2:51" s="12" customFormat="1" ht="12">
      <c r="B4459" s="194"/>
      <c r="D4459" s="191" t="s">
        <v>188</v>
      </c>
      <c r="E4459" s="195" t="s">
        <v>3</v>
      </c>
      <c r="F4459" s="196" t="s">
        <v>775</v>
      </c>
      <c r="H4459" s="197">
        <v>20.25</v>
      </c>
      <c r="I4459" s="198"/>
      <c r="L4459" s="194"/>
      <c r="M4459" s="199"/>
      <c r="N4459" s="200"/>
      <c r="O4459" s="200"/>
      <c r="P4459" s="200"/>
      <c r="Q4459" s="200"/>
      <c r="R4459" s="200"/>
      <c r="S4459" s="200"/>
      <c r="T4459" s="201"/>
      <c r="AT4459" s="195" t="s">
        <v>188</v>
      </c>
      <c r="AU4459" s="195" t="s">
        <v>81</v>
      </c>
      <c r="AV4459" s="12" t="s">
        <v>81</v>
      </c>
      <c r="AW4459" s="12" t="s">
        <v>34</v>
      </c>
      <c r="AX4459" s="12" t="s">
        <v>72</v>
      </c>
      <c r="AY4459" s="195" t="s">
        <v>177</v>
      </c>
    </row>
    <row r="4460" spans="2:51" s="12" customFormat="1" ht="12">
      <c r="B4460" s="194"/>
      <c r="D4460" s="191" t="s">
        <v>188</v>
      </c>
      <c r="E4460" s="195" t="s">
        <v>3</v>
      </c>
      <c r="F4460" s="196" t="s">
        <v>776</v>
      </c>
      <c r="H4460" s="197">
        <v>20.376</v>
      </c>
      <c r="I4460" s="198"/>
      <c r="L4460" s="194"/>
      <c r="M4460" s="199"/>
      <c r="N4460" s="200"/>
      <c r="O4460" s="200"/>
      <c r="P4460" s="200"/>
      <c r="Q4460" s="200"/>
      <c r="R4460" s="200"/>
      <c r="S4460" s="200"/>
      <c r="T4460" s="201"/>
      <c r="AT4460" s="195" t="s">
        <v>188</v>
      </c>
      <c r="AU4460" s="195" t="s">
        <v>81</v>
      </c>
      <c r="AV4460" s="12" t="s">
        <v>81</v>
      </c>
      <c r="AW4460" s="12" t="s">
        <v>34</v>
      </c>
      <c r="AX4460" s="12" t="s">
        <v>72</v>
      </c>
      <c r="AY4460" s="195" t="s">
        <v>177</v>
      </c>
    </row>
    <row r="4461" spans="2:51" s="12" customFormat="1" ht="12">
      <c r="B4461" s="194"/>
      <c r="D4461" s="191" t="s">
        <v>188</v>
      </c>
      <c r="E4461" s="195" t="s">
        <v>3</v>
      </c>
      <c r="F4461" s="196" t="s">
        <v>776</v>
      </c>
      <c r="H4461" s="197">
        <v>20.376</v>
      </c>
      <c r="I4461" s="198"/>
      <c r="L4461" s="194"/>
      <c r="M4461" s="199"/>
      <c r="N4461" s="200"/>
      <c r="O4461" s="200"/>
      <c r="P4461" s="200"/>
      <c r="Q4461" s="200"/>
      <c r="R4461" s="200"/>
      <c r="S4461" s="200"/>
      <c r="T4461" s="201"/>
      <c r="AT4461" s="195" t="s">
        <v>188</v>
      </c>
      <c r="AU4461" s="195" t="s">
        <v>81</v>
      </c>
      <c r="AV4461" s="12" t="s">
        <v>81</v>
      </c>
      <c r="AW4461" s="12" t="s">
        <v>34</v>
      </c>
      <c r="AX4461" s="12" t="s">
        <v>72</v>
      </c>
      <c r="AY4461" s="195" t="s">
        <v>177</v>
      </c>
    </row>
    <row r="4462" spans="2:51" s="12" customFormat="1" ht="12">
      <c r="B4462" s="194"/>
      <c r="D4462" s="191" t="s">
        <v>188</v>
      </c>
      <c r="E4462" s="195" t="s">
        <v>3</v>
      </c>
      <c r="F4462" s="196" t="s">
        <v>791</v>
      </c>
      <c r="H4462" s="197">
        <v>2.34</v>
      </c>
      <c r="I4462" s="198"/>
      <c r="L4462" s="194"/>
      <c r="M4462" s="199"/>
      <c r="N4462" s="200"/>
      <c r="O4462" s="200"/>
      <c r="P4462" s="200"/>
      <c r="Q4462" s="200"/>
      <c r="R4462" s="200"/>
      <c r="S4462" s="200"/>
      <c r="T4462" s="201"/>
      <c r="AT4462" s="195" t="s">
        <v>188</v>
      </c>
      <c r="AU4462" s="195" t="s">
        <v>81</v>
      </c>
      <c r="AV4462" s="12" t="s">
        <v>81</v>
      </c>
      <c r="AW4462" s="12" t="s">
        <v>34</v>
      </c>
      <c r="AX4462" s="12" t="s">
        <v>72</v>
      </c>
      <c r="AY4462" s="195" t="s">
        <v>177</v>
      </c>
    </row>
    <row r="4463" spans="2:51" s="12" customFormat="1" ht="12">
      <c r="B4463" s="194"/>
      <c r="D4463" s="191" t="s">
        <v>188</v>
      </c>
      <c r="E4463" s="195" t="s">
        <v>3</v>
      </c>
      <c r="F4463" s="196" t="s">
        <v>778</v>
      </c>
      <c r="H4463" s="197">
        <v>2.736</v>
      </c>
      <c r="I4463" s="198"/>
      <c r="L4463" s="194"/>
      <c r="M4463" s="199"/>
      <c r="N4463" s="200"/>
      <c r="O4463" s="200"/>
      <c r="P4463" s="200"/>
      <c r="Q4463" s="200"/>
      <c r="R4463" s="200"/>
      <c r="S4463" s="200"/>
      <c r="T4463" s="201"/>
      <c r="AT4463" s="195" t="s">
        <v>188</v>
      </c>
      <c r="AU4463" s="195" t="s">
        <v>81</v>
      </c>
      <c r="AV4463" s="12" t="s">
        <v>81</v>
      </c>
      <c r="AW4463" s="12" t="s">
        <v>34</v>
      </c>
      <c r="AX4463" s="12" t="s">
        <v>72</v>
      </c>
      <c r="AY4463" s="195" t="s">
        <v>177</v>
      </c>
    </row>
    <row r="4464" spans="2:51" s="12" customFormat="1" ht="12">
      <c r="B4464" s="194"/>
      <c r="D4464" s="191" t="s">
        <v>188</v>
      </c>
      <c r="E4464" s="195" t="s">
        <v>3</v>
      </c>
      <c r="F4464" s="196" t="s">
        <v>792</v>
      </c>
      <c r="H4464" s="197">
        <v>1.56</v>
      </c>
      <c r="I4464" s="198"/>
      <c r="L4464" s="194"/>
      <c r="M4464" s="199"/>
      <c r="N4464" s="200"/>
      <c r="O4464" s="200"/>
      <c r="P4464" s="200"/>
      <c r="Q4464" s="200"/>
      <c r="R4464" s="200"/>
      <c r="S4464" s="200"/>
      <c r="T4464" s="201"/>
      <c r="AT4464" s="195" t="s">
        <v>188</v>
      </c>
      <c r="AU4464" s="195" t="s">
        <v>81</v>
      </c>
      <c r="AV4464" s="12" t="s">
        <v>81</v>
      </c>
      <c r="AW4464" s="12" t="s">
        <v>34</v>
      </c>
      <c r="AX4464" s="12" t="s">
        <v>72</v>
      </c>
      <c r="AY4464" s="195" t="s">
        <v>177</v>
      </c>
    </row>
    <row r="4465" spans="2:51" s="12" customFormat="1" ht="12">
      <c r="B4465" s="194"/>
      <c r="D4465" s="191" t="s">
        <v>188</v>
      </c>
      <c r="E4465" s="195" t="s">
        <v>3</v>
      </c>
      <c r="F4465" s="196" t="s">
        <v>793</v>
      </c>
      <c r="H4465" s="197">
        <v>5.67</v>
      </c>
      <c r="I4465" s="198"/>
      <c r="L4465" s="194"/>
      <c r="M4465" s="199"/>
      <c r="N4465" s="200"/>
      <c r="O4465" s="200"/>
      <c r="P4465" s="200"/>
      <c r="Q4465" s="200"/>
      <c r="R4465" s="200"/>
      <c r="S4465" s="200"/>
      <c r="T4465" s="201"/>
      <c r="AT4465" s="195" t="s">
        <v>188</v>
      </c>
      <c r="AU4465" s="195" t="s">
        <v>81</v>
      </c>
      <c r="AV4465" s="12" t="s">
        <v>81</v>
      </c>
      <c r="AW4465" s="12" t="s">
        <v>34</v>
      </c>
      <c r="AX4465" s="12" t="s">
        <v>72</v>
      </c>
      <c r="AY4465" s="195" t="s">
        <v>177</v>
      </c>
    </row>
    <row r="4466" spans="2:51" s="12" customFormat="1" ht="12">
      <c r="B4466" s="194"/>
      <c r="D4466" s="191" t="s">
        <v>188</v>
      </c>
      <c r="E4466" s="195" t="s">
        <v>3</v>
      </c>
      <c r="F4466" s="196" t="s">
        <v>794</v>
      </c>
      <c r="H4466" s="197">
        <v>20.67</v>
      </c>
      <c r="I4466" s="198"/>
      <c r="L4466" s="194"/>
      <c r="M4466" s="199"/>
      <c r="N4466" s="200"/>
      <c r="O4466" s="200"/>
      <c r="P4466" s="200"/>
      <c r="Q4466" s="200"/>
      <c r="R4466" s="200"/>
      <c r="S4466" s="200"/>
      <c r="T4466" s="201"/>
      <c r="AT4466" s="195" t="s">
        <v>188</v>
      </c>
      <c r="AU4466" s="195" t="s">
        <v>81</v>
      </c>
      <c r="AV4466" s="12" t="s">
        <v>81</v>
      </c>
      <c r="AW4466" s="12" t="s">
        <v>34</v>
      </c>
      <c r="AX4466" s="12" t="s">
        <v>72</v>
      </c>
      <c r="AY4466" s="195" t="s">
        <v>177</v>
      </c>
    </row>
    <row r="4467" spans="2:51" s="12" customFormat="1" ht="12">
      <c r="B4467" s="194"/>
      <c r="D4467" s="191" t="s">
        <v>188</v>
      </c>
      <c r="E4467" s="195" t="s">
        <v>3</v>
      </c>
      <c r="F4467" s="196" t="s">
        <v>794</v>
      </c>
      <c r="H4467" s="197">
        <v>20.67</v>
      </c>
      <c r="I4467" s="198"/>
      <c r="L4467" s="194"/>
      <c r="M4467" s="199"/>
      <c r="N4467" s="200"/>
      <c r="O4467" s="200"/>
      <c r="P4467" s="200"/>
      <c r="Q4467" s="200"/>
      <c r="R4467" s="200"/>
      <c r="S4467" s="200"/>
      <c r="T4467" s="201"/>
      <c r="AT4467" s="195" t="s">
        <v>188</v>
      </c>
      <c r="AU4467" s="195" t="s">
        <v>81</v>
      </c>
      <c r="AV4467" s="12" t="s">
        <v>81</v>
      </c>
      <c r="AW4467" s="12" t="s">
        <v>34</v>
      </c>
      <c r="AX4467" s="12" t="s">
        <v>72</v>
      </c>
      <c r="AY4467" s="195" t="s">
        <v>177</v>
      </c>
    </row>
    <row r="4468" spans="2:51" s="12" customFormat="1" ht="12">
      <c r="B4468" s="194"/>
      <c r="D4468" s="191" t="s">
        <v>188</v>
      </c>
      <c r="E4468" s="195" t="s">
        <v>3</v>
      </c>
      <c r="F4468" s="196" t="s">
        <v>794</v>
      </c>
      <c r="H4468" s="197">
        <v>20.67</v>
      </c>
      <c r="I4468" s="198"/>
      <c r="L4468" s="194"/>
      <c r="M4468" s="199"/>
      <c r="N4468" s="200"/>
      <c r="O4468" s="200"/>
      <c r="P4468" s="200"/>
      <c r="Q4468" s="200"/>
      <c r="R4468" s="200"/>
      <c r="S4468" s="200"/>
      <c r="T4468" s="201"/>
      <c r="AT4468" s="195" t="s">
        <v>188</v>
      </c>
      <c r="AU4468" s="195" t="s">
        <v>81</v>
      </c>
      <c r="AV4468" s="12" t="s">
        <v>81</v>
      </c>
      <c r="AW4468" s="12" t="s">
        <v>34</v>
      </c>
      <c r="AX4468" s="12" t="s">
        <v>72</v>
      </c>
      <c r="AY4468" s="195" t="s">
        <v>177</v>
      </c>
    </row>
    <row r="4469" spans="2:51" s="12" customFormat="1" ht="12">
      <c r="B4469" s="194"/>
      <c r="D4469" s="191" t="s">
        <v>188</v>
      </c>
      <c r="E4469" s="195" t="s">
        <v>3</v>
      </c>
      <c r="F4469" s="196" t="s">
        <v>795</v>
      </c>
      <c r="H4469" s="197">
        <v>19.988</v>
      </c>
      <c r="I4469" s="198"/>
      <c r="L4469" s="194"/>
      <c r="M4469" s="199"/>
      <c r="N4469" s="200"/>
      <c r="O4469" s="200"/>
      <c r="P4469" s="200"/>
      <c r="Q4469" s="200"/>
      <c r="R4469" s="200"/>
      <c r="S4469" s="200"/>
      <c r="T4469" s="201"/>
      <c r="AT4469" s="195" t="s">
        <v>188</v>
      </c>
      <c r="AU4469" s="195" t="s">
        <v>81</v>
      </c>
      <c r="AV4469" s="12" t="s">
        <v>81</v>
      </c>
      <c r="AW4469" s="12" t="s">
        <v>34</v>
      </c>
      <c r="AX4469" s="12" t="s">
        <v>72</v>
      </c>
      <c r="AY4469" s="195" t="s">
        <v>177</v>
      </c>
    </row>
    <row r="4470" spans="2:51" s="12" customFormat="1" ht="12">
      <c r="B4470" s="194"/>
      <c r="D4470" s="191" t="s">
        <v>188</v>
      </c>
      <c r="E4470" s="195" t="s">
        <v>3</v>
      </c>
      <c r="F4470" s="196" t="s">
        <v>795</v>
      </c>
      <c r="H4470" s="197">
        <v>19.988</v>
      </c>
      <c r="I4470" s="198"/>
      <c r="L4470" s="194"/>
      <c r="M4470" s="199"/>
      <c r="N4470" s="200"/>
      <c r="O4470" s="200"/>
      <c r="P4470" s="200"/>
      <c r="Q4470" s="200"/>
      <c r="R4470" s="200"/>
      <c r="S4470" s="200"/>
      <c r="T4470" s="201"/>
      <c r="AT4470" s="195" t="s">
        <v>188</v>
      </c>
      <c r="AU4470" s="195" t="s">
        <v>81</v>
      </c>
      <c r="AV4470" s="12" t="s">
        <v>81</v>
      </c>
      <c r="AW4470" s="12" t="s">
        <v>34</v>
      </c>
      <c r="AX4470" s="12" t="s">
        <v>72</v>
      </c>
      <c r="AY4470" s="195" t="s">
        <v>177</v>
      </c>
    </row>
    <row r="4471" spans="2:51" s="12" customFormat="1" ht="12">
      <c r="B4471" s="194"/>
      <c r="D4471" s="191" t="s">
        <v>188</v>
      </c>
      <c r="E4471" s="195" t="s">
        <v>3</v>
      </c>
      <c r="F4471" s="196" t="s">
        <v>795</v>
      </c>
      <c r="H4471" s="197">
        <v>19.988</v>
      </c>
      <c r="I4471" s="198"/>
      <c r="L4471" s="194"/>
      <c r="M4471" s="199"/>
      <c r="N4471" s="200"/>
      <c r="O4471" s="200"/>
      <c r="P4471" s="200"/>
      <c r="Q4471" s="200"/>
      <c r="R4471" s="200"/>
      <c r="S4471" s="200"/>
      <c r="T4471" s="201"/>
      <c r="AT4471" s="195" t="s">
        <v>188</v>
      </c>
      <c r="AU4471" s="195" t="s">
        <v>81</v>
      </c>
      <c r="AV4471" s="12" t="s">
        <v>81</v>
      </c>
      <c r="AW4471" s="12" t="s">
        <v>34</v>
      </c>
      <c r="AX4471" s="12" t="s">
        <v>72</v>
      </c>
      <c r="AY4471" s="195" t="s">
        <v>177</v>
      </c>
    </row>
    <row r="4472" spans="2:51" s="12" customFormat="1" ht="12">
      <c r="B4472" s="194"/>
      <c r="D4472" s="191" t="s">
        <v>188</v>
      </c>
      <c r="E4472" s="195" t="s">
        <v>3</v>
      </c>
      <c r="F4472" s="196" t="s">
        <v>796</v>
      </c>
      <c r="H4472" s="197">
        <v>2.82</v>
      </c>
      <c r="I4472" s="198"/>
      <c r="L4472" s="194"/>
      <c r="M4472" s="199"/>
      <c r="N4472" s="200"/>
      <c r="O4472" s="200"/>
      <c r="P4472" s="200"/>
      <c r="Q4472" s="200"/>
      <c r="R4472" s="200"/>
      <c r="S4472" s="200"/>
      <c r="T4472" s="201"/>
      <c r="AT4472" s="195" t="s">
        <v>188</v>
      </c>
      <c r="AU4472" s="195" t="s">
        <v>81</v>
      </c>
      <c r="AV4472" s="12" t="s">
        <v>81</v>
      </c>
      <c r="AW4472" s="12" t="s">
        <v>34</v>
      </c>
      <c r="AX4472" s="12" t="s">
        <v>72</v>
      </c>
      <c r="AY4472" s="195" t="s">
        <v>177</v>
      </c>
    </row>
    <row r="4473" spans="2:51" s="12" customFormat="1" ht="12">
      <c r="B4473" s="194"/>
      <c r="D4473" s="191" t="s">
        <v>188</v>
      </c>
      <c r="E4473" s="195" t="s">
        <v>3</v>
      </c>
      <c r="F4473" s="196" t="s">
        <v>797</v>
      </c>
      <c r="H4473" s="197">
        <v>32.135</v>
      </c>
      <c r="I4473" s="198"/>
      <c r="L4473" s="194"/>
      <c r="M4473" s="199"/>
      <c r="N4473" s="200"/>
      <c r="O4473" s="200"/>
      <c r="P4473" s="200"/>
      <c r="Q4473" s="200"/>
      <c r="R4473" s="200"/>
      <c r="S4473" s="200"/>
      <c r="T4473" s="201"/>
      <c r="AT4473" s="195" t="s">
        <v>188</v>
      </c>
      <c r="AU4473" s="195" t="s">
        <v>81</v>
      </c>
      <c r="AV4473" s="12" t="s">
        <v>81</v>
      </c>
      <c r="AW4473" s="12" t="s">
        <v>34</v>
      </c>
      <c r="AX4473" s="12" t="s">
        <v>72</v>
      </c>
      <c r="AY4473" s="195" t="s">
        <v>177</v>
      </c>
    </row>
    <row r="4474" spans="2:51" s="12" customFormat="1" ht="12">
      <c r="B4474" s="194"/>
      <c r="D4474" s="191" t="s">
        <v>188</v>
      </c>
      <c r="E4474" s="195" t="s">
        <v>3</v>
      </c>
      <c r="F4474" s="196" t="s">
        <v>798</v>
      </c>
      <c r="H4474" s="197">
        <v>14.79</v>
      </c>
      <c r="I4474" s="198"/>
      <c r="L4474" s="194"/>
      <c r="M4474" s="199"/>
      <c r="N4474" s="200"/>
      <c r="O4474" s="200"/>
      <c r="P4474" s="200"/>
      <c r="Q4474" s="200"/>
      <c r="R4474" s="200"/>
      <c r="S4474" s="200"/>
      <c r="T4474" s="201"/>
      <c r="AT4474" s="195" t="s">
        <v>188</v>
      </c>
      <c r="AU4474" s="195" t="s">
        <v>81</v>
      </c>
      <c r="AV4474" s="12" t="s">
        <v>81</v>
      </c>
      <c r="AW4474" s="12" t="s">
        <v>34</v>
      </c>
      <c r="AX4474" s="12" t="s">
        <v>72</v>
      </c>
      <c r="AY4474" s="195" t="s">
        <v>177</v>
      </c>
    </row>
    <row r="4475" spans="2:51" s="12" customFormat="1" ht="12">
      <c r="B4475" s="194"/>
      <c r="D4475" s="191" t="s">
        <v>188</v>
      </c>
      <c r="E4475" s="195" t="s">
        <v>3</v>
      </c>
      <c r="F4475" s="196" t="s">
        <v>799</v>
      </c>
      <c r="H4475" s="197">
        <v>11.2</v>
      </c>
      <c r="I4475" s="198"/>
      <c r="L4475" s="194"/>
      <c r="M4475" s="199"/>
      <c r="N4475" s="200"/>
      <c r="O4475" s="200"/>
      <c r="P4475" s="200"/>
      <c r="Q4475" s="200"/>
      <c r="R4475" s="200"/>
      <c r="S4475" s="200"/>
      <c r="T4475" s="201"/>
      <c r="AT4475" s="195" t="s">
        <v>188</v>
      </c>
      <c r="AU4475" s="195" t="s">
        <v>81</v>
      </c>
      <c r="AV4475" s="12" t="s">
        <v>81</v>
      </c>
      <c r="AW4475" s="12" t="s">
        <v>34</v>
      </c>
      <c r="AX4475" s="12" t="s">
        <v>72</v>
      </c>
      <c r="AY4475" s="195" t="s">
        <v>177</v>
      </c>
    </row>
    <row r="4476" spans="2:51" s="12" customFormat="1" ht="12">
      <c r="B4476" s="194"/>
      <c r="D4476" s="191" t="s">
        <v>188</v>
      </c>
      <c r="E4476" s="195" t="s">
        <v>3</v>
      </c>
      <c r="F4476" s="196" t="s">
        <v>787</v>
      </c>
      <c r="H4476" s="197">
        <v>22.56</v>
      </c>
      <c r="I4476" s="198"/>
      <c r="L4476" s="194"/>
      <c r="M4476" s="199"/>
      <c r="N4476" s="200"/>
      <c r="O4476" s="200"/>
      <c r="P4476" s="200"/>
      <c r="Q4476" s="200"/>
      <c r="R4476" s="200"/>
      <c r="S4476" s="200"/>
      <c r="T4476" s="201"/>
      <c r="AT4476" s="195" t="s">
        <v>188</v>
      </c>
      <c r="AU4476" s="195" t="s">
        <v>81</v>
      </c>
      <c r="AV4476" s="12" t="s">
        <v>81</v>
      </c>
      <c r="AW4476" s="12" t="s">
        <v>34</v>
      </c>
      <c r="AX4476" s="12" t="s">
        <v>72</v>
      </c>
      <c r="AY4476" s="195" t="s">
        <v>177</v>
      </c>
    </row>
    <row r="4477" spans="2:51" s="12" customFormat="1" ht="12">
      <c r="B4477" s="194"/>
      <c r="D4477" s="191" t="s">
        <v>188</v>
      </c>
      <c r="E4477" s="195" t="s">
        <v>3</v>
      </c>
      <c r="F4477" s="196" t="s">
        <v>800</v>
      </c>
      <c r="H4477" s="197">
        <v>13.74</v>
      </c>
      <c r="I4477" s="198"/>
      <c r="L4477" s="194"/>
      <c r="M4477" s="199"/>
      <c r="N4477" s="200"/>
      <c r="O4477" s="200"/>
      <c r="P4477" s="200"/>
      <c r="Q4477" s="200"/>
      <c r="R4477" s="200"/>
      <c r="S4477" s="200"/>
      <c r="T4477" s="201"/>
      <c r="AT4477" s="195" t="s">
        <v>188</v>
      </c>
      <c r="AU4477" s="195" t="s">
        <v>81</v>
      </c>
      <c r="AV4477" s="12" t="s">
        <v>81</v>
      </c>
      <c r="AW4477" s="12" t="s">
        <v>34</v>
      </c>
      <c r="AX4477" s="12" t="s">
        <v>72</v>
      </c>
      <c r="AY4477" s="195" t="s">
        <v>177</v>
      </c>
    </row>
    <row r="4478" spans="2:51" s="12" customFormat="1" ht="12">
      <c r="B4478" s="194"/>
      <c r="D4478" s="191" t="s">
        <v>188</v>
      </c>
      <c r="E4478" s="195" t="s">
        <v>3</v>
      </c>
      <c r="F4478" s="196" t="s">
        <v>800</v>
      </c>
      <c r="H4478" s="197">
        <v>13.74</v>
      </c>
      <c r="I4478" s="198"/>
      <c r="L4478" s="194"/>
      <c r="M4478" s="199"/>
      <c r="N4478" s="200"/>
      <c r="O4478" s="200"/>
      <c r="P4478" s="200"/>
      <c r="Q4478" s="200"/>
      <c r="R4478" s="200"/>
      <c r="S4478" s="200"/>
      <c r="T4478" s="201"/>
      <c r="AT4478" s="195" t="s">
        <v>188</v>
      </c>
      <c r="AU4478" s="195" t="s">
        <v>81</v>
      </c>
      <c r="AV4478" s="12" t="s">
        <v>81</v>
      </c>
      <c r="AW4478" s="12" t="s">
        <v>34</v>
      </c>
      <c r="AX4478" s="12" t="s">
        <v>72</v>
      </c>
      <c r="AY4478" s="195" t="s">
        <v>177</v>
      </c>
    </row>
    <row r="4479" spans="2:51" s="14" customFormat="1" ht="12">
      <c r="B4479" s="221"/>
      <c r="D4479" s="191" t="s">
        <v>188</v>
      </c>
      <c r="E4479" s="222" t="s">
        <v>3</v>
      </c>
      <c r="F4479" s="223" t="s">
        <v>367</v>
      </c>
      <c r="H4479" s="224">
        <v>474.547</v>
      </c>
      <c r="I4479" s="225"/>
      <c r="L4479" s="221"/>
      <c r="M4479" s="226"/>
      <c r="N4479" s="227"/>
      <c r="O4479" s="227"/>
      <c r="P4479" s="227"/>
      <c r="Q4479" s="227"/>
      <c r="R4479" s="227"/>
      <c r="S4479" s="227"/>
      <c r="T4479" s="228"/>
      <c r="AT4479" s="222" t="s">
        <v>188</v>
      </c>
      <c r="AU4479" s="222" t="s">
        <v>81</v>
      </c>
      <c r="AV4479" s="14" t="s">
        <v>194</v>
      </c>
      <c r="AW4479" s="14" t="s">
        <v>34</v>
      </c>
      <c r="AX4479" s="14" t="s">
        <v>72</v>
      </c>
      <c r="AY4479" s="222" t="s">
        <v>177</v>
      </c>
    </row>
    <row r="4480" spans="2:51" s="12" customFormat="1" ht="12">
      <c r="B4480" s="194"/>
      <c r="D4480" s="191" t="s">
        <v>188</v>
      </c>
      <c r="E4480" s="195" t="s">
        <v>3</v>
      </c>
      <c r="F4480" s="196" t="s">
        <v>801</v>
      </c>
      <c r="H4480" s="197">
        <v>10.465</v>
      </c>
      <c r="I4480" s="198"/>
      <c r="L4480" s="194"/>
      <c r="M4480" s="199"/>
      <c r="N4480" s="200"/>
      <c r="O4480" s="200"/>
      <c r="P4480" s="200"/>
      <c r="Q4480" s="200"/>
      <c r="R4480" s="200"/>
      <c r="S4480" s="200"/>
      <c r="T4480" s="201"/>
      <c r="AT4480" s="195" t="s">
        <v>188</v>
      </c>
      <c r="AU4480" s="195" t="s">
        <v>81</v>
      </c>
      <c r="AV4480" s="12" t="s">
        <v>81</v>
      </c>
      <c r="AW4480" s="12" t="s">
        <v>34</v>
      </c>
      <c r="AX4480" s="12" t="s">
        <v>72</v>
      </c>
      <c r="AY4480" s="195" t="s">
        <v>177</v>
      </c>
    </row>
    <row r="4481" spans="2:51" s="12" customFormat="1" ht="12">
      <c r="B4481" s="194"/>
      <c r="D4481" s="191" t="s">
        <v>188</v>
      </c>
      <c r="E4481" s="195" t="s">
        <v>3</v>
      </c>
      <c r="F4481" s="196" t="s">
        <v>802</v>
      </c>
      <c r="H4481" s="197">
        <v>10.255</v>
      </c>
      <c r="I4481" s="198"/>
      <c r="L4481" s="194"/>
      <c r="M4481" s="199"/>
      <c r="N4481" s="200"/>
      <c r="O4481" s="200"/>
      <c r="P4481" s="200"/>
      <c r="Q4481" s="200"/>
      <c r="R4481" s="200"/>
      <c r="S4481" s="200"/>
      <c r="T4481" s="201"/>
      <c r="AT4481" s="195" t="s">
        <v>188</v>
      </c>
      <c r="AU4481" s="195" t="s">
        <v>81</v>
      </c>
      <c r="AV4481" s="12" t="s">
        <v>81</v>
      </c>
      <c r="AW4481" s="12" t="s">
        <v>34</v>
      </c>
      <c r="AX4481" s="12" t="s">
        <v>72</v>
      </c>
      <c r="AY4481" s="195" t="s">
        <v>177</v>
      </c>
    </row>
    <row r="4482" spans="2:51" s="12" customFormat="1" ht="12">
      <c r="B4482" s="194"/>
      <c r="D4482" s="191" t="s">
        <v>188</v>
      </c>
      <c r="E4482" s="195" t="s">
        <v>3</v>
      </c>
      <c r="F4482" s="196" t="s">
        <v>803</v>
      </c>
      <c r="H4482" s="197">
        <v>7.385</v>
      </c>
      <c r="I4482" s="198"/>
      <c r="L4482" s="194"/>
      <c r="M4482" s="199"/>
      <c r="N4482" s="200"/>
      <c r="O4482" s="200"/>
      <c r="P4482" s="200"/>
      <c r="Q4482" s="200"/>
      <c r="R4482" s="200"/>
      <c r="S4482" s="200"/>
      <c r="T4482" s="201"/>
      <c r="AT4482" s="195" t="s">
        <v>188</v>
      </c>
      <c r="AU4482" s="195" t="s">
        <v>81</v>
      </c>
      <c r="AV4482" s="12" t="s">
        <v>81</v>
      </c>
      <c r="AW4482" s="12" t="s">
        <v>34</v>
      </c>
      <c r="AX4482" s="12" t="s">
        <v>72</v>
      </c>
      <c r="AY4482" s="195" t="s">
        <v>177</v>
      </c>
    </row>
    <row r="4483" spans="2:51" s="12" customFormat="1" ht="12">
      <c r="B4483" s="194"/>
      <c r="D4483" s="191" t="s">
        <v>188</v>
      </c>
      <c r="E4483" s="195" t="s">
        <v>3</v>
      </c>
      <c r="F4483" s="196" t="s">
        <v>804</v>
      </c>
      <c r="H4483" s="197">
        <v>7.175</v>
      </c>
      <c r="I4483" s="198"/>
      <c r="L4483" s="194"/>
      <c r="M4483" s="199"/>
      <c r="N4483" s="200"/>
      <c r="O4483" s="200"/>
      <c r="P4483" s="200"/>
      <c r="Q4483" s="200"/>
      <c r="R4483" s="200"/>
      <c r="S4483" s="200"/>
      <c r="T4483" s="201"/>
      <c r="AT4483" s="195" t="s">
        <v>188</v>
      </c>
      <c r="AU4483" s="195" t="s">
        <v>81</v>
      </c>
      <c r="AV4483" s="12" t="s">
        <v>81</v>
      </c>
      <c r="AW4483" s="12" t="s">
        <v>34</v>
      </c>
      <c r="AX4483" s="12" t="s">
        <v>72</v>
      </c>
      <c r="AY4483" s="195" t="s">
        <v>177</v>
      </c>
    </row>
    <row r="4484" spans="2:51" s="12" customFormat="1" ht="12">
      <c r="B4484" s="194"/>
      <c r="D4484" s="191" t="s">
        <v>188</v>
      </c>
      <c r="E4484" s="195" t="s">
        <v>3</v>
      </c>
      <c r="F4484" s="196" t="s">
        <v>805</v>
      </c>
      <c r="H4484" s="197">
        <v>16.75</v>
      </c>
      <c r="I4484" s="198"/>
      <c r="L4484" s="194"/>
      <c r="M4484" s="199"/>
      <c r="N4484" s="200"/>
      <c r="O4484" s="200"/>
      <c r="P4484" s="200"/>
      <c r="Q4484" s="200"/>
      <c r="R4484" s="200"/>
      <c r="S4484" s="200"/>
      <c r="T4484" s="201"/>
      <c r="AT4484" s="195" t="s">
        <v>188</v>
      </c>
      <c r="AU4484" s="195" t="s">
        <v>81</v>
      </c>
      <c r="AV4484" s="12" t="s">
        <v>81</v>
      </c>
      <c r="AW4484" s="12" t="s">
        <v>34</v>
      </c>
      <c r="AX4484" s="12" t="s">
        <v>72</v>
      </c>
      <c r="AY4484" s="195" t="s">
        <v>177</v>
      </c>
    </row>
    <row r="4485" spans="2:51" s="12" customFormat="1" ht="12">
      <c r="B4485" s="194"/>
      <c r="D4485" s="191" t="s">
        <v>188</v>
      </c>
      <c r="E4485" s="195" t="s">
        <v>3</v>
      </c>
      <c r="F4485" s="196" t="s">
        <v>806</v>
      </c>
      <c r="H4485" s="197">
        <v>13.221</v>
      </c>
      <c r="I4485" s="198"/>
      <c r="L4485" s="194"/>
      <c r="M4485" s="199"/>
      <c r="N4485" s="200"/>
      <c r="O4485" s="200"/>
      <c r="P4485" s="200"/>
      <c r="Q4485" s="200"/>
      <c r="R4485" s="200"/>
      <c r="S4485" s="200"/>
      <c r="T4485" s="201"/>
      <c r="AT4485" s="195" t="s">
        <v>188</v>
      </c>
      <c r="AU4485" s="195" t="s">
        <v>81</v>
      </c>
      <c r="AV4485" s="12" t="s">
        <v>81</v>
      </c>
      <c r="AW4485" s="12" t="s">
        <v>34</v>
      </c>
      <c r="AX4485" s="12" t="s">
        <v>72</v>
      </c>
      <c r="AY4485" s="195" t="s">
        <v>177</v>
      </c>
    </row>
    <row r="4486" spans="2:51" s="12" customFormat="1" ht="12">
      <c r="B4486" s="194"/>
      <c r="D4486" s="191" t="s">
        <v>188</v>
      </c>
      <c r="E4486" s="195" t="s">
        <v>3</v>
      </c>
      <c r="F4486" s="196" t="s">
        <v>807</v>
      </c>
      <c r="H4486" s="197">
        <v>33.08</v>
      </c>
      <c r="I4486" s="198"/>
      <c r="L4486" s="194"/>
      <c r="M4486" s="199"/>
      <c r="N4486" s="200"/>
      <c r="O4486" s="200"/>
      <c r="P4486" s="200"/>
      <c r="Q4486" s="200"/>
      <c r="R4486" s="200"/>
      <c r="S4486" s="200"/>
      <c r="T4486" s="201"/>
      <c r="AT4486" s="195" t="s">
        <v>188</v>
      </c>
      <c r="AU4486" s="195" t="s">
        <v>81</v>
      </c>
      <c r="AV4486" s="12" t="s">
        <v>81</v>
      </c>
      <c r="AW4486" s="12" t="s">
        <v>34</v>
      </c>
      <c r="AX4486" s="12" t="s">
        <v>72</v>
      </c>
      <c r="AY4486" s="195" t="s">
        <v>177</v>
      </c>
    </row>
    <row r="4487" spans="2:51" s="12" customFormat="1" ht="12">
      <c r="B4487" s="194"/>
      <c r="D4487" s="191" t="s">
        <v>188</v>
      </c>
      <c r="E4487" s="195" t="s">
        <v>3</v>
      </c>
      <c r="F4487" s="196" t="s">
        <v>808</v>
      </c>
      <c r="H4487" s="197">
        <v>3.48</v>
      </c>
      <c r="I4487" s="198"/>
      <c r="L4487" s="194"/>
      <c r="M4487" s="199"/>
      <c r="N4487" s="200"/>
      <c r="O4487" s="200"/>
      <c r="P4487" s="200"/>
      <c r="Q4487" s="200"/>
      <c r="R4487" s="200"/>
      <c r="S4487" s="200"/>
      <c r="T4487" s="201"/>
      <c r="AT4487" s="195" t="s">
        <v>188</v>
      </c>
      <c r="AU4487" s="195" t="s">
        <v>81</v>
      </c>
      <c r="AV4487" s="12" t="s">
        <v>81</v>
      </c>
      <c r="AW4487" s="12" t="s">
        <v>34</v>
      </c>
      <c r="AX4487" s="12" t="s">
        <v>72</v>
      </c>
      <c r="AY4487" s="195" t="s">
        <v>177</v>
      </c>
    </row>
    <row r="4488" spans="2:51" s="12" customFormat="1" ht="12">
      <c r="B4488" s="194"/>
      <c r="D4488" s="191" t="s">
        <v>188</v>
      </c>
      <c r="E4488" s="195" t="s">
        <v>3</v>
      </c>
      <c r="F4488" s="196" t="s">
        <v>791</v>
      </c>
      <c r="H4488" s="197">
        <v>2.34</v>
      </c>
      <c r="I4488" s="198"/>
      <c r="L4488" s="194"/>
      <c r="M4488" s="199"/>
      <c r="N4488" s="200"/>
      <c r="O4488" s="200"/>
      <c r="P4488" s="200"/>
      <c r="Q4488" s="200"/>
      <c r="R4488" s="200"/>
      <c r="S4488" s="200"/>
      <c r="T4488" s="201"/>
      <c r="AT4488" s="195" t="s">
        <v>188</v>
      </c>
      <c r="AU4488" s="195" t="s">
        <v>81</v>
      </c>
      <c r="AV4488" s="12" t="s">
        <v>81</v>
      </c>
      <c r="AW4488" s="12" t="s">
        <v>34</v>
      </c>
      <c r="AX4488" s="12" t="s">
        <v>72</v>
      </c>
      <c r="AY4488" s="195" t="s">
        <v>177</v>
      </c>
    </row>
    <row r="4489" spans="2:51" s="12" customFormat="1" ht="12">
      <c r="B4489" s="194"/>
      <c r="D4489" s="191" t="s">
        <v>188</v>
      </c>
      <c r="E4489" s="195" t="s">
        <v>3</v>
      </c>
      <c r="F4489" s="196" t="s">
        <v>809</v>
      </c>
      <c r="H4489" s="197">
        <v>1.95</v>
      </c>
      <c r="I4489" s="198"/>
      <c r="L4489" s="194"/>
      <c r="M4489" s="199"/>
      <c r="N4489" s="200"/>
      <c r="O4489" s="200"/>
      <c r="P4489" s="200"/>
      <c r="Q4489" s="200"/>
      <c r="R4489" s="200"/>
      <c r="S4489" s="200"/>
      <c r="T4489" s="201"/>
      <c r="AT4489" s="195" t="s">
        <v>188</v>
      </c>
      <c r="AU4489" s="195" t="s">
        <v>81</v>
      </c>
      <c r="AV4489" s="12" t="s">
        <v>81</v>
      </c>
      <c r="AW4489" s="12" t="s">
        <v>34</v>
      </c>
      <c r="AX4489" s="12" t="s">
        <v>72</v>
      </c>
      <c r="AY4489" s="195" t="s">
        <v>177</v>
      </c>
    </row>
    <row r="4490" spans="2:51" s="12" customFormat="1" ht="12">
      <c r="B4490" s="194"/>
      <c r="D4490" s="191" t="s">
        <v>188</v>
      </c>
      <c r="E4490" s="195" t="s">
        <v>3</v>
      </c>
      <c r="F4490" s="196" t="s">
        <v>810</v>
      </c>
      <c r="H4490" s="197">
        <v>1.956</v>
      </c>
      <c r="I4490" s="198"/>
      <c r="L4490" s="194"/>
      <c r="M4490" s="199"/>
      <c r="N4490" s="200"/>
      <c r="O4490" s="200"/>
      <c r="P4490" s="200"/>
      <c r="Q4490" s="200"/>
      <c r="R4490" s="200"/>
      <c r="S4490" s="200"/>
      <c r="T4490" s="201"/>
      <c r="AT4490" s="195" t="s">
        <v>188</v>
      </c>
      <c r="AU4490" s="195" t="s">
        <v>81</v>
      </c>
      <c r="AV4490" s="12" t="s">
        <v>81</v>
      </c>
      <c r="AW4490" s="12" t="s">
        <v>34</v>
      </c>
      <c r="AX4490" s="12" t="s">
        <v>72</v>
      </c>
      <c r="AY4490" s="195" t="s">
        <v>177</v>
      </c>
    </row>
    <row r="4491" spans="2:51" s="12" customFormat="1" ht="12">
      <c r="B4491" s="194"/>
      <c r="D4491" s="191" t="s">
        <v>188</v>
      </c>
      <c r="E4491" s="195" t="s">
        <v>3</v>
      </c>
      <c r="F4491" s="196" t="s">
        <v>792</v>
      </c>
      <c r="H4491" s="197">
        <v>1.56</v>
      </c>
      <c r="I4491" s="198"/>
      <c r="L4491" s="194"/>
      <c r="M4491" s="199"/>
      <c r="N4491" s="200"/>
      <c r="O4491" s="200"/>
      <c r="P4491" s="200"/>
      <c r="Q4491" s="200"/>
      <c r="R4491" s="200"/>
      <c r="S4491" s="200"/>
      <c r="T4491" s="201"/>
      <c r="AT4491" s="195" t="s">
        <v>188</v>
      </c>
      <c r="AU4491" s="195" t="s">
        <v>81</v>
      </c>
      <c r="AV4491" s="12" t="s">
        <v>81</v>
      </c>
      <c r="AW4491" s="12" t="s">
        <v>34</v>
      </c>
      <c r="AX4491" s="12" t="s">
        <v>72</v>
      </c>
      <c r="AY4491" s="195" t="s">
        <v>177</v>
      </c>
    </row>
    <row r="4492" spans="2:51" s="12" customFormat="1" ht="12">
      <c r="B4492" s="194"/>
      <c r="D4492" s="191" t="s">
        <v>188</v>
      </c>
      <c r="E4492" s="195" t="s">
        <v>3</v>
      </c>
      <c r="F4492" s="196" t="s">
        <v>811</v>
      </c>
      <c r="H4492" s="197">
        <v>5.355</v>
      </c>
      <c r="I4492" s="198"/>
      <c r="L4492" s="194"/>
      <c r="M4492" s="199"/>
      <c r="N4492" s="200"/>
      <c r="O4492" s="200"/>
      <c r="P4492" s="200"/>
      <c r="Q4492" s="200"/>
      <c r="R4492" s="200"/>
      <c r="S4492" s="200"/>
      <c r="T4492" s="201"/>
      <c r="AT4492" s="195" t="s">
        <v>188</v>
      </c>
      <c r="AU4492" s="195" t="s">
        <v>81</v>
      </c>
      <c r="AV4492" s="12" t="s">
        <v>81</v>
      </c>
      <c r="AW4492" s="12" t="s">
        <v>34</v>
      </c>
      <c r="AX4492" s="12" t="s">
        <v>72</v>
      </c>
      <c r="AY4492" s="195" t="s">
        <v>177</v>
      </c>
    </row>
    <row r="4493" spans="2:51" s="12" customFormat="1" ht="12">
      <c r="B4493" s="194"/>
      <c r="D4493" s="191" t="s">
        <v>188</v>
      </c>
      <c r="E4493" s="195" t="s">
        <v>3</v>
      </c>
      <c r="F4493" s="196" t="s">
        <v>794</v>
      </c>
      <c r="H4493" s="197">
        <v>20.67</v>
      </c>
      <c r="I4493" s="198"/>
      <c r="L4493" s="194"/>
      <c r="M4493" s="199"/>
      <c r="N4493" s="200"/>
      <c r="O4493" s="200"/>
      <c r="P4493" s="200"/>
      <c r="Q4493" s="200"/>
      <c r="R4493" s="200"/>
      <c r="S4493" s="200"/>
      <c r="T4493" s="201"/>
      <c r="AT4493" s="195" t="s">
        <v>188</v>
      </c>
      <c r="AU4493" s="195" t="s">
        <v>81</v>
      </c>
      <c r="AV4493" s="12" t="s">
        <v>81</v>
      </c>
      <c r="AW4493" s="12" t="s">
        <v>34</v>
      </c>
      <c r="AX4493" s="12" t="s">
        <v>72</v>
      </c>
      <c r="AY4493" s="195" t="s">
        <v>177</v>
      </c>
    </row>
    <row r="4494" spans="2:51" s="12" customFormat="1" ht="12">
      <c r="B4494" s="194"/>
      <c r="D4494" s="191" t="s">
        <v>188</v>
      </c>
      <c r="E4494" s="195" t="s">
        <v>3</v>
      </c>
      <c r="F4494" s="196" t="s">
        <v>794</v>
      </c>
      <c r="H4494" s="197">
        <v>20.67</v>
      </c>
      <c r="I4494" s="198"/>
      <c r="L4494" s="194"/>
      <c r="M4494" s="199"/>
      <c r="N4494" s="200"/>
      <c r="O4494" s="200"/>
      <c r="P4494" s="200"/>
      <c r="Q4494" s="200"/>
      <c r="R4494" s="200"/>
      <c r="S4494" s="200"/>
      <c r="T4494" s="201"/>
      <c r="AT4494" s="195" t="s">
        <v>188</v>
      </c>
      <c r="AU4494" s="195" t="s">
        <v>81</v>
      </c>
      <c r="AV4494" s="12" t="s">
        <v>81</v>
      </c>
      <c r="AW4494" s="12" t="s">
        <v>34</v>
      </c>
      <c r="AX4494" s="12" t="s">
        <v>72</v>
      </c>
      <c r="AY4494" s="195" t="s">
        <v>177</v>
      </c>
    </row>
    <row r="4495" spans="2:51" s="12" customFormat="1" ht="12">
      <c r="B4495" s="194"/>
      <c r="D4495" s="191" t="s">
        <v>188</v>
      </c>
      <c r="E4495" s="195" t="s">
        <v>3</v>
      </c>
      <c r="F4495" s="196" t="s">
        <v>794</v>
      </c>
      <c r="H4495" s="197">
        <v>20.67</v>
      </c>
      <c r="I4495" s="198"/>
      <c r="L4495" s="194"/>
      <c r="M4495" s="199"/>
      <c r="N4495" s="200"/>
      <c r="O4495" s="200"/>
      <c r="P4495" s="200"/>
      <c r="Q4495" s="200"/>
      <c r="R4495" s="200"/>
      <c r="S4495" s="200"/>
      <c r="T4495" s="201"/>
      <c r="AT4495" s="195" t="s">
        <v>188</v>
      </c>
      <c r="AU4495" s="195" t="s">
        <v>81</v>
      </c>
      <c r="AV4495" s="12" t="s">
        <v>81</v>
      </c>
      <c r="AW4495" s="12" t="s">
        <v>34</v>
      </c>
      <c r="AX4495" s="12" t="s">
        <v>72</v>
      </c>
      <c r="AY4495" s="195" t="s">
        <v>177</v>
      </c>
    </row>
    <row r="4496" spans="2:51" s="12" customFormat="1" ht="12">
      <c r="B4496" s="194"/>
      <c r="D4496" s="191" t="s">
        <v>188</v>
      </c>
      <c r="E4496" s="195" t="s">
        <v>3</v>
      </c>
      <c r="F4496" s="196" t="s">
        <v>795</v>
      </c>
      <c r="H4496" s="197">
        <v>19.988</v>
      </c>
      <c r="I4496" s="198"/>
      <c r="L4496" s="194"/>
      <c r="M4496" s="199"/>
      <c r="N4496" s="200"/>
      <c r="O4496" s="200"/>
      <c r="P4496" s="200"/>
      <c r="Q4496" s="200"/>
      <c r="R4496" s="200"/>
      <c r="S4496" s="200"/>
      <c r="T4496" s="201"/>
      <c r="AT4496" s="195" t="s">
        <v>188</v>
      </c>
      <c r="AU4496" s="195" t="s">
        <v>81</v>
      </c>
      <c r="AV4496" s="12" t="s">
        <v>81</v>
      </c>
      <c r="AW4496" s="12" t="s">
        <v>34</v>
      </c>
      <c r="AX4496" s="12" t="s">
        <v>72</v>
      </c>
      <c r="AY4496" s="195" t="s">
        <v>177</v>
      </c>
    </row>
    <row r="4497" spans="2:51" s="12" customFormat="1" ht="12">
      <c r="B4497" s="194"/>
      <c r="D4497" s="191" t="s">
        <v>188</v>
      </c>
      <c r="E4497" s="195" t="s">
        <v>3</v>
      </c>
      <c r="F4497" s="196" t="s">
        <v>795</v>
      </c>
      <c r="H4497" s="197">
        <v>19.988</v>
      </c>
      <c r="I4497" s="198"/>
      <c r="L4497" s="194"/>
      <c r="M4497" s="199"/>
      <c r="N4497" s="200"/>
      <c r="O4497" s="200"/>
      <c r="P4497" s="200"/>
      <c r="Q4497" s="200"/>
      <c r="R4497" s="200"/>
      <c r="S4497" s="200"/>
      <c r="T4497" s="201"/>
      <c r="AT4497" s="195" t="s">
        <v>188</v>
      </c>
      <c r="AU4497" s="195" t="s">
        <v>81</v>
      </c>
      <c r="AV4497" s="12" t="s">
        <v>81</v>
      </c>
      <c r="AW4497" s="12" t="s">
        <v>34</v>
      </c>
      <c r="AX4497" s="12" t="s">
        <v>72</v>
      </c>
      <c r="AY4497" s="195" t="s">
        <v>177</v>
      </c>
    </row>
    <row r="4498" spans="2:51" s="12" customFormat="1" ht="12">
      <c r="B4498" s="194"/>
      <c r="D4498" s="191" t="s">
        <v>188</v>
      </c>
      <c r="E4498" s="195" t="s">
        <v>3</v>
      </c>
      <c r="F4498" s="196" t="s">
        <v>795</v>
      </c>
      <c r="H4498" s="197">
        <v>19.988</v>
      </c>
      <c r="I4498" s="198"/>
      <c r="L4498" s="194"/>
      <c r="M4498" s="199"/>
      <c r="N4498" s="200"/>
      <c r="O4498" s="200"/>
      <c r="P4498" s="200"/>
      <c r="Q4498" s="200"/>
      <c r="R4498" s="200"/>
      <c r="S4498" s="200"/>
      <c r="T4498" s="201"/>
      <c r="AT4498" s="195" t="s">
        <v>188</v>
      </c>
      <c r="AU4498" s="195" t="s">
        <v>81</v>
      </c>
      <c r="AV4498" s="12" t="s">
        <v>81</v>
      </c>
      <c r="AW4498" s="12" t="s">
        <v>34</v>
      </c>
      <c r="AX4498" s="12" t="s">
        <v>72</v>
      </c>
      <c r="AY4498" s="195" t="s">
        <v>177</v>
      </c>
    </row>
    <row r="4499" spans="2:51" s="12" customFormat="1" ht="12">
      <c r="B4499" s="194"/>
      <c r="D4499" s="191" t="s">
        <v>188</v>
      </c>
      <c r="E4499" s="195" t="s">
        <v>3</v>
      </c>
      <c r="F4499" s="196" t="s">
        <v>796</v>
      </c>
      <c r="H4499" s="197">
        <v>2.82</v>
      </c>
      <c r="I4499" s="198"/>
      <c r="L4499" s="194"/>
      <c r="M4499" s="199"/>
      <c r="N4499" s="200"/>
      <c r="O4499" s="200"/>
      <c r="P4499" s="200"/>
      <c r="Q4499" s="200"/>
      <c r="R4499" s="200"/>
      <c r="S4499" s="200"/>
      <c r="T4499" s="201"/>
      <c r="AT4499" s="195" t="s">
        <v>188</v>
      </c>
      <c r="AU4499" s="195" t="s">
        <v>81</v>
      </c>
      <c r="AV4499" s="12" t="s">
        <v>81</v>
      </c>
      <c r="AW4499" s="12" t="s">
        <v>34</v>
      </c>
      <c r="AX4499" s="12" t="s">
        <v>72</v>
      </c>
      <c r="AY4499" s="195" t="s">
        <v>177</v>
      </c>
    </row>
    <row r="4500" spans="2:51" s="12" customFormat="1" ht="12">
      <c r="B4500" s="194"/>
      <c r="D4500" s="191" t="s">
        <v>188</v>
      </c>
      <c r="E4500" s="195" t="s">
        <v>3</v>
      </c>
      <c r="F4500" s="196" t="s">
        <v>797</v>
      </c>
      <c r="H4500" s="197">
        <v>32.135</v>
      </c>
      <c r="I4500" s="198"/>
      <c r="L4500" s="194"/>
      <c r="M4500" s="199"/>
      <c r="N4500" s="200"/>
      <c r="O4500" s="200"/>
      <c r="P4500" s="200"/>
      <c r="Q4500" s="200"/>
      <c r="R4500" s="200"/>
      <c r="S4500" s="200"/>
      <c r="T4500" s="201"/>
      <c r="AT4500" s="195" t="s">
        <v>188</v>
      </c>
      <c r="AU4500" s="195" t="s">
        <v>81</v>
      </c>
      <c r="AV4500" s="12" t="s">
        <v>81</v>
      </c>
      <c r="AW4500" s="12" t="s">
        <v>34</v>
      </c>
      <c r="AX4500" s="12" t="s">
        <v>72</v>
      </c>
      <c r="AY4500" s="195" t="s">
        <v>177</v>
      </c>
    </row>
    <row r="4501" spans="2:51" s="12" customFormat="1" ht="12">
      <c r="B4501" s="194"/>
      <c r="D4501" s="191" t="s">
        <v>188</v>
      </c>
      <c r="E4501" s="195" t="s">
        <v>3</v>
      </c>
      <c r="F4501" s="196" t="s">
        <v>798</v>
      </c>
      <c r="H4501" s="197">
        <v>14.79</v>
      </c>
      <c r="I4501" s="198"/>
      <c r="L4501" s="194"/>
      <c r="M4501" s="199"/>
      <c r="N4501" s="200"/>
      <c r="O4501" s="200"/>
      <c r="P4501" s="200"/>
      <c r="Q4501" s="200"/>
      <c r="R4501" s="200"/>
      <c r="S4501" s="200"/>
      <c r="T4501" s="201"/>
      <c r="AT4501" s="195" t="s">
        <v>188</v>
      </c>
      <c r="AU4501" s="195" t="s">
        <v>81</v>
      </c>
      <c r="AV4501" s="12" t="s">
        <v>81</v>
      </c>
      <c r="AW4501" s="12" t="s">
        <v>34</v>
      </c>
      <c r="AX4501" s="12" t="s">
        <v>72</v>
      </c>
      <c r="AY4501" s="195" t="s">
        <v>177</v>
      </c>
    </row>
    <row r="4502" spans="2:51" s="12" customFormat="1" ht="12">
      <c r="B4502" s="194"/>
      <c r="D4502" s="191" t="s">
        <v>188</v>
      </c>
      <c r="E4502" s="195" t="s">
        <v>3</v>
      </c>
      <c r="F4502" s="196" t="s">
        <v>799</v>
      </c>
      <c r="H4502" s="197">
        <v>11.2</v>
      </c>
      <c r="I4502" s="198"/>
      <c r="L4502" s="194"/>
      <c r="M4502" s="199"/>
      <c r="N4502" s="200"/>
      <c r="O4502" s="200"/>
      <c r="P4502" s="200"/>
      <c r="Q4502" s="200"/>
      <c r="R4502" s="200"/>
      <c r="S4502" s="200"/>
      <c r="T4502" s="201"/>
      <c r="AT4502" s="195" t="s">
        <v>188</v>
      </c>
      <c r="AU4502" s="195" t="s">
        <v>81</v>
      </c>
      <c r="AV4502" s="12" t="s">
        <v>81</v>
      </c>
      <c r="AW4502" s="12" t="s">
        <v>34</v>
      </c>
      <c r="AX4502" s="12" t="s">
        <v>72</v>
      </c>
      <c r="AY4502" s="195" t="s">
        <v>177</v>
      </c>
    </row>
    <row r="4503" spans="2:51" s="12" customFormat="1" ht="12">
      <c r="B4503" s="194"/>
      <c r="D4503" s="191" t="s">
        <v>188</v>
      </c>
      <c r="E4503" s="195" t="s">
        <v>3</v>
      </c>
      <c r="F4503" s="196" t="s">
        <v>787</v>
      </c>
      <c r="H4503" s="197">
        <v>22.56</v>
      </c>
      <c r="I4503" s="198"/>
      <c r="L4503" s="194"/>
      <c r="M4503" s="199"/>
      <c r="N4503" s="200"/>
      <c r="O4503" s="200"/>
      <c r="P4503" s="200"/>
      <c r="Q4503" s="200"/>
      <c r="R4503" s="200"/>
      <c r="S4503" s="200"/>
      <c r="T4503" s="201"/>
      <c r="AT4503" s="195" t="s">
        <v>188</v>
      </c>
      <c r="AU4503" s="195" t="s">
        <v>81</v>
      </c>
      <c r="AV4503" s="12" t="s">
        <v>81</v>
      </c>
      <c r="AW4503" s="12" t="s">
        <v>34</v>
      </c>
      <c r="AX4503" s="12" t="s">
        <v>72</v>
      </c>
      <c r="AY4503" s="195" t="s">
        <v>177</v>
      </c>
    </row>
    <row r="4504" spans="2:51" s="12" customFormat="1" ht="12">
      <c r="B4504" s="194"/>
      <c r="D4504" s="191" t="s">
        <v>188</v>
      </c>
      <c r="E4504" s="195" t="s">
        <v>3</v>
      </c>
      <c r="F4504" s="196" t="s">
        <v>800</v>
      </c>
      <c r="H4504" s="197">
        <v>13.74</v>
      </c>
      <c r="I4504" s="198"/>
      <c r="L4504" s="194"/>
      <c r="M4504" s="199"/>
      <c r="N4504" s="200"/>
      <c r="O4504" s="200"/>
      <c r="P4504" s="200"/>
      <c r="Q4504" s="200"/>
      <c r="R4504" s="200"/>
      <c r="S4504" s="200"/>
      <c r="T4504" s="201"/>
      <c r="AT4504" s="195" t="s">
        <v>188</v>
      </c>
      <c r="AU4504" s="195" t="s">
        <v>81</v>
      </c>
      <c r="AV4504" s="12" t="s">
        <v>81</v>
      </c>
      <c r="AW4504" s="12" t="s">
        <v>34</v>
      </c>
      <c r="AX4504" s="12" t="s">
        <v>72</v>
      </c>
      <c r="AY4504" s="195" t="s">
        <v>177</v>
      </c>
    </row>
    <row r="4505" spans="2:51" s="12" customFormat="1" ht="12">
      <c r="B4505" s="194"/>
      <c r="D4505" s="191" t="s">
        <v>188</v>
      </c>
      <c r="E4505" s="195" t="s">
        <v>3</v>
      </c>
      <c r="F4505" s="196" t="s">
        <v>800</v>
      </c>
      <c r="H4505" s="197">
        <v>13.74</v>
      </c>
      <c r="I4505" s="198"/>
      <c r="L4505" s="194"/>
      <c r="M4505" s="199"/>
      <c r="N4505" s="200"/>
      <c r="O4505" s="200"/>
      <c r="P4505" s="200"/>
      <c r="Q4505" s="200"/>
      <c r="R4505" s="200"/>
      <c r="S4505" s="200"/>
      <c r="T4505" s="201"/>
      <c r="AT4505" s="195" t="s">
        <v>188</v>
      </c>
      <c r="AU4505" s="195" t="s">
        <v>81</v>
      </c>
      <c r="AV4505" s="12" t="s">
        <v>81</v>
      </c>
      <c r="AW4505" s="12" t="s">
        <v>34</v>
      </c>
      <c r="AX4505" s="12" t="s">
        <v>72</v>
      </c>
      <c r="AY4505" s="195" t="s">
        <v>177</v>
      </c>
    </row>
    <row r="4506" spans="2:51" s="14" customFormat="1" ht="12">
      <c r="B4506" s="221"/>
      <c r="D4506" s="191" t="s">
        <v>188</v>
      </c>
      <c r="E4506" s="222" t="s">
        <v>3</v>
      </c>
      <c r="F4506" s="223" t="s">
        <v>356</v>
      </c>
      <c r="H4506" s="224">
        <v>347.93100000000004</v>
      </c>
      <c r="I4506" s="225"/>
      <c r="L4506" s="221"/>
      <c r="M4506" s="226"/>
      <c r="N4506" s="227"/>
      <c r="O4506" s="227"/>
      <c r="P4506" s="227"/>
      <c r="Q4506" s="227"/>
      <c r="R4506" s="227"/>
      <c r="S4506" s="227"/>
      <c r="T4506" s="228"/>
      <c r="AT4506" s="222" t="s">
        <v>188</v>
      </c>
      <c r="AU4506" s="222" t="s">
        <v>81</v>
      </c>
      <c r="AV4506" s="14" t="s">
        <v>194</v>
      </c>
      <c r="AW4506" s="14" t="s">
        <v>34</v>
      </c>
      <c r="AX4506" s="14" t="s">
        <v>72</v>
      </c>
      <c r="AY4506" s="222" t="s">
        <v>177</v>
      </c>
    </row>
    <row r="4507" spans="2:51" s="12" customFormat="1" ht="12">
      <c r="B4507" s="194"/>
      <c r="D4507" s="191" t="s">
        <v>188</v>
      </c>
      <c r="E4507" s="195" t="s">
        <v>3</v>
      </c>
      <c r="F4507" s="196" t="s">
        <v>812</v>
      </c>
      <c r="H4507" s="197">
        <v>1.515</v>
      </c>
      <c r="I4507" s="198"/>
      <c r="L4507" s="194"/>
      <c r="M4507" s="199"/>
      <c r="N4507" s="200"/>
      <c r="O4507" s="200"/>
      <c r="P4507" s="200"/>
      <c r="Q4507" s="200"/>
      <c r="R4507" s="200"/>
      <c r="S4507" s="200"/>
      <c r="T4507" s="201"/>
      <c r="AT4507" s="195" t="s">
        <v>188</v>
      </c>
      <c r="AU4507" s="195" t="s">
        <v>81</v>
      </c>
      <c r="AV4507" s="12" t="s">
        <v>81</v>
      </c>
      <c r="AW4507" s="12" t="s">
        <v>34</v>
      </c>
      <c r="AX4507" s="12" t="s">
        <v>72</v>
      </c>
      <c r="AY4507" s="195" t="s">
        <v>177</v>
      </c>
    </row>
    <row r="4508" spans="2:51" s="12" customFormat="1" ht="12">
      <c r="B4508" s="194"/>
      <c r="D4508" s="191" t="s">
        <v>188</v>
      </c>
      <c r="E4508" s="195" t="s">
        <v>3</v>
      </c>
      <c r="F4508" s="196" t="s">
        <v>813</v>
      </c>
      <c r="H4508" s="197">
        <v>8.12</v>
      </c>
      <c r="I4508" s="198"/>
      <c r="L4508" s="194"/>
      <c r="M4508" s="199"/>
      <c r="N4508" s="200"/>
      <c r="O4508" s="200"/>
      <c r="P4508" s="200"/>
      <c r="Q4508" s="200"/>
      <c r="R4508" s="200"/>
      <c r="S4508" s="200"/>
      <c r="T4508" s="201"/>
      <c r="AT4508" s="195" t="s">
        <v>188</v>
      </c>
      <c r="AU4508" s="195" t="s">
        <v>81</v>
      </c>
      <c r="AV4508" s="12" t="s">
        <v>81</v>
      </c>
      <c r="AW4508" s="12" t="s">
        <v>34</v>
      </c>
      <c r="AX4508" s="12" t="s">
        <v>72</v>
      </c>
      <c r="AY4508" s="195" t="s">
        <v>177</v>
      </c>
    </row>
    <row r="4509" spans="2:51" s="12" customFormat="1" ht="12">
      <c r="B4509" s="194"/>
      <c r="D4509" s="191" t="s">
        <v>188</v>
      </c>
      <c r="E4509" s="195" t="s">
        <v>3</v>
      </c>
      <c r="F4509" s="196" t="s">
        <v>813</v>
      </c>
      <c r="H4509" s="197">
        <v>8.12</v>
      </c>
      <c r="I4509" s="198"/>
      <c r="L4509" s="194"/>
      <c r="M4509" s="199"/>
      <c r="N4509" s="200"/>
      <c r="O4509" s="200"/>
      <c r="P4509" s="200"/>
      <c r="Q4509" s="200"/>
      <c r="R4509" s="200"/>
      <c r="S4509" s="200"/>
      <c r="T4509" s="201"/>
      <c r="AT4509" s="195" t="s">
        <v>188</v>
      </c>
      <c r="AU4509" s="195" t="s">
        <v>81</v>
      </c>
      <c r="AV4509" s="12" t="s">
        <v>81</v>
      </c>
      <c r="AW4509" s="12" t="s">
        <v>34</v>
      </c>
      <c r="AX4509" s="12" t="s">
        <v>72</v>
      </c>
      <c r="AY4509" s="195" t="s">
        <v>177</v>
      </c>
    </row>
    <row r="4510" spans="2:51" s="12" customFormat="1" ht="12">
      <c r="B4510" s="194"/>
      <c r="D4510" s="191" t="s">
        <v>188</v>
      </c>
      <c r="E4510" s="195" t="s">
        <v>3</v>
      </c>
      <c r="F4510" s="196" t="s">
        <v>814</v>
      </c>
      <c r="H4510" s="197">
        <v>9.625</v>
      </c>
      <c r="I4510" s="198"/>
      <c r="L4510" s="194"/>
      <c r="M4510" s="199"/>
      <c r="N4510" s="200"/>
      <c r="O4510" s="200"/>
      <c r="P4510" s="200"/>
      <c r="Q4510" s="200"/>
      <c r="R4510" s="200"/>
      <c r="S4510" s="200"/>
      <c r="T4510" s="201"/>
      <c r="AT4510" s="195" t="s">
        <v>188</v>
      </c>
      <c r="AU4510" s="195" t="s">
        <v>81</v>
      </c>
      <c r="AV4510" s="12" t="s">
        <v>81</v>
      </c>
      <c r="AW4510" s="12" t="s">
        <v>34</v>
      </c>
      <c r="AX4510" s="12" t="s">
        <v>72</v>
      </c>
      <c r="AY4510" s="195" t="s">
        <v>177</v>
      </c>
    </row>
    <row r="4511" spans="2:51" s="12" customFormat="1" ht="12">
      <c r="B4511" s="194"/>
      <c r="D4511" s="191" t="s">
        <v>188</v>
      </c>
      <c r="E4511" s="195" t="s">
        <v>3</v>
      </c>
      <c r="F4511" s="196" t="s">
        <v>814</v>
      </c>
      <c r="H4511" s="197">
        <v>9.625</v>
      </c>
      <c r="I4511" s="198"/>
      <c r="L4511" s="194"/>
      <c r="M4511" s="199"/>
      <c r="N4511" s="200"/>
      <c r="O4511" s="200"/>
      <c r="P4511" s="200"/>
      <c r="Q4511" s="200"/>
      <c r="R4511" s="200"/>
      <c r="S4511" s="200"/>
      <c r="T4511" s="201"/>
      <c r="AT4511" s="195" t="s">
        <v>188</v>
      </c>
      <c r="AU4511" s="195" t="s">
        <v>81</v>
      </c>
      <c r="AV4511" s="12" t="s">
        <v>81</v>
      </c>
      <c r="AW4511" s="12" t="s">
        <v>34</v>
      </c>
      <c r="AX4511" s="12" t="s">
        <v>72</v>
      </c>
      <c r="AY4511" s="195" t="s">
        <v>177</v>
      </c>
    </row>
    <row r="4512" spans="2:51" s="12" customFormat="1" ht="12">
      <c r="B4512" s="194"/>
      <c r="D4512" s="191" t="s">
        <v>188</v>
      </c>
      <c r="E4512" s="195" t="s">
        <v>3</v>
      </c>
      <c r="F4512" s="196" t="s">
        <v>815</v>
      </c>
      <c r="H4512" s="197">
        <v>3.15</v>
      </c>
      <c r="I4512" s="198"/>
      <c r="L4512" s="194"/>
      <c r="M4512" s="199"/>
      <c r="N4512" s="200"/>
      <c r="O4512" s="200"/>
      <c r="P4512" s="200"/>
      <c r="Q4512" s="200"/>
      <c r="R4512" s="200"/>
      <c r="S4512" s="200"/>
      <c r="T4512" s="201"/>
      <c r="AT4512" s="195" t="s">
        <v>188</v>
      </c>
      <c r="AU4512" s="195" t="s">
        <v>81</v>
      </c>
      <c r="AV4512" s="12" t="s">
        <v>81</v>
      </c>
      <c r="AW4512" s="12" t="s">
        <v>34</v>
      </c>
      <c r="AX4512" s="12" t="s">
        <v>72</v>
      </c>
      <c r="AY4512" s="195" t="s">
        <v>177</v>
      </c>
    </row>
    <row r="4513" spans="2:51" s="12" customFormat="1" ht="12">
      <c r="B4513" s="194"/>
      <c r="D4513" s="191" t="s">
        <v>188</v>
      </c>
      <c r="E4513" s="195" t="s">
        <v>3</v>
      </c>
      <c r="F4513" s="196" t="s">
        <v>816</v>
      </c>
      <c r="H4513" s="197">
        <v>1.575</v>
      </c>
      <c r="I4513" s="198"/>
      <c r="L4513" s="194"/>
      <c r="M4513" s="199"/>
      <c r="N4513" s="200"/>
      <c r="O4513" s="200"/>
      <c r="P4513" s="200"/>
      <c r="Q4513" s="200"/>
      <c r="R4513" s="200"/>
      <c r="S4513" s="200"/>
      <c r="T4513" s="201"/>
      <c r="AT4513" s="195" t="s">
        <v>188</v>
      </c>
      <c r="AU4513" s="195" t="s">
        <v>81</v>
      </c>
      <c r="AV4513" s="12" t="s">
        <v>81</v>
      </c>
      <c r="AW4513" s="12" t="s">
        <v>34</v>
      </c>
      <c r="AX4513" s="12" t="s">
        <v>72</v>
      </c>
      <c r="AY4513" s="195" t="s">
        <v>177</v>
      </c>
    </row>
    <row r="4514" spans="2:51" s="12" customFormat="1" ht="12">
      <c r="B4514" s="194"/>
      <c r="D4514" s="191" t="s">
        <v>188</v>
      </c>
      <c r="E4514" s="195" t="s">
        <v>3</v>
      </c>
      <c r="F4514" s="196" t="s">
        <v>817</v>
      </c>
      <c r="H4514" s="197">
        <v>14.035</v>
      </c>
      <c r="I4514" s="198"/>
      <c r="L4514" s="194"/>
      <c r="M4514" s="199"/>
      <c r="N4514" s="200"/>
      <c r="O4514" s="200"/>
      <c r="P4514" s="200"/>
      <c r="Q4514" s="200"/>
      <c r="R4514" s="200"/>
      <c r="S4514" s="200"/>
      <c r="T4514" s="201"/>
      <c r="AT4514" s="195" t="s">
        <v>188</v>
      </c>
      <c r="AU4514" s="195" t="s">
        <v>81</v>
      </c>
      <c r="AV4514" s="12" t="s">
        <v>81</v>
      </c>
      <c r="AW4514" s="12" t="s">
        <v>34</v>
      </c>
      <c r="AX4514" s="12" t="s">
        <v>72</v>
      </c>
      <c r="AY4514" s="195" t="s">
        <v>177</v>
      </c>
    </row>
    <row r="4515" spans="2:51" s="12" customFormat="1" ht="12">
      <c r="B4515" s="194"/>
      <c r="D4515" s="191" t="s">
        <v>188</v>
      </c>
      <c r="E4515" s="195" t="s">
        <v>3</v>
      </c>
      <c r="F4515" s="196" t="s">
        <v>817</v>
      </c>
      <c r="H4515" s="197">
        <v>14.035</v>
      </c>
      <c r="I4515" s="198"/>
      <c r="L4515" s="194"/>
      <c r="M4515" s="199"/>
      <c r="N4515" s="200"/>
      <c r="O4515" s="200"/>
      <c r="P4515" s="200"/>
      <c r="Q4515" s="200"/>
      <c r="R4515" s="200"/>
      <c r="S4515" s="200"/>
      <c r="T4515" s="201"/>
      <c r="AT4515" s="195" t="s">
        <v>188</v>
      </c>
      <c r="AU4515" s="195" t="s">
        <v>81</v>
      </c>
      <c r="AV4515" s="12" t="s">
        <v>81</v>
      </c>
      <c r="AW4515" s="12" t="s">
        <v>34</v>
      </c>
      <c r="AX4515" s="12" t="s">
        <v>72</v>
      </c>
      <c r="AY4515" s="195" t="s">
        <v>177</v>
      </c>
    </row>
    <row r="4516" spans="2:51" s="12" customFormat="1" ht="12">
      <c r="B4516" s="194"/>
      <c r="D4516" s="191" t="s">
        <v>188</v>
      </c>
      <c r="E4516" s="195" t="s">
        <v>3</v>
      </c>
      <c r="F4516" s="196" t="s">
        <v>817</v>
      </c>
      <c r="H4516" s="197">
        <v>14.035</v>
      </c>
      <c r="I4516" s="198"/>
      <c r="L4516" s="194"/>
      <c r="M4516" s="199"/>
      <c r="N4516" s="200"/>
      <c r="O4516" s="200"/>
      <c r="P4516" s="200"/>
      <c r="Q4516" s="200"/>
      <c r="R4516" s="200"/>
      <c r="S4516" s="200"/>
      <c r="T4516" s="201"/>
      <c r="AT4516" s="195" t="s">
        <v>188</v>
      </c>
      <c r="AU4516" s="195" t="s">
        <v>81</v>
      </c>
      <c r="AV4516" s="12" t="s">
        <v>81</v>
      </c>
      <c r="AW4516" s="12" t="s">
        <v>34</v>
      </c>
      <c r="AX4516" s="12" t="s">
        <v>72</v>
      </c>
      <c r="AY4516" s="195" t="s">
        <v>177</v>
      </c>
    </row>
    <row r="4517" spans="2:51" s="12" customFormat="1" ht="12">
      <c r="B4517" s="194"/>
      <c r="D4517" s="191" t="s">
        <v>188</v>
      </c>
      <c r="E4517" s="195" t="s">
        <v>3</v>
      </c>
      <c r="F4517" s="196" t="s">
        <v>817</v>
      </c>
      <c r="H4517" s="197">
        <v>14.035</v>
      </c>
      <c r="I4517" s="198"/>
      <c r="L4517" s="194"/>
      <c r="M4517" s="199"/>
      <c r="N4517" s="200"/>
      <c r="O4517" s="200"/>
      <c r="P4517" s="200"/>
      <c r="Q4517" s="200"/>
      <c r="R4517" s="200"/>
      <c r="S4517" s="200"/>
      <c r="T4517" s="201"/>
      <c r="AT4517" s="195" t="s">
        <v>188</v>
      </c>
      <c r="AU4517" s="195" t="s">
        <v>81</v>
      </c>
      <c r="AV4517" s="12" t="s">
        <v>81</v>
      </c>
      <c r="AW4517" s="12" t="s">
        <v>34</v>
      </c>
      <c r="AX4517" s="12" t="s">
        <v>72</v>
      </c>
      <c r="AY4517" s="195" t="s">
        <v>177</v>
      </c>
    </row>
    <row r="4518" spans="2:51" s="12" customFormat="1" ht="12">
      <c r="B4518" s="194"/>
      <c r="D4518" s="191" t="s">
        <v>188</v>
      </c>
      <c r="E4518" s="195" t="s">
        <v>3</v>
      </c>
      <c r="F4518" s="196" t="s">
        <v>817</v>
      </c>
      <c r="H4518" s="197">
        <v>14.035</v>
      </c>
      <c r="I4518" s="198"/>
      <c r="L4518" s="194"/>
      <c r="M4518" s="199"/>
      <c r="N4518" s="200"/>
      <c r="O4518" s="200"/>
      <c r="P4518" s="200"/>
      <c r="Q4518" s="200"/>
      <c r="R4518" s="200"/>
      <c r="S4518" s="200"/>
      <c r="T4518" s="201"/>
      <c r="AT4518" s="195" t="s">
        <v>188</v>
      </c>
      <c r="AU4518" s="195" t="s">
        <v>81</v>
      </c>
      <c r="AV4518" s="12" t="s">
        <v>81</v>
      </c>
      <c r="AW4518" s="12" t="s">
        <v>34</v>
      </c>
      <c r="AX4518" s="12" t="s">
        <v>72</v>
      </c>
      <c r="AY4518" s="195" t="s">
        <v>177</v>
      </c>
    </row>
    <row r="4519" spans="2:51" s="12" customFormat="1" ht="12">
      <c r="B4519" s="194"/>
      <c r="D4519" s="191" t="s">
        <v>188</v>
      </c>
      <c r="E4519" s="195" t="s">
        <v>3</v>
      </c>
      <c r="F4519" s="196" t="s">
        <v>818</v>
      </c>
      <c r="H4519" s="197">
        <v>14.329</v>
      </c>
      <c r="I4519" s="198"/>
      <c r="L4519" s="194"/>
      <c r="M4519" s="199"/>
      <c r="N4519" s="200"/>
      <c r="O4519" s="200"/>
      <c r="P4519" s="200"/>
      <c r="Q4519" s="200"/>
      <c r="R4519" s="200"/>
      <c r="S4519" s="200"/>
      <c r="T4519" s="201"/>
      <c r="AT4519" s="195" t="s">
        <v>188</v>
      </c>
      <c r="AU4519" s="195" t="s">
        <v>81</v>
      </c>
      <c r="AV4519" s="12" t="s">
        <v>81</v>
      </c>
      <c r="AW4519" s="12" t="s">
        <v>34</v>
      </c>
      <c r="AX4519" s="12" t="s">
        <v>72</v>
      </c>
      <c r="AY4519" s="195" t="s">
        <v>177</v>
      </c>
    </row>
    <row r="4520" spans="2:51" s="12" customFormat="1" ht="12">
      <c r="B4520" s="194"/>
      <c r="D4520" s="191" t="s">
        <v>188</v>
      </c>
      <c r="E4520" s="195" t="s">
        <v>3</v>
      </c>
      <c r="F4520" s="196" t="s">
        <v>819</v>
      </c>
      <c r="H4520" s="197">
        <v>15.2</v>
      </c>
      <c r="I4520" s="198"/>
      <c r="L4520" s="194"/>
      <c r="M4520" s="199"/>
      <c r="N4520" s="200"/>
      <c r="O4520" s="200"/>
      <c r="P4520" s="200"/>
      <c r="Q4520" s="200"/>
      <c r="R4520" s="200"/>
      <c r="S4520" s="200"/>
      <c r="T4520" s="201"/>
      <c r="AT4520" s="195" t="s">
        <v>188</v>
      </c>
      <c r="AU4520" s="195" t="s">
        <v>81</v>
      </c>
      <c r="AV4520" s="12" t="s">
        <v>81</v>
      </c>
      <c r="AW4520" s="12" t="s">
        <v>34</v>
      </c>
      <c r="AX4520" s="12" t="s">
        <v>72</v>
      </c>
      <c r="AY4520" s="195" t="s">
        <v>177</v>
      </c>
    </row>
    <row r="4521" spans="2:51" s="12" customFormat="1" ht="12">
      <c r="B4521" s="194"/>
      <c r="D4521" s="191" t="s">
        <v>188</v>
      </c>
      <c r="E4521" s="195" t="s">
        <v>3</v>
      </c>
      <c r="F4521" s="196" t="s">
        <v>820</v>
      </c>
      <c r="H4521" s="197">
        <v>1.674</v>
      </c>
      <c r="I4521" s="198"/>
      <c r="L4521" s="194"/>
      <c r="M4521" s="199"/>
      <c r="N4521" s="200"/>
      <c r="O4521" s="200"/>
      <c r="P4521" s="200"/>
      <c r="Q4521" s="200"/>
      <c r="R4521" s="200"/>
      <c r="S4521" s="200"/>
      <c r="T4521" s="201"/>
      <c r="AT4521" s="195" t="s">
        <v>188</v>
      </c>
      <c r="AU4521" s="195" t="s">
        <v>81</v>
      </c>
      <c r="AV4521" s="12" t="s">
        <v>81</v>
      </c>
      <c r="AW4521" s="12" t="s">
        <v>34</v>
      </c>
      <c r="AX4521" s="12" t="s">
        <v>72</v>
      </c>
      <c r="AY4521" s="195" t="s">
        <v>177</v>
      </c>
    </row>
    <row r="4522" spans="2:51" s="12" customFormat="1" ht="12">
      <c r="B4522" s="194"/>
      <c r="D4522" s="191" t="s">
        <v>188</v>
      </c>
      <c r="E4522" s="195" t="s">
        <v>3</v>
      </c>
      <c r="F4522" s="196" t="s">
        <v>821</v>
      </c>
      <c r="H4522" s="197">
        <v>1.638</v>
      </c>
      <c r="I4522" s="198"/>
      <c r="L4522" s="194"/>
      <c r="M4522" s="199"/>
      <c r="N4522" s="200"/>
      <c r="O4522" s="200"/>
      <c r="P4522" s="200"/>
      <c r="Q4522" s="200"/>
      <c r="R4522" s="200"/>
      <c r="S4522" s="200"/>
      <c r="T4522" s="201"/>
      <c r="AT4522" s="195" t="s">
        <v>188</v>
      </c>
      <c r="AU4522" s="195" t="s">
        <v>81</v>
      </c>
      <c r="AV4522" s="12" t="s">
        <v>81</v>
      </c>
      <c r="AW4522" s="12" t="s">
        <v>34</v>
      </c>
      <c r="AX4522" s="12" t="s">
        <v>72</v>
      </c>
      <c r="AY4522" s="195" t="s">
        <v>177</v>
      </c>
    </row>
    <row r="4523" spans="2:51" s="12" customFormat="1" ht="12">
      <c r="B4523" s="194"/>
      <c r="D4523" s="191" t="s">
        <v>188</v>
      </c>
      <c r="E4523" s="195" t="s">
        <v>3</v>
      </c>
      <c r="F4523" s="196" t="s">
        <v>792</v>
      </c>
      <c r="H4523" s="197">
        <v>1.56</v>
      </c>
      <c r="I4523" s="198"/>
      <c r="L4523" s="194"/>
      <c r="M4523" s="199"/>
      <c r="N4523" s="200"/>
      <c r="O4523" s="200"/>
      <c r="P4523" s="200"/>
      <c r="Q4523" s="200"/>
      <c r="R4523" s="200"/>
      <c r="S4523" s="200"/>
      <c r="T4523" s="201"/>
      <c r="AT4523" s="195" t="s">
        <v>188</v>
      </c>
      <c r="AU4523" s="195" t="s">
        <v>81</v>
      </c>
      <c r="AV4523" s="12" t="s">
        <v>81</v>
      </c>
      <c r="AW4523" s="12" t="s">
        <v>34</v>
      </c>
      <c r="AX4523" s="12" t="s">
        <v>72</v>
      </c>
      <c r="AY4523" s="195" t="s">
        <v>177</v>
      </c>
    </row>
    <row r="4524" spans="2:51" s="12" customFormat="1" ht="12">
      <c r="B4524" s="194"/>
      <c r="D4524" s="191" t="s">
        <v>188</v>
      </c>
      <c r="E4524" s="195" t="s">
        <v>3</v>
      </c>
      <c r="F4524" s="196" t="s">
        <v>792</v>
      </c>
      <c r="H4524" s="197">
        <v>1.56</v>
      </c>
      <c r="I4524" s="198"/>
      <c r="L4524" s="194"/>
      <c r="M4524" s="199"/>
      <c r="N4524" s="200"/>
      <c r="O4524" s="200"/>
      <c r="P4524" s="200"/>
      <c r="Q4524" s="200"/>
      <c r="R4524" s="200"/>
      <c r="S4524" s="200"/>
      <c r="T4524" s="201"/>
      <c r="AT4524" s="195" t="s">
        <v>188</v>
      </c>
      <c r="AU4524" s="195" t="s">
        <v>81</v>
      </c>
      <c r="AV4524" s="12" t="s">
        <v>81</v>
      </c>
      <c r="AW4524" s="12" t="s">
        <v>34</v>
      </c>
      <c r="AX4524" s="12" t="s">
        <v>72</v>
      </c>
      <c r="AY4524" s="195" t="s">
        <v>177</v>
      </c>
    </row>
    <row r="4525" spans="2:51" s="12" customFormat="1" ht="12">
      <c r="B4525" s="194"/>
      <c r="D4525" s="191" t="s">
        <v>188</v>
      </c>
      <c r="E4525" s="195" t="s">
        <v>3</v>
      </c>
      <c r="F4525" s="196" t="s">
        <v>822</v>
      </c>
      <c r="H4525" s="197">
        <v>13.73</v>
      </c>
      <c r="I4525" s="198"/>
      <c r="L4525" s="194"/>
      <c r="M4525" s="199"/>
      <c r="N4525" s="200"/>
      <c r="O4525" s="200"/>
      <c r="P4525" s="200"/>
      <c r="Q4525" s="200"/>
      <c r="R4525" s="200"/>
      <c r="S4525" s="200"/>
      <c r="T4525" s="201"/>
      <c r="AT4525" s="195" t="s">
        <v>188</v>
      </c>
      <c r="AU4525" s="195" t="s">
        <v>81</v>
      </c>
      <c r="AV4525" s="12" t="s">
        <v>81</v>
      </c>
      <c r="AW4525" s="12" t="s">
        <v>34</v>
      </c>
      <c r="AX4525" s="12" t="s">
        <v>72</v>
      </c>
      <c r="AY4525" s="195" t="s">
        <v>177</v>
      </c>
    </row>
    <row r="4526" spans="2:51" s="12" customFormat="1" ht="12">
      <c r="B4526" s="194"/>
      <c r="D4526" s="191" t="s">
        <v>188</v>
      </c>
      <c r="E4526" s="195" t="s">
        <v>3</v>
      </c>
      <c r="F4526" s="196" t="s">
        <v>823</v>
      </c>
      <c r="H4526" s="197">
        <v>7.7</v>
      </c>
      <c r="I4526" s="198"/>
      <c r="L4526" s="194"/>
      <c r="M4526" s="199"/>
      <c r="N4526" s="200"/>
      <c r="O4526" s="200"/>
      <c r="P4526" s="200"/>
      <c r="Q4526" s="200"/>
      <c r="R4526" s="200"/>
      <c r="S4526" s="200"/>
      <c r="T4526" s="201"/>
      <c r="AT4526" s="195" t="s">
        <v>188</v>
      </c>
      <c r="AU4526" s="195" t="s">
        <v>81</v>
      </c>
      <c r="AV4526" s="12" t="s">
        <v>81</v>
      </c>
      <c r="AW4526" s="12" t="s">
        <v>34</v>
      </c>
      <c r="AX4526" s="12" t="s">
        <v>72</v>
      </c>
      <c r="AY4526" s="195" t="s">
        <v>177</v>
      </c>
    </row>
    <row r="4527" spans="2:51" s="12" customFormat="1" ht="12">
      <c r="B4527" s="194"/>
      <c r="D4527" s="191" t="s">
        <v>188</v>
      </c>
      <c r="E4527" s="195" t="s">
        <v>3</v>
      </c>
      <c r="F4527" s="196" t="s">
        <v>824</v>
      </c>
      <c r="H4527" s="197">
        <v>9.1</v>
      </c>
      <c r="I4527" s="198"/>
      <c r="L4527" s="194"/>
      <c r="M4527" s="199"/>
      <c r="N4527" s="200"/>
      <c r="O4527" s="200"/>
      <c r="P4527" s="200"/>
      <c r="Q4527" s="200"/>
      <c r="R4527" s="200"/>
      <c r="S4527" s="200"/>
      <c r="T4527" s="201"/>
      <c r="AT4527" s="195" t="s">
        <v>188</v>
      </c>
      <c r="AU4527" s="195" t="s">
        <v>81</v>
      </c>
      <c r="AV4527" s="12" t="s">
        <v>81</v>
      </c>
      <c r="AW4527" s="12" t="s">
        <v>34</v>
      </c>
      <c r="AX4527" s="12" t="s">
        <v>72</v>
      </c>
      <c r="AY4527" s="195" t="s">
        <v>177</v>
      </c>
    </row>
    <row r="4528" spans="2:51" s="12" customFormat="1" ht="12">
      <c r="B4528" s="194"/>
      <c r="D4528" s="191" t="s">
        <v>188</v>
      </c>
      <c r="E4528" s="195" t="s">
        <v>3</v>
      </c>
      <c r="F4528" s="196" t="s">
        <v>825</v>
      </c>
      <c r="H4528" s="197">
        <v>21.5</v>
      </c>
      <c r="I4528" s="198"/>
      <c r="L4528" s="194"/>
      <c r="M4528" s="199"/>
      <c r="N4528" s="200"/>
      <c r="O4528" s="200"/>
      <c r="P4528" s="200"/>
      <c r="Q4528" s="200"/>
      <c r="R4528" s="200"/>
      <c r="S4528" s="200"/>
      <c r="T4528" s="201"/>
      <c r="AT4528" s="195" t="s">
        <v>188</v>
      </c>
      <c r="AU4528" s="195" t="s">
        <v>81</v>
      </c>
      <c r="AV4528" s="12" t="s">
        <v>81</v>
      </c>
      <c r="AW4528" s="12" t="s">
        <v>34</v>
      </c>
      <c r="AX4528" s="12" t="s">
        <v>72</v>
      </c>
      <c r="AY4528" s="195" t="s">
        <v>177</v>
      </c>
    </row>
    <row r="4529" spans="2:51" s="14" customFormat="1" ht="12">
      <c r="B4529" s="221"/>
      <c r="D4529" s="191" t="s">
        <v>188</v>
      </c>
      <c r="E4529" s="222" t="s">
        <v>3</v>
      </c>
      <c r="F4529" s="223" t="s">
        <v>358</v>
      </c>
      <c r="H4529" s="224">
        <v>199.89599999999996</v>
      </c>
      <c r="I4529" s="225"/>
      <c r="L4529" s="221"/>
      <c r="M4529" s="226"/>
      <c r="N4529" s="227"/>
      <c r="O4529" s="227"/>
      <c r="P4529" s="227"/>
      <c r="Q4529" s="227"/>
      <c r="R4529" s="227"/>
      <c r="S4529" s="227"/>
      <c r="T4529" s="228"/>
      <c r="AT4529" s="222" t="s">
        <v>188</v>
      </c>
      <c r="AU4529" s="222" t="s">
        <v>81</v>
      </c>
      <c r="AV4529" s="14" t="s">
        <v>194</v>
      </c>
      <c r="AW4529" s="14" t="s">
        <v>34</v>
      </c>
      <c r="AX4529" s="14" t="s">
        <v>72</v>
      </c>
      <c r="AY4529" s="222" t="s">
        <v>177</v>
      </c>
    </row>
    <row r="4530" spans="2:51" s="13" customFormat="1" ht="12">
      <c r="B4530" s="213"/>
      <c r="D4530" s="191" t="s">
        <v>188</v>
      </c>
      <c r="E4530" s="214" t="s">
        <v>3</v>
      </c>
      <c r="F4530" s="215" t="s">
        <v>359</v>
      </c>
      <c r="H4530" s="216">
        <v>2437.7089999999985</v>
      </c>
      <c r="I4530" s="217"/>
      <c r="L4530" s="213"/>
      <c r="M4530" s="218"/>
      <c r="N4530" s="219"/>
      <c r="O4530" s="219"/>
      <c r="P4530" s="219"/>
      <c r="Q4530" s="219"/>
      <c r="R4530" s="219"/>
      <c r="S4530" s="219"/>
      <c r="T4530" s="220"/>
      <c r="AT4530" s="214" t="s">
        <v>188</v>
      </c>
      <c r="AU4530" s="214" t="s">
        <v>81</v>
      </c>
      <c r="AV4530" s="13" t="s">
        <v>184</v>
      </c>
      <c r="AW4530" s="13" t="s">
        <v>34</v>
      </c>
      <c r="AX4530" s="13" t="s">
        <v>79</v>
      </c>
      <c r="AY4530" s="214" t="s">
        <v>177</v>
      </c>
    </row>
    <row r="4531" spans="2:65" s="1" customFormat="1" ht="16.5" customHeight="1">
      <c r="B4531" s="177"/>
      <c r="C4531" s="203" t="s">
        <v>3239</v>
      </c>
      <c r="D4531" s="203" t="s">
        <v>237</v>
      </c>
      <c r="E4531" s="204" t="s">
        <v>3240</v>
      </c>
      <c r="F4531" s="205" t="s">
        <v>3241</v>
      </c>
      <c r="G4531" s="206" t="s">
        <v>261</v>
      </c>
      <c r="H4531" s="207">
        <v>2681.48</v>
      </c>
      <c r="I4531" s="208"/>
      <c r="J4531" s="209">
        <f>ROUND(I4531*H4531,2)</f>
        <v>0</v>
      </c>
      <c r="K4531" s="205" t="s">
        <v>183</v>
      </c>
      <c r="L4531" s="210"/>
      <c r="M4531" s="211" t="s">
        <v>3</v>
      </c>
      <c r="N4531" s="212" t="s">
        <v>43</v>
      </c>
      <c r="O4531" s="70"/>
      <c r="P4531" s="187">
        <f>O4531*H4531</f>
        <v>0</v>
      </c>
      <c r="Q4531" s="187">
        <v>0.0126</v>
      </c>
      <c r="R4531" s="187">
        <f>Q4531*H4531</f>
        <v>33.786648</v>
      </c>
      <c r="S4531" s="187">
        <v>0</v>
      </c>
      <c r="T4531" s="188">
        <f>S4531*H4531</f>
        <v>0</v>
      </c>
      <c r="AR4531" s="189" t="s">
        <v>368</v>
      </c>
      <c r="AT4531" s="189" t="s">
        <v>237</v>
      </c>
      <c r="AU4531" s="189" t="s">
        <v>81</v>
      </c>
      <c r="AY4531" s="18" t="s">
        <v>177</v>
      </c>
      <c r="BE4531" s="190">
        <f>IF(N4531="základní",J4531,0)</f>
        <v>0</v>
      </c>
      <c r="BF4531" s="190">
        <f>IF(N4531="snížená",J4531,0)</f>
        <v>0</v>
      </c>
      <c r="BG4531" s="190">
        <f>IF(N4531="zákl. přenesená",J4531,0)</f>
        <v>0</v>
      </c>
      <c r="BH4531" s="190">
        <f>IF(N4531="sníž. přenesená",J4531,0)</f>
        <v>0</v>
      </c>
      <c r="BI4531" s="190">
        <f>IF(N4531="nulová",J4531,0)</f>
        <v>0</v>
      </c>
      <c r="BJ4531" s="18" t="s">
        <v>79</v>
      </c>
      <c r="BK4531" s="190">
        <f>ROUND(I4531*H4531,2)</f>
        <v>0</v>
      </c>
      <c r="BL4531" s="18" t="s">
        <v>265</v>
      </c>
      <c r="BM4531" s="189" t="s">
        <v>3242</v>
      </c>
    </row>
    <row r="4532" spans="2:51" s="12" customFormat="1" ht="12">
      <c r="B4532" s="194"/>
      <c r="D4532" s="191" t="s">
        <v>188</v>
      </c>
      <c r="F4532" s="196" t="s">
        <v>3243</v>
      </c>
      <c r="H4532" s="197">
        <v>2681.48</v>
      </c>
      <c r="I4532" s="198"/>
      <c r="L4532" s="194"/>
      <c r="M4532" s="199"/>
      <c r="N4532" s="200"/>
      <c r="O4532" s="200"/>
      <c r="P4532" s="200"/>
      <c r="Q4532" s="200"/>
      <c r="R4532" s="200"/>
      <c r="S4532" s="200"/>
      <c r="T4532" s="201"/>
      <c r="AT4532" s="195" t="s">
        <v>188</v>
      </c>
      <c r="AU4532" s="195" t="s">
        <v>81</v>
      </c>
      <c r="AV4532" s="12" t="s">
        <v>81</v>
      </c>
      <c r="AW4532" s="12" t="s">
        <v>4</v>
      </c>
      <c r="AX4532" s="12" t="s">
        <v>79</v>
      </c>
      <c r="AY4532" s="195" t="s">
        <v>177</v>
      </c>
    </row>
    <row r="4533" spans="2:65" s="1" customFormat="1" ht="24" customHeight="1">
      <c r="B4533" s="177"/>
      <c r="C4533" s="178" t="s">
        <v>3244</v>
      </c>
      <c r="D4533" s="178" t="s">
        <v>179</v>
      </c>
      <c r="E4533" s="179" t="s">
        <v>3245</v>
      </c>
      <c r="F4533" s="180" t="s">
        <v>3246</v>
      </c>
      <c r="G4533" s="181" t="s">
        <v>261</v>
      </c>
      <c r="H4533" s="182">
        <v>2437.709</v>
      </c>
      <c r="I4533" s="183"/>
      <c r="J4533" s="184">
        <f>ROUND(I4533*H4533,2)</f>
        <v>0</v>
      </c>
      <c r="K4533" s="180" t="s">
        <v>183</v>
      </c>
      <c r="L4533" s="37"/>
      <c r="M4533" s="185" t="s">
        <v>3</v>
      </c>
      <c r="N4533" s="186" t="s">
        <v>43</v>
      </c>
      <c r="O4533" s="70"/>
      <c r="P4533" s="187">
        <f>O4533*H4533</f>
        <v>0</v>
      </c>
      <c r="Q4533" s="187">
        <v>0</v>
      </c>
      <c r="R4533" s="187">
        <f>Q4533*H4533</f>
        <v>0</v>
      </c>
      <c r="S4533" s="187">
        <v>0</v>
      </c>
      <c r="T4533" s="188">
        <f>S4533*H4533</f>
        <v>0</v>
      </c>
      <c r="AR4533" s="189" t="s">
        <v>265</v>
      </c>
      <c r="AT4533" s="189" t="s">
        <v>179</v>
      </c>
      <c r="AU4533" s="189" t="s">
        <v>81</v>
      </c>
      <c r="AY4533" s="18" t="s">
        <v>177</v>
      </c>
      <c r="BE4533" s="190">
        <f>IF(N4533="základní",J4533,0)</f>
        <v>0</v>
      </c>
      <c r="BF4533" s="190">
        <f>IF(N4533="snížená",J4533,0)</f>
        <v>0</v>
      </c>
      <c r="BG4533" s="190">
        <f>IF(N4533="zákl. přenesená",J4533,0)</f>
        <v>0</v>
      </c>
      <c r="BH4533" s="190">
        <f>IF(N4533="sníž. přenesená",J4533,0)</f>
        <v>0</v>
      </c>
      <c r="BI4533" s="190">
        <f>IF(N4533="nulová",J4533,0)</f>
        <v>0</v>
      </c>
      <c r="BJ4533" s="18" t="s">
        <v>79</v>
      </c>
      <c r="BK4533" s="190">
        <f>ROUND(I4533*H4533,2)</f>
        <v>0</v>
      </c>
      <c r="BL4533" s="18" t="s">
        <v>265</v>
      </c>
      <c r="BM4533" s="189" t="s">
        <v>3247</v>
      </c>
    </row>
    <row r="4534" spans="2:47" s="1" customFormat="1" ht="12">
      <c r="B4534" s="37"/>
      <c r="D4534" s="191" t="s">
        <v>186</v>
      </c>
      <c r="F4534" s="192" t="s">
        <v>3238</v>
      </c>
      <c r="I4534" s="122"/>
      <c r="L4534" s="37"/>
      <c r="M4534" s="193"/>
      <c r="N4534" s="70"/>
      <c r="O4534" s="70"/>
      <c r="P4534" s="70"/>
      <c r="Q4534" s="70"/>
      <c r="R4534" s="70"/>
      <c r="S4534" s="70"/>
      <c r="T4534" s="71"/>
      <c r="AT4534" s="18" t="s">
        <v>186</v>
      </c>
      <c r="AU4534" s="18" t="s">
        <v>81</v>
      </c>
    </row>
    <row r="4535" spans="2:51" s="12" customFormat="1" ht="12">
      <c r="B4535" s="194"/>
      <c r="D4535" s="191" t="s">
        <v>188</v>
      </c>
      <c r="E4535" s="195" t="s">
        <v>3</v>
      </c>
      <c r="F4535" s="196" t="s">
        <v>735</v>
      </c>
      <c r="H4535" s="197">
        <v>16.17</v>
      </c>
      <c r="I4535" s="198"/>
      <c r="L4535" s="194"/>
      <c r="M4535" s="199"/>
      <c r="N4535" s="200"/>
      <c r="O4535" s="200"/>
      <c r="P4535" s="200"/>
      <c r="Q4535" s="200"/>
      <c r="R4535" s="200"/>
      <c r="S4535" s="200"/>
      <c r="T4535" s="201"/>
      <c r="AT4535" s="195" t="s">
        <v>188</v>
      </c>
      <c r="AU4535" s="195" t="s">
        <v>81</v>
      </c>
      <c r="AV4535" s="12" t="s">
        <v>81</v>
      </c>
      <c r="AW4535" s="12" t="s">
        <v>34</v>
      </c>
      <c r="AX4535" s="12" t="s">
        <v>72</v>
      </c>
      <c r="AY4535" s="195" t="s">
        <v>177</v>
      </c>
    </row>
    <row r="4536" spans="2:51" s="12" customFormat="1" ht="12">
      <c r="B4536" s="194"/>
      <c r="D4536" s="191" t="s">
        <v>188</v>
      </c>
      <c r="E4536" s="195" t="s">
        <v>3</v>
      </c>
      <c r="F4536" s="196" t="s">
        <v>736</v>
      </c>
      <c r="H4536" s="197">
        <v>-3.2</v>
      </c>
      <c r="I4536" s="198"/>
      <c r="L4536" s="194"/>
      <c r="M4536" s="199"/>
      <c r="N4536" s="200"/>
      <c r="O4536" s="200"/>
      <c r="P4536" s="200"/>
      <c r="Q4536" s="200"/>
      <c r="R4536" s="200"/>
      <c r="S4536" s="200"/>
      <c r="T4536" s="201"/>
      <c r="AT4536" s="195" t="s">
        <v>188</v>
      </c>
      <c r="AU4536" s="195" t="s">
        <v>81</v>
      </c>
      <c r="AV4536" s="12" t="s">
        <v>81</v>
      </c>
      <c r="AW4536" s="12" t="s">
        <v>34</v>
      </c>
      <c r="AX4536" s="12" t="s">
        <v>72</v>
      </c>
      <c r="AY4536" s="195" t="s">
        <v>177</v>
      </c>
    </row>
    <row r="4537" spans="2:51" s="12" customFormat="1" ht="12">
      <c r="B4537" s="194"/>
      <c r="D4537" s="191" t="s">
        <v>188</v>
      </c>
      <c r="E4537" s="195" t="s">
        <v>3</v>
      </c>
      <c r="F4537" s="196" t="s">
        <v>737</v>
      </c>
      <c r="H4537" s="197">
        <v>-1.2</v>
      </c>
      <c r="I4537" s="198"/>
      <c r="L4537" s="194"/>
      <c r="M4537" s="199"/>
      <c r="N4537" s="200"/>
      <c r="O4537" s="200"/>
      <c r="P4537" s="200"/>
      <c r="Q4537" s="200"/>
      <c r="R4537" s="200"/>
      <c r="S4537" s="200"/>
      <c r="T4537" s="201"/>
      <c r="AT4537" s="195" t="s">
        <v>188</v>
      </c>
      <c r="AU4537" s="195" t="s">
        <v>81</v>
      </c>
      <c r="AV4537" s="12" t="s">
        <v>81</v>
      </c>
      <c r="AW4537" s="12" t="s">
        <v>34</v>
      </c>
      <c r="AX4537" s="12" t="s">
        <v>72</v>
      </c>
      <c r="AY4537" s="195" t="s">
        <v>177</v>
      </c>
    </row>
    <row r="4538" spans="2:51" s="12" customFormat="1" ht="12">
      <c r="B4538" s="194"/>
      <c r="D4538" s="191" t="s">
        <v>188</v>
      </c>
      <c r="E4538" s="195" t="s">
        <v>3</v>
      </c>
      <c r="F4538" s="196" t="s">
        <v>406</v>
      </c>
      <c r="H4538" s="197">
        <v>-1.4</v>
      </c>
      <c r="I4538" s="198"/>
      <c r="L4538" s="194"/>
      <c r="M4538" s="199"/>
      <c r="N4538" s="200"/>
      <c r="O4538" s="200"/>
      <c r="P4538" s="200"/>
      <c r="Q4538" s="200"/>
      <c r="R4538" s="200"/>
      <c r="S4538" s="200"/>
      <c r="T4538" s="201"/>
      <c r="AT4538" s="195" t="s">
        <v>188</v>
      </c>
      <c r="AU4538" s="195" t="s">
        <v>81</v>
      </c>
      <c r="AV4538" s="12" t="s">
        <v>81</v>
      </c>
      <c r="AW4538" s="12" t="s">
        <v>34</v>
      </c>
      <c r="AX4538" s="12" t="s">
        <v>72</v>
      </c>
      <c r="AY4538" s="195" t="s">
        <v>177</v>
      </c>
    </row>
    <row r="4539" spans="2:51" s="12" customFormat="1" ht="12">
      <c r="B4539" s="194"/>
      <c r="D4539" s="191" t="s">
        <v>188</v>
      </c>
      <c r="E4539" s="195" t="s">
        <v>3</v>
      </c>
      <c r="F4539" s="196" t="s">
        <v>738</v>
      </c>
      <c r="H4539" s="197">
        <v>10.71</v>
      </c>
      <c r="I4539" s="198"/>
      <c r="L4539" s="194"/>
      <c r="M4539" s="199"/>
      <c r="N4539" s="200"/>
      <c r="O4539" s="200"/>
      <c r="P4539" s="200"/>
      <c r="Q4539" s="200"/>
      <c r="R4539" s="200"/>
      <c r="S4539" s="200"/>
      <c r="T4539" s="201"/>
      <c r="AT4539" s="195" t="s">
        <v>188</v>
      </c>
      <c r="AU4539" s="195" t="s">
        <v>81</v>
      </c>
      <c r="AV4539" s="12" t="s">
        <v>81</v>
      </c>
      <c r="AW4539" s="12" t="s">
        <v>34</v>
      </c>
      <c r="AX4539" s="12" t="s">
        <v>72</v>
      </c>
      <c r="AY4539" s="195" t="s">
        <v>177</v>
      </c>
    </row>
    <row r="4540" spans="2:51" s="12" customFormat="1" ht="12">
      <c r="B4540" s="194"/>
      <c r="D4540" s="191" t="s">
        <v>188</v>
      </c>
      <c r="E4540" s="195" t="s">
        <v>3</v>
      </c>
      <c r="F4540" s="196" t="s">
        <v>406</v>
      </c>
      <c r="H4540" s="197">
        <v>-1.4</v>
      </c>
      <c r="I4540" s="198"/>
      <c r="L4540" s="194"/>
      <c r="M4540" s="199"/>
      <c r="N4540" s="200"/>
      <c r="O4540" s="200"/>
      <c r="P4540" s="200"/>
      <c r="Q4540" s="200"/>
      <c r="R4540" s="200"/>
      <c r="S4540" s="200"/>
      <c r="T4540" s="201"/>
      <c r="AT4540" s="195" t="s">
        <v>188</v>
      </c>
      <c r="AU4540" s="195" t="s">
        <v>81</v>
      </c>
      <c r="AV4540" s="12" t="s">
        <v>81</v>
      </c>
      <c r="AW4540" s="12" t="s">
        <v>34</v>
      </c>
      <c r="AX4540" s="12" t="s">
        <v>72</v>
      </c>
      <c r="AY4540" s="195" t="s">
        <v>177</v>
      </c>
    </row>
    <row r="4541" spans="2:51" s="12" customFormat="1" ht="12">
      <c r="B4541" s="194"/>
      <c r="D4541" s="191" t="s">
        <v>188</v>
      </c>
      <c r="E4541" s="195" t="s">
        <v>3</v>
      </c>
      <c r="F4541" s="196" t="s">
        <v>739</v>
      </c>
      <c r="H4541" s="197">
        <v>9.66</v>
      </c>
      <c r="I4541" s="198"/>
      <c r="L4541" s="194"/>
      <c r="M4541" s="199"/>
      <c r="N4541" s="200"/>
      <c r="O4541" s="200"/>
      <c r="P4541" s="200"/>
      <c r="Q4541" s="200"/>
      <c r="R4541" s="200"/>
      <c r="S4541" s="200"/>
      <c r="T4541" s="201"/>
      <c r="AT4541" s="195" t="s">
        <v>188</v>
      </c>
      <c r="AU4541" s="195" t="s">
        <v>81</v>
      </c>
      <c r="AV4541" s="12" t="s">
        <v>81</v>
      </c>
      <c r="AW4541" s="12" t="s">
        <v>34</v>
      </c>
      <c r="AX4541" s="12" t="s">
        <v>72</v>
      </c>
      <c r="AY4541" s="195" t="s">
        <v>177</v>
      </c>
    </row>
    <row r="4542" spans="2:51" s="12" customFormat="1" ht="12">
      <c r="B4542" s="194"/>
      <c r="D4542" s="191" t="s">
        <v>188</v>
      </c>
      <c r="E4542" s="195" t="s">
        <v>3</v>
      </c>
      <c r="F4542" s="196" t="s">
        <v>737</v>
      </c>
      <c r="H4542" s="197">
        <v>-1.2</v>
      </c>
      <c r="I4542" s="198"/>
      <c r="L4542" s="194"/>
      <c r="M4542" s="199"/>
      <c r="N4542" s="200"/>
      <c r="O4542" s="200"/>
      <c r="P4542" s="200"/>
      <c r="Q4542" s="200"/>
      <c r="R4542" s="200"/>
      <c r="S4542" s="200"/>
      <c r="T4542" s="201"/>
      <c r="AT4542" s="195" t="s">
        <v>188</v>
      </c>
      <c r="AU4542" s="195" t="s">
        <v>81</v>
      </c>
      <c r="AV4542" s="12" t="s">
        <v>81</v>
      </c>
      <c r="AW4542" s="12" t="s">
        <v>34</v>
      </c>
      <c r="AX4542" s="12" t="s">
        <v>72</v>
      </c>
      <c r="AY4542" s="195" t="s">
        <v>177</v>
      </c>
    </row>
    <row r="4543" spans="2:51" s="12" customFormat="1" ht="12">
      <c r="B4543" s="194"/>
      <c r="D4543" s="191" t="s">
        <v>188</v>
      </c>
      <c r="E4543" s="195" t="s">
        <v>3</v>
      </c>
      <c r="F4543" s="196" t="s">
        <v>740</v>
      </c>
      <c r="H4543" s="197">
        <v>4.65</v>
      </c>
      <c r="I4543" s="198"/>
      <c r="L4543" s="194"/>
      <c r="M4543" s="199"/>
      <c r="N4543" s="200"/>
      <c r="O4543" s="200"/>
      <c r="P4543" s="200"/>
      <c r="Q4543" s="200"/>
      <c r="R4543" s="200"/>
      <c r="S4543" s="200"/>
      <c r="T4543" s="201"/>
      <c r="AT4543" s="195" t="s">
        <v>188</v>
      </c>
      <c r="AU4543" s="195" t="s">
        <v>81</v>
      </c>
      <c r="AV4543" s="12" t="s">
        <v>81</v>
      </c>
      <c r="AW4543" s="12" t="s">
        <v>34</v>
      </c>
      <c r="AX4543" s="12" t="s">
        <v>72</v>
      </c>
      <c r="AY4543" s="195" t="s">
        <v>177</v>
      </c>
    </row>
    <row r="4544" spans="2:51" s="12" customFormat="1" ht="12">
      <c r="B4544" s="194"/>
      <c r="D4544" s="191" t="s">
        <v>188</v>
      </c>
      <c r="E4544" s="195" t="s">
        <v>3</v>
      </c>
      <c r="F4544" s="196" t="s">
        <v>741</v>
      </c>
      <c r="H4544" s="197">
        <v>18.27</v>
      </c>
      <c r="I4544" s="198"/>
      <c r="L4544" s="194"/>
      <c r="M4544" s="199"/>
      <c r="N4544" s="200"/>
      <c r="O4544" s="200"/>
      <c r="P4544" s="200"/>
      <c r="Q4544" s="200"/>
      <c r="R4544" s="200"/>
      <c r="S4544" s="200"/>
      <c r="T4544" s="201"/>
      <c r="AT4544" s="195" t="s">
        <v>188</v>
      </c>
      <c r="AU4544" s="195" t="s">
        <v>81</v>
      </c>
      <c r="AV4544" s="12" t="s">
        <v>81</v>
      </c>
      <c r="AW4544" s="12" t="s">
        <v>34</v>
      </c>
      <c r="AX4544" s="12" t="s">
        <v>72</v>
      </c>
      <c r="AY4544" s="195" t="s">
        <v>177</v>
      </c>
    </row>
    <row r="4545" spans="2:51" s="12" customFormat="1" ht="12">
      <c r="B4545" s="194"/>
      <c r="D4545" s="191" t="s">
        <v>188</v>
      </c>
      <c r="E4545" s="195" t="s">
        <v>3</v>
      </c>
      <c r="F4545" s="196" t="s">
        <v>410</v>
      </c>
      <c r="H4545" s="197">
        <v>-1.6</v>
      </c>
      <c r="I4545" s="198"/>
      <c r="L4545" s="194"/>
      <c r="M4545" s="199"/>
      <c r="N4545" s="200"/>
      <c r="O4545" s="200"/>
      <c r="P4545" s="200"/>
      <c r="Q4545" s="200"/>
      <c r="R4545" s="200"/>
      <c r="S4545" s="200"/>
      <c r="T4545" s="201"/>
      <c r="AT4545" s="195" t="s">
        <v>188</v>
      </c>
      <c r="AU4545" s="195" t="s">
        <v>81</v>
      </c>
      <c r="AV4545" s="12" t="s">
        <v>81</v>
      </c>
      <c r="AW4545" s="12" t="s">
        <v>34</v>
      </c>
      <c r="AX4545" s="12" t="s">
        <v>72</v>
      </c>
      <c r="AY4545" s="195" t="s">
        <v>177</v>
      </c>
    </row>
    <row r="4546" spans="2:51" s="12" customFormat="1" ht="12">
      <c r="B4546" s="194"/>
      <c r="D4546" s="191" t="s">
        <v>188</v>
      </c>
      <c r="E4546" s="195" t="s">
        <v>3</v>
      </c>
      <c r="F4546" s="196" t="s">
        <v>406</v>
      </c>
      <c r="H4546" s="197">
        <v>-1.4</v>
      </c>
      <c r="I4546" s="198"/>
      <c r="L4546" s="194"/>
      <c r="M4546" s="199"/>
      <c r="N4546" s="200"/>
      <c r="O4546" s="200"/>
      <c r="P4546" s="200"/>
      <c r="Q4546" s="200"/>
      <c r="R4546" s="200"/>
      <c r="S4546" s="200"/>
      <c r="T4546" s="201"/>
      <c r="AT4546" s="195" t="s">
        <v>188</v>
      </c>
      <c r="AU4546" s="195" t="s">
        <v>81</v>
      </c>
      <c r="AV4546" s="12" t="s">
        <v>81</v>
      </c>
      <c r="AW4546" s="12" t="s">
        <v>34</v>
      </c>
      <c r="AX4546" s="12" t="s">
        <v>72</v>
      </c>
      <c r="AY4546" s="195" t="s">
        <v>177</v>
      </c>
    </row>
    <row r="4547" spans="2:51" s="12" customFormat="1" ht="12">
      <c r="B4547" s="194"/>
      <c r="D4547" s="191" t="s">
        <v>188</v>
      </c>
      <c r="E4547" s="195" t="s">
        <v>3</v>
      </c>
      <c r="F4547" s="196" t="s">
        <v>737</v>
      </c>
      <c r="H4547" s="197">
        <v>-1.2</v>
      </c>
      <c r="I4547" s="198"/>
      <c r="L4547" s="194"/>
      <c r="M4547" s="199"/>
      <c r="N4547" s="200"/>
      <c r="O4547" s="200"/>
      <c r="P4547" s="200"/>
      <c r="Q4547" s="200"/>
      <c r="R4547" s="200"/>
      <c r="S4547" s="200"/>
      <c r="T4547" s="201"/>
      <c r="AT4547" s="195" t="s">
        <v>188</v>
      </c>
      <c r="AU4547" s="195" t="s">
        <v>81</v>
      </c>
      <c r="AV4547" s="12" t="s">
        <v>81</v>
      </c>
      <c r="AW4547" s="12" t="s">
        <v>34</v>
      </c>
      <c r="AX4547" s="12" t="s">
        <v>72</v>
      </c>
      <c r="AY4547" s="195" t="s">
        <v>177</v>
      </c>
    </row>
    <row r="4548" spans="2:51" s="12" customFormat="1" ht="12">
      <c r="B4548" s="194"/>
      <c r="D4548" s="191" t="s">
        <v>188</v>
      </c>
      <c r="E4548" s="195" t="s">
        <v>3</v>
      </c>
      <c r="F4548" s="196" t="s">
        <v>742</v>
      </c>
      <c r="H4548" s="197">
        <v>11.76</v>
      </c>
      <c r="I4548" s="198"/>
      <c r="L4548" s="194"/>
      <c r="M4548" s="199"/>
      <c r="N4548" s="200"/>
      <c r="O4548" s="200"/>
      <c r="P4548" s="200"/>
      <c r="Q4548" s="200"/>
      <c r="R4548" s="200"/>
      <c r="S4548" s="200"/>
      <c r="T4548" s="201"/>
      <c r="AT4548" s="195" t="s">
        <v>188</v>
      </c>
      <c r="AU4548" s="195" t="s">
        <v>81</v>
      </c>
      <c r="AV4548" s="12" t="s">
        <v>81</v>
      </c>
      <c r="AW4548" s="12" t="s">
        <v>34</v>
      </c>
      <c r="AX4548" s="12" t="s">
        <v>72</v>
      </c>
      <c r="AY4548" s="195" t="s">
        <v>177</v>
      </c>
    </row>
    <row r="4549" spans="2:51" s="12" customFormat="1" ht="12">
      <c r="B4549" s="194"/>
      <c r="D4549" s="191" t="s">
        <v>188</v>
      </c>
      <c r="E4549" s="195" t="s">
        <v>3</v>
      </c>
      <c r="F4549" s="196" t="s">
        <v>406</v>
      </c>
      <c r="H4549" s="197">
        <v>-1.4</v>
      </c>
      <c r="I4549" s="198"/>
      <c r="L4549" s="194"/>
      <c r="M4549" s="199"/>
      <c r="N4549" s="200"/>
      <c r="O4549" s="200"/>
      <c r="P4549" s="200"/>
      <c r="Q4549" s="200"/>
      <c r="R4549" s="200"/>
      <c r="S4549" s="200"/>
      <c r="T4549" s="201"/>
      <c r="AT4549" s="195" t="s">
        <v>188</v>
      </c>
      <c r="AU4549" s="195" t="s">
        <v>81</v>
      </c>
      <c r="AV4549" s="12" t="s">
        <v>81</v>
      </c>
      <c r="AW4549" s="12" t="s">
        <v>34</v>
      </c>
      <c r="AX4549" s="12" t="s">
        <v>72</v>
      </c>
      <c r="AY4549" s="195" t="s">
        <v>177</v>
      </c>
    </row>
    <row r="4550" spans="2:51" s="12" customFormat="1" ht="12">
      <c r="B4550" s="194"/>
      <c r="D4550" s="191" t="s">
        <v>188</v>
      </c>
      <c r="E4550" s="195" t="s">
        <v>3</v>
      </c>
      <c r="F4550" s="196" t="s">
        <v>739</v>
      </c>
      <c r="H4550" s="197">
        <v>9.66</v>
      </c>
      <c r="I4550" s="198"/>
      <c r="L4550" s="194"/>
      <c r="M4550" s="199"/>
      <c r="N4550" s="200"/>
      <c r="O4550" s="200"/>
      <c r="P4550" s="200"/>
      <c r="Q4550" s="200"/>
      <c r="R4550" s="200"/>
      <c r="S4550" s="200"/>
      <c r="T4550" s="201"/>
      <c r="AT4550" s="195" t="s">
        <v>188</v>
      </c>
      <c r="AU4550" s="195" t="s">
        <v>81</v>
      </c>
      <c r="AV4550" s="12" t="s">
        <v>81</v>
      </c>
      <c r="AW4550" s="12" t="s">
        <v>34</v>
      </c>
      <c r="AX4550" s="12" t="s">
        <v>72</v>
      </c>
      <c r="AY4550" s="195" t="s">
        <v>177</v>
      </c>
    </row>
    <row r="4551" spans="2:51" s="12" customFormat="1" ht="12">
      <c r="B4551" s="194"/>
      <c r="D4551" s="191" t="s">
        <v>188</v>
      </c>
      <c r="E4551" s="195" t="s">
        <v>3</v>
      </c>
      <c r="F4551" s="196" t="s">
        <v>737</v>
      </c>
      <c r="H4551" s="197">
        <v>-1.2</v>
      </c>
      <c r="I4551" s="198"/>
      <c r="L4551" s="194"/>
      <c r="M4551" s="199"/>
      <c r="N4551" s="200"/>
      <c r="O4551" s="200"/>
      <c r="P4551" s="200"/>
      <c r="Q4551" s="200"/>
      <c r="R4551" s="200"/>
      <c r="S4551" s="200"/>
      <c r="T4551" s="201"/>
      <c r="AT4551" s="195" t="s">
        <v>188</v>
      </c>
      <c r="AU4551" s="195" t="s">
        <v>81</v>
      </c>
      <c r="AV4551" s="12" t="s">
        <v>81</v>
      </c>
      <c r="AW4551" s="12" t="s">
        <v>34</v>
      </c>
      <c r="AX4551" s="12" t="s">
        <v>72</v>
      </c>
      <c r="AY4551" s="195" t="s">
        <v>177</v>
      </c>
    </row>
    <row r="4552" spans="2:51" s="12" customFormat="1" ht="12">
      <c r="B4552" s="194"/>
      <c r="D4552" s="191" t="s">
        <v>188</v>
      </c>
      <c r="E4552" s="195" t="s">
        <v>3</v>
      </c>
      <c r="F4552" s="196" t="s">
        <v>743</v>
      </c>
      <c r="H4552" s="197">
        <v>10.08</v>
      </c>
      <c r="I4552" s="198"/>
      <c r="L4552" s="194"/>
      <c r="M4552" s="199"/>
      <c r="N4552" s="200"/>
      <c r="O4552" s="200"/>
      <c r="P4552" s="200"/>
      <c r="Q4552" s="200"/>
      <c r="R4552" s="200"/>
      <c r="S4552" s="200"/>
      <c r="T4552" s="201"/>
      <c r="AT4552" s="195" t="s">
        <v>188</v>
      </c>
      <c r="AU4552" s="195" t="s">
        <v>81</v>
      </c>
      <c r="AV4552" s="12" t="s">
        <v>81</v>
      </c>
      <c r="AW4552" s="12" t="s">
        <v>34</v>
      </c>
      <c r="AX4552" s="12" t="s">
        <v>72</v>
      </c>
      <c r="AY4552" s="195" t="s">
        <v>177</v>
      </c>
    </row>
    <row r="4553" spans="2:51" s="12" customFormat="1" ht="12">
      <c r="B4553" s="194"/>
      <c r="D4553" s="191" t="s">
        <v>188</v>
      </c>
      <c r="E4553" s="195" t="s">
        <v>3</v>
      </c>
      <c r="F4553" s="196" t="s">
        <v>406</v>
      </c>
      <c r="H4553" s="197">
        <v>-1.4</v>
      </c>
      <c r="I4553" s="198"/>
      <c r="L4553" s="194"/>
      <c r="M4553" s="199"/>
      <c r="N4553" s="200"/>
      <c r="O4553" s="200"/>
      <c r="P4553" s="200"/>
      <c r="Q4553" s="200"/>
      <c r="R4553" s="200"/>
      <c r="S4553" s="200"/>
      <c r="T4553" s="201"/>
      <c r="AT4553" s="195" t="s">
        <v>188</v>
      </c>
      <c r="AU4553" s="195" t="s">
        <v>81</v>
      </c>
      <c r="AV4553" s="12" t="s">
        <v>81</v>
      </c>
      <c r="AW4553" s="12" t="s">
        <v>34</v>
      </c>
      <c r="AX4553" s="12" t="s">
        <v>72</v>
      </c>
      <c r="AY4553" s="195" t="s">
        <v>177</v>
      </c>
    </row>
    <row r="4554" spans="2:51" s="12" customFormat="1" ht="12">
      <c r="B4554" s="194"/>
      <c r="D4554" s="191" t="s">
        <v>188</v>
      </c>
      <c r="E4554" s="195" t="s">
        <v>3</v>
      </c>
      <c r="F4554" s="196" t="s">
        <v>744</v>
      </c>
      <c r="H4554" s="197">
        <v>19.11</v>
      </c>
      <c r="I4554" s="198"/>
      <c r="L4554" s="194"/>
      <c r="M4554" s="199"/>
      <c r="N4554" s="200"/>
      <c r="O4554" s="200"/>
      <c r="P4554" s="200"/>
      <c r="Q4554" s="200"/>
      <c r="R4554" s="200"/>
      <c r="S4554" s="200"/>
      <c r="T4554" s="201"/>
      <c r="AT4554" s="195" t="s">
        <v>188</v>
      </c>
      <c r="AU4554" s="195" t="s">
        <v>81</v>
      </c>
      <c r="AV4554" s="12" t="s">
        <v>81</v>
      </c>
      <c r="AW4554" s="12" t="s">
        <v>34</v>
      </c>
      <c r="AX4554" s="12" t="s">
        <v>72</v>
      </c>
      <c r="AY4554" s="195" t="s">
        <v>177</v>
      </c>
    </row>
    <row r="4555" spans="2:51" s="12" customFormat="1" ht="12">
      <c r="B4555" s="194"/>
      <c r="D4555" s="191" t="s">
        <v>188</v>
      </c>
      <c r="E4555" s="195" t="s">
        <v>3</v>
      </c>
      <c r="F4555" s="196" t="s">
        <v>406</v>
      </c>
      <c r="H4555" s="197">
        <v>-1.4</v>
      </c>
      <c r="I4555" s="198"/>
      <c r="L4555" s="194"/>
      <c r="M4555" s="199"/>
      <c r="N4555" s="200"/>
      <c r="O4555" s="200"/>
      <c r="P4555" s="200"/>
      <c r="Q4555" s="200"/>
      <c r="R4555" s="200"/>
      <c r="S4555" s="200"/>
      <c r="T4555" s="201"/>
      <c r="AT4555" s="195" t="s">
        <v>188</v>
      </c>
      <c r="AU4555" s="195" t="s">
        <v>81</v>
      </c>
      <c r="AV4555" s="12" t="s">
        <v>81</v>
      </c>
      <c r="AW4555" s="12" t="s">
        <v>34</v>
      </c>
      <c r="AX4555" s="12" t="s">
        <v>72</v>
      </c>
      <c r="AY4555" s="195" t="s">
        <v>177</v>
      </c>
    </row>
    <row r="4556" spans="2:51" s="12" customFormat="1" ht="12">
      <c r="B4556" s="194"/>
      <c r="D4556" s="191" t="s">
        <v>188</v>
      </c>
      <c r="E4556" s="195" t="s">
        <v>3</v>
      </c>
      <c r="F4556" s="196" t="s">
        <v>410</v>
      </c>
      <c r="H4556" s="197">
        <v>-1.6</v>
      </c>
      <c r="I4556" s="198"/>
      <c r="L4556" s="194"/>
      <c r="M4556" s="199"/>
      <c r="N4556" s="200"/>
      <c r="O4556" s="200"/>
      <c r="P4556" s="200"/>
      <c r="Q4556" s="200"/>
      <c r="R4556" s="200"/>
      <c r="S4556" s="200"/>
      <c r="T4556" s="201"/>
      <c r="AT4556" s="195" t="s">
        <v>188</v>
      </c>
      <c r="AU4556" s="195" t="s">
        <v>81</v>
      </c>
      <c r="AV4556" s="12" t="s">
        <v>81</v>
      </c>
      <c r="AW4556" s="12" t="s">
        <v>34</v>
      </c>
      <c r="AX4556" s="12" t="s">
        <v>72</v>
      </c>
      <c r="AY4556" s="195" t="s">
        <v>177</v>
      </c>
    </row>
    <row r="4557" spans="2:51" s="12" customFormat="1" ht="12">
      <c r="B4557" s="194"/>
      <c r="D4557" s="191" t="s">
        <v>188</v>
      </c>
      <c r="E4557" s="195" t="s">
        <v>3</v>
      </c>
      <c r="F4557" s="196" t="s">
        <v>745</v>
      </c>
      <c r="H4557" s="197">
        <v>10.92</v>
      </c>
      <c r="I4557" s="198"/>
      <c r="L4557" s="194"/>
      <c r="M4557" s="199"/>
      <c r="N4557" s="200"/>
      <c r="O4557" s="200"/>
      <c r="P4557" s="200"/>
      <c r="Q4557" s="200"/>
      <c r="R4557" s="200"/>
      <c r="S4557" s="200"/>
      <c r="T4557" s="201"/>
      <c r="AT4557" s="195" t="s">
        <v>188</v>
      </c>
      <c r="AU4557" s="195" t="s">
        <v>81</v>
      </c>
      <c r="AV4557" s="12" t="s">
        <v>81</v>
      </c>
      <c r="AW4557" s="12" t="s">
        <v>34</v>
      </c>
      <c r="AX4557" s="12" t="s">
        <v>72</v>
      </c>
      <c r="AY4557" s="195" t="s">
        <v>177</v>
      </c>
    </row>
    <row r="4558" spans="2:51" s="12" customFormat="1" ht="12">
      <c r="B4558" s="194"/>
      <c r="D4558" s="191" t="s">
        <v>188</v>
      </c>
      <c r="E4558" s="195" t="s">
        <v>3</v>
      </c>
      <c r="F4558" s="196" t="s">
        <v>406</v>
      </c>
      <c r="H4558" s="197">
        <v>-1.4</v>
      </c>
      <c r="I4558" s="198"/>
      <c r="L4558" s="194"/>
      <c r="M4558" s="199"/>
      <c r="N4558" s="200"/>
      <c r="O4558" s="200"/>
      <c r="P4558" s="200"/>
      <c r="Q4558" s="200"/>
      <c r="R4558" s="200"/>
      <c r="S4558" s="200"/>
      <c r="T4558" s="201"/>
      <c r="AT4558" s="195" t="s">
        <v>188</v>
      </c>
      <c r="AU4558" s="195" t="s">
        <v>81</v>
      </c>
      <c r="AV4558" s="12" t="s">
        <v>81</v>
      </c>
      <c r="AW4558" s="12" t="s">
        <v>34</v>
      </c>
      <c r="AX4558" s="12" t="s">
        <v>72</v>
      </c>
      <c r="AY4558" s="195" t="s">
        <v>177</v>
      </c>
    </row>
    <row r="4559" spans="2:51" s="12" customFormat="1" ht="12">
      <c r="B4559" s="194"/>
      <c r="D4559" s="191" t="s">
        <v>188</v>
      </c>
      <c r="E4559" s="195" t="s">
        <v>3</v>
      </c>
      <c r="F4559" s="196" t="s">
        <v>746</v>
      </c>
      <c r="H4559" s="197">
        <v>11.76</v>
      </c>
      <c r="I4559" s="198"/>
      <c r="L4559" s="194"/>
      <c r="M4559" s="199"/>
      <c r="N4559" s="200"/>
      <c r="O4559" s="200"/>
      <c r="P4559" s="200"/>
      <c r="Q4559" s="200"/>
      <c r="R4559" s="200"/>
      <c r="S4559" s="200"/>
      <c r="T4559" s="201"/>
      <c r="AT4559" s="195" t="s">
        <v>188</v>
      </c>
      <c r="AU4559" s="195" t="s">
        <v>81</v>
      </c>
      <c r="AV4559" s="12" t="s">
        <v>81</v>
      </c>
      <c r="AW4559" s="12" t="s">
        <v>34</v>
      </c>
      <c r="AX4559" s="12" t="s">
        <v>72</v>
      </c>
      <c r="AY4559" s="195" t="s">
        <v>177</v>
      </c>
    </row>
    <row r="4560" spans="2:51" s="12" customFormat="1" ht="12">
      <c r="B4560" s="194"/>
      <c r="D4560" s="191" t="s">
        <v>188</v>
      </c>
      <c r="E4560" s="195" t="s">
        <v>3</v>
      </c>
      <c r="F4560" s="196" t="s">
        <v>406</v>
      </c>
      <c r="H4560" s="197">
        <v>-1.4</v>
      </c>
      <c r="I4560" s="198"/>
      <c r="L4560" s="194"/>
      <c r="M4560" s="199"/>
      <c r="N4560" s="200"/>
      <c r="O4560" s="200"/>
      <c r="P4560" s="200"/>
      <c r="Q4560" s="200"/>
      <c r="R4560" s="200"/>
      <c r="S4560" s="200"/>
      <c r="T4560" s="201"/>
      <c r="AT4560" s="195" t="s">
        <v>188</v>
      </c>
      <c r="AU4560" s="195" t="s">
        <v>81</v>
      </c>
      <c r="AV4560" s="12" t="s">
        <v>81</v>
      </c>
      <c r="AW4560" s="12" t="s">
        <v>34</v>
      </c>
      <c r="AX4560" s="12" t="s">
        <v>72</v>
      </c>
      <c r="AY4560" s="195" t="s">
        <v>177</v>
      </c>
    </row>
    <row r="4561" spans="2:51" s="12" customFormat="1" ht="12">
      <c r="B4561" s="194"/>
      <c r="D4561" s="191" t="s">
        <v>188</v>
      </c>
      <c r="E4561" s="195" t="s">
        <v>3</v>
      </c>
      <c r="F4561" s="196" t="s">
        <v>747</v>
      </c>
      <c r="H4561" s="197">
        <v>16.17</v>
      </c>
      <c r="I4561" s="198"/>
      <c r="L4561" s="194"/>
      <c r="M4561" s="199"/>
      <c r="N4561" s="200"/>
      <c r="O4561" s="200"/>
      <c r="P4561" s="200"/>
      <c r="Q4561" s="200"/>
      <c r="R4561" s="200"/>
      <c r="S4561" s="200"/>
      <c r="T4561" s="201"/>
      <c r="AT4561" s="195" t="s">
        <v>188</v>
      </c>
      <c r="AU4561" s="195" t="s">
        <v>81</v>
      </c>
      <c r="AV4561" s="12" t="s">
        <v>81</v>
      </c>
      <c r="AW4561" s="12" t="s">
        <v>34</v>
      </c>
      <c r="AX4561" s="12" t="s">
        <v>72</v>
      </c>
      <c r="AY4561" s="195" t="s">
        <v>177</v>
      </c>
    </row>
    <row r="4562" spans="2:51" s="12" customFormat="1" ht="12">
      <c r="B4562" s="194"/>
      <c r="D4562" s="191" t="s">
        <v>188</v>
      </c>
      <c r="E4562" s="195" t="s">
        <v>3</v>
      </c>
      <c r="F4562" s="196" t="s">
        <v>396</v>
      </c>
      <c r="H4562" s="197">
        <v>-2.8</v>
      </c>
      <c r="I4562" s="198"/>
      <c r="L4562" s="194"/>
      <c r="M4562" s="199"/>
      <c r="N4562" s="200"/>
      <c r="O4562" s="200"/>
      <c r="P4562" s="200"/>
      <c r="Q4562" s="200"/>
      <c r="R4562" s="200"/>
      <c r="S4562" s="200"/>
      <c r="T4562" s="201"/>
      <c r="AT4562" s="195" t="s">
        <v>188</v>
      </c>
      <c r="AU4562" s="195" t="s">
        <v>81</v>
      </c>
      <c r="AV4562" s="12" t="s">
        <v>81</v>
      </c>
      <c r="AW4562" s="12" t="s">
        <v>34</v>
      </c>
      <c r="AX4562" s="12" t="s">
        <v>72</v>
      </c>
      <c r="AY4562" s="195" t="s">
        <v>177</v>
      </c>
    </row>
    <row r="4563" spans="2:51" s="12" customFormat="1" ht="12">
      <c r="B4563" s="194"/>
      <c r="D4563" s="191" t="s">
        <v>188</v>
      </c>
      <c r="E4563" s="195" t="s">
        <v>3</v>
      </c>
      <c r="F4563" s="196" t="s">
        <v>748</v>
      </c>
      <c r="H4563" s="197">
        <v>19.74</v>
      </c>
      <c r="I4563" s="198"/>
      <c r="L4563" s="194"/>
      <c r="M4563" s="199"/>
      <c r="N4563" s="200"/>
      <c r="O4563" s="200"/>
      <c r="P4563" s="200"/>
      <c r="Q4563" s="200"/>
      <c r="R4563" s="200"/>
      <c r="S4563" s="200"/>
      <c r="T4563" s="201"/>
      <c r="AT4563" s="195" t="s">
        <v>188</v>
      </c>
      <c r="AU4563" s="195" t="s">
        <v>81</v>
      </c>
      <c r="AV4563" s="12" t="s">
        <v>81</v>
      </c>
      <c r="AW4563" s="12" t="s">
        <v>34</v>
      </c>
      <c r="AX4563" s="12" t="s">
        <v>72</v>
      </c>
      <c r="AY4563" s="195" t="s">
        <v>177</v>
      </c>
    </row>
    <row r="4564" spans="2:51" s="12" customFormat="1" ht="12">
      <c r="B4564" s="194"/>
      <c r="D4564" s="191" t="s">
        <v>188</v>
      </c>
      <c r="E4564" s="195" t="s">
        <v>3</v>
      </c>
      <c r="F4564" s="196" t="s">
        <v>406</v>
      </c>
      <c r="H4564" s="197">
        <v>-1.4</v>
      </c>
      <c r="I4564" s="198"/>
      <c r="L4564" s="194"/>
      <c r="M4564" s="199"/>
      <c r="N4564" s="200"/>
      <c r="O4564" s="200"/>
      <c r="P4564" s="200"/>
      <c r="Q4564" s="200"/>
      <c r="R4564" s="200"/>
      <c r="S4564" s="200"/>
      <c r="T4564" s="201"/>
      <c r="AT4564" s="195" t="s">
        <v>188</v>
      </c>
      <c r="AU4564" s="195" t="s">
        <v>81</v>
      </c>
      <c r="AV4564" s="12" t="s">
        <v>81</v>
      </c>
      <c r="AW4564" s="12" t="s">
        <v>34</v>
      </c>
      <c r="AX4564" s="12" t="s">
        <v>72</v>
      </c>
      <c r="AY4564" s="195" t="s">
        <v>177</v>
      </c>
    </row>
    <row r="4565" spans="2:51" s="12" customFormat="1" ht="12">
      <c r="B4565" s="194"/>
      <c r="D4565" s="191" t="s">
        <v>188</v>
      </c>
      <c r="E4565" s="195" t="s">
        <v>3</v>
      </c>
      <c r="F4565" s="196" t="s">
        <v>749</v>
      </c>
      <c r="H4565" s="197">
        <v>42</v>
      </c>
      <c r="I4565" s="198"/>
      <c r="L4565" s="194"/>
      <c r="M4565" s="199"/>
      <c r="N4565" s="200"/>
      <c r="O4565" s="200"/>
      <c r="P4565" s="200"/>
      <c r="Q4565" s="200"/>
      <c r="R4565" s="200"/>
      <c r="S4565" s="200"/>
      <c r="T4565" s="201"/>
      <c r="AT4565" s="195" t="s">
        <v>188</v>
      </c>
      <c r="AU4565" s="195" t="s">
        <v>81</v>
      </c>
      <c r="AV4565" s="12" t="s">
        <v>81</v>
      </c>
      <c r="AW4565" s="12" t="s">
        <v>34</v>
      </c>
      <c r="AX4565" s="12" t="s">
        <v>72</v>
      </c>
      <c r="AY4565" s="195" t="s">
        <v>177</v>
      </c>
    </row>
    <row r="4566" spans="2:51" s="12" customFormat="1" ht="12">
      <c r="B4566" s="194"/>
      <c r="D4566" s="191" t="s">
        <v>188</v>
      </c>
      <c r="E4566" s="195" t="s">
        <v>3</v>
      </c>
      <c r="F4566" s="196" t="s">
        <v>736</v>
      </c>
      <c r="H4566" s="197">
        <v>-3.2</v>
      </c>
      <c r="I4566" s="198"/>
      <c r="L4566" s="194"/>
      <c r="M4566" s="199"/>
      <c r="N4566" s="200"/>
      <c r="O4566" s="200"/>
      <c r="P4566" s="200"/>
      <c r="Q4566" s="200"/>
      <c r="R4566" s="200"/>
      <c r="S4566" s="200"/>
      <c r="T4566" s="201"/>
      <c r="AT4566" s="195" t="s">
        <v>188</v>
      </c>
      <c r="AU4566" s="195" t="s">
        <v>81</v>
      </c>
      <c r="AV4566" s="12" t="s">
        <v>81</v>
      </c>
      <c r="AW4566" s="12" t="s">
        <v>34</v>
      </c>
      <c r="AX4566" s="12" t="s">
        <v>72</v>
      </c>
      <c r="AY4566" s="195" t="s">
        <v>177</v>
      </c>
    </row>
    <row r="4567" spans="2:51" s="12" customFormat="1" ht="12">
      <c r="B4567" s="194"/>
      <c r="D4567" s="191" t="s">
        <v>188</v>
      </c>
      <c r="E4567" s="195" t="s">
        <v>3</v>
      </c>
      <c r="F4567" s="196" t="s">
        <v>396</v>
      </c>
      <c r="H4567" s="197">
        <v>-2.8</v>
      </c>
      <c r="I4567" s="198"/>
      <c r="L4567" s="194"/>
      <c r="M4567" s="199"/>
      <c r="N4567" s="200"/>
      <c r="O4567" s="200"/>
      <c r="P4567" s="200"/>
      <c r="Q4567" s="200"/>
      <c r="R4567" s="200"/>
      <c r="S4567" s="200"/>
      <c r="T4567" s="201"/>
      <c r="AT4567" s="195" t="s">
        <v>188</v>
      </c>
      <c r="AU4567" s="195" t="s">
        <v>81</v>
      </c>
      <c r="AV4567" s="12" t="s">
        <v>81</v>
      </c>
      <c r="AW4567" s="12" t="s">
        <v>34</v>
      </c>
      <c r="AX4567" s="12" t="s">
        <v>72</v>
      </c>
      <c r="AY4567" s="195" t="s">
        <v>177</v>
      </c>
    </row>
    <row r="4568" spans="2:51" s="12" customFormat="1" ht="12">
      <c r="B4568" s="194"/>
      <c r="D4568" s="191" t="s">
        <v>188</v>
      </c>
      <c r="E4568" s="195" t="s">
        <v>3</v>
      </c>
      <c r="F4568" s="196" t="s">
        <v>750</v>
      </c>
      <c r="H4568" s="197">
        <v>19.11</v>
      </c>
      <c r="I4568" s="198"/>
      <c r="L4568" s="194"/>
      <c r="M4568" s="199"/>
      <c r="N4568" s="200"/>
      <c r="O4568" s="200"/>
      <c r="P4568" s="200"/>
      <c r="Q4568" s="200"/>
      <c r="R4568" s="200"/>
      <c r="S4568" s="200"/>
      <c r="T4568" s="201"/>
      <c r="AT4568" s="195" t="s">
        <v>188</v>
      </c>
      <c r="AU4568" s="195" t="s">
        <v>81</v>
      </c>
      <c r="AV4568" s="12" t="s">
        <v>81</v>
      </c>
      <c r="AW4568" s="12" t="s">
        <v>34</v>
      </c>
      <c r="AX4568" s="12" t="s">
        <v>72</v>
      </c>
      <c r="AY4568" s="195" t="s">
        <v>177</v>
      </c>
    </row>
    <row r="4569" spans="2:51" s="12" customFormat="1" ht="12">
      <c r="B4569" s="194"/>
      <c r="D4569" s="191" t="s">
        <v>188</v>
      </c>
      <c r="E4569" s="195" t="s">
        <v>3</v>
      </c>
      <c r="F4569" s="196" t="s">
        <v>396</v>
      </c>
      <c r="H4569" s="197">
        <v>-2.8</v>
      </c>
      <c r="I4569" s="198"/>
      <c r="L4569" s="194"/>
      <c r="M4569" s="199"/>
      <c r="N4569" s="200"/>
      <c r="O4569" s="200"/>
      <c r="P4569" s="200"/>
      <c r="Q4569" s="200"/>
      <c r="R4569" s="200"/>
      <c r="S4569" s="200"/>
      <c r="T4569" s="201"/>
      <c r="AT4569" s="195" t="s">
        <v>188</v>
      </c>
      <c r="AU4569" s="195" t="s">
        <v>81</v>
      </c>
      <c r="AV4569" s="12" t="s">
        <v>81</v>
      </c>
      <c r="AW4569" s="12" t="s">
        <v>34</v>
      </c>
      <c r="AX4569" s="12" t="s">
        <v>72</v>
      </c>
      <c r="AY4569" s="195" t="s">
        <v>177</v>
      </c>
    </row>
    <row r="4570" spans="2:51" s="12" customFormat="1" ht="12">
      <c r="B4570" s="194"/>
      <c r="D4570" s="191" t="s">
        <v>188</v>
      </c>
      <c r="E4570" s="195" t="s">
        <v>3</v>
      </c>
      <c r="F4570" s="196" t="s">
        <v>751</v>
      </c>
      <c r="H4570" s="197">
        <v>28.98</v>
      </c>
      <c r="I4570" s="198"/>
      <c r="L4570" s="194"/>
      <c r="M4570" s="199"/>
      <c r="N4570" s="200"/>
      <c r="O4570" s="200"/>
      <c r="P4570" s="200"/>
      <c r="Q4570" s="200"/>
      <c r="R4570" s="200"/>
      <c r="S4570" s="200"/>
      <c r="T4570" s="201"/>
      <c r="AT4570" s="195" t="s">
        <v>188</v>
      </c>
      <c r="AU4570" s="195" t="s">
        <v>81</v>
      </c>
      <c r="AV4570" s="12" t="s">
        <v>81</v>
      </c>
      <c r="AW4570" s="12" t="s">
        <v>34</v>
      </c>
      <c r="AX4570" s="12" t="s">
        <v>72</v>
      </c>
      <c r="AY4570" s="195" t="s">
        <v>177</v>
      </c>
    </row>
    <row r="4571" spans="2:51" s="12" customFormat="1" ht="12">
      <c r="B4571" s="194"/>
      <c r="D4571" s="191" t="s">
        <v>188</v>
      </c>
      <c r="E4571" s="195" t="s">
        <v>3</v>
      </c>
      <c r="F4571" s="196" t="s">
        <v>752</v>
      </c>
      <c r="H4571" s="197">
        <v>-3.6</v>
      </c>
      <c r="I4571" s="198"/>
      <c r="L4571" s="194"/>
      <c r="M4571" s="199"/>
      <c r="N4571" s="200"/>
      <c r="O4571" s="200"/>
      <c r="P4571" s="200"/>
      <c r="Q4571" s="200"/>
      <c r="R4571" s="200"/>
      <c r="S4571" s="200"/>
      <c r="T4571" s="201"/>
      <c r="AT4571" s="195" t="s">
        <v>188</v>
      </c>
      <c r="AU4571" s="195" t="s">
        <v>81</v>
      </c>
      <c r="AV4571" s="12" t="s">
        <v>81</v>
      </c>
      <c r="AW4571" s="12" t="s">
        <v>34</v>
      </c>
      <c r="AX4571" s="12" t="s">
        <v>72</v>
      </c>
      <c r="AY4571" s="195" t="s">
        <v>177</v>
      </c>
    </row>
    <row r="4572" spans="2:51" s="12" customFormat="1" ht="12">
      <c r="B4572" s="194"/>
      <c r="D4572" s="191" t="s">
        <v>188</v>
      </c>
      <c r="E4572" s="195" t="s">
        <v>3</v>
      </c>
      <c r="F4572" s="196" t="s">
        <v>749</v>
      </c>
      <c r="H4572" s="197">
        <v>42</v>
      </c>
      <c r="I4572" s="198"/>
      <c r="L4572" s="194"/>
      <c r="M4572" s="199"/>
      <c r="N4572" s="200"/>
      <c r="O4572" s="200"/>
      <c r="P4572" s="200"/>
      <c r="Q4572" s="200"/>
      <c r="R4572" s="200"/>
      <c r="S4572" s="200"/>
      <c r="T4572" s="201"/>
      <c r="AT4572" s="195" t="s">
        <v>188</v>
      </c>
      <c r="AU4572" s="195" t="s">
        <v>81</v>
      </c>
      <c r="AV4572" s="12" t="s">
        <v>81</v>
      </c>
      <c r="AW4572" s="12" t="s">
        <v>34</v>
      </c>
      <c r="AX4572" s="12" t="s">
        <v>72</v>
      </c>
      <c r="AY4572" s="195" t="s">
        <v>177</v>
      </c>
    </row>
    <row r="4573" spans="2:51" s="12" customFormat="1" ht="12">
      <c r="B4573" s="194"/>
      <c r="D4573" s="191" t="s">
        <v>188</v>
      </c>
      <c r="E4573" s="195" t="s">
        <v>3</v>
      </c>
      <c r="F4573" s="196" t="s">
        <v>736</v>
      </c>
      <c r="H4573" s="197">
        <v>-3.2</v>
      </c>
      <c r="I4573" s="198"/>
      <c r="L4573" s="194"/>
      <c r="M4573" s="199"/>
      <c r="N4573" s="200"/>
      <c r="O4573" s="200"/>
      <c r="P4573" s="200"/>
      <c r="Q4573" s="200"/>
      <c r="R4573" s="200"/>
      <c r="S4573" s="200"/>
      <c r="T4573" s="201"/>
      <c r="AT4573" s="195" t="s">
        <v>188</v>
      </c>
      <c r="AU4573" s="195" t="s">
        <v>81</v>
      </c>
      <c r="AV4573" s="12" t="s">
        <v>81</v>
      </c>
      <c r="AW4573" s="12" t="s">
        <v>34</v>
      </c>
      <c r="AX4573" s="12" t="s">
        <v>72</v>
      </c>
      <c r="AY4573" s="195" t="s">
        <v>177</v>
      </c>
    </row>
    <row r="4574" spans="2:51" s="12" customFormat="1" ht="12">
      <c r="B4574" s="194"/>
      <c r="D4574" s="191" t="s">
        <v>188</v>
      </c>
      <c r="E4574" s="195" t="s">
        <v>3</v>
      </c>
      <c r="F4574" s="196" t="s">
        <v>396</v>
      </c>
      <c r="H4574" s="197">
        <v>-2.8</v>
      </c>
      <c r="I4574" s="198"/>
      <c r="L4574" s="194"/>
      <c r="M4574" s="199"/>
      <c r="N4574" s="200"/>
      <c r="O4574" s="200"/>
      <c r="P4574" s="200"/>
      <c r="Q4574" s="200"/>
      <c r="R4574" s="200"/>
      <c r="S4574" s="200"/>
      <c r="T4574" s="201"/>
      <c r="AT4574" s="195" t="s">
        <v>188</v>
      </c>
      <c r="AU4574" s="195" t="s">
        <v>81</v>
      </c>
      <c r="AV4574" s="12" t="s">
        <v>81</v>
      </c>
      <c r="AW4574" s="12" t="s">
        <v>34</v>
      </c>
      <c r="AX4574" s="12" t="s">
        <v>72</v>
      </c>
      <c r="AY4574" s="195" t="s">
        <v>177</v>
      </c>
    </row>
    <row r="4575" spans="2:51" s="12" customFormat="1" ht="12">
      <c r="B4575" s="194"/>
      <c r="D4575" s="191" t="s">
        <v>188</v>
      </c>
      <c r="E4575" s="195" t="s">
        <v>3</v>
      </c>
      <c r="F4575" s="196" t="s">
        <v>750</v>
      </c>
      <c r="H4575" s="197">
        <v>19.11</v>
      </c>
      <c r="I4575" s="198"/>
      <c r="L4575" s="194"/>
      <c r="M4575" s="199"/>
      <c r="N4575" s="200"/>
      <c r="O4575" s="200"/>
      <c r="P4575" s="200"/>
      <c r="Q4575" s="200"/>
      <c r="R4575" s="200"/>
      <c r="S4575" s="200"/>
      <c r="T4575" s="201"/>
      <c r="AT4575" s="195" t="s">
        <v>188</v>
      </c>
      <c r="AU4575" s="195" t="s">
        <v>81</v>
      </c>
      <c r="AV4575" s="12" t="s">
        <v>81</v>
      </c>
      <c r="AW4575" s="12" t="s">
        <v>34</v>
      </c>
      <c r="AX4575" s="12" t="s">
        <v>72</v>
      </c>
      <c r="AY4575" s="195" t="s">
        <v>177</v>
      </c>
    </row>
    <row r="4576" spans="2:51" s="12" customFormat="1" ht="12">
      <c r="B4576" s="194"/>
      <c r="D4576" s="191" t="s">
        <v>188</v>
      </c>
      <c r="E4576" s="195" t="s">
        <v>3</v>
      </c>
      <c r="F4576" s="196" t="s">
        <v>396</v>
      </c>
      <c r="H4576" s="197">
        <v>-2.8</v>
      </c>
      <c r="I4576" s="198"/>
      <c r="L4576" s="194"/>
      <c r="M4576" s="199"/>
      <c r="N4576" s="200"/>
      <c r="O4576" s="200"/>
      <c r="P4576" s="200"/>
      <c r="Q4576" s="200"/>
      <c r="R4576" s="200"/>
      <c r="S4576" s="200"/>
      <c r="T4576" s="201"/>
      <c r="AT4576" s="195" t="s">
        <v>188</v>
      </c>
      <c r="AU4576" s="195" t="s">
        <v>81</v>
      </c>
      <c r="AV4576" s="12" t="s">
        <v>81</v>
      </c>
      <c r="AW4576" s="12" t="s">
        <v>34</v>
      </c>
      <c r="AX4576" s="12" t="s">
        <v>72</v>
      </c>
      <c r="AY4576" s="195" t="s">
        <v>177</v>
      </c>
    </row>
    <row r="4577" spans="2:51" s="12" customFormat="1" ht="12">
      <c r="B4577" s="194"/>
      <c r="D4577" s="191" t="s">
        <v>188</v>
      </c>
      <c r="E4577" s="195" t="s">
        <v>3</v>
      </c>
      <c r="F4577" s="196" t="s">
        <v>751</v>
      </c>
      <c r="H4577" s="197">
        <v>28.98</v>
      </c>
      <c r="I4577" s="198"/>
      <c r="L4577" s="194"/>
      <c r="M4577" s="199"/>
      <c r="N4577" s="200"/>
      <c r="O4577" s="200"/>
      <c r="P4577" s="200"/>
      <c r="Q4577" s="200"/>
      <c r="R4577" s="200"/>
      <c r="S4577" s="200"/>
      <c r="T4577" s="201"/>
      <c r="AT4577" s="195" t="s">
        <v>188</v>
      </c>
      <c r="AU4577" s="195" t="s">
        <v>81</v>
      </c>
      <c r="AV4577" s="12" t="s">
        <v>81</v>
      </c>
      <c r="AW4577" s="12" t="s">
        <v>34</v>
      </c>
      <c r="AX4577" s="12" t="s">
        <v>72</v>
      </c>
      <c r="AY4577" s="195" t="s">
        <v>177</v>
      </c>
    </row>
    <row r="4578" spans="2:51" s="12" customFormat="1" ht="12">
      <c r="B4578" s="194"/>
      <c r="D4578" s="191" t="s">
        <v>188</v>
      </c>
      <c r="E4578" s="195" t="s">
        <v>3</v>
      </c>
      <c r="F4578" s="196" t="s">
        <v>752</v>
      </c>
      <c r="H4578" s="197">
        <v>-3.6</v>
      </c>
      <c r="I4578" s="198"/>
      <c r="L4578" s="194"/>
      <c r="M4578" s="199"/>
      <c r="N4578" s="200"/>
      <c r="O4578" s="200"/>
      <c r="P4578" s="200"/>
      <c r="Q4578" s="200"/>
      <c r="R4578" s="200"/>
      <c r="S4578" s="200"/>
      <c r="T4578" s="201"/>
      <c r="AT4578" s="195" t="s">
        <v>188</v>
      </c>
      <c r="AU4578" s="195" t="s">
        <v>81</v>
      </c>
      <c r="AV4578" s="12" t="s">
        <v>81</v>
      </c>
      <c r="AW4578" s="12" t="s">
        <v>34</v>
      </c>
      <c r="AX4578" s="12" t="s">
        <v>72</v>
      </c>
      <c r="AY4578" s="195" t="s">
        <v>177</v>
      </c>
    </row>
    <row r="4579" spans="2:51" s="12" customFormat="1" ht="12">
      <c r="B4579" s="194"/>
      <c r="D4579" s="191" t="s">
        <v>188</v>
      </c>
      <c r="E4579" s="195" t="s">
        <v>3</v>
      </c>
      <c r="F4579" s="196" t="s">
        <v>753</v>
      </c>
      <c r="H4579" s="197">
        <v>3.36</v>
      </c>
      <c r="I4579" s="198"/>
      <c r="L4579" s="194"/>
      <c r="M4579" s="199"/>
      <c r="N4579" s="200"/>
      <c r="O4579" s="200"/>
      <c r="P4579" s="200"/>
      <c r="Q4579" s="200"/>
      <c r="R4579" s="200"/>
      <c r="S4579" s="200"/>
      <c r="T4579" s="201"/>
      <c r="AT4579" s="195" t="s">
        <v>188</v>
      </c>
      <c r="AU4579" s="195" t="s">
        <v>81</v>
      </c>
      <c r="AV4579" s="12" t="s">
        <v>81</v>
      </c>
      <c r="AW4579" s="12" t="s">
        <v>34</v>
      </c>
      <c r="AX4579" s="12" t="s">
        <v>72</v>
      </c>
      <c r="AY4579" s="195" t="s">
        <v>177</v>
      </c>
    </row>
    <row r="4580" spans="2:51" s="12" customFormat="1" ht="12">
      <c r="B4580" s="194"/>
      <c r="D4580" s="191" t="s">
        <v>188</v>
      </c>
      <c r="E4580" s="195" t="s">
        <v>3</v>
      </c>
      <c r="F4580" s="196" t="s">
        <v>754</v>
      </c>
      <c r="H4580" s="197">
        <v>23.289</v>
      </c>
      <c r="I4580" s="198"/>
      <c r="L4580" s="194"/>
      <c r="M4580" s="199"/>
      <c r="N4580" s="200"/>
      <c r="O4580" s="200"/>
      <c r="P4580" s="200"/>
      <c r="Q4580" s="200"/>
      <c r="R4580" s="200"/>
      <c r="S4580" s="200"/>
      <c r="T4580" s="201"/>
      <c r="AT4580" s="195" t="s">
        <v>188</v>
      </c>
      <c r="AU4580" s="195" t="s">
        <v>81</v>
      </c>
      <c r="AV4580" s="12" t="s">
        <v>81</v>
      </c>
      <c r="AW4580" s="12" t="s">
        <v>34</v>
      </c>
      <c r="AX4580" s="12" t="s">
        <v>72</v>
      </c>
      <c r="AY4580" s="195" t="s">
        <v>177</v>
      </c>
    </row>
    <row r="4581" spans="2:51" s="12" customFormat="1" ht="12">
      <c r="B4581" s="194"/>
      <c r="D4581" s="191" t="s">
        <v>188</v>
      </c>
      <c r="E4581" s="195" t="s">
        <v>3</v>
      </c>
      <c r="F4581" s="196" t="s">
        <v>410</v>
      </c>
      <c r="H4581" s="197">
        <v>-1.6</v>
      </c>
      <c r="I4581" s="198"/>
      <c r="L4581" s="194"/>
      <c r="M4581" s="199"/>
      <c r="N4581" s="200"/>
      <c r="O4581" s="200"/>
      <c r="P4581" s="200"/>
      <c r="Q4581" s="200"/>
      <c r="R4581" s="200"/>
      <c r="S4581" s="200"/>
      <c r="T4581" s="201"/>
      <c r="AT4581" s="195" t="s">
        <v>188</v>
      </c>
      <c r="AU4581" s="195" t="s">
        <v>81</v>
      </c>
      <c r="AV4581" s="12" t="s">
        <v>81</v>
      </c>
      <c r="AW4581" s="12" t="s">
        <v>34</v>
      </c>
      <c r="AX4581" s="12" t="s">
        <v>72</v>
      </c>
      <c r="AY4581" s="195" t="s">
        <v>177</v>
      </c>
    </row>
    <row r="4582" spans="2:51" s="12" customFormat="1" ht="12">
      <c r="B4582" s="194"/>
      <c r="D4582" s="191" t="s">
        <v>188</v>
      </c>
      <c r="E4582" s="195" t="s">
        <v>3</v>
      </c>
      <c r="F4582" s="196" t="s">
        <v>755</v>
      </c>
      <c r="H4582" s="197">
        <v>6.3</v>
      </c>
      <c r="I4582" s="198"/>
      <c r="L4582" s="194"/>
      <c r="M4582" s="199"/>
      <c r="N4582" s="200"/>
      <c r="O4582" s="200"/>
      <c r="P4582" s="200"/>
      <c r="Q4582" s="200"/>
      <c r="R4582" s="200"/>
      <c r="S4582" s="200"/>
      <c r="T4582" s="201"/>
      <c r="AT4582" s="195" t="s">
        <v>188</v>
      </c>
      <c r="AU4582" s="195" t="s">
        <v>81</v>
      </c>
      <c r="AV4582" s="12" t="s">
        <v>81</v>
      </c>
      <c r="AW4582" s="12" t="s">
        <v>34</v>
      </c>
      <c r="AX4582" s="12" t="s">
        <v>72</v>
      </c>
      <c r="AY4582" s="195" t="s">
        <v>177</v>
      </c>
    </row>
    <row r="4583" spans="2:51" s="12" customFormat="1" ht="12">
      <c r="B4583" s="194"/>
      <c r="D4583" s="191" t="s">
        <v>188</v>
      </c>
      <c r="E4583" s="195" t="s">
        <v>3</v>
      </c>
      <c r="F4583" s="196" t="s">
        <v>755</v>
      </c>
      <c r="H4583" s="197">
        <v>6.3</v>
      </c>
      <c r="I4583" s="198"/>
      <c r="L4583" s="194"/>
      <c r="M4583" s="199"/>
      <c r="N4583" s="200"/>
      <c r="O4583" s="200"/>
      <c r="P4583" s="200"/>
      <c r="Q4583" s="200"/>
      <c r="R4583" s="200"/>
      <c r="S4583" s="200"/>
      <c r="T4583" s="201"/>
      <c r="AT4583" s="195" t="s">
        <v>188</v>
      </c>
      <c r="AU4583" s="195" t="s">
        <v>81</v>
      </c>
      <c r="AV4583" s="12" t="s">
        <v>81</v>
      </c>
      <c r="AW4583" s="12" t="s">
        <v>34</v>
      </c>
      <c r="AX4583" s="12" t="s">
        <v>72</v>
      </c>
      <c r="AY4583" s="195" t="s">
        <v>177</v>
      </c>
    </row>
    <row r="4584" spans="2:51" s="12" customFormat="1" ht="12">
      <c r="B4584" s="194"/>
      <c r="D4584" s="191" t="s">
        <v>188</v>
      </c>
      <c r="E4584" s="195" t="s">
        <v>3</v>
      </c>
      <c r="F4584" s="196" t="s">
        <v>756</v>
      </c>
      <c r="H4584" s="197">
        <v>3.375</v>
      </c>
      <c r="I4584" s="198"/>
      <c r="L4584" s="194"/>
      <c r="M4584" s="199"/>
      <c r="N4584" s="200"/>
      <c r="O4584" s="200"/>
      <c r="P4584" s="200"/>
      <c r="Q4584" s="200"/>
      <c r="R4584" s="200"/>
      <c r="S4584" s="200"/>
      <c r="T4584" s="201"/>
      <c r="AT4584" s="195" t="s">
        <v>188</v>
      </c>
      <c r="AU4584" s="195" t="s">
        <v>81</v>
      </c>
      <c r="AV4584" s="12" t="s">
        <v>81</v>
      </c>
      <c r="AW4584" s="12" t="s">
        <v>34</v>
      </c>
      <c r="AX4584" s="12" t="s">
        <v>72</v>
      </c>
      <c r="AY4584" s="195" t="s">
        <v>177</v>
      </c>
    </row>
    <row r="4585" spans="2:51" s="12" customFormat="1" ht="12">
      <c r="B4585" s="194"/>
      <c r="D4585" s="191" t="s">
        <v>188</v>
      </c>
      <c r="E4585" s="195" t="s">
        <v>3</v>
      </c>
      <c r="F4585" s="196" t="s">
        <v>757</v>
      </c>
      <c r="H4585" s="197">
        <v>14.91</v>
      </c>
      <c r="I4585" s="198"/>
      <c r="L4585" s="194"/>
      <c r="M4585" s="199"/>
      <c r="N4585" s="200"/>
      <c r="O4585" s="200"/>
      <c r="P4585" s="200"/>
      <c r="Q4585" s="200"/>
      <c r="R4585" s="200"/>
      <c r="S4585" s="200"/>
      <c r="T4585" s="201"/>
      <c r="AT4585" s="195" t="s">
        <v>188</v>
      </c>
      <c r="AU4585" s="195" t="s">
        <v>81</v>
      </c>
      <c r="AV4585" s="12" t="s">
        <v>81</v>
      </c>
      <c r="AW4585" s="12" t="s">
        <v>34</v>
      </c>
      <c r="AX4585" s="12" t="s">
        <v>72</v>
      </c>
      <c r="AY4585" s="195" t="s">
        <v>177</v>
      </c>
    </row>
    <row r="4586" spans="2:51" s="12" customFormat="1" ht="12">
      <c r="B4586" s="194"/>
      <c r="D4586" s="191" t="s">
        <v>188</v>
      </c>
      <c r="E4586" s="195" t="s">
        <v>3</v>
      </c>
      <c r="F4586" s="196" t="s">
        <v>406</v>
      </c>
      <c r="H4586" s="197">
        <v>-1.4</v>
      </c>
      <c r="I4586" s="198"/>
      <c r="L4586" s="194"/>
      <c r="M4586" s="199"/>
      <c r="N4586" s="200"/>
      <c r="O4586" s="200"/>
      <c r="P4586" s="200"/>
      <c r="Q4586" s="200"/>
      <c r="R4586" s="200"/>
      <c r="S4586" s="200"/>
      <c r="T4586" s="201"/>
      <c r="AT4586" s="195" t="s">
        <v>188</v>
      </c>
      <c r="AU4586" s="195" t="s">
        <v>81</v>
      </c>
      <c r="AV4586" s="12" t="s">
        <v>81</v>
      </c>
      <c r="AW4586" s="12" t="s">
        <v>34</v>
      </c>
      <c r="AX4586" s="12" t="s">
        <v>72</v>
      </c>
      <c r="AY4586" s="195" t="s">
        <v>177</v>
      </c>
    </row>
    <row r="4587" spans="2:51" s="12" customFormat="1" ht="12">
      <c r="B4587" s="194"/>
      <c r="D4587" s="191" t="s">
        <v>188</v>
      </c>
      <c r="E4587" s="195" t="s">
        <v>3</v>
      </c>
      <c r="F4587" s="196" t="s">
        <v>758</v>
      </c>
      <c r="H4587" s="197">
        <v>2.4</v>
      </c>
      <c r="I4587" s="198"/>
      <c r="L4587" s="194"/>
      <c r="M4587" s="199"/>
      <c r="N4587" s="200"/>
      <c r="O4587" s="200"/>
      <c r="P4587" s="200"/>
      <c r="Q4587" s="200"/>
      <c r="R4587" s="200"/>
      <c r="S4587" s="200"/>
      <c r="T4587" s="201"/>
      <c r="AT4587" s="195" t="s">
        <v>188</v>
      </c>
      <c r="AU4587" s="195" t="s">
        <v>81</v>
      </c>
      <c r="AV4587" s="12" t="s">
        <v>81</v>
      </c>
      <c r="AW4587" s="12" t="s">
        <v>34</v>
      </c>
      <c r="AX4587" s="12" t="s">
        <v>72</v>
      </c>
      <c r="AY4587" s="195" t="s">
        <v>177</v>
      </c>
    </row>
    <row r="4588" spans="2:51" s="12" customFormat="1" ht="12">
      <c r="B4588" s="194"/>
      <c r="D4588" s="191" t="s">
        <v>188</v>
      </c>
      <c r="E4588" s="195" t="s">
        <v>3</v>
      </c>
      <c r="F4588" s="196" t="s">
        <v>759</v>
      </c>
      <c r="H4588" s="197">
        <v>4.815</v>
      </c>
      <c r="I4588" s="198"/>
      <c r="L4588" s="194"/>
      <c r="M4588" s="199"/>
      <c r="N4588" s="200"/>
      <c r="O4588" s="200"/>
      <c r="P4588" s="200"/>
      <c r="Q4588" s="200"/>
      <c r="R4588" s="200"/>
      <c r="S4588" s="200"/>
      <c r="T4588" s="201"/>
      <c r="AT4588" s="195" t="s">
        <v>188</v>
      </c>
      <c r="AU4588" s="195" t="s">
        <v>81</v>
      </c>
      <c r="AV4588" s="12" t="s">
        <v>81</v>
      </c>
      <c r="AW4588" s="12" t="s">
        <v>34</v>
      </c>
      <c r="AX4588" s="12" t="s">
        <v>72</v>
      </c>
      <c r="AY4588" s="195" t="s">
        <v>177</v>
      </c>
    </row>
    <row r="4589" spans="2:51" s="12" customFormat="1" ht="12">
      <c r="B4589" s="194"/>
      <c r="D4589" s="191" t="s">
        <v>188</v>
      </c>
      <c r="E4589" s="195" t="s">
        <v>3</v>
      </c>
      <c r="F4589" s="196" t="s">
        <v>760</v>
      </c>
      <c r="H4589" s="197">
        <v>-1.68</v>
      </c>
      <c r="I4589" s="198"/>
      <c r="L4589" s="194"/>
      <c r="M4589" s="199"/>
      <c r="N4589" s="200"/>
      <c r="O4589" s="200"/>
      <c r="P4589" s="200"/>
      <c r="Q4589" s="200"/>
      <c r="R4589" s="200"/>
      <c r="S4589" s="200"/>
      <c r="T4589" s="201"/>
      <c r="AT4589" s="195" t="s">
        <v>188</v>
      </c>
      <c r="AU4589" s="195" t="s">
        <v>81</v>
      </c>
      <c r="AV4589" s="12" t="s">
        <v>81</v>
      </c>
      <c r="AW4589" s="12" t="s">
        <v>34</v>
      </c>
      <c r="AX4589" s="12" t="s">
        <v>72</v>
      </c>
      <c r="AY4589" s="195" t="s">
        <v>177</v>
      </c>
    </row>
    <row r="4590" spans="2:51" s="12" customFormat="1" ht="12">
      <c r="B4590" s="194"/>
      <c r="D4590" s="191" t="s">
        <v>188</v>
      </c>
      <c r="E4590" s="195" t="s">
        <v>3</v>
      </c>
      <c r="F4590" s="196" t="s">
        <v>761</v>
      </c>
      <c r="H4590" s="197">
        <v>24.885</v>
      </c>
      <c r="I4590" s="198"/>
      <c r="L4590" s="194"/>
      <c r="M4590" s="199"/>
      <c r="N4590" s="200"/>
      <c r="O4590" s="200"/>
      <c r="P4590" s="200"/>
      <c r="Q4590" s="200"/>
      <c r="R4590" s="200"/>
      <c r="S4590" s="200"/>
      <c r="T4590" s="201"/>
      <c r="AT4590" s="195" t="s">
        <v>188</v>
      </c>
      <c r="AU4590" s="195" t="s">
        <v>81</v>
      </c>
      <c r="AV4590" s="12" t="s">
        <v>81</v>
      </c>
      <c r="AW4590" s="12" t="s">
        <v>34</v>
      </c>
      <c r="AX4590" s="12" t="s">
        <v>72</v>
      </c>
      <c r="AY4590" s="195" t="s">
        <v>177</v>
      </c>
    </row>
    <row r="4591" spans="2:51" s="12" customFormat="1" ht="12">
      <c r="B4591" s="194"/>
      <c r="D4591" s="191" t="s">
        <v>188</v>
      </c>
      <c r="E4591" s="195" t="s">
        <v>3</v>
      </c>
      <c r="F4591" s="196" t="s">
        <v>409</v>
      </c>
      <c r="H4591" s="197">
        <v>-1.8</v>
      </c>
      <c r="I4591" s="198"/>
      <c r="L4591" s="194"/>
      <c r="M4591" s="199"/>
      <c r="N4591" s="200"/>
      <c r="O4591" s="200"/>
      <c r="P4591" s="200"/>
      <c r="Q4591" s="200"/>
      <c r="R4591" s="200"/>
      <c r="S4591" s="200"/>
      <c r="T4591" s="201"/>
      <c r="AT4591" s="195" t="s">
        <v>188</v>
      </c>
      <c r="AU4591" s="195" t="s">
        <v>81</v>
      </c>
      <c r="AV4591" s="12" t="s">
        <v>81</v>
      </c>
      <c r="AW4591" s="12" t="s">
        <v>34</v>
      </c>
      <c r="AX4591" s="12" t="s">
        <v>72</v>
      </c>
      <c r="AY4591" s="195" t="s">
        <v>177</v>
      </c>
    </row>
    <row r="4592" spans="2:51" s="12" customFormat="1" ht="12">
      <c r="B4592" s="194"/>
      <c r="D4592" s="191" t="s">
        <v>188</v>
      </c>
      <c r="E4592" s="195" t="s">
        <v>3</v>
      </c>
      <c r="F4592" s="196" t="s">
        <v>762</v>
      </c>
      <c r="H4592" s="197">
        <v>27.405</v>
      </c>
      <c r="I4592" s="198"/>
      <c r="L4592" s="194"/>
      <c r="M4592" s="199"/>
      <c r="N4592" s="200"/>
      <c r="O4592" s="200"/>
      <c r="P4592" s="200"/>
      <c r="Q4592" s="200"/>
      <c r="R4592" s="200"/>
      <c r="S4592" s="200"/>
      <c r="T4592" s="201"/>
      <c r="AT4592" s="195" t="s">
        <v>188</v>
      </c>
      <c r="AU4592" s="195" t="s">
        <v>81</v>
      </c>
      <c r="AV4592" s="12" t="s">
        <v>81</v>
      </c>
      <c r="AW4592" s="12" t="s">
        <v>34</v>
      </c>
      <c r="AX4592" s="12" t="s">
        <v>72</v>
      </c>
      <c r="AY4592" s="195" t="s">
        <v>177</v>
      </c>
    </row>
    <row r="4593" spans="2:51" s="12" customFormat="1" ht="12">
      <c r="B4593" s="194"/>
      <c r="D4593" s="191" t="s">
        <v>188</v>
      </c>
      <c r="E4593" s="195" t="s">
        <v>3</v>
      </c>
      <c r="F4593" s="196" t="s">
        <v>409</v>
      </c>
      <c r="H4593" s="197">
        <v>-1.8</v>
      </c>
      <c r="I4593" s="198"/>
      <c r="L4593" s="194"/>
      <c r="M4593" s="199"/>
      <c r="N4593" s="200"/>
      <c r="O4593" s="200"/>
      <c r="P4593" s="200"/>
      <c r="Q4593" s="200"/>
      <c r="R4593" s="200"/>
      <c r="S4593" s="200"/>
      <c r="T4593" s="201"/>
      <c r="AT4593" s="195" t="s">
        <v>188</v>
      </c>
      <c r="AU4593" s="195" t="s">
        <v>81</v>
      </c>
      <c r="AV4593" s="12" t="s">
        <v>81</v>
      </c>
      <c r="AW4593" s="12" t="s">
        <v>34</v>
      </c>
      <c r="AX4593" s="12" t="s">
        <v>72</v>
      </c>
      <c r="AY4593" s="195" t="s">
        <v>177</v>
      </c>
    </row>
    <row r="4594" spans="2:51" s="12" customFormat="1" ht="12">
      <c r="B4594" s="194"/>
      <c r="D4594" s="191" t="s">
        <v>188</v>
      </c>
      <c r="E4594" s="195" t="s">
        <v>3</v>
      </c>
      <c r="F4594" s="196" t="s">
        <v>763</v>
      </c>
      <c r="H4594" s="197">
        <v>9.45</v>
      </c>
      <c r="I4594" s="198"/>
      <c r="L4594" s="194"/>
      <c r="M4594" s="199"/>
      <c r="N4594" s="200"/>
      <c r="O4594" s="200"/>
      <c r="P4594" s="200"/>
      <c r="Q4594" s="200"/>
      <c r="R4594" s="200"/>
      <c r="S4594" s="200"/>
      <c r="T4594" s="201"/>
      <c r="AT4594" s="195" t="s">
        <v>188</v>
      </c>
      <c r="AU4594" s="195" t="s">
        <v>81</v>
      </c>
      <c r="AV4594" s="12" t="s">
        <v>81</v>
      </c>
      <c r="AW4594" s="12" t="s">
        <v>34</v>
      </c>
      <c r="AX4594" s="12" t="s">
        <v>72</v>
      </c>
      <c r="AY4594" s="195" t="s">
        <v>177</v>
      </c>
    </row>
    <row r="4595" spans="2:51" s="12" customFormat="1" ht="12">
      <c r="B4595" s="194"/>
      <c r="D4595" s="191" t="s">
        <v>188</v>
      </c>
      <c r="E4595" s="195" t="s">
        <v>3</v>
      </c>
      <c r="F4595" s="196" t="s">
        <v>764</v>
      </c>
      <c r="H4595" s="197">
        <v>17.43</v>
      </c>
      <c r="I4595" s="198"/>
      <c r="L4595" s="194"/>
      <c r="M4595" s="199"/>
      <c r="N4595" s="200"/>
      <c r="O4595" s="200"/>
      <c r="P4595" s="200"/>
      <c r="Q4595" s="200"/>
      <c r="R4595" s="200"/>
      <c r="S4595" s="200"/>
      <c r="T4595" s="201"/>
      <c r="AT4595" s="195" t="s">
        <v>188</v>
      </c>
      <c r="AU4595" s="195" t="s">
        <v>81</v>
      </c>
      <c r="AV4595" s="12" t="s">
        <v>81</v>
      </c>
      <c r="AW4595" s="12" t="s">
        <v>34</v>
      </c>
      <c r="AX4595" s="12" t="s">
        <v>72</v>
      </c>
      <c r="AY4595" s="195" t="s">
        <v>177</v>
      </c>
    </row>
    <row r="4596" spans="2:51" s="12" customFormat="1" ht="12">
      <c r="B4596" s="194"/>
      <c r="D4596" s="191" t="s">
        <v>188</v>
      </c>
      <c r="E4596" s="195" t="s">
        <v>3</v>
      </c>
      <c r="F4596" s="196" t="s">
        <v>409</v>
      </c>
      <c r="H4596" s="197">
        <v>-1.8</v>
      </c>
      <c r="I4596" s="198"/>
      <c r="L4596" s="194"/>
      <c r="M4596" s="199"/>
      <c r="N4596" s="200"/>
      <c r="O4596" s="200"/>
      <c r="P4596" s="200"/>
      <c r="Q4596" s="200"/>
      <c r="R4596" s="200"/>
      <c r="S4596" s="200"/>
      <c r="T4596" s="201"/>
      <c r="AT4596" s="195" t="s">
        <v>188</v>
      </c>
      <c r="AU4596" s="195" t="s">
        <v>81</v>
      </c>
      <c r="AV4596" s="12" t="s">
        <v>81</v>
      </c>
      <c r="AW4596" s="12" t="s">
        <v>34</v>
      </c>
      <c r="AX4596" s="12" t="s">
        <v>72</v>
      </c>
      <c r="AY4596" s="195" t="s">
        <v>177</v>
      </c>
    </row>
    <row r="4597" spans="2:51" s="12" customFormat="1" ht="12">
      <c r="B4597" s="194"/>
      <c r="D4597" s="191" t="s">
        <v>188</v>
      </c>
      <c r="E4597" s="195" t="s">
        <v>3</v>
      </c>
      <c r="F4597" s="196" t="s">
        <v>765</v>
      </c>
      <c r="H4597" s="197">
        <v>10.5</v>
      </c>
      <c r="I4597" s="198"/>
      <c r="L4597" s="194"/>
      <c r="M4597" s="199"/>
      <c r="N4597" s="200"/>
      <c r="O4597" s="200"/>
      <c r="P4597" s="200"/>
      <c r="Q4597" s="200"/>
      <c r="R4597" s="200"/>
      <c r="S4597" s="200"/>
      <c r="T4597" s="201"/>
      <c r="AT4597" s="195" t="s">
        <v>188</v>
      </c>
      <c r="AU4597" s="195" t="s">
        <v>81</v>
      </c>
      <c r="AV4597" s="12" t="s">
        <v>81</v>
      </c>
      <c r="AW4597" s="12" t="s">
        <v>34</v>
      </c>
      <c r="AX4597" s="12" t="s">
        <v>72</v>
      </c>
      <c r="AY4597" s="195" t="s">
        <v>177</v>
      </c>
    </row>
    <row r="4598" spans="2:51" s="12" customFormat="1" ht="12">
      <c r="B4598" s="194"/>
      <c r="D4598" s="191" t="s">
        <v>188</v>
      </c>
      <c r="E4598" s="195" t="s">
        <v>3</v>
      </c>
      <c r="F4598" s="196" t="s">
        <v>406</v>
      </c>
      <c r="H4598" s="197">
        <v>-1.4</v>
      </c>
      <c r="I4598" s="198"/>
      <c r="L4598" s="194"/>
      <c r="M4598" s="199"/>
      <c r="N4598" s="200"/>
      <c r="O4598" s="200"/>
      <c r="P4598" s="200"/>
      <c r="Q4598" s="200"/>
      <c r="R4598" s="200"/>
      <c r="S4598" s="200"/>
      <c r="T4598" s="201"/>
      <c r="AT4598" s="195" t="s">
        <v>188</v>
      </c>
      <c r="AU4598" s="195" t="s">
        <v>81</v>
      </c>
      <c r="AV4598" s="12" t="s">
        <v>81</v>
      </c>
      <c r="AW4598" s="12" t="s">
        <v>34</v>
      </c>
      <c r="AX4598" s="12" t="s">
        <v>72</v>
      </c>
      <c r="AY4598" s="195" t="s">
        <v>177</v>
      </c>
    </row>
    <row r="4599" spans="2:51" s="12" customFormat="1" ht="12">
      <c r="B4599" s="194"/>
      <c r="D4599" s="191" t="s">
        <v>188</v>
      </c>
      <c r="E4599" s="195" t="s">
        <v>3</v>
      </c>
      <c r="F4599" s="196" t="s">
        <v>766</v>
      </c>
      <c r="H4599" s="197">
        <v>12.39</v>
      </c>
      <c r="I4599" s="198"/>
      <c r="L4599" s="194"/>
      <c r="M4599" s="199"/>
      <c r="N4599" s="200"/>
      <c r="O4599" s="200"/>
      <c r="P4599" s="200"/>
      <c r="Q4599" s="200"/>
      <c r="R4599" s="200"/>
      <c r="S4599" s="200"/>
      <c r="T4599" s="201"/>
      <c r="AT4599" s="195" t="s">
        <v>188</v>
      </c>
      <c r="AU4599" s="195" t="s">
        <v>81</v>
      </c>
      <c r="AV4599" s="12" t="s">
        <v>81</v>
      </c>
      <c r="AW4599" s="12" t="s">
        <v>34</v>
      </c>
      <c r="AX4599" s="12" t="s">
        <v>72</v>
      </c>
      <c r="AY4599" s="195" t="s">
        <v>177</v>
      </c>
    </row>
    <row r="4600" spans="2:51" s="12" customFormat="1" ht="12">
      <c r="B4600" s="194"/>
      <c r="D4600" s="191" t="s">
        <v>188</v>
      </c>
      <c r="E4600" s="195" t="s">
        <v>3</v>
      </c>
      <c r="F4600" s="196" t="s">
        <v>406</v>
      </c>
      <c r="H4600" s="197">
        <v>-1.4</v>
      </c>
      <c r="I4600" s="198"/>
      <c r="L4600" s="194"/>
      <c r="M4600" s="199"/>
      <c r="N4600" s="200"/>
      <c r="O4600" s="200"/>
      <c r="P4600" s="200"/>
      <c r="Q4600" s="200"/>
      <c r="R4600" s="200"/>
      <c r="S4600" s="200"/>
      <c r="T4600" s="201"/>
      <c r="AT4600" s="195" t="s">
        <v>188</v>
      </c>
      <c r="AU4600" s="195" t="s">
        <v>81</v>
      </c>
      <c r="AV4600" s="12" t="s">
        <v>81</v>
      </c>
      <c r="AW4600" s="12" t="s">
        <v>34</v>
      </c>
      <c r="AX4600" s="12" t="s">
        <v>72</v>
      </c>
      <c r="AY4600" s="195" t="s">
        <v>177</v>
      </c>
    </row>
    <row r="4601" spans="2:51" s="12" customFormat="1" ht="12">
      <c r="B4601" s="194"/>
      <c r="D4601" s="191" t="s">
        <v>188</v>
      </c>
      <c r="E4601" s="195" t="s">
        <v>3</v>
      </c>
      <c r="F4601" s="196" t="s">
        <v>767</v>
      </c>
      <c r="H4601" s="197">
        <v>20.475</v>
      </c>
      <c r="I4601" s="198"/>
      <c r="L4601" s="194"/>
      <c r="M4601" s="199"/>
      <c r="N4601" s="200"/>
      <c r="O4601" s="200"/>
      <c r="P4601" s="200"/>
      <c r="Q4601" s="200"/>
      <c r="R4601" s="200"/>
      <c r="S4601" s="200"/>
      <c r="T4601" s="201"/>
      <c r="AT4601" s="195" t="s">
        <v>188</v>
      </c>
      <c r="AU4601" s="195" t="s">
        <v>81</v>
      </c>
      <c r="AV4601" s="12" t="s">
        <v>81</v>
      </c>
      <c r="AW4601" s="12" t="s">
        <v>34</v>
      </c>
      <c r="AX4601" s="12" t="s">
        <v>72</v>
      </c>
      <c r="AY4601" s="195" t="s">
        <v>177</v>
      </c>
    </row>
    <row r="4602" spans="2:51" s="12" customFormat="1" ht="12">
      <c r="B4602" s="194"/>
      <c r="D4602" s="191" t="s">
        <v>188</v>
      </c>
      <c r="E4602" s="195" t="s">
        <v>3</v>
      </c>
      <c r="F4602" s="196" t="s">
        <v>409</v>
      </c>
      <c r="H4602" s="197">
        <v>-1.8</v>
      </c>
      <c r="I4602" s="198"/>
      <c r="L4602" s="194"/>
      <c r="M4602" s="199"/>
      <c r="N4602" s="200"/>
      <c r="O4602" s="200"/>
      <c r="P4602" s="200"/>
      <c r="Q4602" s="200"/>
      <c r="R4602" s="200"/>
      <c r="S4602" s="200"/>
      <c r="T4602" s="201"/>
      <c r="AT4602" s="195" t="s">
        <v>188</v>
      </c>
      <c r="AU4602" s="195" t="s">
        <v>81</v>
      </c>
      <c r="AV4602" s="12" t="s">
        <v>81</v>
      </c>
      <c r="AW4602" s="12" t="s">
        <v>34</v>
      </c>
      <c r="AX4602" s="12" t="s">
        <v>72</v>
      </c>
      <c r="AY4602" s="195" t="s">
        <v>177</v>
      </c>
    </row>
    <row r="4603" spans="2:51" s="12" customFormat="1" ht="12">
      <c r="B4603" s="194"/>
      <c r="D4603" s="191" t="s">
        <v>188</v>
      </c>
      <c r="E4603" s="195" t="s">
        <v>3</v>
      </c>
      <c r="F4603" s="196" t="s">
        <v>768</v>
      </c>
      <c r="H4603" s="197">
        <v>20.475</v>
      </c>
      <c r="I4603" s="198"/>
      <c r="L4603" s="194"/>
      <c r="M4603" s="199"/>
      <c r="N4603" s="200"/>
      <c r="O4603" s="200"/>
      <c r="P4603" s="200"/>
      <c r="Q4603" s="200"/>
      <c r="R4603" s="200"/>
      <c r="S4603" s="200"/>
      <c r="T4603" s="201"/>
      <c r="AT4603" s="195" t="s">
        <v>188</v>
      </c>
      <c r="AU4603" s="195" t="s">
        <v>81</v>
      </c>
      <c r="AV4603" s="12" t="s">
        <v>81</v>
      </c>
      <c r="AW4603" s="12" t="s">
        <v>34</v>
      </c>
      <c r="AX4603" s="12" t="s">
        <v>72</v>
      </c>
      <c r="AY4603" s="195" t="s">
        <v>177</v>
      </c>
    </row>
    <row r="4604" spans="2:51" s="12" customFormat="1" ht="12">
      <c r="B4604" s="194"/>
      <c r="D4604" s="191" t="s">
        <v>188</v>
      </c>
      <c r="E4604" s="195" t="s">
        <v>3</v>
      </c>
      <c r="F4604" s="196" t="s">
        <v>409</v>
      </c>
      <c r="H4604" s="197">
        <v>-1.8</v>
      </c>
      <c r="I4604" s="198"/>
      <c r="L4604" s="194"/>
      <c r="M4604" s="199"/>
      <c r="N4604" s="200"/>
      <c r="O4604" s="200"/>
      <c r="P4604" s="200"/>
      <c r="Q4604" s="200"/>
      <c r="R4604" s="200"/>
      <c r="S4604" s="200"/>
      <c r="T4604" s="201"/>
      <c r="AT4604" s="195" t="s">
        <v>188</v>
      </c>
      <c r="AU4604" s="195" t="s">
        <v>81</v>
      </c>
      <c r="AV4604" s="12" t="s">
        <v>81</v>
      </c>
      <c r="AW4604" s="12" t="s">
        <v>34</v>
      </c>
      <c r="AX4604" s="12" t="s">
        <v>72</v>
      </c>
      <c r="AY4604" s="195" t="s">
        <v>177</v>
      </c>
    </row>
    <row r="4605" spans="2:51" s="14" customFormat="1" ht="12">
      <c r="B4605" s="221"/>
      <c r="D4605" s="191" t="s">
        <v>188</v>
      </c>
      <c r="E4605" s="222" t="s">
        <v>3</v>
      </c>
      <c r="F4605" s="223" t="s">
        <v>374</v>
      </c>
      <c r="H4605" s="224">
        <v>488.71899999999994</v>
      </c>
      <c r="I4605" s="225"/>
      <c r="L4605" s="221"/>
      <c r="M4605" s="226"/>
      <c r="N4605" s="227"/>
      <c r="O4605" s="227"/>
      <c r="P4605" s="227"/>
      <c r="Q4605" s="227"/>
      <c r="R4605" s="227"/>
      <c r="S4605" s="227"/>
      <c r="T4605" s="228"/>
      <c r="AT4605" s="222" t="s">
        <v>188</v>
      </c>
      <c r="AU4605" s="222" t="s">
        <v>81</v>
      </c>
      <c r="AV4605" s="14" t="s">
        <v>194</v>
      </c>
      <c r="AW4605" s="14" t="s">
        <v>34</v>
      </c>
      <c r="AX4605" s="14" t="s">
        <v>72</v>
      </c>
      <c r="AY4605" s="222" t="s">
        <v>177</v>
      </c>
    </row>
    <row r="4606" spans="2:51" s="12" customFormat="1" ht="12">
      <c r="B4606" s="194"/>
      <c r="D4606" s="191" t="s">
        <v>188</v>
      </c>
      <c r="E4606" s="195" t="s">
        <v>3</v>
      </c>
      <c r="F4606" s="196" t="s">
        <v>769</v>
      </c>
      <c r="H4606" s="197">
        <v>16.68</v>
      </c>
      <c r="I4606" s="198"/>
      <c r="L4606" s="194"/>
      <c r="M4606" s="199"/>
      <c r="N4606" s="200"/>
      <c r="O4606" s="200"/>
      <c r="P4606" s="200"/>
      <c r="Q4606" s="200"/>
      <c r="R4606" s="200"/>
      <c r="S4606" s="200"/>
      <c r="T4606" s="201"/>
      <c r="AT4606" s="195" t="s">
        <v>188</v>
      </c>
      <c r="AU4606" s="195" t="s">
        <v>81</v>
      </c>
      <c r="AV4606" s="12" t="s">
        <v>81</v>
      </c>
      <c r="AW4606" s="12" t="s">
        <v>34</v>
      </c>
      <c r="AX4606" s="12" t="s">
        <v>72</v>
      </c>
      <c r="AY4606" s="195" t="s">
        <v>177</v>
      </c>
    </row>
    <row r="4607" spans="2:51" s="12" customFormat="1" ht="12">
      <c r="B4607" s="194"/>
      <c r="D4607" s="191" t="s">
        <v>188</v>
      </c>
      <c r="E4607" s="195" t="s">
        <v>3</v>
      </c>
      <c r="F4607" s="196" t="s">
        <v>769</v>
      </c>
      <c r="H4607" s="197">
        <v>16.68</v>
      </c>
      <c r="I4607" s="198"/>
      <c r="L4607" s="194"/>
      <c r="M4607" s="199"/>
      <c r="N4607" s="200"/>
      <c r="O4607" s="200"/>
      <c r="P4607" s="200"/>
      <c r="Q4607" s="200"/>
      <c r="R4607" s="200"/>
      <c r="S4607" s="200"/>
      <c r="T4607" s="201"/>
      <c r="AT4607" s="195" t="s">
        <v>188</v>
      </c>
      <c r="AU4607" s="195" t="s">
        <v>81</v>
      </c>
      <c r="AV4607" s="12" t="s">
        <v>81</v>
      </c>
      <c r="AW4607" s="12" t="s">
        <v>34</v>
      </c>
      <c r="AX4607" s="12" t="s">
        <v>72</v>
      </c>
      <c r="AY4607" s="195" t="s">
        <v>177</v>
      </c>
    </row>
    <row r="4608" spans="2:51" s="12" customFormat="1" ht="12">
      <c r="B4608" s="194"/>
      <c r="D4608" s="191" t="s">
        <v>188</v>
      </c>
      <c r="E4608" s="195" t="s">
        <v>3</v>
      </c>
      <c r="F4608" s="196" t="s">
        <v>770</v>
      </c>
      <c r="H4608" s="197">
        <v>18.99</v>
      </c>
      <c r="I4608" s="198"/>
      <c r="L4608" s="194"/>
      <c r="M4608" s="199"/>
      <c r="N4608" s="200"/>
      <c r="O4608" s="200"/>
      <c r="P4608" s="200"/>
      <c r="Q4608" s="200"/>
      <c r="R4608" s="200"/>
      <c r="S4608" s="200"/>
      <c r="T4608" s="201"/>
      <c r="AT4608" s="195" t="s">
        <v>188</v>
      </c>
      <c r="AU4608" s="195" t="s">
        <v>81</v>
      </c>
      <c r="AV4608" s="12" t="s">
        <v>81</v>
      </c>
      <c r="AW4608" s="12" t="s">
        <v>34</v>
      </c>
      <c r="AX4608" s="12" t="s">
        <v>72</v>
      </c>
      <c r="AY4608" s="195" t="s">
        <v>177</v>
      </c>
    </row>
    <row r="4609" spans="2:51" s="12" customFormat="1" ht="12">
      <c r="B4609" s="194"/>
      <c r="D4609" s="191" t="s">
        <v>188</v>
      </c>
      <c r="E4609" s="195" t="s">
        <v>3</v>
      </c>
      <c r="F4609" s="196" t="s">
        <v>771</v>
      </c>
      <c r="H4609" s="197">
        <v>10.57</v>
      </c>
      <c r="I4609" s="198"/>
      <c r="L4609" s="194"/>
      <c r="M4609" s="199"/>
      <c r="N4609" s="200"/>
      <c r="O4609" s="200"/>
      <c r="P4609" s="200"/>
      <c r="Q4609" s="200"/>
      <c r="R4609" s="200"/>
      <c r="S4609" s="200"/>
      <c r="T4609" s="201"/>
      <c r="AT4609" s="195" t="s">
        <v>188</v>
      </c>
      <c r="AU4609" s="195" t="s">
        <v>81</v>
      </c>
      <c r="AV4609" s="12" t="s">
        <v>81</v>
      </c>
      <c r="AW4609" s="12" t="s">
        <v>34</v>
      </c>
      <c r="AX4609" s="12" t="s">
        <v>72</v>
      </c>
      <c r="AY4609" s="195" t="s">
        <v>177</v>
      </c>
    </row>
    <row r="4610" spans="2:51" s="12" customFormat="1" ht="12">
      <c r="B4610" s="194"/>
      <c r="D4610" s="191" t="s">
        <v>188</v>
      </c>
      <c r="E4610" s="195" t="s">
        <v>3</v>
      </c>
      <c r="F4610" s="196" t="s">
        <v>771</v>
      </c>
      <c r="H4610" s="197">
        <v>10.57</v>
      </c>
      <c r="I4610" s="198"/>
      <c r="L4610" s="194"/>
      <c r="M4610" s="199"/>
      <c r="N4610" s="200"/>
      <c r="O4610" s="200"/>
      <c r="P4610" s="200"/>
      <c r="Q4610" s="200"/>
      <c r="R4610" s="200"/>
      <c r="S4610" s="200"/>
      <c r="T4610" s="201"/>
      <c r="AT4610" s="195" t="s">
        <v>188</v>
      </c>
      <c r="AU4610" s="195" t="s">
        <v>81</v>
      </c>
      <c r="AV4610" s="12" t="s">
        <v>81</v>
      </c>
      <c r="AW4610" s="12" t="s">
        <v>34</v>
      </c>
      <c r="AX4610" s="12" t="s">
        <v>72</v>
      </c>
      <c r="AY4610" s="195" t="s">
        <v>177</v>
      </c>
    </row>
    <row r="4611" spans="2:51" s="12" customFormat="1" ht="12">
      <c r="B4611" s="194"/>
      <c r="D4611" s="191" t="s">
        <v>188</v>
      </c>
      <c r="E4611" s="195" t="s">
        <v>3</v>
      </c>
      <c r="F4611" s="196" t="s">
        <v>772</v>
      </c>
      <c r="H4611" s="197">
        <v>7.91</v>
      </c>
      <c r="I4611" s="198"/>
      <c r="L4611" s="194"/>
      <c r="M4611" s="199"/>
      <c r="N4611" s="200"/>
      <c r="O4611" s="200"/>
      <c r="P4611" s="200"/>
      <c r="Q4611" s="200"/>
      <c r="R4611" s="200"/>
      <c r="S4611" s="200"/>
      <c r="T4611" s="201"/>
      <c r="AT4611" s="195" t="s">
        <v>188</v>
      </c>
      <c r="AU4611" s="195" t="s">
        <v>81</v>
      </c>
      <c r="AV4611" s="12" t="s">
        <v>81</v>
      </c>
      <c r="AW4611" s="12" t="s">
        <v>34</v>
      </c>
      <c r="AX4611" s="12" t="s">
        <v>72</v>
      </c>
      <c r="AY4611" s="195" t="s">
        <v>177</v>
      </c>
    </row>
    <row r="4612" spans="2:51" s="12" customFormat="1" ht="12">
      <c r="B4612" s="194"/>
      <c r="D4612" s="191" t="s">
        <v>188</v>
      </c>
      <c r="E4612" s="195" t="s">
        <v>3</v>
      </c>
      <c r="F4612" s="196" t="s">
        <v>773</v>
      </c>
      <c r="H4612" s="197">
        <v>7.7</v>
      </c>
      <c r="I4612" s="198"/>
      <c r="L4612" s="194"/>
      <c r="M4612" s="199"/>
      <c r="N4612" s="200"/>
      <c r="O4612" s="200"/>
      <c r="P4612" s="200"/>
      <c r="Q4612" s="200"/>
      <c r="R4612" s="200"/>
      <c r="S4612" s="200"/>
      <c r="T4612" s="201"/>
      <c r="AT4612" s="195" t="s">
        <v>188</v>
      </c>
      <c r="AU4612" s="195" t="s">
        <v>81</v>
      </c>
      <c r="AV4612" s="12" t="s">
        <v>81</v>
      </c>
      <c r="AW4612" s="12" t="s">
        <v>34</v>
      </c>
      <c r="AX4612" s="12" t="s">
        <v>72</v>
      </c>
      <c r="AY4612" s="195" t="s">
        <v>177</v>
      </c>
    </row>
    <row r="4613" spans="2:51" s="12" customFormat="1" ht="12">
      <c r="B4613" s="194"/>
      <c r="D4613" s="191" t="s">
        <v>188</v>
      </c>
      <c r="E4613" s="195" t="s">
        <v>3</v>
      </c>
      <c r="F4613" s="196" t="s">
        <v>774</v>
      </c>
      <c r="H4613" s="197">
        <v>20.04</v>
      </c>
      <c r="I4613" s="198"/>
      <c r="L4613" s="194"/>
      <c r="M4613" s="199"/>
      <c r="N4613" s="200"/>
      <c r="O4613" s="200"/>
      <c r="P4613" s="200"/>
      <c r="Q4613" s="200"/>
      <c r="R4613" s="200"/>
      <c r="S4613" s="200"/>
      <c r="T4613" s="201"/>
      <c r="AT4613" s="195" t="s">
        <v>188</v>
      </c>
      <c r="AU4613" s="195" t="s">
        <v>81</v>
      </c>
      <c r="AV4613" s="12" t="s">
        <v>81</v>
      </c>
      <c r="AW4613" s="12" t="s">
        <v>34</v>
      </c>
      <c r="AX4613" s="12" t="s">
        <v>72</v>
      </c>
      <c r="AY4613" s="195" t="s">
        <v>177</v>
      </c>
    </row>
    <row r="4614" spans="2:51" s="12" customFormat="1" ht="12">
      <c r="B4614" s="194"/>
      <c r="D4614" s="191" t="s">
        <v>188</v>
      </c>
      <c r="E4614" s="195" t="s">
        <v>3</v>
      </c>
      <c r="F4614" s="196" t="s">
        <v>775</v>
      </c>
      <c r="H4614" s="197">
        <v>20.25</v>
      </c>
      <c r="I4614" s="198"/>
      <c r="L4614" s="194"/>
      <c r="M4614" s="199"/>
      <c r="N4614" s="200"/>
      <c r="O4614" s="200"/>
      <c r="P4614" s="200"/>
      <c r="Q4614" s="200"/>
      <c r="R4614" s="200"/>
      <c r="S4614" s="200"/>
      <c r="T4614" s="201"/>
      <c r="AT4614" s="195" t="s">
        <v>188</v>
      </c>
      <c r="AU4614" s="195" t="s">
        <v>81</v>
      </c>
      <c r="AV4614" s="12" t="s">
        <v>81</v>
      </c>
      <c r="AW4614" s="12" t="s">
        <v>34</v>
      </c>
      <c r="AX4614" s="12" t="s">
        <v>72</v>
      </c>
      <c r="AY4614" s="195" t="s">
        <v>177</v>
      </c>
    </row>
    <row r="4615" spans="2:51" s="12" customFormat="1" ht="12">
      <c r="B4615" s="194"/>
      <c r="D4615" s="191" t="s">
        <v>188</v>
      </c>
      <c r="E4615" s="195" t="s">
        <v>3</v>
      </c>
      <c r="F4615" s="196" t="s">
        <v>775</v>
      </c>
      <c r="H4615" s="197">
        <v>20.25</v>
      </c>
      <c r="I4615" s="198"/>
      <c r="L4615" s="194"/>
      <c r="M4615" s="199"/>
      <c r="N4615" s="200"/>
      <c r="O4615" s="200"/>
      <c r="P4615" s="200"/>
      <c r="Q4615" s="200"/>
      <c r="R4615" s="200"/>
      <c r="S4615" s="200"/>
      <c r="T4615" s="201"/>
      <c r="AT4615" s="195" t="s">
        <v>188</v>
      </c>
      <c r="AU4615" s="195" t="s">
        <v>81</v>
      </c>
      <c r="AV4615" s="12" t="s">
        <v>81</v>
      </c>
      <c r="AW4615" s="12" t="s">
        <v>34</v>
      </c>
      <c r="AX4615" s="12" t="s">
        <v>72</v>
      </c>
      <c r="AY4615" s="195" t="s">
        <v>177</v>
      </c>
    </row>
    <row r="4616" spans="2:51" s="12" customFormat="1" ht="12">
      <c r="B4616" s="194"/>
      <c r="D4616" s="191" t="s">
        <v>188</v>
      </c>
      <c r="E4616" s="195" t="s">
        <v>3</v>
      </c>
      <c r="F4616" s="196" t="s">
        <v>775</v>
      </c>
      <c r="H4616" s="197">
        <v>20.25</v>
      </c>
      <c r="I4616" s="198"/>
      <c r="L4616" s="194"/>
      <c r="M4616" s="199"/>
      <c r="N4616" s="200"/>
      <c r="O4616" s="200"/>
      <c r="P4616" s="200"/>
      <c r="Q4616" s="200"/>
      <c r="R4616" s="200"/>
      <c r="S4616" s="200"/>
      <c r="T4616" s="201"/>
      <c r="AT4616" s="195" t="s">
        <v>188</v>
      </c>
      <c r="AU4616" s="195" t="s">
        <v>81</v>
      </c>
      <c r="AV4616" s="12" t="s">
        <v>81</v>
      </c>
      <c r="AW4616" s="12" t="s">
        <v>34</v>
      </c>
      <c r="AX4616" s="12" t="s">
        <v>72</v>
      </c>
      <c r="AY4616" s="195" t="s">
        <v>177</v>
      </c>
    </row>
    <row r="4617" spans="2:51" s="12" customFormat="1" ht="12">
      <c r="B4617" s="194"/>
      <c r="D4617" s="191" t="s">
        <v>188</v>
      </c>
      <c r="E4617" s="195" t="s">
        <v>3</v>
      </c>
      <c r="F4617" s="196" t="s">
        <v>775</v>
      </c>
      <c r="H4617" s="197">
        <v>20.25</v>
      </c>
      <c r="I4617" s="198"/>
      <c r="L4617" s="194"/>
      <c r="M4617" s="199"/>
      <c r="N4617" s="200"/>
      <c r="O4617" s="200"/>
      <c r="P4617" s="200"/>
      <c r="Q4617" s="200"/>
      <c r="R4617" s="200"/>
      <c r="S4617" s="200"/>
      <c r="T4617" s="201"/>
      <c r="AT4617" s="195" t="s">
        <v>188</v>
      </c>
      <c r="AU4617" s="195" t="s">
        <v>81</v>
      </c>
      <c r="AV4617" s="12" t="s">
        <v>81</v>
      </c>
      <c r="AW4617" s="12" t="s">
        <v>34</v>
      </c>
      <c r="AX4617" s="12" t="s">
        <v>72</v>
      </c>
      <c r="AY4617" s="195" t="s">
        <v>177</v>
      </c>
    </row>
    <row r="4618" spans="2:51" s="12" customFormat="1" ht="12">
      <c r="B4618" s="194"/>
      <c r="D4618" s="191" t="s">
        <v>188</v>
      </c>
      <c r="E4618" s="195" t="s">
        <v>3</v>
      </c>
      <c r="F4618" s="196" t="s">
        <v>776</v>
      </c>
      <c r="H4618" s="197">
        <v>20.376</v>
      </c>
      <c r="I4618" s="198"/>
      <c r="L4618" s="194"/>
      <c r="M4618" s="199"/>
      <c r="N4618" s="200"/>
      <c r="O4618" s="200"/>
      <c r="P4618" s="200"/>
      <c r="Q4618" s="200"/>
      <c r="R4618" s="200"/>
      <c r="S4618" s="200"/>
      <c r="T4618" s="201"/>
      <c r="AT4618" s="195" t="s">
        <v>188</v>
      </c>
      <c r="AU4618" s="195" t="s">
        <v>81</v>
      </c>
      <c r="AV4618" s="12" t="s">
        <v>81</v>
      </c>
      <c r="AW4618" s="12" t="s">
        <v>34</v>
      </c>
      <c r="AX4618" s="12" t="s">
        <v>72</v>
      </c>
      <c r="AY4618" s="195" t="s">
        <v>177</v>
      </c>
    </row>
    <row r="4619" spans="2:51" s="12" customFormat="1" ht="12">
      <c r="B4619" s="194"/>
      <c r="D4619" s="191" t="s">
        <v>188</v>
      </c>
      <c r="E4619" s="195" t="s">
        <v>3</v>
      </c>
      <c r="F4619" s="196" t="s">
        <v>777</v>
      </c>
      <c r="H4619" s="197">
        <v>2.34</v>
      </c>
      <c r="I4619" s="198"/>
      <c r="L4619" s="194"/>
      <c r="M4619" s="199"/>
      <c r="N4619" s="200"/>
      <c r="O4619" s="200"/>
      <c r="P4619" s="200"/>
      <c r="Q4619" s="200"/>
      <c r="R4619" s="200"/>
      <c r="S4619" s="200"/>
      <c r="T4619" s="201"/>
      <c r="AT4619" s="195" t="s">
        <v>188</v>
      </c>
      <c r="AU4619" s="195" t="s">
        <v>81</v>
      </c>
      <c r="AV4619" s="12" t="s">
        <v>81</v>
      </c>
      <c r="AW4619" s="12" t="s">
        <v>34</v>
      </c>
      <c r="AX4619" s="12" t="s">
        <v>72</v>
      </c>
      <c r="AY4619" s="195" t="s">
        <v>177</v>
      </c>
    </row>
    <row r="4620" spans="2:51" s="12" customFormat="1" ht="12">
      <c r="B4620" s="194"/>
      <c r="D4620" s="191" t="s">
        <v>188</v>
      </c>
      <c r="E4620" s="195" t="s">
        <v>3</v>
      </c>
      <c r="F4620" s="196" t="s">
        <v>778</v>
      </c>
      <c r="H4620" s="197">
        <v>2.736</v>
      </c>
      <c r="I4620" s="198"/>
      <c r="L4620" s="194"/>
      <c r="M4620" s="199"/>
      <c r="N4620" s="200"/>
      <c r="O4620" s="200"/>
      <c r="P4620" s="200"/>
      <c r="Q4620" s="200"/>
      <c r="R4620" s="200"/>
      <c r="S4620" s="200"/>
      <c r="T4620" s="201"/>
      <c r="AT4620" s="195" t="s">
        <v>188</v>
      </c>
      <c r="AU4620" s="195" t="s">
        <v>81</v>
      </c>
      <c r="AV4620" s="12" t="s">
        <v>81</v>
      </c>
      <c r="AW4620" s="12" t="s">
        <v>34</v>
      </c>
      <c r="AX4620" s="12" t="s">
        <v>72</v>
      </c>
      <c r="AY4620" s="195" t="s">
        <v>177</v>
      </c>
    </row>
    <row r="4621" spans="2:51" s="12" customFormat="1" ht="12">
      <c r="B4621" s="194"/>
      <c r="D4621" s="191" t="s">
        <v>188</v>
      </c>
      <c r="E4621" s="195" t="s">
        <v>3</v>
      </c>
      <c r="F4621" s="196" t="s">
        <v>779</v>
      </c>
      <c r="H4621" s="197">
        <v>1.56</v>
      </c>
      <c r="I4621" s="198"/>
      <c r="L4621" s="194"/>
      <c r="M4621" s="199"/>
      <c r="N4621" s="200"/>
      <c r="O4621" s="200"/>
      <c r="P4621" s="200"/>
      <c r="Q4621" s="200"/>
      <c r="R4621" s="200"/>
      <c r="S4621" s="200"/>
      <c r="T4621" s="201"/>
      <c r="AT4621" s="195" t="s">
        <v>188</v>
      </c>
      <c r="AU4621" s="195" t="s">
        <v>81</v>
      </c>
      <c r="AV4621" s="12" t="s">
        <v>81</v>
      </c>
      <c r="AW4621" s="12" t="s">
        <v>34</v>
      </c>
      <c r="AX4621" s="12" t="s">
        <v>72</v>
      </c>
      <c r="AY4621" s="195" t="s">
        <v>177</v>
      </c>
    </row>
    <row r="4622" spans="2:51" s="12" customFormat="1" ht="12">
      <c r="B4622" s="194"/>
      <c r="D4622" s="191" t="s">
        <v>188</v>
      </c>
      <c r="E4622" s="195" t="s">
        <v>3</v>
      </c>
      <c r="F4622" s="196" t="s">
        <v>780</v>
      </c>
      <c r="H4622" s="197">
        <v>1.62</v>
      </c>
      <c r="I4622" s="198"/>
      <c r="L4622" s="194"/>
      <c r="M4622" s="199"/>
      <c r="N4622" s="200"/>
      <c r="O4622" s="200"/>
      <c r="P4622" s="200"/>
      <c r="Q4622" s="200"/>
      <c r="R4622" s="200"/>
      <c r="S4622" s="200"/>
      <c r="T4622" s="201"/>
      <c r="AT4622" s="195" t="s">
        <v>188</v>
      </c>
      <c r="AU4622" s="195" t="s">
        <v>81</v>
      </c>
      <c r="AV4622" s="12" t="s">
        <v>81</v>
      </c>
      <c r="AW4622" s="12" t="s">
        <v>34</v>
      </c>
      <c r="AX4622" s="12" t="s">
        <v>72</v>
      </c>
      <c r="AY4622" s="195" t="s">
        <v>177</v>
      </c>
    </row>
    <row r="4623" spans="2:51" s="12" customFormat="1" ht="12">
      <c r="B4623" s="194"/>
      <c r="D4623" s="191" t="s">
        <v>188</v>
      </c>
      <c r="E4623" s="195" t="s">
        <v>3</v>
      </c>
      <c r="F4623" s="196" t="s">
        <v>781</v>
      </c>
      <c r="H4623" s="197">
        <v>20.387</v>
      </c>
      <c r="I4623" s="198"/>
      <c r="L4623" s="194"/>
      <c r="M4623" s="199"/>
      <c r="N4623" s="200"/>
      <c r="O4623" s="200"/>
      <c r="P4623" s="200"/>
      <c r="Q4623" s="200"/>
      <c r="R4623" s="200"/>
      <c r="S4623" s="200"/>
      <c r="T4623" s="201"/>
      <c r="AT4623" s="195" t="s">
        <v>188</v>
      </c>
      <c r="AU4623" s="195" t="s">
        <v>81</v>
      </c>
      <c r="AV4623" s="12" t="s">
        <v>81</v>
      </c>
      <c r="AW4623" s="12" t="s">
        <v>34</v>
      </c>
      <c r="AX4623" s="12" t="s">
        <v>72</v>
      </c>
      <c r="AY4623" s="195" t="s">
        <v>177</v>
      </c>
    </row>
    <row r="4624" spans="2:51" s="12" customFormat="1" ht="12">
      <c r="B4624" s="194"/>
      <c r="D4624" s="191" t="s">
        <v>188</v>
      </c>
      <c r="E4624" s="195" t="s">
        <v>3</v>
      </c>
      <c r="F4624" s="196" t="s">
        <v>781</v>
      </c>
      <c r="H4624" s="197">
        <v>20.387</v>
      </c>
      <c r="I4624" s="198"/>
      <c r="L4624" s="194"/>
      <c r="M4624" s="199"/>
      <c r="N4624" s="200"/>
      <c r="O4624" s="200"/>
      <c r="P4624" s="200"/>
      <c r="Q4624" s="200"/>
      <c r="R4624" s="200"/>
      <c r="S4624" s="200"/>
      <c r="T4624" s="201"/>
      <c r="AT4624" s="195" t="s">
        <v>188</v>
      </c>
      <c r="AU4624" s="195" t="s">
        <v>81</v>
      </c>
      <c r="AV4624" s="12" t="s">
        <v>81</v>
      </c>
      <c r="AW4624" s="12" t="s">
        <v>34</v>
      </c>
      <c r="AX4624" s="12" t="s">
        <v>72</v>
      </c>
      <c r="AY4624" s="195" t="s">
        <v>177</v>
      </c>
    </row>
    <row r="4625" spans="2:51" s="12" customFormat="1" ht="12">
      <c r="B4625" s="194"/>
      <c r="D4625" s="191" t="s">
        <v>188</v>
      </c>
      <c r="E4625" s="195" t="s">
        <v>3</v>
      </c>
      <c r="F4625" s="196" t="s">
        <v>781</v>
      </c>
      <c r="H4625" s="197">
        <v>20.387</v>
      </c>
      <c r="I4625" s="198"/>
      <c r="L4625" s="194"/>
      <c r="M4625" s="199"/>
      <c r="N4625" s="200"/>
      <c r="O4625" s="200"/>
      <c r="P4625" s="200"/>
      <c r="Q4625" s="200"/>
      <c r="R4625" s="200"/>
      <c r="S4625" s="200"/>
      <c r="T4625" s="201"/>
      <c r="AT4625" s="195" t="s">
        <v>188</v>
      </c>
      <c r="AU4625" s="195" t="s">
        <v>81</v>
      </c>
      <c r="AV4625" s="12" t="s">
        <v>81</v>
      </c>
      <c r="AW4625" s="12" t="s">
        <v>34</v>
      </c>
      <c r="AX4625" s="12" t="s">
        <v>72</v>
      </c>
      <c r="AY4625" s="195" t="s">
        <v>177</v>
      </c>
    </row>
    <row r="4626" spans="2:51" s="12" customFormat="1" ht="12">
      <c r="B4626" s="194"/>
      <c r="D4626" s="191" t="s">
        <v>188</v>
      </c>
      <c r="E4626" s="195" t="s">
        <v>3</v>
      </c>
      <c r="F4626" s="196" t="s">
        <v>782</v>
      </c>
      <c r="H4626" s="197">
        <v>19.725</v>
      </c>
      <c r="I4626" s="198"/>
      <c r="L4626" s="194"/>
      <c r="M4626" s="199"/>
      <c r="N4626" s="200"/>
      <c r="O4626" s="200"/>
      <c r="P4626" s="200"/>
      <c r="Q4626" s="200"/>
      <c r="R4626" s="200"/>
      <c r="S4626" s="200"/>
      <c r="T4626" s="201"/>
      <c r="AT4626" s="195" t="s">
        <v>188</v>
      </c>
      <c r="AU4626" s="195" t="s">
        <v>81</v>
      </c>
      <c r="AV4626" s="12" t="s">
        <v>81</v>
      </c>
      <c r="AW4626" s="12" t="s">
        <v>34</v>
      </c>
      <c r="AX4626" s="12" t="s">
        <v>72</v>
      </c>
      <c r="AY4626" s="195" t="s">
        <v>177</v>
      </c>
    </row>
    <row r="4627" spans="2:51" s="12" customFormat="1" ht="12">
      <c r="B4627" s="194"/>
      <c r="D4627" s="191" t="s">
        <v>188</v>
      </c>
      <c r="E4627" s="195" t="s">
        <v>3</v>
      </c>
      <c r="F4627" s="196" t="s">
        <v>782</v>
      </c>
      <c r="H4627" s="197">
        <v>19.725</v>
      </c>
      <c r="I4627" s="198"/>
      <c r="L4627" s="194"/>
      <c r="M4627" s="199"/>
      <c r="N4627" s="200"/>
      <c r="O4627" s="200"/>
      <c r="P4627" s="200"/>
      <c r="Q4627" s="200"/>
      <c r="R4627" s="200"/>
      <c r="S4627" s="200"/>
      <c r="T4627" s="201"/>
      <c r="AT4627" s="195" t="s">
        <v>188</v>
      </c>
      <c r="AU4627" s="195" t="s">
        <v>81</v>
      </c>
      <c r="AV4627" s="12" t="s">
        <v>81</v>
      </c>
      <c r="AW4627" s="12" t="s">
        <v>34</v>
      </c>
      <c r="AX4627" s="12" t="s">
        <v>72</v>
      </c>
      <c r="AY4627" s="195" t="s">
        <v>177</v>
      </c>
    </row>
    <row r="4628" spans="2:51" s="12" customFormat="1" ht="12">
      <c r="B4628" s="194"/>
      <c r="D4628" s="191" t="s">
        <v>188</v>
      </c>
      <c r="E4628" s="195" t="s">
        <v>3</v>
      </c>
      <c r="F4628" s="196" t="s">
        <v>782</v>
      </c>
      <c r="H4628" s="197">
        <v>19.725</v>
      </c>
      <c r="I4628" s="198"/>
      <c r="L4628" s="194"/>
      <c r="M4628" s="199"/>
      <c r="N4628" s="200"/>
      <c r="O4628" s="200"/>
      <c r="P4628" s="200"/>
      <c r="Q4628" s="200"/>
      <c r="R4628" s="200"/>
      <c r="S4628" s="200"/>
      <c r="T4628" s="201"/>
      <c r="AT4628" s="195" t="s">
        <v>188</v>
      </c>
      <c r="AU4628" s="195" t="s">
        <v>81</v>
      </c>
      <c r="AV4628" s="12" t="s">
        <v>81</v>
      </c>
      <c r="AW4628" s="12" t="s">
        <v>34</v>
      </c>
      <c r="AX4628" s="12" t="s">
        <v>72</v>
      </c>
      <c r="AY4628" s="195" t="s">
        <v>177</v>
      </c>
    </row>
    <row r="4629" spans="2:51" s="12" customFormat="1" ht="12">
      <c r="B4629" s="194"/>
      <c r="D4629" s="191" t="s">
        <v>188</v>
      </c>
      <c r="E4629" s="195" t="s">
        <v>3</v>
      </c>
      <c r="F4629" s="196" t="s">
        <v>783</v>
      </c>
      <c r="H4629" s="197">
        <v>2.82</v>
      </c>
      <c r="I4629" s="198"/>
      <c r="L4629" s="194"/>
      <c r="M4629" s="199"/>
      <c r="N4629" s="200"/>
      <c r="O4629" s="200"/>
      <c r="P4629" s="200"/>
      <c r="Q4629" s="200"/>
      <c r="R4629" s="200"/>
      <c r="S4629" s="200"/>
      <c r="T4629" s="201"/>
      <c r="AT4629" s="195" t="s">
        <v>188</v>
      </c>
      <c r="AU4629" s="195" t="s">
        <v>81</v>
      </c>
      <c r="AV4629" s="12" t="s">
        <v>81</v>
      </c>
      <c r="AW4629" s="12" t="s">
        <v>34</v>
      </c>
      <c r="AX4629" s="12" t="s">
        <v>72</v>
      </c>
      <c r="AY4629" s="195" t="s">
        <v>177</v>
      </c>
    </row>
    <row r="4630" spans="2:51" s="12" customFormat="1" ht="12">
      <c r="B4630" s="194"/>
      <c r="D4630" s="191" t="s">
        <v>188</v>
      </c>
      <c r="E4630" s="195" t="s">
        <v>3</v>
      </c>
      <c r="F4630" s="196" t="s">
        <v>784</v>
      </c>
      <c r="H4630" s="197">
        <v>34.195</v>
      </c>
      <c r="I4630" s="198"/>
      <c r="L4630" s="194"/>
      <c r="M4630" s="199"/>
      <c r="N4630" s="200"/>
      <c r="O4630" s="200"/>
      <c r="P4630" s="200"/>
      <c r="Q4630" s="200"/>
      <c r="R4630" s="200"/>
      <c r="S4630" s="200"/>
      <c r="T4630" s="201"/>
      <c r="AT4630" s="195" t="s">
        <v>188</v>
      </c>
      <c r="AU4630" s="195" t="s">
        <v>81</v>
      </c>
      <c r="AV4630" s="12" t="s">
        <v>81</v>
      </c>
      <c r="AW4630" s="12" t="s">
        <v>34</v>
      </c>
      <c r="AX4630" s="12" t="s">
        <v>72</v>
      </c>
      <c r="AY4630" s="195" t="s">
        <v>177</v>
      </c>
    </row>
    <row r="4631" spans="2:51" s="12" customFormat="1" ht="12">
      <c r="B4631" s="194"/>
      <c r="D4631" s="191" t="s">
        <v>188</v>
      </c>
      <c r="E4631" s="195" t="s">
        <v>3</v>
      </c>
      <c r="F4631" s="196" t="s">
        <v>785</v>
      </c>
      <c r="H4631" s="197">
        <v>14.748</v>
      </c>
      <c r="I4631" s="198"/>
      <c r="L4631" s="194"/>
      <c r="M4631" s="199"/>
      <c r="N4631" s="200"/>
      <c r="O4631" s="200"/>
      <c r="P4631" s="200"/>
      <c r="Q4631" s="200"/>
      <c r="R4631" s="200"/>
      <c r="S4631" s="200"/>
      <c r="T4631" s="201"/>
      <c r="AT4631" s="195" t="s">
        <v>188</v>
      </c>
      <c r="AU4631" s="195" t="s">
        <v>81</v>
      </c>
      <c r="AV4631" s="12" t="s">
        <v>81</v>
      </c>
      <c r="AW4631" s="12" t="s">
        <v>34</v>
      </c>
      <c r="AX4631" s="12" t="s">
        <v>72</v>
      </c>
      <c r="AY4631" s="195" t="s">
        <v>177</v>
      </c>
    </row>
    <row r="4632" spans="2:51" s="12" customFormat="1" ht="12">
      <c r="B4632" s="194"/>
      <c r="D4632" s="191" t="s">
        <v>188</v>
      </c>
      <c r="E4632" s="195" t="s">
        <v>3</v>
      </c>
      <c r="F4632" s="196" t="s">
        <v>786</v>
      </c>
      <c r="H4632" s="197">
        <v>11.158</v>
      </c>
      <c r="I4632" s="198"/>
      <c r="L4632" s="194"/>
      <c r="M4632" s="199"/>
      <c r="N4632" s="200"/>
      <c r="O4632" s="200"/>
      <c r="P4632" s="200"/>
      <c r="Q4632" s="200"/>
      <c r="R4632" s="200"/>
      <c r="S4632" s="200"/>
      <c r="T4632" s="201"/>
      <c r="AT4632" s="195" t="s">
        <v>188</v>
      </c>
      <c r="AU4632" s="195" t="s">
        <v>81</v>
      </c>
      <c r="AV4632" s="12" t="s">
        <v>81</v>
      </c>
      <c r="AW4632" s="12" t="s">
        <v>34</v>
      </c>
      <c r="AX4632" s="12" t="s">
        <v>72</v>
      </c>
      <c r="AY4632" s="195" t="s">
        <v>177</v>
      </c>
    </row>
    <row r="4633" spans="2:51" s="12" customFormat="1" ht="12">
      <c r="B4633" s="194"/>
      <c r="D4633" s="191" t="s">
        <v>188</v>
      </c>
      <c r="E4633" s="195" t="s">
        <v>3</v>
      </c>
      <c r="F4633" s="196" t="s">
        <v>787</v>
      </c>
      <c r="H4633" s="197">
        <v>22.56</v>
      </c>
      <c r="I4633" s="198"/>
      <c r="L4633" s="194"/>
      <c r="M4633" s="199"/>
      <c r="N4633" s="200"/>
      <c r="O4633" s="200"/>
      <c r="P4633" s="200"/>
      <c r="Q4633" s="200"/>
      <c r="R4633" s="200"/>
      <c r="S4633" s="200"/>
      <c r="T4633" s="201"/>
      <c r="AT4633" s="195" t="s">
        <v>188</v>
      </c>
      <c r="AU4633" s="195" t="s">
        <v>81</v>
      </c>
      <c r="AV4633" s="12" t="s">
        <v>81</v>
      </c>
      <c r="AW4633" s="12" t="s">
        <v>34</v>
      </c>
      <c r="AX4633" s="12" t="s">
        <v>72</v>
      </c>
      <c r="AY4633" s="195" t="s">
        <v>177</v>
      </c>
    </row>
    <row r="4634" spans="2:51" s="12" customFormat="1" ht="12">
      <c r="B4634" s="194"/>
      <c r="D4634" s="191" t="s">
        <v>188</v>
      </c>
      <c r="E4634" s="195" t="s">
        <v>3</v>
      </c>
      <c r="F4634" s="196" t="s">
        <v>788</v>
      </c>
      <c r="H4634" s="197">
        <v>13.74</v>
      </c>
      <c r="I4634" s="198"/>
      <c r="L4634" s="194"/>
      <c r="M4634" s="199"/>
      <c r="N4634" s="200"/>
      <c r="O4634" s="200"/>
      <c r="P4634" s="200"/>
      <c r="Q4634" s="200"/>
      <c r="R4634" s="200"/>
      <c r="S4634" s="200"/>
      <c r="T4634" s="201"/>
      <c r="AT4634" s="195" t="s">
        <v>188</v>
      </c>
      <c r="AU4634" s="195" t="s">
        <v>81</v>
      </c>
      <c r="AV4634" s="12" t="s">
        <v>81</v>
      </c>
      <c r="AW4634" s="12" t="s">
        <v>34</v>
      </c>
      <c r="AX4634" s="12" t="s">
        <v>72</v>
      </c>
      <c r="AY4634" s="195" t="s">
        <v>177</v>
      </c>
    </row>
    <row r="4635" spans="2:51" s="12" customFormat="1" ht="12">
      <c r="B4635" s="194"/>
      <c r="D4635" s="191" t="s">
        <v>188</v>
      </c>
      <c r="E4635" s="195" t="s">
        <v>3</v>
      </c>
      <c r="F4635" s="196" t="s">
        <v>788</v>
      </c>
      <c r="H4635" s="197">
        <v>13.74</v>
      </c>
      <c r="I4635" s="198"/>
      <c r="L4635" s="194"/>
      <c r="M4635" s="199"/>
      <c r="N4635" s="200"/>
      <c r="O4635" s="200"/>
      <c r="P4635" s="200"/>
      <c r="Q4635" s="200"/>
      <c r="R4635" s="200"/>
      <c r="S4635" s="200"/>
      <c r="T4635" s="201"/>
      <c r="AT4635" s="195" t="s">
        <v>188</v>
      </c>
      <c r="AU4635" s="195" t="s">
        <v>81</v>
      </c>
      <c r="AV4635" s="12" t="s">
        <v>81</v>
      </c>
      <c r="AW4635" s="12" t="s">
        <v>34</v>
      </c>
      <c r="AX4635" s="12" t="s">
        <v>72</v>
      </c>
      <c r="AY4635" s="195" t="s">
        <v>177</v>
      </c>
    </row>
    <row r="4636" spans="2:51" s="14" customFormat="1" ht="12">
      <c r="B4636" s="221"/>
      <c r="D4636" s="191" t="s">
        <v>188</v>
      </c>
      <c r="E4636" s="222" t="s">
        <v>3</v>
      </c>
      <c r="F4636" s="223" t="s">
        <v>365</v>
      </c>
      <c r="H4636" s="224">
        <v>452.0690000000001</v>
      </c>
      <c r="I4636" s="225"/>
      <c r="L4636" s="221"/>
      <c r="M4636" s="226"/>
      <c r="N4636" s="227"/>
      <c r="O4636" s="227"/>
      <c r="P4636" s="227"/>
      <c r="Q4636" s="227"/>
      <c r="R4636" s="227"/>
      <c r="S4636" s="227"/>
      <c r="T4636" s="228"/>
      <c r="AT4636" s="222" t="s">
        <v>188</v>
      </c>
      <c r="AU4636" s="222" t="s">
        <v>81</v>
      </c>
      <c r="AV4636" s="14" t="s">
        <v>194</v>
      </c>
      <c r="AW4636" s="14" t="s">
        <v>34</v>
      </c>
      <c r="AX4636" s="14" t="s">
        <v>72</v>
      </c>
      <c r="AY4636" s="222" t="s">
        <v>177</v>
      </c>
    </row>
    <row r="4637" spans="2:51" s="12" customFormat="1" ht="12">
      <c r="B4637" s="194"/>
      <c r="D4637" s="191" t="s">
        <v>188</v>
      </c>
      <c r="E4637" s="195" t="s">
        <v>3</v>
      </c>
      <c r="F4637" s="196" t="s">
        <v>769</v>
      </c>
      <c r="H4637" s="197">
        <v>16.68</v>
      </c>
      <c r="I4637" s="198"/>
      <c r="L4637" s="194"/>
      <c r="M4637" s="199"/>
      <c r="N4637" s="200"/>
      <c r="O4637" s="200"/>
      <c r="P4637" s="200"/>
      <c r="Q4637" s="200"/>
      <c r="R4637" s="200"/>
      <c r="S4637" s="200"/>
      <c r="T4637" s="201"/>
      <c r="AT4637" s="195" t="s">
        <v>188</v>
      </c>
      <c r="AU4637" s="195" t="s">
        <v>81</v>
      </c>
      <c r="AV4637" s="12" t="s">
        <v>81</v>
      </c>
      <c r="AW4637" s="12" t="s">
        <v>34</v>
      </c>
      <c r="AX4637" s="12" t="s">
        <v>72</v>
      </c>
      <c r="AY4637" s="195" t="s">
        <v>177</v>
      </c>
    </row>
    <row r="4638" spans="2:51" s="12" customFormat="1" ht="12">
      <c r="B4638" s="194"/>
      <c r="D4638" s="191" t="s">
        <v>188</v>
      </c>
      <c r="E4638" s="195" t="s">
        <v>3</v>
      </c>
      <c r="F4638" s="196" t="s">
        <v>769</v>
      </c>
      <c r="H4638" s="197">
        <v>16.68</v>
      </c>
      <c r="I4638" s="198"/>
      <c r="L4638" s="194"/>
      <c r="M4638" s="199"/>
      <c r="N4638" s="200"/>
      <c r="O4638" s="200"/>
      <c r="P4638" s="200"/>
      <c r="Q4638" s="200"/>
      <c r="R4638" s="200"/>
      <c r="S4638" s="200"/>
      <c r="T4638" s="201"/>
      <c r="AT4638" s="195" t="s">
        <v>188</v>
      </c>
      <c r="AU4638" s="195" t="s">
        <v>81</v>
      </c>
      <c r="AV4638" s="12" t="s">
        <v>81</v>
      </c>
      <c r="AW4638" s="12" t="s">
        <v>34</v>
      </c>
      <c r="AX4638" s="12" t="s">
        <v>72</v>
      </c>
      <c r="AY4638" s="195" t="s">
        <v>177</v>
      </c>
    </row>
    <row r="4639" spans="2:51" s="12" customFormat="1" ht="12">
      <c r="B4639" s="194"/>
      <c r="D4639" s="191" t="s">
        <v>188</v>
      </c>
      <c r="E4639" s="195" t="s">
        <v>3</v>
      </c>
      <c r="F4639" s="196" t="s">
        <v>770</v>
      </c>
      <c r="H4639" s="197">
        <v>18.99</v>
      </c>
      <c r="I4639" s="198"/>
      <c r="L4639" s="194"/>
      <c r="M4639" s="199"/>
      <c r="N4639" s="200"/>
      <c r="O4639" s="200"/>
      <c r="P4639" s="200"/>
      <c r="Q4639" s="200"/>
      <c r="R4639" s="200"/>
      <c r="S4639" s="200"/>
      <c r="T4639" s="201"/>
      <c r="AT4639" s="195" t="s">
        <v>188</v>
      </c>
      <c r="AU4639" s="195" t="s">
        <v>81</v>
      </c>
      <c r="AV4639" s="12" t="s">
        <v>81</v>
      </c>
      <c r="AW4639" s="12" t="s">
        <v>34</v>
      </c>
      <c r="AX4639" s="12" t="s">
        <v>72</v>
      </c>
      <c r="AY4639" s="195" t="s">
        <v>177</v>
      </c>
    </row>
    <row r="4640" spans="2:51" s="12" customFormat="1" ht="12">
      <c r="B4640" s="194"/>
      <c r="D4640" s="191" t="s">
        <v>188</v>
      </c>
      <c r="E4640" s="195" t="s">
        <v>3</v>
      </c>
      <c r="F4640" s="196" t="s">
        <v>771</v>
      </c>
      <c r="H4640" s="197">
        <v>10.57</v>
      </c>
      <c r="I4640" s="198"/>
      <c r="L4640" s="194"/>
      <c r="M4640" s="199"/>
      <c r="N4640" s="200"/>
      <c r="O4640" s="200"/>
      <c r="P4640" s="200"/>
      <c r="Q4640" s="200"/>
      <c r="R4640" s="200"/>
      <c r="S4640" s="200"/>
      <c r="T4640" s="201"/>
      <c r="AT4640" s="195" t="s">
        <v>188</v>
      </c>
      <c r="AU4640" s="195" t="s">
        <v>81</v>
      </c>
      <c r="AV4640" s="12" t="s">
        <v>81</v>
      </c>
      <c r="AW4640" s="12" t="s">
        <v>34</v>
      </c>
      <c r="AX4640" s="12" t="s">
        <v>72</v>
      </c>
      <c r="AY4640" s="195" t="s">
        <v>177</v>
      </c>
    </row>
    <row r="4641" spans="2:51" s="12" customFormat="1" ht="12">
      <c r="B4641" s="194"/>
      <c r="D4641" s="191" t="s">
        <v>188</v>
      </c>
      <c r="E4641" s="195" t="s">
        <v>3</v>
      </c>
      <c r="F4641" s="196" t="s">
        <v>789</v>
      </c>
      <c r="H4641" s="197">
        <v>10.36</v>
      </c>
      <c r="I4641" s="198"/>
      <c r="L4641" s="194"/>
      <c r="M4641" s="199"/>
      <c r="N4641" s="200"/>
      <c r="O4641" s="200"/>
      <c r="P4641" s="200"/>
      <c r="Q4641" s="200"/>
      <c r="R4641" s="200"/>
      <c r="S4641" s="200"/>
      <c r="T4641" s="201"/>
      <c r="AT4641" s="195" t="s">
        <v>188</v>
      </c>
      <c r="AU4641" s="195" t="s">
        <v>81</v>
      </c>
      <c r="AV4641" s="12" t="s">
        <v>81</v>
      </c>
      <c r="AW4641" s="12" t="s">
        <v>34</v>
      </c>
      <c r="AX4641" s="12" t="s">
        <v>72</v>
      </c>
      <c r="AY4641" s="195" t="s">
        <v>177</v>
      </c>
    </row>
    <row r="4642" spans="2:51" s="12" customFormat="1" ht="12">
      <c r="B4642" s="194"/>
      <c r="D4642" s="191" t="s">
        <v>188</v>
      </c>
      <c r="E4642" s="195" t="s">
        <v>3</v>
      </c>
      <c r="F4642" s="196" t="s">
        <v>773</v>
      </c>
      <c r="H4642" s="197">
        <v>7.7</v>
      </c>
      <c r="I4642" s="198"/>
      <c r="L4642" s="194"/>
      <c r="M4642" s="199"/>
      <c r="N4642" s="200"/>
      <c r="O4642" s="200"/>
      <c r="P4642" s="200"/>
      <c r="Q4642" s="200"/>
      <c r="R4642" s="200"/>
      <c r="S4642" s="200"/>
      <c r="T4642" s="201"/>
      <c r="AT4642" s="195" t="s">
        <v>188</v>
      </c>
      <c r="AU4642" s="195" t="s">
        <v>81</v>
      </c>
      <c r="AV4642" s="12" t="s">
        <v>81</v>
      </c>
      <c r="AW4642" s="12" t="s">
        <v>34</v>
      </c>
      <c r="AX4642" s="12" t="s">
        <v>72</v>
      </c>
      <c r="AY4642" s="195" t="s">
        <v>177</v>
      </c>
    </row>
    <row r="4643" spans="2:51" s="12" customFormat="1" ht="12">
      <c r="B4643" s="194"/>
      <c r="D4643" s="191" t="s">
        <v>188</v>
      </c>
      <c r="E4643" s="195" t="s">
        <v>3</v>
      </c>
      <c r="F4643" s="196" t="s">
        <v>772</v>
      </c>
      <c r="H4643" s="197">
        <v>7.91</v>
      </c>
      <c r="I4643" s="198"/>
      <c r="L4643" s="194"/>
      <c r="M4643" s="199"/>
      <c r="N4643" s="200"/>
      <c r="O4643" s="200"/>
      <c r="P4643" s="200"/>
      <c r="Q4643" s="200"/>
      <c r="R4643" s="200"/>
      <c r="S4643" s="200"/>
      <c r="T4643" s="201"/>
      <c r="AT4643" s="195" t="s">
        <v>188</v>
      </c>
      <c r="AU4643" s="195" t="s">
        <v>81</v>
      </c>
      <c r="AV4643" s="12" t="s">
        <v>81</v>
      </c>
      <c r="AW4643" s="12" t="s">
        <v>34</v>
      </c>
      <c r="AX4643" s="12" t="s">
        <v>72</v>
      </c>
      <c r="AY4643" s="195" t="s">
        <v>177</v>
      </c>
    </row>
    <row r="4644" spans="2:51" s="12" customFormat="1" ht="12">
      <c r="B4644" s="194"/>
      <c r="D4644" s="191" t="s">
        <v>188</v>
      </c>
      <c r="E4644" s="195" t="s">
        <v>3</v>
      </c>
      <c r="F4644" s="196" t="s">
        <v>790</v>
      </c>
      <c r="H4644" s="197">
        <v>18.64</v>
      </c>
      <c r="I4644" s="198"/>
      <c r="L4644" s="194"/>
      <c r="M4644" s="199"/>
      <c r="N4644" s="200"/>
      <c r="O4644" s="200"/>
      <c r="P4644" s="200"/>
      <c r="Q4644" s="200"/>
      <c r="R4644" s="200"/>
      <c r="S4644" s="200"/>
      <c r="T4644" s="201"/>
      <c r="AT4644" s="195" t="s">
        <v>188</v>
      </c>
      <c r="AU4644" s="195" t="s">
        <v>81</v>
      </c>
      <c r="AV4644" s="12" t="s">
        <v>81</v>
      </c>
      <c r="AW4644" s="12" t="s">
        <v>34</v>
      </c>
      <c r="AX4644" s="12" t="s">
        <v>72</v>
      </c>
      <c r="AY4644" s="195" t="s">
        <v>177</v>
      </c>
    </row>
    <row r="4645" spans="2:51" s="12" customFormat="1" ht="12">
      <c r="B4645" s="194"/>
      <c r="D4645" s="191" t="s">
        <v>188</v>
      </c>
      <c r="E4645" s="195" t="s">
        <v>3</v>
      </c>
      <c r="F4645" s="196" t="s">
        <v>775</v>
      </c>
      <c r="H4645" s="197">
        <v>20.25</v>
      </c>
      <c r="I4645" s="198"/>
      <c r="L4645" s="194"/>
      <c r="M4645" s="199"/>
      <c r="N4645" s="200"/>
      <c r="O4645" s="200"/>
      <c r="P4645" s="200"/>
      <c r="Q4645" s="200"/>
      <c r="R4645" s="200"/>
      <c r="S4645" s="200"/>
      <c r="T4645" s="201"/>
      <c r="AT4645" s="195" t="s">
        <v>188</v>
      </c>
      <c r="AU4645" s="195" t="s">
        <v>81</v>
      </c>
      <c r="AV4645" s="12" t="s">
        <v>81</v>
      </c>
      <c r="AW4645" s="12" t="s">
        <v>34</v>
      </c>
      <c r="AX4645" s="12" t="s">
        <v>72</v>
      </c>
      <c r="AY4645" s="195" t="s">
        <v>177</v>
      </c>
    </row>
    <row r="4646" spans="2:51" s="12" customFormat="1" ht="12">
      <c r="B4646" s="194"/>
      <c r="D4646" s="191" t="s">
        <v>188</v>
      </c>
      <c r="E4646" s="195" t="s">
        <v>3</v>
      </c>
      <c r="F4646" s="196" t="s">
        <v>775</v>
      </c>
      <c r="H4646" s="197">
        <v>20.25</v>
      </c>
      <c r="I4646" s="198"/>
      <c r="L4646" s="194"/>
      <c r="M4646" s="199"/>
      <c r="N4646" s="200"/>
      <c r="O4646" s="200"/>
      <c r="P4646" s="200"/>
      <c r="Q4646" s="200"/>
      <c r="R4646" s="200"/>
      <c r="S4646" s="200"/>
      <c r="T4646" s="201"/>
      <c r="AT4646" s="195" t="s">
        <v>188</v>
      </c>
      <c r="AU4646" s="195" t="s">
        <v>81</v>
      </c>
      <c r="AV4646" s="12" t="s">
        <v>81</v>
      </c>
      <c r="AW4646" s="12" t="s">
        <v>34</v>
      </c>
      <c r="AX4646" s="12" t="s">
        <v>72</v>
      </c>
      <c r="AY4646" s="195" t="s">
        <v>177</v>
      </c>
    </row>
    <row r="4647" spans="2:51" s="12" customFormat="1" ht="12">
      <c r="B4647" s="194"/>
      <c r="D4647" s="191" t="s">
        <v>188</v>
      </c>
      <c r="E4647" s="195" t="s">
        <v>3</v>
      </c>
      <c r="F4647" s="196" t="s">
        <v>775</v>
      </c>
      <c r="H4647" s="197">
        <v>20.25</v>
      </c>
      <c r="I4647" s="198"/>
      <c r="L4647" s="194"/>
      <c r="M4647" s="199"/>
      <c r="N4647" s="200"/>
      <c r="O4647" s="200"/>
      <c r="P4647" s="200"/>
      <c r="Q4647" s="200"/>
      <c r="R4647" s="200"/>
      <c r="S4647" s="200"/>
      <c r="T4647" s="201"/>
      <c r="AT4647" s="195" t="s">
        <v>188</v>
      </c>
      <c r="AU4647" s="195" t="s">
        <v>81</v>
      </c>
      <c r="AV4647" s="12" t="s">
        <v>81</v>
      </c>
      <c r="AW4647" s="12" t="s">
        <v>34</v>
      </c>
      <c r="AX4647" s="12" t="s">
        <v>72</v>
      </c>
      <c r="AY4647" s="195" t="s">
        <v>177</v>
      </c>
    </row>
    <row r="4648" spans="2:51" s="12" customFormat="1" ht="12">
      <c r="B4648" s="194"/>
      <c r="D4648" s="191" t="s">
        <v>188</v>
      </c>
      <c r="E4648" s="195" t="s">
        <v>3</v>
      </c>
      <c r="F4648" s="196" t="s">
        <v>775</v>
      </c>
      <c r="H4648" s="197">
        <v>20.25</v>
      </c>
      <c r="I4648" s="198"/>
      <c r="L4648" s="194"/>
      <c r="M4648" s="199"/>
      <c r="N4648" s="200"/>
      <c r="O4648" s="200"/>
      <c r="P4648" s="200"/>
      <c r="Q4648" s="200"/>
      <c r="R4648" s="200"/>
      <c r="S4648" s="200"/>
      <c r="T4648" s="201"/>
      <c r="AT4648" s="195" t="s">
        <v>188</v>
      </c>
      <c r="AU4648" s="195" t="s">
        <v>81</v>
      </c>
      <c r="AV4648" s="12" t="s">
        <v>81</v>
      </c>
      <c r="AW4648" s="12" t="s">
        <v>34</v>
      </c>
      <c r="AX4648" s="12" t="s">
        <v>72</v>
      </c>
      <c r="AY4648" s="195" t="s">
        <v>177</v>
      </c>
    </row>
    <row r="4649" spans="2:51" s="12" customFormat="1" ht="12">
      <c r="B4649" s="194"/>
      <c r="D4649" s="191" t="s">
        <v>188</v>
      </c>
      <c r="E4649" s="195" t="s">
        <v>3</v>
      </c>
      <c r="F4649" s="196" t="s">
        <v>776</v>
      </c>
      <c r="H4649" s="197">
        <v>20.376</v>
      </c>
      <c r="I4649" s="198"/>
      <c r="L4649" s="194"/>
      <c r="M4649" s="199"/>
      <c r="N4649" s="200"/>
      <c r="O4649" s="200"/>
      <c r="P4649" s="200"/>
      <c r="Q4649" s="200"/>
      <c r="R4649" s="200"/>
      <c r="S4649" s="200"/>
      <c r="T4649" s="201"/>
      <c r="AT4649" s="195" t="s">
        <v>188</v>
      </c>
      <c r="AU4649" s="195" t="s">
        <v>81</v>
      </c>
      <c r="AV4649" s="12" t="s">
        <v>81</v>
      </c>
      <c r="AW4649" s="12" t="s">
        <v>34</v>
      </c>
      <c r="AX4649" s="12" t="s">
        <v>72</v>
      </c>
      <c r="AY4649" s="195" t="s">
        <v>177</v>
      </c>
    </row>
    <row r="4650" spans="2:51" s="12" customFormat="1" ht="12">
      <c r="B4650" s="194"/>
      <c r="D4650" s="191" t="s">
        <v>188</v>
      </c>
      <c r="E4650" s="195" t="s">
        <v>3</v>
      </c>
      <c r="F4650" s="196" t="s">
        <v>776</v>
      </c>
      <c r="H4650" s="197">
        <v>20.376</v>
      </c>
      <c r="I4650" s="198"/>
      <c r="L4650" s="194"/>
      <c r="M4650" s="199"/>
      <c r="N4650" s="200"/>
      <c r="O4650" s="200"/>
      <c r="P4650" s="200"/>
      <c r="Q4650" s="200"/>
      <c r="R4650" s="200"/>
      <c r="S4650" s="200"/>
      <c r="T4650" s="201"/>
      <c r="AT4650" s="195" t="s">
        <v>188</v>
      </c>
      <c r="AU4650" s="195" t="s">
        <v>81</v>
      </c>
      <c r="AV4650" s="12" t="s">
        <v>81</v>
      </c>
      <c r="AW4650" s="12" t="s">
        <v>34</v>
      </c>
      <c r="AX4650" s="12" t="s">
        <v>72</v>
      </c>
      <c r="AY4650" s="195" t="s">
        <v>177</v>
      </c>
    </row>
    <row r="4651" spans="2:51" s="12" customFormat="1" ht="12">
      <c r="B4651" s="194"/>
      <c r="D4651" s="191" t="s">
        <v>188</v>
      </c>
      <c r="E4651" s="195" t="s">
        <v>3</v>
      </c>
      <c r="F4651" s="196" t="s">
        <v>791</v>
      </c>
      <c r="H4651" s="197">
        <v>2.34</v>
      </c>
      <c r="I4651" s="198"/>
      <c r="L4651" s="194"/>
      <c r="M4651" s="199"/>
      <c r="N4651" s="200"/>
      <c r="O4651" s="200"/>
      <c r="P4651" s="200"/>
      <c r="Q4651" s="200"/>
      <c r="R4651" s="200"/>
      <c r="S4651" s="200"/>
      <c r="T4651" s="201"/>
      <c r="AT4651" s="195" t="s">
        <v>188</v>
      </c>
      <c r="AU4651" s="195" t="s">
        <v>81</v>
      </c>
      <c r="AV4651" s="12" t="s">
        <v>81</v>
      </c>
      <c r="AW4651" s="12" t="s">
        <v>34</v>
      </c>
      <c r="AX4651" s="12" t="s">
        <v>72</v>
      </c>
      <c r="AY4651" s="195" t="s">
        <v>177</v>
      </c>
    </row>
    <row r="4652" spans="2:51" s="12" customFormat="1" ht="12">
      <c r="B4652" s="194"/>
      <c r="D4652" s="191" t="s">
        <v>188</v>
      </c>
      <c r="E4652" s="195" t="s">
        <v>3</v>
      </c>
      <c r="F4652" s="196" t="s">
        <v>778</v>
      </c>
      <c r="H4652" s="197">
        <v>2.736</v>
      </c>
      <c r="I4652" s="198"/>
      <c r="L4652" s="194"/>
      <c r="M4652" s="199"/>
      <c r="N4652" s="200"/>
      <c r="O4652" s="200"/>
      <c r="P4652" s="200"/>
      <c r="Q4652" s="200"/>
      <c r="R4652" s="200"/>
      <c r="S4652" s="200"/>
      <c r="T4652" s="201"/>
      <c r="AT4652" s="195" t="s">
        <v>188</v>
      </c>
      <c r="AU4652" s="195" t="s">
        <v>81</v>
      </c>
      <c r="AV4652" s="12" t="s">
        <v>81</v>
      </c>
      <c r="AW4652" s="12" t="s">
        <v>34</v>
      </c>
      <c r="AX4652" s="12" t="s">
        <v>72</v>
      </c>
      <c r="AY4652" s="195" t="s">
        <v>177</v>
      </c>
    </row>
    <row r="4653" spans="2:51" s="12" customFormat="1" ht="12">
      <c r="B4653" s="194"/>
      <c r="D4653" s="191" t="s">
        <v>188</v>
      </c>
      <c r="E4653" s="195" t="s">
        <v>3</v>
      </c>
      <c r="F4653" s="196" t="s">
        <v>792</v>
      </c>
      <c r="H4653" s="197">
        <v>1.56</v>
      </c>
      <c r="I4653" s="198"/>
      <c r="L4653" s="194"/>
      <c r="M4653" s="199"/>
      <c r="N4653" s="200"/>
      <c r="O4653" s="200"/>
      <c r="P4653" s="200"/>
      <c r="Q4653" s="200"/>
      <c r="R4653" s="200"/>
      <c r="S4653" s="200"/>
      <c r="T4653" s="201"/>
      <c r="AT4653" s="195" t="s">
        <v>188</v>
      </c>
      <c r="AU4653" s="195" t="s">
        <v>81</v>
      </c>
      <c r="AV4653" s="12" t="s">
        <v>81</v>
      </c>
      <c r="AW4653" s="12" t="s">
        <v>34</v>
      </c>
      <c r="AX4653" s="12" t="s">
        <v>72</v>
      </c>
      <c r="AY4653" s="195" t="s">
        <v>177</v>
      </c>
    </row>
    <row r="4654" spans="2:51" s="12" customFormat="1" ht="12">
      <c r="B4654" s="194"/>
      <c r="D4654" s="191" t="s">
        <v>188</v>
      </c>
      <c r="E4654" s="195" t="s">
        <v>3</v>
      </c>
      <c r="F4654" s="196" t="s">
        <v>793</v>
      </c>
      <c r="H4654" s="197">
        <v>5.67</v>
      </c>
      <c r="I4654" s="198"/>
      <c r="L4654" s="194"/>
      <c r="M4654" s="199"/>
      <c r="N4654" s="200"/>
      <c r="O4654" s="200"/>
      <c r="P4654" s="200"/>
      <c r="Q4654" s="200"/>
      <c r="R4654" s="200"/>
      <c r="S4654" s="200"/>
      <c r="T4654" s="201"/>
      <c r="AT4654" s="195" t="s">
        <v>188</v>
      </c>
      <c r="AU4654" s="195" t="s">
        <v>81</v>
      </c>
      <c r="AV4654" s="12" t="s">
        <v>81</v>
      </c>
      <c r="AW4654" s="12" t="s">
        <v>34</v>
      </c>
      <c r="AX4654" s="12" t="s">
        <v>72</v>
      </c>
      <c r="AY4654" s="195" t="s">
        <v>177</v>
      </c>
    </row>
    <row r="4655" spans="2:51" s="12" customFormat="1" ht="12">
      <c r="B4655" s="194"/>
      <c r="D4655" s="191" t="s">
        <v>188</v>
      </c>
      <c r="E4655" s="195" t="s">
        <v>3</v>
      </c>
      <c r="F4655" s="196" t="s">
        <v>794</v>
      </c>
      <c r="H4655" s="197">
        <v>20.67</v>
      </c>
      <c r="I4655" s="198"/>
      <c r="L4655" s="194"/>
      <c r="M4655" s="199"/>
      <c r="N4655" s="200"/>
      <c r="O4655" s="200"/>
      <c r="P4655" s="200"/>
      <c r="Q4655" s="200"/>
      <c r="R4655" s="200"/>
      <c r="S4655" s="200"/>
      <c r="T4655" s="201"/>
      <c r="AT4655" s="195" t="s">
        <v>188</v>
      </c>
      <c r="AU4655" s="195" t="s">
        <v>81</v>
      </c>
      <c r="AV4655" s="12" t="s">
        <v>81</v>
      </c>
      <c r="AW4655" s="12" t="s">
        <v>34</v>
      </c>
      <c r="AX4655" s="12" t="s">
        <v>72</v>
      </c>
      <c r="AY4655" s="195" t="s">
        <v>177</v>
      </c>
    </row>
    <row r="4656" spans="2:51" s="12" customFormat="1" ht="12">
      <c r="B4656" s="194"/>
      <c r="D4656" s="191" t="s">
        <v>188</v>
      </c>
      <c r="E4656" s="195" t="s">
        <v>3</v>
      </c>
      <c r="F4656" s="196" t="s">
        <v>794</v>
      </c>
      <c r="H4656" s="197">
        <v>20.67</v>
      </c>
      <c r="I4656" s="198"/>
      <c r="L4656" s="194"/>
      <c r="M4656" s="199"/>
      <c r="N4656" s="200"/>
      <c r="O4656" s="200"/>
      <c r="P4656" s="200"/>
      <c r="Q4656" s="200"/>
      <c r="R4656" s="200"/>
      <c r="S4656" s="200"/>
      <c r="T4656" s="201"/>
      <c r="AT4656" s="195" t="s">
        <v>188</v>
      </c>
      <c r="AU4656" s="195" t="s">
        <v>81</v>
      </c>
      <c r="AV4656" s="12" t="s">
        <v>81</v>
      </c>
      <c r="AW4656" s="12" t="s">
        <v>34</v>
      </c>
      <c r="AX4656" s="12" t="s">
        <v>72</v>
      </c>
      <c r="AY4656" s="195" t="s">
        <v>177</v>
      </c>
    </row>
    <row r="4657" spans="2:51" s="12" customFormat="1" ht="12">
      <c r="B4657" s="194"/>
      <c r="D4657" s="191" t="s">
        <v>188</v>
      </c>
      <c r="E4657" s="195" t="s">
        <v>3</v>
      </c>
      <c r="F4657" s="196" t="s">
        <v>794</v>
      </c>
      <c r="H4657" s="197">
        <v>20.67</v>
      </c>
      <c r="I4657" s="198"/>
      <c r="L4657" s="194"/>
      <c r="M4657" s="199"/>
      <c r="N4657" s="200"/>
      <c r="O4657" s="200"/>
      <c r="P4657" s="200"/>
      <c r="Q4657" s="200"/>
      <c r="R4657" s="200"/>
      <c r="S4657" s="200"/>
      <c r="T4657" s="201"/>
      <c r="AT4657" s="195" t="s">
        <v>188</v>
      </c>
      <c r="AU4657" s="195" t="s">
        <v>81</v>
      </c>
      <c r="AV4657" s="12" t="s">
        <v>81</v>
      </c>
      <c r="AW4657" s="12" t="s">
        <v>34</v>
      </c>
      <c r="AX4657" s="12" t="s">
        <v>72</v>
      </c>
      <c r="AY4657" s="195" t="s">
        <v>177</v>
      </c>
    </row>
    <row r="4658" spans="2:51" s="12" customFormat="1" ht="12">
      <c r="B4658" s="194"/>
      <c r="D4658" s="191" t="s">
        <v>188</v>
      </c>
      <c r="E4658" s="195" t="s">
        <v>3</v>
      </c>
      <c r="F4658" s="196" t="s">
        <v>795</v>
      </c>
      <c r="H4658" s="197">
        <v>19.988</v>
      </c>
      <c r="I4658" s="198"/>
      <c r="L4658" s="194"/>
      <c r="M4658" s="199"/>
      <c r="N4658" s="200"/>
      <c r="O4658" s="200"/>
      <c r="P4658" s="200"/>
      <c r="Q4658" s="200"/>
      <c r="R4658" s="200"/>
      <c r="S4658" s="200"/>
      <c r="T4658" s="201"/>
      <c r="AT4658" s="195" t="s">
        <v>188</v>
      </c>
      <c r="AU4658" s="195" t="s">
        <v>81</v>
      </c>
      <c r="AV4658" s="12" t="s">
        <v>81</v>
      </c>
      <c r="AW4658" s="12" t="s">
        <v>34</v>
      </c>
      <c r="AX4658" s="12" t="s">
        <v>72</v>
      </c>
      <c r="AY4658" s="195" t="s">
        <v>177</v>
      </c>
    </row>
    <row r="4659" spans="2:51" s="12" customFormat="1" ht="12">
      <c r="B4659" s="194"/>
      <c r="D4659" s="191" t="s">
        <v>188</v>
      </c>
      <c r="E4659" s="195" t="s">
        <v>3</v>
      </c>
      <c r="F4659" s="196" t="s">
        <v>795</v>
      </c>
      <c r="H4659" s="197">
        <v>19.988</v>
      </c>
      <c r="I4659" s="198"/>
      <c r="L4659" s="194"/>
      <c r="M4659" s="199"/>
      <c r="N4659" s="200"/>
      <c r="O4659" s="200"/>
      <c r="P4659" s="200"/>
      <c r="Q4659" s="200"/>
      <c r="R4659" s="200"/>
      <c r="S4659" s="200"/>
      <c r="T4659" s="201"/>
      <c r="AT4659" s="195" t="s">
        <v>188</v>
      </c>
      <c r="AU4659" s="195" t="s">
        <v>81</v>
      </c>
      <c r="AV4659" s="12" t="s">
        <v>81</v>
      </c>
      <c r="AW4659" s="12" t="s">
        <v>34</v>
      </c>
      <c r="AX4659" s="12" t="s">
        <v>72</v>
      </c>
      <c r="AY4659" s="195" t="s">
        <v>177</v>
      </c>
    </row>
    <row r="4660" spans="2:51" s="12" customFormat="1" ht="12">
      <c r="B4660" s="194"/>
      <c r="D4660" s="191" t="s">
        <v>188</v>
      </c>
      <c r="E4660" s="195" t="s">
        <v>3</v>
      </c>
      <c r="F4660" s="196" t="s">
        <v>795</v>
      </c>
      <c r="H4660" s="197">
        <v>19.988</v>
      </c>
      <c r="I4660" s="198"/>
      <c r="L4660" s="194"/>
      <c r="M4660" s="199"/>
      <c r="N4660" s="200"/>
      <c r="O4660" s="200"/>
      <c r="P4660" s="200"/>
      <c r="Q4660" s="200"/>
      <c r="R4660" s="200"/>
      <c r="S4660" s="200"/>
      <c r="T4660" s="201"/>
      <c r="AT4660" s="195" t="s">
        <v>188</v>
      </c>
      <c r="AU4660" s="195" t="s">
        <v>81</v>
      </c>
      <c r="AV4660" s="12" t="s">
        <v>81</v>
      </c>
      <c r="AW4660" s="12" t="s">
        <v>34</v>
      </c>
      <c r="AX4660" s="12" t="s">
        <v>72</v>
      </c>
      <c r="AY4660" s="195" t="s">
        <v>177</v>
      </c>
    </row>
    <row r="4661" spans="2:51" s="12" customFormat="1" ht="12">
      <c r="B4661" s="194"/>
      <c r="D4661" s="191" t="s">
        <v>188</v>
      </c>
      <c r="E4661" s="195" t="s">
        <v>3</v>
      </c>
      <c r="F4661" s="196" t="s">
        <v>796</v>
      </c>
      <c r="H4661" s="197">
        <v>2.82</v>
      </c>
      <c r="I4661" s="198"/>
      <c r="L4661" s="194"/>
      <c r="M4661" s="199"/>
      <c r="N4661" s="200"/>
      <c r="O4661" s="200"/>
      <c r="P4661" s="200"/>
      <c r="Q4661" s="200"/>
      <c r="R4661" s="200"/>
      <c r="S4661" s="200"/>
      <c r="T4661" s="201"/>
      <c r="AT4661" s="195" t="s">
        <v>188</v>
      </c>
      <c r="AU4661" s="195" t="s">
        <v>81</v>
      </c>
      <c r="AV4661" s="12" t="s">
        <v>81</v>
      </c>
      <c r="AW4661" s="12" t="s">
        <v>34</v>
      </c>
      <c r="AX4661" s="12" t="s">
        <v>72</v>
      </c>
      <c r="AY4661" s="195" t="s">
        <v>177</v>
      </c>
    </row>
    <row r="4662" spans="2:51" s="12" customFormat="1" ht="12">
      <c r="B4662" s="194"/>
      <c r="D4662" s="191" t="s">
        <v>188</v>
      </c>
      <c r="E4662" s="195" t="s">
        <v>3</v>
      </c>
      <c r="F4662" s="196" t="s">
        <v>797</v>
      </c>
      <c r="H4662" s="197">
        <v>32.135</v>
      </c>
      <c r="I4662" s="198"/>
      <c r="L4662" s="194"/>
      <c r="M4662" s="199"/>
      <c r="N4662" s="200"/>
      <c r="O4662" s="200"/>
      <c r="P4662" s="200"/>
      <c r="Q4662" s="200"/>
      <c r="R4662" s="200"/>
      <c r="S4662" s="200"/>
      <c r="T4662" s="201"/>
      <c r="AT4662" s="195" t="s">
        <v>188</v>
      </c>
      <c r="AU4662" s="195" t="s">
        <v>81</v>
      </c>
      <c r="AV4662" s="12" t="s">
        <v>81</v>
      </c>
      <c r="AW4662" s="12" t="s">
        <v>34</v>
      </c>
      <c r="AX4662" s="12" t="s">
        <v>72</v>
      </c>
      <c r="AY4662" s="195" t="s">
        <v>177</v>
      </c>
    </row>
    <row r="4663" spans="2:51" s="12" customFormat="1" ht="12">
      <c r="B4663" s="194"/>
      <c r="D4663" s="191" t="s">
        <v>188</v>
      </c>
      <c r="E4663" s="195" t="s">
        <v>3</v>
      </c>
      <c r="F4663" s="196" t="s">
        <v>798</v>
      </c>
      <c r="H4663" s="197">
        <v>14.79</v>
      </c>
      <c r="I4663" s="198"/>
      <c r="L4663" s="194"/>
      <c r="M4663" s="199"/>
      <c r="N4663" s="200"/>
      <c r="O4663" s="200"/>
      <c r="P4663" s="200"/>
      <c r="Q4663" s="200"/>
      <c r="R4663" s="200"/>
      <c r="S4663" s="200"/>
      <c r="T4663" s="201"/>
      <c r="AT4663" s="195" t="s">
        <v>188</v>
      </c>
      <c r="AU4663" s="195" t="s">
        <v>81</v>
      </c>
      <c r="AV4663" s="12" t="s">
        <v>81</v>
      </c>
      <c r="AW4663" s="12" t="s">
        <v>34</v>
      </c>
      <c r="AX4663" s="12" t="s">
        <v>72</v>
      </c>
      <c r="AY4663" s="195" t="s">
        <v>177</v>
      </c>
    </row>
    <row r="4664" spans="2:51" s="12" customFormat="1" ht="12">
      <c r="B4664" s="194"/>
      <c r="D4664" s="191" t="s">
        <v>188</v>
      </c>
      <c r="E4664" s="195" t="s">
        <v>3</v>
      </c>
      <c r="F4664" s="196" t="s">
        <v>799</v>
      </c>
      <c r="H4664" s="197">
        <v>11.2</v>
      </c>
      <c r="I4664" s="198"/>
      <c r="L4664" s="194"/>
      <c r="M4664" s="199"/>
      <c r="N4664" s="200"/>
      <c r="O4664" s="200"/>
      <c r="P4664" s="200"/>
      <c r="Q4664" s="200"/>
      <c r="R4664" s="200"/>
      <c r="S4664" s="200"/>
      <c r="T4664" s="201"/>
      <c r="AT4664" s="195" t="s">
        <v>188</v>
      </c>
      <c r="AU4664" s="195" t="s">
        <v>81</v>
      </c>
      <c r="AV4664" s="12" t="s">
        <v>81</v>
      </c>
      <c r="AW4664" s="12" t="s">
        <v>34</v>
      </c>
      <c r="AX4664" s="12" t="s">
        <v>72</v>
      </c>
      <c r="AY4664" s="195" t="s">
        <v>177</v>
      </c>
    </row>
    <row r="4665" spans="2:51" s="12" customFormat="1" ht="12">
      <c r="B4665" s="194"/>
      <c r="D4665" s="191" t="s">
        <v>188</v>
      </c>
      <c r="E4665" s="195" t="s">
        <v>3</v>
      </c>
      <c r="F4665" s="196" t="s">
        <v>787</v>
      </c>
      <c r="H4665" s="197">
        <v>22.56</v>
      </c>
      <c r="I4665" s="198"/>
      <c r="L4665" s="194"/>
      <c r="M4665" s="199"/>
      <c r="N4665" s="200"/>
      <c r="O4665" s="200"/>
      <c r="P4665" s="200"/>
      <c r="Q4665" s="200"/>
      <c r="R4665" s="200"/>
      <c r="S4665" s="200"/>
      <c r="T4665" s="201"/>
      <c r="AT4665" s="195" t="s">
        <v>188</v>
      </c>
      <c r="AU4665" s="195" t="s">
        <v>81</v>
      </c>
      <c r="AV4665" s="12" t="s">
        <v>81</v>
      </c>
      <c r="AW4665" s="12" t="s">
        <v>34</v>
      </c>
      <c r="AX4665" s="12" t="s">
        <v>72</v>
      </c>
      <c r="AY4665" s="195" t="s">
        <v>177</v>
      </c>
    </row>
    <row r="4666" spans="2:51" s="12" customFormat="1" ht="12">
      <c r="B4666" s="194"/>
      <c r="D4666" s="191" t="s">
        <v>188</v>
      </c>
      <c r="E4666" s="195" t="s">
        <v>3</v>
      </c>
      <c r="F4666" s="196" t="s">
        <v>800</v>
      </c>
      <c r="H4666" s="197">
        <v>13.74</v>
      </c>
      <c r="I4666" s="198"/>
      <c r="L4666" s="194"/>
      <c r="M4666" s="199"/>
      <c r="N4666" s="200"/>
      <c r="O4666" s="200"/>
      <c r="P4666" s="200"/>
      <c r="Q4666" s="200"/>
      <c r="R4666" s="200"/>
      <c r="S4666" s="200"/>
      <c r="T4666" s="201"/>
      <c r="AT4666" s="195" t="s">
        <v>188</v>
      </c>
      <c r="AU4666" s="195" t="s">
        <v>81</v>
      </c>
      <c r="AV4666" s="12" t="s">
        <v>81</v>
      </c>
      <c r="AW4666" s="12" t="s">
        <v>34</v>
      </c>
      <c r="AX4666" s="12" t="s">
        <v>72</v>
      </c>
      <c r="AY4666" s="195" t="s">
        <v>177</v>
      </c>
    </row>
    <row r="4667" spans="2:51" s="12" customFormat="1" ht="12">
      <c r="B4667" s="194"/>
      <c r="D4667" s="191" t="s">
        <v>188</v>
      </c>
      <c r="E4667" s="195" t="s">
        <v>3</v>
      </c>
      <c r="F4667" s="196" t="s">
        <v>800</v>
      </c>
      <c r="H4667" s="197">
        <v>13.74</v>
      </c>
      <c r="I4667" s="198"/>
      <c r="L4667" s="194"/>
      <c r="M4667" s="199"/>
      <c r="N4667" s="200"/>
      <c r="O4667" s="200"/>
      <c r="P4667" s="200"/>
      <c r="Q4667" s="200"/>
      <c r="R4667" s="200"/>
      <c r="S4667" s="200"/>
      <c r="T4667" s="201"/>
      <c r="AT4667" s="195" t="s">
        <v>188</v>
      </c>
      <c r="AU4667" s="195" t="s">
        <v>81</v>
      </c>
      <c r="AV4667" s="12" t="s">
        <v>81</v>
      </c>
      <c r="AW4667" s="12" t="s">
        <v>34</v>
      </c>
      <c r="AX4667" s="12" t="s">
        <v>72</v>
      </c>
      <c r="AY4667" s="195" t="s">
        <v>177</v>
      </c>
    </row>
    <row r="4668" spans="2:51" s="14" customFormat="1" ht="12">
      <c r="B4668" s="221"/>
      <c r="D4668" s="191" t="s">
        <v>188</v>
      </c>
      <c r="E4668" s="222" t="s">
        <v>3</v>
      </c>
      <c r="F4668" s="223" t="s">
        <v>366</v>
      </c>
      <c r="H4668" s="224">
        <v>474.547</v>
      </c>
      <c r="I4668" s="225"/>
      <c r="L4668" s="221"/>
      <c r="M4668" s="226"/>
      <c r="N4668" s="227"/>
      <c r="O4668" s="227"/>
      <c r="P4668" s="227"/>
      <c r="Q4668" s="227"/>
      <c r="R4668" s="227"/>
      <c r="S4668" s="227"/>
      <c r="T4668" s="228"/>
      <c r="AT4668" s="222" t="s">
        <v>188</v>
      </c>
      <c r="AU4668" s="222" t="s">
        <v>81</v>
      </c>
      <c r="AV4668" s="14" t="s">
        <v>194</v>
      </c>
      <c r="AW4668" s="14" t="s">
        <v>34</v>
      </c>
      <c r="AX4668" s="14" t="s">
        <v>72</v>
      </c>
      <c r="AY4668" s="222" t="s">
        <v>177</v>
      </c>
    </row>
    <row r="4669" spans="2:51" s="12" customFormat="1" ht="12">
      <c r="B4669" s="194"/>
      <c r="D4669" s="191" t="s">
        <v>188</v>
      </c>
      <c r="E4669" s="195" t="s">
        <v>3</v>
      </c>
      <c r="F4669" s="196" t="s">
        <v>769</v>
      </c>
      <c r="H4669" s="197">
        <v>16.68</v>
      </c>
      <c r="I4669" s="198"/>
      <c r="L4669" s="194"/>
      <c r="M4669" s="199"/>
      <c r="N4669" s="200"/>
      <c r="O4669" s="200"/>
      <c r="P4669" s="200"/>
      <c r="Q4669" s="200"/>
      <c r="R4669" s="200"/>
      <c r="S4669" s="200"/>
      <c r="T4669" s="201"/>
      <c r="AT4669" s="195" t="s">
        <v>188</v>
      </c>
      <c r="AU4669" s="195" t="s">
        <v>81</v>
      </c>
      <c r="AV4669" s="12" t="s">
        <v>81</v>
      </c>
      <c r="AW4669" s="12" t="s">
        <v>34</v>
      </c>
      <c r="AX4669" s="12" t="s">
        <v>72</v>
      </c>
      <c r="AY4669" s="195" t="s">
        <v>177</v>
      </c>
    </row>
    <row r="4670" spans="2:51" s="12" customFormat="1" ht="12">
      <c r="B4670" s="194"/>
      <c r="D4670" s="191" t="s">
        <v>188</v>
      </c>
      <c r="E4670" s="195" t="s">
        <v>3</v>
      </c>
      <c r="F4670" s="196" t="s">
        <v>769</v>
      </c>
      <c r="H4670" s="197">
        <v>16.68</v>
      </c>
      <c r="I4670" s="198"/>
      <c r="L4670" s="194"/>
      <c r="M4670" s="199"/>
      <c r="N4670" s="200"/>
      <c r="O4670" s="200"/>
      <c r="P4670" s="200"/>
      <c r="Q4670" s="200"/>
      <c r="R4670" s="200"/>
      <c r="S4670" s="200"/>
      <c r="T4670" s="201"/>
      <c r="AT4670" s="195" t="s">
        <v>188</v>
      </c>
      <c r="AU4670" s="195" t="s">
        <v>81</v>
      </c>
      <c r="AV4670" s="12" t="s">
        <v>81</v>
      </c>
      <c r="AW4670" s="12" t="s">
        <v>34</v>
      </c>
      <c r="AX4670" s="12" t="s">
        <v>72</v>
      </c>
      <c r="AY4670" s="195" t="s">
        <v>177</v>
      </c>
    </row>
    <row r="4671" spans="2:51" s="12" customFormat="1" ht="12">
      <c r="B4671" s="194"/>
      <c r="D4671" s="191" t="s">
        <v>188</v>
      </c>
      <c r="E4671" s="195" t="s">
        <v>3</v>
      </c>
      <c r="F4671" s="196" t="s">
        <v>770</v>
      </c>
      <c r="H4671" s="197">
        <v>18.99</v>
      </c>
      <c r="I4671" s="198"/>
      <c r="L4671" s="194"/>
      <c r="M4671" s="199"/>
      <c r="N4671" s="200"/>
      <c r="O4671" s="200"/>
      <c r="P4671" s="200"/>
      <c r="Q4671" s="200"/>
      <c r="R4671" s="200"/>
      <c r="S4671" s="200"/>
      <c r="T4671" s="201"/>
      <c r="AT4671" s="195" t="s">
        <v>188</v>
      </c>
      <c r="AU4671" s="195" t="s">
        <v>81</v>
      </c>
      <c r="AV4671" s="12" t="s">
        <v>81</v>
      </c>
      <c r="AW4671" s="12" t="s">
        <v>34</v>
      </c>
      <c r="AX4671" s="12" t="s">
        <v>72</v>
      </c>
      <c r="AY4671" s="195" t="s">
        <v>177</v>
      </c>
    </row>
    <row r="4672" spans="2:51" s="12" customFormat="1" ht="12">
      <c r="B4672" s="194"/>
      <c r="D4672" s="191" t="s">
        <v>188</v>
      </c>
      <c r="E4672" s="195" t="s">
        <v>3</v>
      </c>
      <c r="F4672" s="196" t="s">
        <v>771</v>
      </c>
      <c r="H4672" s="197">
        <v>10.57</v>
      </c>
      <c r="I4672" s="198"/>
      <c r="L4672" s="194"/>
      <c r="M4672" s="199"/>
      <c r="N4672" s="200"/>
      <c r="O4672" s="200"/>
      <c r="P4672" s="200"/>
      <c r="Q4672" s="200"/>
      <c r="R4672" s="200"/>
      <c r="S4672" s="200"/>
      <c r="T4672" s="201"/>
      <c r="AT4672" s="195" t="s">
        <v>188</v>
      </c>
      <c r="AU4672" s="195" t="s">
        <v>81</v>
      </c>
      <c r="AV4672" s="12" t="s">
        <v>81</v>
      </c>
      <c r="AW4672" s="12" t="s">
        <v>34</v>
      </c>
      <c r="AX4672" s="12" t="s">
        <v>72</v>
      </c>
      <c r="AY4672" s="195" t="s">
        <v>177</v>
      </c>
    </row>
    <row r="4673" spans="2:51" s="12" customFormat="1" ht="12">
      <c r="B4673" s="194"/>
      <c r="D4673" s="191" t="s">
        <v>188</v>
      </c>
      <c r="E4673" s="195" t="s">
        <v>3</v>
      </c>
      <c r="F4673" s="196" t="s">
        <v>789</v>
      </c>
      <c r="H4673" s="197">
        <v>10.36</v>
      </c>
      <c r="I4673" s="198"/>
      <c r="L4673" s="194"/>
      <c r="M4673" s="199"/>
      <c r="N4673" s="200"/>
      <c r="O4673" s="200"/>
      <c r="P4673" s="200"/>
      <c r="Q4673" s="200"/>
      <c r="R4673" s="200"/>
      <c r="S4673" s="200"/>
      <c r="T4673" s="201"/>
      <c r="AT4673" s="195" t="s">
        <v>188</v>
      </c>
      <c r="AU4673" s="195" t="s">
        <v>81</v>
      </c>
      <c r="AV4673" s="12" t="s">
        <v>81</v>
      </c>
      <c r="AW4673" s="12" t="s">
        <v>34</v>
      </c>
      <c r="AX4673" s="12" t="s">
        <v>72</v>
      </c>
      <c r="AY4673" s="195" t="s">
        <v>177</v>
      </c>
    </row>
    <row r="4674" spans="2:51" s="12" customFormat="1" ht="12">
      <c r="B4674" s="194"/>
      <c r="D4674" s="191" t="s">
        <v>188</v>
      </c>
      <c r="E4674" s="195" t="s">
        <v>3</v>
      </c>
      <c r="F4674" s="196" t="s">
        <v>773</v>
      </c>
      <c r="H4674" s="197">
        <v>7.7</v>
      </c>
      <c r="I4674" s="198"/>
      <c r="L4674" s="194"/>
      <c r="M4674" s="199"/>
      <c r="N4674" s="200"/>
      <c r="O4674" s="200"/>
      <c r="P4674" s="200"/>
      <c r="Q4674" s="200"/>
      <c r="R4674" s="200"/>
      <c r="S4674" s="200"/>
      <c r="T4674" s="201"/>
      <c r="AT4674" s="195" t="s">
        <v>188</v>
      </c>
      <c r="AU4674" s="195" t="s">
        <v>81</v>
      </c>
      <c r="AV4674" s="12" t="s">
        <v>81</v>
      </c>
      <c r="AW4674" s="12" t="s">
        <v>34</v>
      </c>
      <c r="AX4674" s="12" t="s">
        <v>72</v>
      </c>
      <c r="AY4674" s="195" t="s">
        <v>177</v>
      </c>
    </row>
    <row r="4675" spans="2:51" s="12" customFormat="1" ht="12">
      <c r="B4675" s="194"/>
      <c r="D4675" s="191" t="s">
        <v>188</v>
      </c>
      <c r="E4675" s="195" t="s">
        <v>3</v>
      </c>
      <c r="F4675" s="196" t="s">
        <v>772</v>
      </c>
      <c r="H4675" s="197">
        <v>7.91</v>
      </c>
      <c r="I4675" s="198"/>
      <c r="L4675" s="194"/>
      <c r="M4675" s="199"/>
      <c r="N4675" s="200"/>
      <c r="O4675" s="200"/>
      <c r="P4675" s="200"/>
      <c r="Q4675" s="200"/>
      <c r="R4675" s="200"/>
      <c r="S4675" s="200"/>
      <c r="T4675" s="201"/>
      <c r="AT4675" s="195" t="s">
        <v>188</v>
      </c>
      <c r="AU4675" s="195" t="s">
        <v>81</v>
      </c>
      <c r="AV4675" s="12" t="s">
        <v>81</v>
      </c>
      <c r="AW4675" s="12" t="s">
        <v>34</v>
      </c>
      <c r="AX4675" s="12" t="s">
        <v>72</v>
      </c>
      <c r="AY4675" s="195" t="s">
        <v>177</v>
      </c>
    </row>
    <row r="4676" spans="2:51" s="12" customFormat="1" ht="12">
      <c r="B4676" s="194"/>
      <c r="D4676" s="191" t="s">
        <v>188</v>
      </c>
      <c r="E4676" s="195" t="s">
        <v>3</v>
      </c>
      <c r="F4676" s="196" t="s">
        <v>790</v>
      </c>
      <c r="H4676" s="197">
        <v>18.64</v>
      </c>
      <c r="I4676" s="198"/>
      <c r="L4676" s="194"/>
      <c r="M4676" s="199"/>
      <c r="N4676" s="200"/>
      <c r="O4676" s="200"/>
      <c r="P4676" s="200"/>
      <c r="Q4676" s="200"/>
      <c r="R4676" s="200"/>
      <c r="S4676" s="200"/>
      <c r="T4676" s="201"/>
      <c r="AT4676" s="195" t="s">
        <v>188</v>
      </c>
      <c r="AU4676" s="195" t="s">
        <v>81</v>
      </c>
      <c r="AV4676" s="12" t="s">
        <v>81</v>
      </c>
      <c r="AW4676" s="12" t="s">
        <v>34</v>
      </c>
      <c r="AX4676" s="12" t="s">
        <v>72</v>
      </c>
      <c r="AY4676" s="195" t="s">
        <v>177</v>
      </c>
    </row>
    <row r="4677" spans="2:51" s="12" customFormat="1" ht="12">
      <c r="B4677" s="194"/>
      <c r="D4677" s="191" t="s">
        <v>188</v>
      </c>
      <c r="E4677" s="195" t="s">
        <v>3</v>
      </c>
      <c r="F4677" s="196" t="s">
        <v>775</v>
      </c>
      <c r="H4677" s="197">
        <v>20.25</v>
      </c>
      <c r="I4677" s="198"/>
      <c r="L4677" s="194"/>
      <c r="M4677" s="199"/>
      <c r="N4677" s="200"/>
      <c r="O4677" s="200"/>
      <c r="P4677" s="200"/>
      <c r="Q4677" s="200"/>
      <c r="R4677" s="200"/>
      <c r="S4677" s="200"/>
      <c r="T4677" s="201"/>
      <c r="AT4677" s="195" t="s">
        <v>188</v>
      </c>
      <c r="AU4677" s="195" t="s">
        <v>81</v>
      </c>
      <c r="AV4677" s="12" t="s">
        <v>81</v>
      </c>
      <c r="AW4677" s="12" t="s">
        <v>34</v>
      </c>
      <c r="AX4677" s="12" t="s">
        <v>72</v>
      </c>
      <c r="AY4677" s="195" t="s">
        <v>177</v>
      </c>
    </row>
    <row r="4678" spans="2:51" s="12" customFormat="1" ht="12">
      <c r="B4678" s="194"/>
      <c r="D4678" s="191" t="s">
        <v>188</v>
      </c>
      <c r="E4678" s="195" t="s">
        <v>3</v>
      </c>
      <c r="F4678" s="196" t="s">
        <v>775</v>
      </c>
      <c r="H4678" s="197">
        <v>20.25</v>
      </c>
      <c r="I4678" s="198"/>
      <c r="L4678" s="194"/>
      <c r="M4678" s="199"/>
      <c r="N4678" s="200"/>
      <c r="O4678" s="200"/>
      <c r="P4678" s="200"/>
      <c r="Q4678" s="200"/>
      <c r="R4678" s="200"/>
      <c r="S4678" s="200"/>
      <c r="T4678" s="201"/>
      <c r="AT4678" s="195" t="s">
        <v>188</v>
      </c>
      <c r="AU4678" s="195" t="s">
        <v>81</v>
      </c>
      <c r="AV4678" s="12" t="s">
        <v>81</v>
      </c>
      <c r="AW4678" s="12" t="s">
        <v>34</v>
      </c>
      <c r="AX4678" s="12" t="s">
        <v>72</v>
      </c>
      <c r="AY4678" s="195" t="s">
        <v>177</v>
      </c>
    </row>
    <row r="4679" spans="2:51" s="12" customFormat="1" ht="12">
      <c r="B4679" s="194"/>
      <c r="D4679" s="191" t="s">
        <v>188</v>
      </c>
      <c r="E4679" s="195" t="s">
        <v>3</v>
      </c>
      <c r="F4679" s="196" t="s">
        <v>775</v>
      </c>
      <c r="H4679" s="197">
        <v>20.25</v>
      </c>
      <c r="I4679" s="198"/>
      <c r="L4679" s="194"/>
      <c r="M4679" s="199"/>
      <c r="N4679" s="200"/>
      <c r="O4679" s="200"/>
      <c r="P4679" s="200"/>
      <c r="Q4679" s="200"/>
      <c r="R4679" s="200"/>
      <c r="S4679" s="200"/>
      <c r="T4679" s="201"/>
      <c r="AT4679" s="195" t="s">
        <v>188</v>
      </c>
      <c r="AU4679" s="195" t="s">
        <v>81</v>
      </c>
      <c r="AV4679" s="12" t="s">
        <v>81</v>
      </c>
      <c r="AW4679" s="12" t="s">
        <v>34</v>
      </c>
      <c r="AX4679" s="12" t="s">
        <v>72</v>
      </c>
      <c r="AY4679" s="195" t="s">
        <v>177</v>
      </c>
    </row>
    <row r="4680" spans="2:51" s="12" customFormat="1" ht="12">
      <c r="B4680" s="194"/>
      <c r="D4680" s="191" t="s">
        <v>188</v>
      </c>
      <c r="E4680" s="195" t="s">
        <v>3</v>
      </c>
      <c r="F4680" s="196" t="s">
        <v>775</v>
      </c>
      <c r="H4680" s="197">
        <v>20.25</v>
      </c>
      <c r="I4680" s="198"/>
      <c r="L4680" s="194"/>
      <c r="M4680" s="199"/>
      <c r="N4680" s="200"/>
      <c r="O4680" s="200"/>
      <c r="P4680" s="200"/>
      <c r="Q4680" s="200"/>
      <c r="R4680" s="200"/>
      <c r="S4680" s="200"/>
      <c r="T4680" s="201"/>
      <c r="AT4680" s="195" t="s">
        <v>188</v>
      </c>
      <c r="AU4680" s="195" t="s">
        <v>81</v>
      </c>
      <c r="AV4680" s="12" t="s">
        <v>81</v>
      </c>
      <c r="AW4680" s="12" t="s">
        <v>34</v>
      </c>
      <c r="AX4680" s="12" t="s">
        <v>72</v>
      </c>
      <c r="AY4680" s="195" t="s">
        <v>177</v>
      </c>
    </row>
    <row r="4681" spans="2:51" s="12" customFormat="1" ht="12">
      <c r="B4681" s="194"/>
      <c r="D4681" s="191" t="s">
        <v>188</v>
      </c>
      <c r="E4681" s="195" t="s">
        <v>3</v>
      </c>
      <c r="F4681" s="196" t="s">
        <v>776</v>
      </c>
      <c r="H4681" s="197">
        <v>20.376</v>
      </c>
      <c r="I4681" s="198"/>
      <c r="L4681" s="194"/>
      <c r="M4681" s="199"/>
      <c r="N4681" s="200"/>
      <c r="O4681" s="200"/>
      <c r="P4681" s="200"/>
      <c r="Q4681" s="200"/>
      <c r="R4681" s="200"/>
      <c r="S4681" s="200"/>
      <c r="T4681" s="201"/>
      <c r="AT4681" s="195" t="s">
        <v>188</v>
      </c>
      <c r="AU4681" s="195" t="s">
        <v>81</v>
      </c>
      <c r="AV4681" s="12" t="s">
        <v>81</v>
      </c>
      <c r="AW4681" s="12" t="s">
        <v>34</v>
      </c>
      <c r="AX4681" s="12" t="s">
        <v>72</v>
      </c>
      <c r="AY4681" s="195" t="s">
        <v>177</v>
      </c>
    </row>
    <row r="4682" spans="2:51" s="12" customFormat="1" ht="12">
      <c r="B4682" s="194"/>
      <c r="D4682" s="191" t="s">
        <v>188</v>
      </c>
      <c r="E4682" s="195" t="s">
        <v>3</v>
      </c>
      <c r="F4682" s="196" t="s">
        <v>776</v>
      </c>
      <c r="H4682" s="197">
        <v>20.376</v>
      </c>
      <c r="I4682" s="198"/>
      <c r="L4682" s="194"/>
      <c r="M4682" s="199"/>
      <c r="N4682" s="200"/>
      <c r="O4682" s="200"/>
      <c r="P4682" s="200"/>
      <c r="Q4682" s="200"/>
      <c r="R4682" s="200"/>
      <c r="S4682" s="200"/>
      <c r="T4682" s="201"/>
      <c r="AT4682" s="195" t="s">
        <v>188</v>
      </c>
      <c r="AU4682" s="195" t="s">
        <v>81</v>
      </c>
      <c r="AV4682" s="12" t="s">
        <v>81</v>
      </c>
      <c r="AW4682" s="12" t="s">
        <v>34</v>
      </c>
      <c r="AX4682" s="12" t="s">
        <v>72</v>
      </c>
      <c r="AY4682" s="195" t="s">
        <v>177</v>
      </c>
    </row>
    <row r="4683" spans="2:51" s="12" customFormat="1" ht="12">
      <c r="B4683" s="194"/>
      <c r="D4683" s="191" t="s">
        <v>188</v>
      </c>
      <c r="E4683" s="195" t="s">
        <v>3</v>
      </c>
      <c r="F4683" s="196" t="s">
        <v>791</v>
      </c>
      <c r="H4683" s="197">
        <v>2.34</v>
      </c>
      <c r="I4683" s="198"/>
      <c r="L4683" s="194"/>
      <c r="M4683" s="199"/>
      <c r="N4683" s="200"/>
      <c r="O4683" s="200"/>
      <c r="P4683" s="200"/>
      <c r="Q4683" s="200"/>
      <c r="R4683" s="200"/>
      <c r="S4683" s="200"/>
      <c r="T4683" s="201"/>
      <c r="AT4683" s="195" t="s">
        <v>188</v>
      </c>
      <c r="AU4683" s="195" t="s">
        <v>81</v>
      </c>
      <c r="AV4683" s="12" t="s">
        <v>81</v>
      </c>
      <c r="AW4683" s="12" t="s">
        <v>34</v>
      </c>
      <c r="AX4683" s="12" t="s">
        <v>72</v>
      </c>
      <c r="AY4683" s="195" t="s">
        <v>177</v>
      </c>
    </row>
    <row r="4684" spans="2:51" s="12" customFormat="1" ht="12">
      <c r="B4684" s="194"/>
      <c r="D4684" s="191" t="s">
        <v>188</v>
      </c>
      <c r="E4684" s="195" t="s">
        <v>3</v>
      </c>
      <c r="F4684" s="196" t="s">
        <v>778</v>
      </c>
      <c r="H4684" s="197">
        <v>2.736</v>
      </c>
      <c r="I4684" s="198"/>
      <c r="L4684" s="194"/>
      <c r="M4684" s="199"/>
      <c r="N4684" s="200"/>
      <c r="O4684" s="200"/>
      <c r="P4684" s="200"/>
      <c r="Q4684" s="200"/>
      <c r="R4684" s="200"/>
      <c r="S4684" s="200"/>
      <c r="T4684" s="201"/>
      <c r="AT4684" s="195" t="s">
        <v>188</v>
      </c>
      <c r="AU4684" s="195" t="s">
        <v>81</v>
      </c>
      <c r="AV4684" s="12" t="s">
        <v>81</v>
      </c>
      <c r="AW4684" s="12" t="s">
        <v>34</v>
      </c>
      <c r="AX4684" s="12" t="s">
        <v>72</v>
      </c>
      <c r="AY4684" s="195" t="s">
        <v>177</v>
      </c>
    </row>
    <row r="4685" spans="2:51" s="12" customFormat="1" ht="12">
      <c r="B4685" s="194"/>
      <c r="D4685" s="191" t="s">
        <v>188</v>
      </c>
      <c r="E4685" s="195" t="s">
        <v>3</v>
      </c>
      <c r="F4685" s="196" t="s">
        <v>792</v>
      </c>
      <c r="H4685" s="197">
        <v>1.56</v>
      </c>
      <c r="I4685" s="198"/>
      <c r="L4685" s="194"/>
      <c r="M4685" s="199"/>
      <c r="N4685" s="200"/>
      <c r="O4685" s="200"/>
      <c r="P4685" s="200"/>
      <c r="Q4685" s="200"/>
      <c r="R4685" s="200"/>
      <c r="S4685" s="200"/>
      <c r="T4685" s="201"/>
      <c r="AT4685" s="195" t="s">
        <v>188</v>
      </c>
      <c r="AU4685" s="195" t="s">
        <v>81</v>
      </c>
      <c r="AV4685" s="12" t="s">
        <v>81</v>
      </c>
      <c r="AW4685" s="12" t="s">
        <v>34</v>
      </c>
      <c r="AX4685" s="12" t="s">
        <v>72</v>
      </c>
      <c r="AY4685" s="195" t="s">
        <v>177</v>
      </c>
    </row>
    <row r="4686" spans="2:51" s="12" customFormat="1" ht="12">
      <c r="B4686" s="194"/>
      <c r="D4686" s="191" t="s">
        <v>188</v>
      </c>
      <c r="E4686" s="195" t="s">
        <v>3</v>
      </c>
      <c r="F4686" s="196" t="s">
        <v>793</v>
      </c>
      <c r="H4686" s="197">
        <v>5.67</v>
      </c>
      <c r="I4686" s="198"/>
      <c r="L4686" s="194"/>
      <c r="M4686" s="199"/>
      <c r="N4686" s="200"/>
      <c r="O4686" s="200"/>
      <c r="P4686" s="200"/>
      <c r="Q4686" s="200"/>
      <c r="R4686" s="200"/>
      <c r="S4686" s="200"/>
      <c r="T4686" s="201"/>
      <c r="AT4686" s="195" t="s">
        <v>188</v>
      </c>
      <c r="AU4686" s="195" t="s">
        <v>81</v>
      </c>
      <c r="AV4686" s="12" t="s">
        <v>81</v>
      </c>
      <c r="AW4686" s="12" t="s">
        <v>34</v>
      </c>
      <c r="AX4686" s="12" t="s">
        <v>72</v>
      </c>
      <c r="AY4686" s="195" t="s">
        <v>177</v>
      </c>
    </row>
    <row r="4687" spans="2:51" s="12" customFormat="1" ht="12">
      <c r="B4687" s="194"/>
      <c r="D4687" s="191" t="s">
        <v>188</v>
      </c>
      <c r="E4687" s="195" t="s">
        <v>3</v>
      </c>
      <c r="F4687" s="196" t="s">
        <v>794</v>
      </c>
      <c r="H4687" s="197">
        <v>20.67</v>
      </c>
      <c r="I4687" s="198"/>
      <c r="L4687" s="194"/>
      <c r="M4687" s="199"/>
      <c r="N4687" s="200"/>
      <c r="O4687" s="200"/>
      <c r="P4687" s="200"/>
      <c r="Q4687" s="200"/>
      <c r="R4687" s="200"/>
      <c r="S4687" s="200"/>
      <c r="T4687" s="201"/>
      <c r="AT4687" s="195" t="s">
        <v>188</v>
      </c>
      <c r="AU4687" s="195" t="s">
        <v>81</v>
      </c>
      <c r="AV4687" s="12" t="s">
        <v>81</v>
      </c>
      <c r="AW4687" s="12" t="s">
        <v>34</v>
      </c>
      <c r="AX4687" s="12" t="s">
        <v>72</v>
      </c>
      <c r="AY4687" s="195" t="s">
        <v>177</v>
      </c>
    </row>
    <row r="4688" spans="2:51" s="12" customFormat="1" ht="12">
      <c r="B4688" s="194"/>
      <c r="D4688" s="191" t="s">
        <v>188</v>
      </c>
      <c r="E4688" s="195" t="s">
        <v>3</v>
      </c>
      <c r="F4688" s="196" t="s">
        <v>794</v>
      </c>
      <c r="H4688" s="197">
        <v>20.67</v>
      </c>
      <c r="I4688" s="198"/>
      <c r="L4688" s="194"/>
      <c r="M4688" s="199"/>
      <c r="N4688" s="200"/>
      <c r="O4688" s="200"/>
      <c r="P4688" s="200"/>
      <c r="Q4688" s="200"/>
      <c r="R4688" s="200"/>
      <c r="S4688" s="200"/>
      <c r="T4688" s="201"/>
      <c r="AT4688" s="195" t="s">
        <v>188</v>
      </c>
      <c r="AU4688" s="195" t="s">
        <v>81</v>
      </c>
      <c r="AV4688" s="12" t="s">
        <v>81</v>
      </c>
      <c r="AW4688" s="12" t="s">
        <v>34</v>
      </c>
      <c r="AX4688" s="12" t="s">
        <v>72</v>
      </c>
      <c r="AY4688" s="195" t="s">
        <v>177</v>
      </c>
    </row>
    <row r="4689" spans="2:51" s="12" customFormat="1" ht="12">
      <c r="B4689" s="194"/>
      <c r="D4689" s="191" t="s">
        <v>188</v>
      </c>
      <c r="E4689" s="195" t="s">
        <v>3</v>
      </c>
      <c r="F4689" s="196" t="s">
        <v>794</v>
      </c>
      <c r="H4689" s="197">
        <v>20.67</v>
      </c>
      <c r="I4689" s="198"/>
      <c r="L4689" s="194"/>
      <c r="M4689" s="199"/>
      <c r="N4689" s="200"/>
      <c r="O4689" s="200"/>
      <c r="P4689" s="200"/>
      <c r="Q4689" s="200"/>
      <c r="R4689" s="200"/>
      <c r="S4689" s="200"/>
      <c r="T4689" s="201"/>
      <c r="AT4689" s="195" t="s">
        <v>188</v>
      </c>
      <c r="AU4689" s="195" t="s">
        <v>81</v>
      </c>
      <c r="AV4689" s="12" t="s">
        <v>81</v>
      </c>
      <c r="AW4689" s="12" t="s">
        <v>34</v>
      </c>
      <c r="AX4689" s="12" t="s">
        <v>72</v>
      </c>
      <c r="AY4689" s="195" t="s">
        <v>177</v>
      </c>
    </row>
    <row r="4690" spans="2:51" s="12" customFormat="1" ht="12">
      <c r="B4690" s="194"/>
      <c r="D4690" s="191" t="s">
        <v>188</v>
      </c>
      <c r="E4690" s="195" t="s">
        <v>3</v>
      </c>
      <c r="F4690" s="196" t="s">
        <v>795</v>
      </c>
      <c r="H4690" s="197">
        <v>19.988</v>
      </c>
      <c r="I4690" s="198"/>
      <c r="L4690" s="194"/>
      <c r="M4690" s="199"/>
      <c r="N4690" s="200"/>
      <c r="O4690" s="200"/>
      <c r="P4690" s="200"/>
      <c r="Q4690" s="200"/>
      <c r="R4690" s="200"/>
      <c r="S4690" s="200"/>
      <c r="T4690" s="201"/>
      <c r="AT4690" s="195" t="s">
        <v>188</v>
      </c>
      <c r="AU4690" s="195" t="s">
        <v>81</v>
      </c>
      <c r="AV4690" s="12" t="s">
        <v>81</v>
      </c>
      <c r="AW4690" s="12" t="s">
        <v>34</v>
      </c>
      <c r="AX4690" s="12" t="s">
        <v>72</v>
      </c>
      <c r="AY4690" s="195" t="s">
        <v>177</v>
      </c>
    </row>
    <row r="4691" spans="2:51" s="12" customFormat="1" ht="12">
      <c r="B4691" s="194"/>
      <c r="D4691" s="191" t="s">
        <v>188</v>
      </c>
      <c r="E4691" s="195" t="s">
        <v>3</v>
      </c>
      <c r="F4691" s="196" t="s">
        <v>795</v>
      </c>
      <c r="H4691" s="197">
        <v>19.988</v>
      </c>
      <c r="I4691" s="198"/>
      <c r="L4691" s="194"/>
      <c r="M4691" s="199"/>
      <c r="N4691" s="200"/>
      <c r="O4691" s="200"/>
      <c r="P4691" s="200"/>
      <c r="Q4691" s="200"/>
      <c r="R4691" s="200"/>
      <c r="S4691" s="200"/>
      <c r="T4691" s="201"/>
      <c r="AT4691" s="195" t="s">
        <v>188</v>
      </c>
      <c r="AU4691" s="195" t="s">
        <v>81</v>
      </c>
      <c r="AV4691" s="12" t="s">
        <v>81</v>
      </c>
      <c r="AW4691" s="12" t="s">
        <v>34</v>
      </c>
      <c r="AX4691" s="12" t="s">
        <v>72</v>
      </c>
      <c r="AY4691" s="195" t="s">
        <v>177</v>
      </c>
    </row>
    <row r="4692" spans="2:51" s="12" customFormat="1" ht="12">
      <c r="B4692" s="194"/>
      <c r="D4692" s="191" t="s">
        <v>188</v>
      </c>
      <c r="E4692" s="195" t="s">
        <v>3</v>
      </c>
      <c r="F4692" s="196" t="s">
        <v>795</v>
      </c>
      <c r="H4692" s="197">
        <v>19.988</v>
      </c>
      <c r="I4692" s="198"/>
      <c r="L4692" s="194"/>
      <c r="M4692" s="199"/>
      <c r="N4692" s="200"/>
      <c r="O4692" s="200"/>
      <c r="P4692" s="200"/>
      <c r="Q4692" s="200"/>
      <c r="R4692" s="200"/>
      <c r="S4692" s="200"/>
      <c r="T4692" s="201"/>
      <c r="AT4692" s="195" t="s">
        <v>188</v>
      </c>
      <c r="AU4692" s="195" t="s">
        <v>81</v>
      </c>
      <c r="AV4692" s="12" t="s">
        <v>81</v>
      </c>
      <c r="AW4692" s="12" t="s">
        <v>34</v>
      </c>
      <c r="AX4692" s="12" t="s">
        <v>72</v>
      </c>
      <c r="AY4692" s="195" t="s">
        <v>177</v>
      </c>
    </row>
    <row r="4693" spans="2:51" s="12" customFormat="1" ht="12">
      <c r="B4693" s="194"/>
      <c r="D4693" s="191" t="s">
        <v>188</v>
      </c>
      <c r="E4693" s="195" t="s">
        <v>3</v>
      </c>
      <c r="F4693" s="196" t="s">
        <v>796</v>
      </c>
      <c r="H4693" s="197">
        <v>2.82</v>
      </c>
      <c r="I4693" s="198"/>
      <c r="L4693" s="194"/>
      <c r="M4693" s="199"/>
      <c r="N4693" s="200"/>
      <c r="O4693" s="200"/>
      <c r="P4693" s="200"/>
      <c r="Q4693" s="200"/>
      <c r="R4693" s="200"/>
      <c r="S4693" s="200"/>
      <c r="T4693" s="201"/>
      <c r="AT4693" s="195" t="s">
        <v>188</v>
      </c>
      <c r="AU4693" s="195" t="s">
        <v>81</v>
      </c>
      <c r="AV4693" s="12" t="s">
        <v>81</v>
      </c>
      <c r="AW4693" s="12" t="s">
        <v>34</v>
      </c>
      <c r="AX4693" s="12" t="s">
        <v>72</v>
      </c>
      <c r="AY4693" s="195" t="s">
        <v>177</v>
      </c>
    </row>
    <row r="4694" spans="2:51" s="12" customFormat="1" ht="12">
      <c r="B4694" s="194"/>
      <c r="D4694" s="191" t="s">
        <v>188</v>
      </c>
      <c r="E4694" s="195" t="s">
        <v>3</v>
      </c>
      <c r="F4694" s="196" t="s">
        <v>797</v>
      </c>
      <c r="H4694" s="197">
        <v>32.135</v>
      </c>
      <c r="I4694" s="198"/>
      <c r="L4694" s="194"/>
      <c r="M4694" s="199"/>
      <c r="N4694" s="200"/>
      <c r="O4694" s="200"/>
      <c r="P4694" s="200"/>
      <c r="Q4694" s="200"/>
      <c r="R4694" s="200"/>
      <c r="S4694" s="200"/>
      <c r="T4694" s="201"/>
      <c r="AT4694" s="195" t="s">
        <v>188</v>
      </c>
      <c r="AU4694" s="195" t="s">
        <v>81</v>
      </c>
      <c r="AV4694" s="12" t="s">
        <v>81</v>
      </c>
      <c r="AW4694" s="12" t="s">
        <v>34</v>
      </c>
      <c r="AX4694" s="12" t="s">
        <v>72</v>
      </c>
      <c r="AY4694" s="195" t="s">
        <v>177</v>
      </c>
    </row>
    <row r="4695" spans="2:51" s="12" customFormat="1" ht="12">
      <c r="B4695" s="194"/>
      <c r="D4695" s="191" t="s">
        <v>188</v>
      </c>
      <c r="E4695" s="195" t="s">
        <v>3</v>
      </c>
      <c r="F4695" s="196" t="s">
        <v>798</v>
      </c>
      <c r="H4695" s="197">
        <v>14.79</v>
      </c>
      <c r="I4695" s="198"/>
      <c r="L4695" s="194"/>
      <c r="M4695" s="199"/>
      <c r="N4695" s="200"/>
      <c r="O4695" s="200"/>
      <c r="P4695" s="200"/>
      <c r="Q4695" s="200"/>
      <c r="R4695" s="200"/>
      <c r="S4695" s="200"/>
      <c r="T4695" s="201"/>
      <c r="AT4695" s="195" t="s">
        <v>188</v>
      </c>
      <c r="AU4695" s="195" t="s">
        <v>81</v>
      </c>
      <c r="AV4695" s="12" t="s">
        <v>81</v>
      </c>
      <c r="AW4695" s="12" t="s">
        <v>34</v>
      </c>
      <c r="AX4695" s="12" t="s">
        <v>72</v>
      </c>
      <c r="AY4695" s="195" t="s">
        <v>177</v>
      </c>
    </row>
    <row r="4696" spans="2:51" s="12" customFormat="1" ht="12">
      <c r="B4696" s="194"/>
      <c r="D4696" s="191" t="s">
        <v>188</v>
      </c>
      <c r="E4696" s="195" t="s">
        <v>3</v>
      </c>
      <c r="F4696" s="196" t="s">
        <v>799</v>
      </c>
      <c r="H4696" s="197">
        <v>11.2</v>
      </c>
      <c r="I4696" s="198"/>
      <c r="L4696" s="194"/>
      <c r="M4696" s="199"/>
      <c r="N4696" s="200"/>
      <c r="O4696" s="200"/>
      <c r="P4696" s="200"/>
      <c r="Q4696" s="200"/>
      <c r="R4696" s="200"/>
      <c r="S4696" s="200"/>
      <c r="T4696" s="201"/>
      <c r="AT4696" s="195" t="s">
        <v>188</v>
      </c>
      <c r="AU4696" s="195" t="s">
        <v>81</v>
      </c>
      <c r="AV4696" s="12" t="s">
        <v>81</v>
      </c>
      <c r="AW4696" s="12" t="s">
        <v>34</v>
      </c>
      <c r="AX4696" s="12" t="s">
        <v>72</v>
      </c>
      <c r="AY4696" s="195" t="s">
        <v>177</v>
      </c>
    </row>
    <row r="4697" spans="2:51" s="12" customFormat="1" ht="12">
      <c r="B4697" s="194"/>
      <c r="D4697" s="191" t="s">
        <v>188</v>
      </c>
      <c r="E4697" s="195" t="s">
        <v>3</v>
      </c>
      <c r="F4697" s="196" t="s">
        <v>787</v>
      </c>
      <c r="H4697" s="197">
        <v>22.56</v>
      </c>
      <c r="I4697" s="198"/>
      <c r="L4697" s="194"/>
      <c r="M4697" s="199"/>
      <c r="N4697" s="200"/>
      <c r="O4697" s="200"/>
      <c r="P4697" s="200"/>
      <c r="Q4697" s="200"/>
      <c r="R4697" s="200"/>
      <c r="S4697" s="200"/>
      <c r="T4697" s="201"/>
      <c r="AT4697" s="195" t="s">
        <v>188</v>
      </c>
      <c r="AU4697" s="195" t="s">
        <v>81</v>
      </c>
      <c r="AV4697" s="12" t="s">
        <v>81</v>
      </c>
      <c r="AW4697" s="12" t="s">
        <v>34</v>
      </c>
      <c r="AX4697" s="12" t="s">
        <v>72</v>
      </c>
      <c r="AY4697" s="195" t="s">
        <v>177</v>
      </c>
    </row>
    <row r="4698" spans="2:51" s="12" customFormat="1" ht="12">
      <c r="B4698" s="194"/>
      <c r="D4698" s="191" t="s">
        <v>188</v>
      </c>
      <c r="E4698" s="195" t="s">
        <v>3</v>
      </c>
      <c r="F4698" s="196" t="s">
        <v>800</v>
      </c>
      <c r="H4698" s="197">
        <v>13.74</v>
      </c>
      <c r="I4698" s="198"/>
      <c r="L4698" s="194"/>
      <c r="M4698" s="199"/>
      <c r="N4698" s="200"/>
      <c r="O4698" s="200"/>
      <c r="P4698" s="200"/>
      <c r="Q4698" s="200"/>
      <c r="R4698" s="200"/>
      <c r="S4698" s="200"/>
      <c r="T4698" s="201"/>
      <c r="AT4698" s="195" t="s">
        <v>188</v>
      </c>
      <c r="AU4698" s="195" t="s">
        <v>81</v>
      </c>
      <c r="AV4698" s="12" t="s">
        <v>81</v>
      </c>
      <c r="AW4698" s="12" t="s">
        <v>34</v>
      </c>
      <c r="AX4698" s="12" t="s">
        <v>72</v>
      </c>
      <c r="AY4698" s="195" t="s">
        <v>177</v>
      </c>
    </row>
    <row r="4699" spans="2:51" s="12" customFormat="1" ht="12">
      <c r="B4699" s="194"/>
      <c r="D4699" s="191" t="s">
        <v>188</v>
      </c>
      <c r="E4699" s="195" t="s">
        <v>3</v>
      </c>
      <c r="F4699" s="196" t="s">
        <v>800</v>
      </c>
      <c r="H4699" s="197">
        <v>13.74</v>
      </c>
      <c r="I4699" s="198"/>
      <c r="L4699" s="194"/>
      <c r="M4699" s="199"/>
      <c r="N4699" s="200"/>
      <c r="O4699" s="200"/>
      <c r="P4699" s="200"/>
      <c r="Q4699" s="200"/>
      <c r="R4699" s="200"/>
      <c r="S4699" s="200"/>
      <c r="T4699" s="201"/>
      <c r="AT4699" s="195" t="s">
        <v>188</v>
      </c>
      <c r="AU4699" s="195" t="s">
        <v>81</v>
      </c>
      <c r="AV4699" s="12" t="s">
        <v>81</v>
      </c>
      <c r="AW4699" s="12" t="s">
        <v>34</v>
      </c>
      <c r="AX4699" s="12" t="s">
        <v>72</v>
      </c>
      <c r="AY4699" s="195" t="s">
        <v>177</v>
      </c>
    </row>
    <row r="4700" spans="2:51" s="14" customFormat="1" ht="12">
      <c r="B4700" s="221"/>
      <c r="D4700" s="191" t="s">
        <v>188</v>
      </c>
      <c r="E4700" s="222" t="s">
        <v>3</v>
      </c>
      <c r="F4700" s="223" t="s">
        <v>367</v>
      </c>
      <c r="H4700" s="224">
        <v>474.547</v>
      </c>
      <c r="I4700" s="225"/>
      <c r="L4700" s="221"/>
      <c r="M4700" s="226"/>
      <c r="N4700" s="227"/>
      <c r="O4700" s="227"/>
      <c r="P4700" s="227"/>
      <c r="Q4700" s="227"/>
      <c r="R4700" s="227"/>
      <c r="S4700" s="227"/>
      <c r="T4700" s="228"/>
      <c r="AT4700" s="222" t="s">
        <v>188</v>
      </c>
      <c r="AU4700" s="222" t="s">
        <v>81</v>
      </c>
      <c r="AV4700" s="14" t="s">
        <v>194</v>
      </c>
      <c r="AW4700" s="14" t="s">
        <v>34</v>
      </c>
      <c r="AX4700" s="14" t="s">
        <v>72</v>
      </c>
      <c r="AY4700" s="222" t="s">
        <v>177</v>
      </c>
    </row>
    <row r="4701" spans="2:51" s="12" customFormat="1" ht="12">
      <c r="B4701" s="194"/>
      <c r="D4701" s="191" t="s">
        <v>188</v>
      </c>
      <c r="E4701" s="195" t="s">
        <v>3</v>
      </c>
      <c r="F4701" s="196" t="s">
        <v>801</v>
      </c>
      <c r="H4701" s="197">
        <v>10.465</v>
      </c>
      <c r="I4701" s="198"/>
      <c r="L4701" s="194"/>
      <c r="M4701" s="199"/>
      <c r="N4701" s="200"/>
      <c r="O4701" s="200"/>
      <c r="P4701" s="200"/>
      <c r="Q4701" s="200"/>
      <c r="R4701" s="200"/>
      <c r="S4701" s="200"/>
      <c r="T4701" s="201"/>
      <c r="AT4701" s="195" t="s">
        <v>188</v>
      </c>
      <c r="AU4701" s="195" t="s">
        <v>81</v>
      </c>
      <c r="AV4701" s="12" t="s">
        <v>81</v>
      </c>
      <c r="AW4701" s="12" t="s">
        <v>34</v>
      </c>
      <c r="AX4701" s="12" t="s">
        <v>72</v>
      </c>
      <c r="AY4701" s="195" t="s">
        <v>177</v>
      </c>
    </row>
    <row r="4702" spans="2:51" s="12" customFormat="1" ht="12">
      <c r="B4702" s="194"/>
      <c r="D4702" s="191" t="s">
        <v>188</v>
      </c>
      <c r="E4702" s="195" t="s">
        <v>3</v>
      </c>
      <c r="F4702" s="196" t="s">
        <v>802</v>
      </c>
      <c r="H4702" s="197">
        <v>10.255</v>
      </c>
      <c r="I4702" s="198"/>
      <c r="L4702" s="194"/>
      <c r="M4702" s="199"/>
      <c r="N4702" s="200"/>
      <c r="O4702" s="200"/>
      <c r="P4702" s="200"/>
      <c r="Q4702" s="200"/>
      <c r="R4702" s="200"/>
      <c r="S4702" s="200"/>
      <c r="T4702" s="201"/>
      <c r="AT4702" s="195" t="s">
        <v>188</v>
      </c>
      <c r="AU4702" s="195" t="s">
        <v>81</v>
      </c>
      <c r="AV4702" s="12" t="s">
        <v>81</v>
      </c>
      <c r="AW4702" s="12" t="s">
        <v>34</v>
      </c>
      <c r="AX4702" s="12" t="s">
        <v>72</v>
      </c>
      <c r="AY4702" s="195" t="s">
        <v>177</v>
      </c>
    </row>
    <row r="4703" spans="2:51" s="12" customFormat="1" ht="12">
      <c r="B4703" s="194"/>
      <c r="D4703" s="191" t="s">
        <v>188</v>
      </c>
      <c r="E4703" s="195" t="s">
        <v>3</v>
      </c>
      <c r="F4703" s="196" t="s">
        <v>803</v>
      </c>
      <c r="H4703" s="197">
        <v>7.385</v>
      </c>
      <c r="I4703" s="198"/>
      <c r="L4703" s="194"/>
      <c r="M4703" s="199"/>
      <c r="N4703" s="200"/>
      <c r="O4703" s="200"/>
      <c r="P4703" s="200"/>
      <c r="Q4703" s="200"/>
      <c r="R4703" s="200"/>
      <c r="S4703" s="200"/>
      <c r="T4703" s="201"/>
      <c r="AT4703" s="195" t="s">
        <v>188</v>
      </c>
      <c r="AU4703" s="195" t="s">
        <v>81</v>
      </c>
      <c r="AV4703" s="12" t="s">
        <v>81</v>
      </c>
      <c r="AW4703" s="12" t="s">
        <v>34</v>
      </c>
      <c r="AX4703" s="12" t="s">
        <v>72</v>
      </c>
      <c r="AY4703" s="195" t="s">
        <v>177</v>
      </c>
    </row>
    <row r="4704" spans="2:51" s="12" customFormat="1" ht="12">
      <c r="B4704" s="194"/>
      <c r="D4704" s="191" t="s">
        <v>188</v>
      </c>
      <c r="E4704" s="195" t="s">
        <v>3</v>
      </c>
      <c r="F4704" s="196" t="s">
        <v>804</v>
      </c>
      <c r="H4704" s="197">
        <v>7.175</v>
      </c>
      <c r="I4704" s="198"/>
      <c r="L4704" s="194"/>
      <c r="M4704" s="199"/>
      <c r="N4704" s="200"/>
      <c r="O4704" s="200"/>
      <c r="P4704" s="200"/>
      <c r="Q4704" s="200"/>
      <c r="R4704" s="200"/>
      <c r="S4704" s="200"/>
      <c r="T4704" s="201"/>
      <c r="AT4704" s="195" t="s">
        <v>188</v>
      </c>
      <c r="AU4704" s="195" t="s">
        <v>81</v>
      </c>
      <c r="AV4704" s="12" t="s">
        <v>81</v>
      </c>
      <c r="AW4704" s="12" t="s">
        <v>34</v>
      </c>
      <c r="AX4704" s="12" t="s">
        <v>72</v>
      </c>
      <c r="AY4704" s="195" t="s">
        <v>177</v>
      </c>
    </row>
    <row r="4705" spans="2:51" s="12" customFormat="1" ht="12">
      <c r="B4705" s="194"/>
      <c r="D4705" s="191" t="s">
        <v>188</v>
      </c>
      <c r="E4705" s="195" t="s">
        <v>3</v>
      </c>
      <c r="F4705" s="196" t="s">
        <v>805</v>
      </c>
      <c r="H4705" s="197">
        <v>16.75</v>
      </c>
      <c r="I4705" s="198"/>
      <c r="L4705" s="194"/>
      <c r="M4705" s="199"/>
      <c r="N4705" s="200"/>
      <c r="O4705" s="200"/>
      <c r="P4705" s="200"/>
      <c r="Q4705" s="200"/>
      <c r="R4705" s="200"/>
      <c r="S4705" s="200"/>
      <c r="T4705" s="201"/>
      <c r="AT4705" s="195" t="s">
        <v>188</v>
      </c>
      <c r="AU4705" s="195" t="s">
        <v>81</v>
      </c>
      <c r="AV4705" s="12" t="s">
        <v>81</v>
      </c>
      <c r="AW4705" s="12" t="s">
        <v>34</v>
      </c>
      <c r="AX4705" s="12" t="s">
        <v>72</v>
      </c>
      <c r="AY4705" s="195" t="s">
        <v>177</v>
      </c>
    </row>
    <row r="4706" spans="2:51" s="12" customFormat="1" ht="12">
      <c r="B4706" s="194"/>
      <c r="D4706" s="191" t="s">
        <v>188</v>
      </c>
      <c r="E4706" s="195" t="s">
        <v>3</v>
      </c>
      <c r="F4706" s="196" t="s">
        <v>806</v>
      </c>
      <c r="H4706" s="197">
        <v>13.221</v>
      </c>
      <c r="I4706" s="198"/>
      <c r="L4706" s="194"/>
      <c r="M4706" s="199"/>
      <c r="N4706" s="200"/>
      <c r="O4706" s="200"/>
      <c r="P4706" s="200"/>
      <c r="Q4706" s="200"/>
      <c r="R4706" s="200"/>
      <c r="S4706" s="200"/>
      <c r="T4706" s="201"/>
      <c r="AT4706" s="195" t="s">
        <v>188</v>
      </c>
      <c r="AU4706" s="195" t="s">
        <v>81</v>
      </c>
      <c r="AV4706" s="12" t="s">
        <v>81</v>
      </c>
      <c r="AW4706" s="12" t="s">
        <v>34</v>
      </c>
      <c r="AX4706" s="12" t="s">
        <v>72</v>
      </c>
      <c r="AY4706" s="195" t="s">
        <v>177</v>
      </c>
    </row>
    <row r="4707" spans="2:51" s="12" customFormat="1" ht="12">
      <c r="B4707" s="194"/>
      <c r="D4707" s="191" t="s">
        <v>188</v>
      </c>
      <c r="E4707" s="195" t="s">
        <v>3</v>
      </c>
      <c r="F4707" s="196" t="s">
        <v>807</v>
      </c>
      <c r="H4707" s="197">
        <v>33.08</v>
      </c>
      <c r="I4707" s="198"/>
      <c r="L4707" s="194"/>
      <c r="M4707" s="199"/>
      <c r="N4707" s="200"/>
      <c r="O4707" s="200"/>
      <c r="P4707" s="200"/>
      <c r="Q4707" s="200"/>
      <c r="R4707" s="200"/>
      <c r="S4707" s="200"/>
      <c r="T4707" s="201"/>
      <c r="AT4707" s="195" t="s">
        <v>188</v>
      </c>
      <c r="AU4707" s="195" t="s">
        <v>81</v>
      </c>
      <c r="AV4707" s="12" t="s">
        <v>81</v>
      </c>
      <c r="AW4707" s="12" t="s">
        <v>34</v>
      </c>
      <c r="AX4707" s="12" t="s">
        <v>72</v>
      </c>
      <c r="AY4707" s="195" t="s">
        <v>177</v>
      </c>
    </row>
    <row r="4708" spans="2:51" s="12" customFormat="1" ht="12">
      <c r="B4708" s="194"/>
      <c r="D4708" s="191" t="s">
        <v>188</v>
      </c>
      <c r="E4708" s="195" t="s">
        <v>3</v>
      </c>
      <c r="F4708" s="196" t="s">
        <v>808</v>
      </c>
      <c r="H4708" s="197">
        <v>3.48</v>
      </c>
      <c r="I4708" s="198"/>
      <c r="L4708" s="194"/>
      <c r="M4708" s="199"/>
      <c r="N4708" s="200"/>
      <c r="O4708" s="200"/>
      <c r="P4708" s="200"/>
      <c r="Q4708" s="200"/>
      <c r="R4708" s="200"/>
      <c r="S4708" s="200"/>
      <c r="T4708" s="201"/>
      <c r="AT4708" s="195" t="s">
        <v>188</v>
      </c>
      <c r="AU4708" s="195" t="s">
        <v>81</v>
      </c>
      <c r="AV4708" s="12" t="s">
        <v>81</v>
      </c>
      <c r="AW4708" s="12" t="s">
        <v>34</v>
      </c>
      <c r="AX4708" s="12" t="s">
        <v>72</v>
      </c>
      <c r="AY4708" s="195" t="s">
        <v>177</v>
      </c>
    </row>
    <row r="4709" spans="2:51" s="12" customFormat="1" ht="12">
      <c r="B4709" s="194"/>
      <c r="D4709" s="191" t="s">
        <v>188</v>
      </c>
      <c r="E4709" s="195" t="s">
        <v>3</v>
      </c>
      <c r="F4709" s="196" t="s">
        <v>791</v>
      </c>
      <c r="H4709" s="197">
        <v>2.34</v>
      </c>
      <c r="I4709" s="198"/>
      <c r="L4709" s="194"/>
      <c r="M4709" s="199"/>
      <c r="N4709" s="200"/>
      <c r="O4709" s="200"/>
      <c r="P4709" s="200"/>
      <c r="Q4709" s="200"/>
      <c r="R4709" s="200"/>
      <c r="S4709" s="200"/>
      <c r="T4709" s="201"/>
      <c r="AT4709" s="195" t="s">
        <v>188</v>
      </c>
      <c r="AU4709" s="195" t="s">
        <v>81</v>
      </c>
      <c r="AV4709" s="12" t="s">
        <v>81</v>
      </c>
      <c r="AW4709" s="12" t="s">
        <v>34</v>
      </c>
      <c r="AX4709" s="12" t="s">
        <v>72</v>
      </c>
      <c r="AY4709" s="195" t="s">
        <v>177</v>
      </c>
    </row>
    <row r="4710" spans="2:51" s="12" customFormat="1" ht="12">
      <c r="B4710" s="194"/>
      <c r="D4710" s="191" t="s">
        <v>188</v>
      </c>
      <c r="E4710" s="195" t="s">
        <v>3</v>
      </c>
      <c r="F4710" s="196" t="s">
        <v>809</v>
      </c>
      <c r="H4710" s="197">
        <v>1.95</v>
      </c>
      <c r="I4710" s="198"/>
      <c r="L4710" s="194"/>
      <c r="M4710" s="199"/>
      <c r="N4710" s="200"/>
      <c r="O4710" s="200"/>
      <c r="P4710" s="200"/>
      <c r="Q4710" s="200"/>
      <c r="R4710" s="200"/>
      <c r="S4710" s="200"/>
      <c r="T4710" s="201"/>
      <c r="AT4710" s="195" t="s">
        <v>188</v>
      </c>
      <c r="AU4710" s="195" t="s">
        <v>81</v>
      </c>
      <c r="AV4710" s="12" t="s">
        <v>81</v>
      </c>
      <c r="AW4710" s="12" t="s">
        <v>34</v>
      </c>
      <c r="AX4710" s="12" t="s">
        <v>72</v>
      </c>
      <c r="AY4710" s="195" t="s">
        <v>177</v>
      </c>
    </row>
    <row r="4711" spans="2:51" s="12" customFormat="1" ht="12">
      <c r="B4711" s="194"/>
      <c r="D4711" s="191" t="s">
        <v>188</v>
      </c>
      <c r="E4711" s="195" t="s">
        <v>3</v>
      </c>
      <c r="F4711" s="196" t="s">
        <v>810</v>
      </c>
      <c r="H4711" s="197">
        <v>1.956</v>
      </c>
      <c r="I4711" s="198"/>
      <c r="L4711" s="194"/>
      <c r="M4711" s="199"/>
      <c r="N4711" s="200"/>
      <c r="O4711" s="200"/>
      <c r="P4711" s="200"/>
      <c r="Q4711" s="200"/>
      <c r="R4711" s="200"/>
      <c r="S4711" s="200"/>
      <c r="T4711" s="201"/>
      <c r="AT4711" s="195" t="s">
        <v>188</v>
      </c>
      <c r="AU4711" s="195" t="s">
        <v>81</v>
      </c>
      <c r="AV4711" s="12" t="s">
        <v>81</v>
      </c>
      <c r="AW4711" s="12" t="s">
        <v>34</v>
      </c>
      <c r="AX4711" s="12" t="s">
        <v>72</v>
      </c>
      <c r="AY4711" s="195" t="s">
        <v>177</v>
      </c>
    </row>
    <row r="4712" spans="2:51" s="12" customFormat="1" ht="12">
      <c r="B4712" s="194"/>
      <c r="D4712" s="191" t="s">
        <v>188</v>
      </c>
      <c r="E4712" s="195" t="s">
        <v>3</v>
      </c>
      <c r="F4712" s="196" t="s">
        <v>792</v>
      </c>
      <c r="H4712" s="197">
        <v>1.56</v>
      </c>
      <c r="I4712" s="198"/>
      <c r="L4712" s="194"/>
      <c r="M4712" s="199"/>
      <c r="N4712" s="200"/>
      <c r="O4712" s="200"/>
      <c r="P4712" s="200"/>
      <c r="Q4712" s="200"/>
      <c r="R4712" s="200"/>
      <c r="S4712" s="200"/>
      <c r="T4712" s="201"/>
      <c r="AT4712" s="195" t="s">
        <v>188</v>
      </c>
      <c r="AU4712" s="195" t="s">
        <v>81</v>
      </c>
      <c r="AV4712" s="12" t="s">
        <v>81</v>
      </c>
      <c r="AW4712" s="12" t="s">
        <v>34</v>
      </c>
      <c r="AX4712" s="12" t="s">
        <v>72</v>
      </c>
      <c r="AY4712" s="195" t="s">
        <v>177</v>
      </c>
    </row>
    <row r="4713" spans="2:51" s="12" customFormat="1" ht="12">
      <c r="B4713" s="194"/>
      <c r="D4713" s="191" t="s">
        <v>188</v>
      </c>
      <c r="E4713" s="195" t="s">
        <v>3</v>
      </c>
      <c r="F4713" s="196" t="s">
        <v>811</v>
      </c>
      <c r="H4713" s="197">
        <v>5.355</v>
      </c>
      <c r="I4713" s="198"/>
      <c r="L4713" s="194"/>
      <c r="M4713" s="199"/>
      <c r="N4713" s="200"/>
      <c r="O4713" s="200"/>
      <c r="P4713" s="200"/>
      <c r="Q4713" s="200"/>
      <c r="R4713" s="200"/>
      <c r="S4713" s="200"/>
      <c r="T4713" s="201"/>
      <c r="AT4713" s="195" t="s">
        <v>188</v>
      </c>
      <c r="AU4713" s="195" t="s">
        <v>81</v>
      </c>
      <c r="AV4713" s="12" t="s">
        <v>81</v>
      </c>
      <c r="AW4713" s="12" t="s">
        <v>34</v>
      </c>
      <c r="AX4713" s="12" t="s">
        <v>72</v>
      </c>
      <c r="AY4713" s="195" t="s">
        <v>177</v>
      </c>
    </row>
    <row r="4714" spans="2:51" s="12" customFormat="1" ht="12">
      <c r="B4714" s="194"/>
      <c r="D4714" s="191" t="s">
        <v>188</v>
      </c>
      <c r="E4714" s="195" t="s">
        <v>3</v>
      </c>
      <c r="F4714" s="196" t="s">
        <v>794</v>
      </c>
      <c r="H4714" s="197">
        <v>20.67</v>
      </c>
      <c r="I4714" s="198"/>
      <c r="L4714" s="194"/>
      <c r="M4714" s="199"/>
      <c r="N4714" s="200"/>
      <c r="O4714" s="200"/>
      <c r="P4714" s="200"/>
      <c r="Q4714" s="200"/>
      <c r="R4714" s="200"/>
      <c r="S4714" s="200"/>
      <c r="T4714" s="201"/>
      <c r="AT4714" s="195" t="s">
        <v>188</v>
      </c>
      <c r="AU4714" s="195" t="s">
        <v>81</v>
      </c>
      <c r="AV4714" s="12" t="s">
        <v>81</v>
      </c>
      <c r="AW4714" s="12" t="s">
        <v>34</v>
      </c>
      <c r="AX4714" s="12" t="s">
        <v>72</v>
      </c>
      <c r="AY4714" s="195" t="s">
        <v>177</v>
      </c>
    </row>
    <row r="4715" spans="2:51" s="12" customFormat="1" ht="12">
      <c r="B4715" s="194"/>
      <c r="D4715" s="191" t="s">
        <v>188</v>
      </c>
      <c r="E4715" s="195" t="s">
        <v>3</v>
      </c>
      <c r="F4715" s="196" t="s">
        <v>794</v>
      </c>
      <c r="H4715" s="197">
        <v>20.67</v>
      </c>
      <c r="I4715" s="198"/>
      <c r="L4715" s="194"/>
      <c r="M4715" s="199"/>
      <c r="N4715" s="200"/>
      <c r="O4715" s="200"/>
      <c r="P4715" s="200"/>
      <c r="Q4715" s="200"/>
      <c r="R4715" s="200"/>
      <c r="S4715" s="200"/>
      <c r="T4715" s="201"/>
      <c r="AT4715" s="195" t="s">
        <v>188</v>
      </c>
      <c r="AU4715" s="195" t="s">
        <v>81</v>
      </c>
      <c r="AV4715" s="12" t="s">
        <v>81</v>
      </c>
      <c r="AW4715" s="12" t="s">
        <v>34</v>
      </c>
      <c r="AX4715" s="12" t="s">
        <v>72</v>
      </c>
      <c r="AY4715" s="195" t="s">
        <v>177</v>
      </c>
    </row>
    <row r="4716" spans="2:51" s="12" customFormat="1" ht="12">
      <c r="B4716" s="194"/>
      <c r="D4716" s="191" t="s">
        <v>188</v>
      </c>
      <c r="E4716" s="195" t="s">
        <v>3</v>
      </c>
      <c r="F4716" s="196" t="s">
        <v>794</v>
      </c>
      <c r="H4716" s="197">
        <v>20.67</v>
      </c>
      <c r="I4716" s="198"/>
      <c r="L4716" s="194"/>
      <c r="M4716" s="199"/>
      <c r="N4716" s="200"/>
      <c r="O4716" s="200"/>
      <c r="P4716" s="200"/>
      <c r="Q4716" s="200"/>
      <c r="R4716" s="200"/>
      <c r="S4716" s="200"/>
      <c r="T4716" s="201"/>
      <c r="AT4716" s="195" t="s">
        <v>188</v>
      </c>
      <c r="AU4716" s="195" t="s">
        <v>81</v>
      </c>
      <c r="AV4716" s="12" t="s">
        <v>81</v>
      </c>
      <c r="AW4716" s="12" t="s">
        <v>34</v>
      </c>
      <c r="AX4716" s="12" t="s">
        <v>72</v>
      </c>
      <c r="AY4716" s="195" t="s">
        <v>177</v>
      </c>
    </row>
    <row r="4717" spans="2:51" s="12" customFormat="1" ht="12">
      <c r="B4717" s="194"/>
      <c r="D4717" s="191" t="s">
        <v>188</v>
      </c>
      <c r="E4717" s="195" t="s">
        <v>3</v>
      </c>
      <c r="F4717" s="196" t="s">
        <v>795</v>
      </c>
      <c r="H4717" s="197">
        <v>19.988</v>
      </c>
      <c r="I4717" s="198"/>
      <c r="L4717" s="194"/>
      <c r="M4717" s="199"/>
      <c r="N4717" s="200"/>
      <c r="O4717" s="200"/>
      <c r="P4717" s="200"/>
      <c r="Q4717" s="200"/>
      <c r="R4717" s="200"/>
      <c r="S4717" s="200"/>
      <c r="T4717" s="201"/>
      <c r="AT4717" s="195" t="s">
        <v>188</v>
      </c>
      <c r="AU4717" s="195" t="s">
        <v>81</v>
      </c>
      <c r="AV4717" s="12" t="s">
        <v>81</v>
      </c>
      <c r="AW4717" s="12" t="s">
        <v>34</v>
      </c>
      <c r="AX4717" s="12" t="s">
        <v>72</v>
      </c>
      <c r="AY4717" s="195" t="s">
        <v>177</v>
      </c>
    </row>
    <row r="4718" spans="2:51" s="12" customFormat="1" ht="12">
      <c r="B4718" s="194"/>
      <c r="D4718" s="191" t="s">
        <v>188</v>
      </c>
      <c r="E4718" s="195" t="s">
        <v>3</v>
      </c>
      <c r="F4718" s="196" t="s">
        <v>795</v>
      </c>
      <c r="H4718" s="197">
        <v>19.988</v>
      </c>
      <c r="I4718" s="198"/>
      <c r="L4718" s="194"/>
      <c r="M4718" s="199"/>
      <c r="N4718" s="200"/>
      <c r="O4718" s="200"/>
      <c r="P4718" s="200"/>
      <c r="Q4718" s="200"/>
      <c r="R4718" s="200"/>
      <c r="S4718" s="200"/>
      <c r="T4718" s="201"/>
      <c r="AT4718" s="195" t="s">
        <v>188</v>
      </c>
      <c r="AU4718" s="195" t="s">
        <v>81</v>
      </c>
      <c r="AV4718" s="12" t="s">
        <v>81</v>
      </c>
      <c r="AW4718" s="12" t="s">
        <v>34</v>
      </c>
      <c r="AX4718" s="12" t="s">
        <v>72</v>
      </c>
      <c r="AY4718" s="195" t="s">
        <v>177</v>
      </c>
    </row>
    <row r="4719" spans="2:51" s="12" customFormat="1" ht="12">
      <c r="B4719" s="194"/>
      <c r="D4719" s="191" t="s">
        <v>188</v>
      </c>
      <c r="E4719" s="195" t="s">
        <v>3</v>
      </c>
      <c r="F4719" s="196" t="s">
        <v>795</v>
      </c>
      <c r="H4719" s="197">
        <v>19.988</v>
      </c>
      <c r="I4719" s="198"/>
      <c r="L4719" s="194"/>
      <c r="M4719" s="199"/>
      <c r="N4719" s="200"/>
      <c r="O4719" s="200"/>
      <c r="P4719" s="200"/>
      <c r="Q4719" s="200"/>
      <c r="R4719" s="200"/>
      <c r="S4719" s="200"/>
      <c r="T4719" s="201"/>
      <c r="AT4719" s="195" t="s">
        <v>188</v>
      </c>
      <c r="AU4719" s="195" t="s">
        <v>81</v>
      </c>
      <c r="AV4719" s="12" t="s">
        <v>81</v>
      </c>
      <c r="AW4719" s="12" t="s">
        <v>34</v>
      </c>
      <c r="AX4719" s="12" t="s">
        <v>72</v>
      </c>
      <c r="AY4719" s="195" t="s">
        <v>177</v>
      </c>
    </row>
    <row r="4720" spans="2:51" s="12" customFormat="1" ht="12">
      <c r="B4720" s="194"/>
      <c r="D4720" s="191" t="s">
        <v>188</v>
      </c>
      <c r="E4720" s="195" t="s">
        <v>3</v>
      </c>
      <c r="F4720" s="196" t="s">
        <v>796</v>
      </c>
      <c r="H4720" s="197">
        <v>2.82</v>
      </c>
      <c r="I4720" s="198"/>
      <c r="L4720" s="194"/>
      <c r="M4720" s="199"/>
      <c r="N4720" s="200"/>
      <c r="O4720" s="200"/>
      <c r="P4720" s="200"/>
      <c r="Q4720" s="200"/>
      <c r="R4720" s="200"/>
      <c r="S4720" s="200"/>
      <c r="T4720" s="201"/>
      <c r="AT4720" s="195" t="s">
        <v>188</v>
      </c>
      <c r="AU4720" s="195" t="s">
        <v>81</v>
      </c>
      <c r="AV4720" s="12" t="s">
        <v>81</v>
      </c>
      <c r="AW4720" s="12" t="s">
        <v>34</v>
      </c>
      <c r="AX4720" s="12" t="s">
        <v>72</v>
      </c>
      <c r="AY4720" s="195" t="s">
        <v>177</v>
      </c>
    </row>
    <row r="4721" spans="2:51" s="12" customFormat="1" ht="12">
      <c r="B4721" s="194"/>
      <c r="D4721" s="191" t="s">
        <v>188</v>
      </c>
      <c r="E4721" s="195" t="s">
        <v>3</v>
      </c>
      <c r="F4721" s="196" t="s">
        <v>797</v>
      </c>
      <c r="H4721" s="197">
        <v>32.135</v>
      </c>
      <c r="I4721" s="198"/>
      <c r="L4721" s="194"/>
      <c r="M4721" s="199"/>
      <c r="N4721" s="200"/>
      <c r="O4721" s="200"/>
      <c r="P4721" s="200"/>
      <c r="Q4721" s="200"/>
      <c r="R4721" s="200"/>
      <c r="S4721" s="200"/>
      <c r="T4721" s="201"/>
      <c r="AT4721" s="195" t="s">
        <v>188</v>
      </c>
      <c r="AU4721" s="195" t="s">
        <v>81</v>
      </c>
      <c r="AV4721" s="12" t="s">
        <v>81</v>
      </c>
      <c r="AW4721" s="12" t="s">
        <v>34</v>
      </c>
      <c r="AX4721" s="12" t="s">
        <v>72</v>
      </c>
      <c r="AY4721" s="195" t="s">
        <v>177</v>
      </c>
    </row>
    <row r="4722" spans="2:51" s="12" customFormat="1" ht="12">
      <c r="B4722" s="194"/>
      <c r="D4722" s="191" t="s">
        <v>188</v>
      </c>
      <c r="E4722" s="195" t="s">
        <v>3</v>
      </c>
      <c r="F4722" s="196" t="s">
        <v>798</v>
      </c>
      <c r="H4722" s="197">
        <v>14.79</v>
      </c>
      <c r="I4722" s="198"/>
      <c r="L4722" s="194"/>
      <c r="M4722" s="199"/>
      <c r="N4722" s="200"/>
      <c r="O4722" s="200"/>
      <c r="P4722" s="200"/>
      <c r="Q4722" s="200"/>
      <c r="R4722" s="200"/>
      <c r="S4722" s="200"/>
      <c r="T4722" s="201"/>
      <c r="AT4722" s="195" t="s">
        <v>188</v>
      </c>
      <c r="AU4722" s="195" t="s">
        <v>81</v>
      </c>
      <c r="AV4722" s="12" t="s">
        <v>81</v>
      </c>
      <c r="AW4722" s="12" t="s">
        <v>34</v>
      </c>
      <c r="AX4722" s="12" t="s">
        <v>72</v>
      </c>
      <c r="AY4722" s="195" t="s">
        <v>177</v>
      </c>
    </row>
    <row r="4723" spans="2:51" s="12" customFormat="1" ht="12">
      <c r="B4723" s="194"/>
      <c r="D4723" s="191" t="s">
        <v>188</v>
      </c>
      <c r="E4723" s="195" t="s">
        <v>3</v>
      </c>
      <c r="F4723" s="196" t="s">
        <v>799</v>
      </c>
      <c r="H4723" s="197">
        <v>11.2</v>
      </c>
      <c r="I4723" s="198"/>
      <c r="L4723" s="194"/>
      <c r="M4723" s="199"/>
      <c r="N4723" s="200"/>
      <c r="O4723" s="200"/>
      <c r="P4723" s="200"/>
      <c r="Q4723" s="200"/>
      <c r="R4723" s="200"/>
      <c r="S4723" s="200"/>
      <c r="T4723" s="201"/>
      <c r="AT4723" s="195" t="s">
        <v>188</v>
      </c>
      <c r="AU4723" s="195" t="s">
        <v>81</v>
      </c>
      <c r="AV4723" s="12" t="s">
        <v>81</v>
      </c>
      <c r="AW4723" s="12" t="s">
        <v>34</v>
      </c>
      <c r="AX4723" s="12" t="s">
        <v>72</v>
      </c>
      <c r="AY4723" s="195" t="s">
        <v>177</v>
      </c>
    </row>
    <row r="4724" spans="2:51" s="12" customFormat="1" ht="12">
      <c r="B4724" s="194"/>
      <c r="D4724" s="191" t="s">
        <v>188</v>
      </c>
      <c r="E4724" s="195" t="s">
        <v>3</v>
      </c>
      <c r="F4724" s="196" t="s">
        <v>787</v>
      </c>
      <c r="H4724" s="197">
        <v>22.56</v>
      </c>
      <c r="I4724" s="198"/>
      <c r="L4724" s="194"/>
      <c r="M4724" s="199"/>
      <c r="N4724" s="200"/>
      <c r="O4724" s="200"/>
      <c r="P4724" s="200"/>
      <c r="Q4724" s="200"/>
      <c r="R4724" s="200"/>
      <c r="S4724" s="200"/>
      <c r="T4724" s="201"/>
      <c r="AT4724" s="195" t="s">
        <v>188</v>
      </c>
      <c r="AU4724" s="195" t="s">
        <v>81</v>
      </c>
      <c r="AV4724" s="12" t="s">
        <v>81</v>
      </c>
      <c r="AW4724" s="12" t="s">
        <v>34</v>
      </c>
      <c r="AX4724" s="12" t="s">
        <v>72</v>
      </c>
      <c r="AY4724" s="195" t="s">
        <v>177</v>
      </c>
    </row>
    <row r="4725" spans="2:51" s="12" customFormat="1" ht="12">
      <c r="B4725" s="194"/>
      <c r="D4725" s="191" t="s">
        <v>188</v>
      </c>
      <c r="E4725" s="195" t="s">
        <v>3</v>
      </c>
      <c r="F4725" s="196" t="s">
        <v>800</v>
      </c>
      <c r="H4725" s="197">
        <v>13.74</v>
      </c>
      <c r="I4725" s="198"/>
      <c r="L4725" s="194"/>
      <c r="M4725" s="199"/>
      <c r="N4725" s="200"/>
      <c r="O4725" s="200"/>
      <c r="P4725" s="200"/>
      <c r="Q4725" s="200"/>
      <c r="R4725" s="200"/>
      <c r="S4725" s="200"/>
      <c r="T4725" s="201"/>
      <c r="AT4725" s="195" t="s">
        <v>188</v>
      </c>
      <c r="AU4725" s="195" t="s">
        <v>81</v>
      </c>
      <c r="AV4725" s="12" t="s">
        <v>81</v>
      </c>
      <c r="AW4725" s="12" t="s">
        <v>34</v>
      </c>
      <c r="AX4725" s="12" t="s">
        <v>72</v>
      </c>
      <c r="AY4725" s="195" t="s">
        <v>177</v>
      </c>
    </row>
    <row r="4726" spans="2:51" s="12" customFormat="1" ht="12">
      <c r="B4726" s="194"/>
      <c r="D4726" s="191" t="s">
        <v>188</v>
      </c>
      <c r="E4726" s="195" t="s">
        <v>3</v>
      </c>
      <c r="F4726" s="196" t="s">
        <v>800</v>
      </c>
      <c r="H4726" s="197">
        <v>13.74</v>
      </c>
      <c r="I4726" s="198"/>
      <c r="L4726" s="194"/>
      <c r="M4726" s="199"/>
      <c r="N4726" s="200"/>
      <c r="O4726" s="200"/>
      <c r="P4726" s="200"/>
      <c r="Q4726" s="200"/>
      <c r="R4726" s="200"/>
      <c r="S4726" s="200"/>
      <c r="T4726" s="201"/>
      <c r="AT4726" s="195" t="s">
        <v>188</v>
      </c>
      <c r="AU4726" s="195" t="s">
        <v>81</v>
      </c>
      <c r="AV4726" s="12" t="s">
        <v>81</v>
      </c>
      <c r="AW4726" s="12" t="s">
        <v>34</v>
      </c>
      <c r="AX4726" s="12" t="s">
        <v>72</v>
      </c>
      <c r="AY4726" s="195" t="s">
        <v>177</v>
      </c>
    </row>
    <row r="4727" spans="2:51" s="14" customFormat="1" ht="12">
      <c r="B4727" s="221"/>
      <c r="D4727" s="191" t="s">
        <v>188</v>
      </c>
      <c r="E4727" s="222" t="s">
        <v>3</v>
      </c>
      <c r="F4727" s="223" t="s">
        <v>356</v>
      </c>
      <c r="H4727" s="224">
        <v>347.93100000000004</v>
      </c>
      <c r="I4727" s="225"/>
      <c r="L4727" s="221"/>
      <c r="M4727" s="226"/>
      <c r="N4727" s="227"/>
      <c r="O4727" s="227"/>
      <c r="P4727" s="227"/>
      <c r="Q4727" s="227"/>
      <c r="R4727" s="227"/>
      <c r="S4727" s="227"/>
      <c r="T4727" s="228"/>
      <c r="AT4727" s="222" t="s">
        <v>188</v>
      </c>
      <c r="AU4727" s="222" t="s">
        <v>81</v>
      </c>
      <c r="AV4727" s="14" t="s">
        <v>194</v>
      </c>
      <c r="AW4727" s="14" t="s">
        <v>34</v>
      </c>
      <c r="AX4727" s="14" t="s">
        <v>72</v>
      </c>
      <c r="AY4727" s="222" t="s">
        <v>177</v>
      </c>
    </row>
    <row r="4728" spans="2:51" s="12" customFormat="1" ht="12">
      <c r="B4728" s="194"/>
      <c r="D4728" s="191" t="s">
        <v>188</v>
      </c>
      <c r="E4728" s="195" t="s">
        <v>3</v>
      </c>
      <c r="F4728" s="196" t="s">
        <v>812</v>
      </c>
      <c r="H4728" s="197">
        <v>1.515</v>
      </c>
      <c r="I4728" s="198"/>
      <c r="L4728" s="194"/>
      <c r="M4728" s="199"/>
      <c r="N4728" s="200"/>
      <c r="O4728" s="200"/>
      <c r="P4728" s="200"/>
      <c r="Q4728" s="200"/>
      <c r="R4728" s="200"/>
      <c r="S4728" s="200"/>
      <c r="T4728" s="201"/>
      <c r="AT4728" s="195" t="s">
        <v>188</v>
      </c>
      <c r="AU4728" s="195" t="s">
        <v>81</v>
      </c>
      <c r="AV4728" s="12" t="s">
        <v>81</v>
      </c>
      <c r="AW4728" s="12" t="s">
        <v>34</v>
      </c>
      <c r="AX4728" s="12" t="s">
        <v>72</v>
      </c>
      <c r="AY4728" s="195" t="s">
        <v>177</v>
      </c>
    </row>
    <row r="4729" spans="2:51" s="12" customFormat="1" ht="12">
      <c r="B4729" s="194"/>
      <c r="D4729" s="191" t="s">
        <v>188</v>
      </c>
      <c r="E4729" s="195" t="s">
        <v>3</v>
      </c>
      <c r="F4729" s="196" t="s">
        <v>813</v>
      </c>
      <c r="H4729" s="197">
        <v>8.12</v>
      </c>
      <c r="I4729" s="198"/>
      <c r="L4729" s="194"/>
      <c r="M4729" s="199"/>
      <c r="N4729" s="200"/>
      <c r="O4729" s="200"/>
      <c r="P4729" s="200"/>
      <c r="Q4729" s="200"/>
      <c r="R4729" s="200"/>
      <c r="S4729" s="200"/>
      <c r="T4729" s="201"/>
      <c r="AT4729" s="195" t="s">
        <v>188</v>
      </c>
      <c r="AU4729" s="195" t="s">
        <v>81</v>
      </c>
      <c r="AV4729" s="12" t="s">
        <v>81</v>
      </c>
      <c r="AW4729" s="12" t="s">
        <v>34</v>
      </c>
      <c r="AX4729" s="12" t="s">
        <v>72</v>
      </c>
      <c r="AY4729" s="195" t="s">
        <v>177</v>
      </c>
    </row>
    <row r="4730" spans="2:51" s="12" customFormat="1" ht="12">
      <c r="B4730" s="194"/>
      <c r="D4730" s="191" t="s">
        <v>188</v>
      </c>
      <c r="E4730" s="195" t="s">
        <v>3</v>
      </c>
      <c r="F4730" s="196" t="s">
        <v>813</v>
      </c>
      <c r="H4730" s="197">
        <v>8.12</v>
      </c>
      <c r="I4730" s="198"/>
      <c r="L4730" s="194"/>
      <c r="M4730" s="199"/>
      <c r="N4730" s="200"/>
      <c r="O4730" s="200"/>
      <c r="P4730" s="200"/>
      <c r="Q4730" s="200"/>
      <c r="R4730" s="200"/>
      <c r="S4730" s="200"/>
      <c r="T4730" s="201"/>
      <c r="AT4730" s="195" t="s">
        <v>188</v>
      </c>
      <c r="AU4730" s="195" t="s">
        <v>81</v>
      </c>
      <c r="AV4730" s="12" t="s">
        <v>81</v>
      </c>
      <c r="AW4730" s="12" t="s">
        <v>34</v>
      </c>
      <c r="AX4730" s="12" t="s">
        <v>72</v>
      </c>
      <c r="AY4730" s="195" t="s">
        <v>177</v>
      </c>
    </row>
    <row r="4731" spans="2:51" s="12" customFormat="1" ht="12">
      <c r="B4731" s="194"/>
      <c r="D4731" s="191" t="s">
        <v>188</v>
      </c>
      <c r="E4731" s="195" t="s">
        <v>3</v>
      </c>
      <c r="F4731" s="196" t="s">
        <v>814</v>
      </c>
      <c r="H4731" s="197">
        <v>9.625</v>
      </c>
      <c r="I4731" s="198"/>
      <c r="L4731" s="194"/>
      <c r="M4731" s="199"/>
      <c r="N4731" s="200"/>
      <c r="O4731" s="200"/>
      <c r="P4731" s="200"/>
      <c r="Q4731" s="200"/>
      <c r="R4731" s="200"/>
      <c r="S4731" s="200"/>
      <c r="T4731" s="201"/>
      <c r="AT4731" s="195" t="s">
        <v>188</v>
      </c>
      <c r="AU4731" s="195" t="s">
        <v>81</v>
      </c>
      <c r="AV4731" s="12" t="s">
        <v>81</v>
      </c>
      <c r="AW4731" s="12" t="s">
        <v>34</v>
      </c>
      <c r="AX4731" s="12" t="s">
        <v>72</v>
      </c>
      <c r="AY4731" s="195" t="s">
        <v>177</v>
      </c>
    </row>
    <row r="4732" spans="2:51" s="12" customFormat="1" ht="12">
      <c r="B4732" s="194"/>
      <c r="D4732" s="191" t="s">
        <v>188</v>
      </c>
      <c r="E4732" s="195" t="s">
        <v>3</v>
      </c>
      <c r="F4732" s="196" t="s">
        <v>814</v>
      </c>
      <c r="H4732" s="197">
        <v>9.625</v>
      </c>
      <c r="I4732" s="198"/>
      <c r="L4732" s="194"/>
      <c r="M4732" s="199"/>
      <c r="N4732" s="200"/>
      <c r="O4732" s="200"/>
      <c r="P4732" s="200"/>
      <c r="Q4732" s="200"/>
      <c r="R4732" s="200"/>
      <c r="S4732" s="200"/>
      <c r="T4732" s="201"/>
      <c r="AT4732" s="195" t="s">
        <v>188</v>
      </c>
      <c r="AU4732" s="195" t="s">
        <v>81</v>
      </c>
      <c r="AV4732" s="12" t="s">
        <v>81</v>
      </c>
      <c r="AW4732" s="12" t="s">
        <v>34</v>
      </c>
      <c r="AX4732" s="12" t="s">
        <v>72</v>
      </c>
      <c r="AY4732" s="195" t="s">
        <v>177</v>
      </c>
    </row>
    <row r="4733" spans="2:51" s="12" customFormat="1" ht="12">
      <c r="B4733" s="194"/>
      <c r="D4733" s="191" t="s">
        <v>188</v>
      </c>
      <c r="E4733" s="195" t="s">
        <v>3</v>
      </c>
      <c r="F4733" s="196" t="s">
        <v>815</v>
      </c>
      <c r="H4733" s="197">
        <v>3.15</v>
      </c>
      <c r="I4733" s="198"/>
      <c r="L4733" s="194"/>
      <c r="M4733" s="199"/>
      <c r="N4733" s="200"/>
      <c r="O4733" s="200"/>
      <c r="P4733" s="200"/>
      <c r="Q4733" s="200"/>
      <c r="R4733" s="200"/>
      <c r="S4733" s="200"/>
      <c r="T4733" s="201"/>
      <c r="AT4733" s="195" t="s">
        <v>188</v>
      </c>
      <c r="AU4733" s="195" t="s">
        <v>81</v>
      </c>
      <c r="AV4733" s="12" t="s">
        <v>81</v>
      </c>
      <c r="AW4733" s="12" t="s">
        <v>34</v>
      </c>
      <c r="AX4733" s="12" t="s">
        <v>72</v>
      </c>
      <c r="AY4733" s="195" t="s">
        <v>177</v>
      </c>
    </row>
    <row r="4734" spans="2:51" s="12" customFormat="1" ht="12">
      <c r="B4734" s="194"/>
      <c r="D4734" s="191" t="s">
        <v>188</v>
      </c>
      <c r="E4734" s="195" t="s">
        <v>3</v>
      </c>
      <c r="F4734" s="196" t="s">
        <v>816</v>
      </c>
      <c r="H4734" s="197">
        <v>1.575</v>
      </c>
      <c r="I4734" s="198"/>
      <c r="L4734" s="194"/>
      <c r="M4734" s="199"/>
      <c r="N4734" s="200"/>
      <c r="O4734" s="200"/>
      <c r="P4734" s="200"/>
      <c r="Q4734" s="200"/>
      <c r="R4734" s="200"/>
      <c r="S4734" s="200"/>
      <c r="T4734" s="201"/>
      <c r="AT4734" s="195" t="s">
        <v>188</v>
      </c>
      <c r="AU4734" s="195" t="s">
        <v>81</v>
      </c>
      <c r="AV4734" s="12" t="s">
        <v>81</v>
      </c>
      <c r="AW4734" s="12" t="s">
        <v>34</v>
      </c>
      <c r="AX4734" s="12" t="s">
        <v>72</v>
      </c>
      <c r="AY4734" s="195" t="s">
        <v>177</v>
      </c>
    </row>
    <row r="4735" spans="2:51" s="12" customFormat="1" ht="12">
      <c r="B4735" s="194"/>
      <c r="D4735" s="191" t="s">
        <v>188</v>
      </c>
      <c r="E4735" s="195" t="s">
        <v>3</v>
      </c>
      <c r="F4735" s="196" t="s">
        <v>817</v>
      </c>
      <c r="H4735" s="197">
        <v>14.035</v>
      </c>
      <c r="I4735" s="198"/>
      <c r="L4735" s="194"/>
      <c r="M4735" s="199"/>
      <c r="N4735" s="200"/>
      <c r="O4735" s="200"/>
      <c r="P4735" s="200"/>
      <c r="Q4735" s="200"/>
      <c r="R4735" s="200"/>
      <c r="S4735" s="200"/>
      <c r="T4735" s="201"/>
      <c r="AT4735" s="195" t="s">
        <v>188</v>
      </c>
      <c r="AU4735" s="195" t="s">
        <v>81</v>
      </c>
      <c r="AV4735" s="12" t="s">
        <v>81</v>
      </c>
      <c r="AW4735" s="12" t="s">
        <v>34</v>
      </c>
      <c r="AX4735" s="12" t="s">
        <v>72</v>
      </c>
      <c r="AY4735" s="195" t="s">
        <v>177</v>
      </c>
    </row>
    <row r="4736" spans="2:51" s="12" customFormat="1" ht="12">
      <c r="B4736" s="194"/>
      <c r="D4736" s="191" t="s">
        <v>188</v>
      </c>
      <c r="E4736" s="195" t="s">
        <v>3</v>
      </c>
      <c r="F4736" s="196" t="s">
        <v>817</v>
      </c>
      <c r="H4736" s="197">
        <v>14.035</v>
      </c>
      <c r="I4736" s="198"/>
      <c r="L4736" s="194"/>
      <c r="M4736" s="199"/>
      <c r="N4736" s="200"/>
      <c r="O4736" s="200"/>
      <c r="P4736" s="200"/>
      <c r="Q4736" s="200"/>
      <c r="R4736" s="200"/>
      <c r="S4736" s="200"/>
      <c r="T4736" s="201"/>
      <c r="AT4736" s="195" t="s">
        <v>188</v>
      </c>
      <c r="AU4736" s="195" t="s">
        <v>81</v>
      </c>
      <c r="AV4736" s="12" t="s">
        <v>81</v>
      </c>
      <c r="AW4736" s="12" t="s">
        <v>34</v>
      </c>
      <c r="AX4736" s="12" t="s">
        <v>72</v>
      </c>
      <c r="AY4736" s="195" t="s">
        <v>177</v>
      </c>
    </row>
    <row r="4737" spans="2:51" s="12" customFormat="1" ht="12">
      <c r="B4737" s="194"/>
      <c r="D4737" s="191" t="s">
        <v>188</v>
      </c>
      <c r="E4737" s="195" t="s">
        <v>3</v>
      </c>
      <c r="F4737" s="196" t="s">
        <v>817</v>
      </c>
      <c r="H4737" s="197">
        <v>14.035</v>
      </c>
      <c r="I4737" s="198"/>
      <c r="L4737" s="194"/>
      <c r="M4737" s="199"/>
      <c r="N4737" s="200"/>
      <c r="O4737" s="200"/>
      <c r="P4737" s="200"/>
      <c r="Q4737" s="200"/>
      <c r="R4737" s="200"/>
      <c r="S4737" s="200"/>
      <c r="T4737" s="201"/>
      <c r="AT4737" s="195" t="s">
        <v>188</v>
      </c>
      <c r="AU4737" s="195" t="s">
        <v>81</v>
      </c>
      <c r="AV4737" s="12" t="s">
        <v>81</v>
      </c>
      <c r="AW4737" s="12" t="s">
        <v>34</v>
      </c>
      <c r="AX4737" s="12" t="s">
        <v>72</v>
      </c>
      <c r="AY4737" s="195" t="s">
        <v>177</v>
      </c>
    </row>
    <row r="4738" spans="2:51" s="12" customFormat="1" ht="12">
      <c r="B4738" s="194"/>
      <c r="D4738" s="191" t="s">
        <v>188</v>
      </c>
      <c r="E4738" s="195" t="s">
        <v>3</v>
      </c>
      <c r="F4738" s="196" t="s">
        <v>817</v>
      </c>
      <c r="H4738" s="197">
        <v>14.035</v>
      </c>
      <c r="I4738" s="198"/>
      <c r="L4738" s="194"/>
      <c r="M4738" s="199"/>
      <c r="N4738" s="200"/>
      <c r="O4738" s="200"/>
      <c r="P4738" s="200"/>
      <c r="Q4738" s="200"/>
      <c r="R4738" s="200"/>
      <c r="S4738" s="200"/>
      <c r="T4738" s="201"/>
      <c r="AT4738" s="195" t="s">
        <v>188</v>
      </c>
      <c r="AU4738" s="195" t="s">
        <v>81</v>
      </c>
      <c r="AV4738" s="12" t="s">
        <v>81</v>
      </c>
      <c r="AW4738" s="12" t="s">
        <v>34</v>
      </c>
      <c r="AX4738" s="12" t="s">
        <v>72</v>
      </c>
      <c r="AY4738" s="195" t="s">
        <v>177</v>
      </c>
    </row>
    <row r="4739" spans="2:51" s="12" customFormat="1" ht="12">
      <c r="B4739" s="194"/>
      <c r="D4739" s="191" t="s">
        <v>188</v>
      </c>
      <c r="E4739" s="195" t="s">
        <v>3</v>
      </c>
      <c r="F4739" s="196" t="s">
        <v>817</v>
      </c>
      <c r="H4739" s="197">
        <v>14.035</v>
      </c>
      <c r="I4739" s="198"/>
      <c r="L4739" s="194"/>
      <c r="M4739" s="199"/>
      <c r="N4739" s="200"/>
      <c r="O4739" s="200"/>
      <c r="P4739" s="200"/>
      <c r="Q4739" s="200"/>
      <c r="R4739" s="200"/>
      <c r="S4739" s="200"/>
      <c r="T4739" s="201"/>
      <c r="AT4739" s="195" t="s">
        <v>188</v>
      </c>
      <c r="AU4739" s="195" t="s">
        <v>81</v>
      </c>
      <c r="AV4739" s="12" t="s">
        <v>81</v>
      </c>
      <c r="AW4739" s="12" t="s">
        <v>34</v>
      </c>
      <c r="AX4739" s="12" t="s">
        <v>72</v>
      </c>
      <c r="AY4739" s="195" t="s">
        <v>177</v>
      </c>
    </row>
    <row r="4740" spans="2:51" s="12" customFormat="1" ht="12">
      <c r="B4740" s="194"/>
      <c r="D4740" s="191" t="s">
        <v>188</v>
      </c>
      <c r="E4740" s="195" t="s">
        <v>3</v>
      </c>
      <c r="F4740" s="196" t="s">
        <v>818</v>
      </c>
      <c r="H4740" s="197">
        <v>14.329</v>
      </c>
      <c r="I4740" s="198"/>
      <c r="L4740" s="194"/>
      <c r="M4740" s="199"/>
      <c r="N4740" s="200"/>
      <c r="O4740" s="200"/>
      <c r="P4740" s="200"/>
      <c r="Q4740" s="200"/>
      <c r="R4740" s="200"/>
      <c r="S4740" s="200"/>
      <c r="T4740" s="201"/>
      <c r="AT4740" s="195" t="s">
        <v>188</v>
      </c>
      <c r="AU4740" s="195" t="s">
        <v>81</v>
      </c>
      <c r="AV4740" s="12" t="s">
        <v>81</v>
      </c>
      <c r="AW4740" s="12" t="s">
        <v>34</v>
      </c>
      <c r="AX4740" s="12" t="s">
        <v>72</v>
      </c>
      <c r="AY4740" s="195" t="s">
        <v>177</v>
      </c>
    </row>
    <row r="4741" spans="2:51" s="12" customFormat="1" ht="12">
      <c r="B4741" s="194"/>
      <c r="D4741" s="191" t="s">
        <v>188</v>
      </c>
      <c r="E4741" s="195" t="s">
        <v>3</v>
      </c>
      <c r="F4741" s="196" t="s">
        <v>819</v>
      </c>
      <c r="H4741" s="197">
        <v>15.2</v>
      </c>
      <c r="I4741" s="198"/>
      <c r="L4741" s="194"/>
      <c r="M4741" s="199"/>
      <c r="N4741" s="200"/>
      <c r="O4741" s="200"/>
      <c r="P4741" s="200"/>
      <c r="Q4741" s="200"/>
      <c r="R4741" s="200"/>
      <c r="S4741" s="200"/>
      <c r="T4741" s="201"/>
      <c r="AT4741" s="195" t="s">
        <v>188</v>
      </c>
      <c r="AU4741" s="195" t="s">
        <v>81</v>
      </c>
      <c r="AV4741" s="12" t="s">
        <v>81</v>
      </c>
      <c r="AW4741" s="12" t="s">
        <v>34</v>
      </c>
      <c r="AX4741" s="12" t="s">
        <v>72</v>
      </c>
      <c r="AY4741" s="195" t="s">
        <v>177</v>
      </c>
    </row>
    <row r="4742" spans="2:51" s="12" customFormat="1" ht="12">
      <c r="B4742" s="194"/>
      <c r="D4742" s="191" t="s">
        <v>188</v>
      </c>
      <c r="E4742" s="195" t="s">
        <v>3</v>
      </c>
      <c r="F4742" s="196" t="s">
        <v>820</v>
      </c>
      <c r="H4742" s="197">
        <v>1.674</v>
      </c>
      <c r="I4742" s="198"/>
      <c r="L4742" s="194"/>
      <c r="M4742" s="199"/>
      <c r="N4742" s="200"/>
      <c r="O4742" s="200"/>
      <c r="P4742" s="200"/>
      <c r="Q4742" s="200"/>
      <c r="R4742" s="200"/>
      <c r="S4742" s="200"/>
      <c r="T4742" s="201"/>
      <c r="AT4742" s="195" t="s">
        <v>188</v>
      </c>
      <c r="AU4742" s="195" t="s">
        <v>81</v>
      </c>
      <c r="AV4742" s="12" t="s">
        <v>81</v>
      </c>
      <c r="AW4742" s="12" t="s">
        <v>34</v>
      </c>
      <c r="AX4742" s="12" t="s">
        <v>72</v>
      </c>
      <c r="AY4742" s="195" t="s">
        <v>177</v>
      </c>
    </row>
    <row r="4743" spans="2:51" s="12" customFormat="1" ht="12">
      <c r="B4743" s="194"/>
      <c r="D4743" s="191" t="s">
        <v>188</v>
      </c>
      <c r="E4743" s="195" t="s">
        <v>3</v>
      </c>
      <c r="F4743" s="196" t="s">
        <v>821</v>
      </c>
      <c r="H4743" s="197">
        <v>1.638</v>
      </c>
      <c r="I4743" s="198"/>
      <c r="L4743" s="194"/>
      <c r="M4743" s="199"/>
      <c r="N4743" s="200"/>
      <c r="O4743" s="200"/>
      <c r="P4743" s="200"/>
      <c r="Q4743" s="200"/>
      <c r="R4743" s="200"/>
      <c r="S4743" s="200"/>
      <c r="T4743" s="201"/>
      <c r="AT4743" s="195" t="s">
        <v>188</v>
      </c>
      <c r="AU4743" s="195" t="s">
        <v>81</v>
      </c>
      <c r="AV4743" s="12" t="s">
        <v>81</v>
      </c>
      <c r="AW4743" s="12" t="s">
        <v>34</v>
      </c>
      <c r="AX4743" s="12" t="s">
        <v>72</v>
      </c>
      <c r="AY4743" s="195" t="s">
        <v>177</v>
      </c>
    </row>
    <row r="4744" spans="2:51" s="12" customFormat="1" ht="12">
      <c r="B4744" s="194"/>
      <c r="D4744" s="191" t="s">
        <v>188</v>
      </c>
      <c r="E4744" s="195" t="s">
        <v>3</v>
      </c>
      <c r="F4744" s="196" t="s">
        <v>792</v>
      </c>
      <c r="H4744" s="197">
        <v>1.56</v>
      </c>
      <c r="I4744" s="198"/>
      <c r="L4744" s="194"/>
      <c r="M4744" s="199"/>
      <c r="N4744" s="200"/>
      <c r="O4744" s="200"/>
      <c r="P4744" s="200"/>
      <c r="Q4744" s="200"/>
      <c r="R4744" s="200"/>
      <c r="S4744" s="200"/>
      <c r="T4744" s="201"/>
      <c r="AT4744" s="195" t="s">
        <v>188</v>
      </c>
      <c r="AU4744" s="195" t="s">
        <v>81</v>
      </c>
      <c r="AV4744" s="12" t="s">
        <v>81</v>
      </c>
      <c r="AW4744" s="12" t="s">
        <v>34</v>
      </c>
      <c r="AX4744" s="12" t="s">
        <v>72</v>
      </c>
      <c r="AY4744" s="195" t="s">
        <v>177</v>
      </c>
    </row>
    <row r="4745" spans="2:51" s="12" customFormat="1" ht="12">
      <c r="B4745" s="194"/>
      <c r="D4745" s="191" t="s">
        <v>188</v>
      </c>
      <c r="E4745" s="195" t="s">
        <v>3</v>
      </c>
      <c r="F4745" s="196" t="s">
        <v>792</v>
      </c>
      <c r="H4745" s="197">
        <v>1.56</v>
      </c>
      <c r="I4745" s="198"/>
      <c r="L4745" s="194"/>
      <c r="M4745" s="199"/>
      <c r="N4745" s="200"/>
      <c r="O4745" s="200"/>
      <c r="P4745" s="200"/>
      <c r="Q4745" s="200"/>
      <c r="R4745" s="200"/>
      <c r="S4745" s="200"/>
      <c r="T4745" s="201"/>
      <c r="AT4745" s="195" t="s">
        <v>188</v>
      </c>
      <c r="AU4745" s="195" t="s">
        <v>81</v>
      </c>
      <c r="AV4745" s="12" t="s">
        <v>81</v>
      </c>
      <c r="AW4745" s="12" t="s">
        <v>34</v>
      </c>
      <c r="AX4745" s="12" t="s">
        <v>72</v>
      </c>
      <c r="AY4745" s="195" t="s">
        <v>177</v>
      </c>
    </row>
    <row r="4746" spans="2:51" s="12" customFormat="1" ht="12">
      <c r="B4746" s="194"/>
      <c r="D4746" s="191" t="s">
        <v>188</v>
      </c>
      <c r="E4746" s="195" t="s">
        <v>3</v>
      </c>
      <c r="F4746" s="196" t="s">
        <v>822</v>
      </c>
      <c r="H4746" s="197">
        <v>13.73</v>
      </c>
      <c r="I4746" s="198"/>
      <c r="L4746" s="194"/>
      <c r="M4746" s="199"/>
      <c r="N4746" s="200"/>
      <c r="O4746" s="200"/>
      <c r="P4746" s="200"/>
      <c r="Q4746" s="200"/>
      <c r="R4746" s="200"/>
      <c r="S4746" s="200"/>
      <c r="T4746" s="201"/>
      <c r="AT4746" s="195" t="s">
        <v>188</v>
      </c>
      <c r="AU4746" s="195" t="s">
        <v>81</v>
      </c>
      <c r="AV4746" s="12" t="s">
        <v>81</v>
      </c>
      <c r="AW4746" s="12" t="s">
        <v>34</v>
      </c>
      <c r="AX4746" s="12" t="s">
        <v>72</v>
      </c>
      <c r="AY4746" s="195" t="s">
        <v>177</v>
      </c>
    </row>
    <row r="4747" spans="2:51" s="12" customFormat="1" ht="12">
      <c r="B4747" s="194"/>
      <c r="D4747" s="191" t="s">
        <v>188</v>
      </c>
      <c r="E4747" s="195" t="s">
        <v>3</v>
      </c>
      <c r="F4747" s="196" t="s">
        <v>823</v>
      </c>
      <c r="H4747" s="197">
        <v>7.7</v>
      </c>
      <c r="I4747" s="198"/>
      <c r="L4747" s="194"/>
      <c r="M4747" s="199"/>
      <c r="N4747" s="200"/>
      <c r="O4747" s="200"/>
      <c r="P4747" s="200"/>
      <c r="Q4747" s="200"/>
      <c r="R4747" s="200"/>
      <c r="S4747" s="200"/>
      <c r="T4747" s="201"/>
      <c r="AT4747" s="195" t="s">
        <v>188</v>
      </c>
      <c r="AU4747" s="195" t="s">
        <v>81</v>
      </c>
      <c r="AV4747" s="12" t="s">
        <v>81</v>
      </c>
      <c r="AW4747" s="12" t="s">
        <v>34</v>
      </c>
      <c r="AX4747" s="12" t="s">
        <v>72</v>
      </c>
      <c r="AY4747" s="195" t="s">
        <v>177</v>
      </c>
    </row>
    <row r="4748" spans="2:51" s="12" customFormat="1" ht="12">
      <c r="B4748" s="194"/>
      <c r="D4748" s="191" t="s">
        <v>188</v>
      </c>
      <c r="E4748" s="195" t="s">
        <v>3</v>
      </c>
      <c r="F4748" s="196" t="s">
        <v>824</v>
      </c>
      <c r="H4748" s="197">
        <v>9.1</v>
      </c>
      <c r="I4748" s="198"/>
      <c r="L4748" s="194"/>
      <c r="M4748" s="199"/>
      <c r="N4748" s="200"/>
      <c r="O4748" s="200"/>
      <c r="P4748" s="200"/>
      <c r="Q4748" s="200"/>
      <c r="R4748" s="200"/>
      <c r="S4748" s="200"/>
      <c r="T4748" s="201"/>
      <c r="AT4748" s="195" t="s">
        <v>188</v>
      </c>
      <c r="AU4748" s="195" t="s">
        <v>81</v>
      </c>
      <c r="AV4748" s="12" t="s">
        <v>81</v>
      </c>
      <c r="AW4748" s="12" t="s">
        <v>34</v>
      </c>
      <c r="AX4748" s="12" t="s">
        <v>72</v>
      </c>
      <c r="AY4748" s="195" t="s">
        <v>177</v>
      </c>
    </row>
    <row r="4749" spans="2:51" s="12" customFormat="1" ht="12">
      <c r="B4749" s="194"/>
      <c r="D4749" s="191" t="s">
        <v>188</v>
      </c>
      <c r="E4749" s="195" t="s">
        <v>3</v>
      </c>
      <c r="F4749" s="196" t="s">
        <v>825</v>
      </c>
      <c r="H4749" s="197">
        <v>21.5</v>
      </c>
      <c r="I4749" s="198"/>
      <c r="L4749" s="194"/>
      <c r="M4749" s="199"/>
      <c r="N4749" s="200"/>
      <c r="O4749" s="200"/>
      <c r="P4749" s="200"/>
      <c r="Q4749" s="200"/>
      <c r="R4749" s="200"/>
      <c r="S4749" s="200"/>
      <c r="T4749" s="201"/>
      <c r="AT4749" s="195" t="s">
        <v>188</v>
      </c>
      <c r="AU4749" s="195" t="s">
        <v>81</v>
      </c>
      <c r="AV4749" s="12" t="s">
        <v>81</v>
      </c>
      <c r="AW4749" s="12" t="s">
        <v>34</v>
      </c>
      <c r="AX4749" s="12" t="s">
        <v>72</v>
      </c>
      <c r="AY4749" s="195" t="s">
        <v>177</v>
      </c>
    </row>
    <row r="4750" spans="2:51" s="14" customFormat="1" ht="12">
      <c r="B4750" s="221"/>
      <c r="D4750" s="191" t="s">
        <v>188</v>
      </c>
      <c r="E4750" s="222" t="s">
        <v>3</v>
      </c>
      <c r="F4750" s="223" t="s">
        <v>358</v>
      </c>
      <c r="H4750" s="224">
        <v>199.89599999999996</v>
      </c>
      <c r="I4750" s="225"/>
      <c r="L4750" s="221"/>
      <c r="M4750" s="226"/>
      <c r="N4750" s="227"/>
      <c r="O4750" s="227"/>
      <c r="P4750" s="227"/>
      <c r="Q4750" s="227"/>
      <c r="R4750" s="227"/>
      <c r="S4750" s="227"/>
      <c r="T4750" s="228"/>
      <c r="AT4750" s="222" t="s">
        <v>188</v>
      </c>
      <c r="AU4750" s="222" t="s">
        <v>81</v>
      </c>
      <c r="AV4750" s="14" t="s">
        <v>194</v>
      </c>
      <c r="AW4750" s="14" t="s">
        <v>34</v>
      </c>
      <c r="AX4750" s="14" t="s">
        <v>72</v>
      </c>
      <c r="AY4750" s="222" t="s">
        <v>177</v>
      </c>
    </row>
    <row r="4751" spans="2:51" s="13" customFormat="1" ht="12">
      <c r="B4751" s="213"/>
      <c r="D4751" s="191" t="s">
        <v>188</v>
      </c>
      <c r="E4751" s="214" t="s">
        <v>3</v>
      </c>
      <c r="F4751" s="215" t="s">
        <v>359</v>
      </c>
      <c r="H4751" s="216">
        <v>2437.7089999999985</v>
      </c>
      <c r="I4751" s="217"/>
      <c r="L4751" s="213"/>
      <c r="M4751" s="218"/>
      <c r="N4751" s="219"/>
      <c r="O4751" s="219"/>
      <c r="P4751" s="219"/>
      <c r="Q4751" s="219"/>
      <c r="R4751" s="219"/>
      <c r="S4751" s="219"/>
      <c r="T4751" s="220"/>
      <c r="AT4751" s="214" t="s">
        <v>188</v>
      </c>
      <c r="AU4751" s="214" t="s">
        <v>81</v>
      </c>
      <c r="AV4751" s="13" t="s">
        <v>184</v>
      </c>
      <c r="AW4751" s="13" t="s">
        <v>34</v>
      </c>
      <c r="AX4751" s="13" t="s">
        <v>79</v>
      </c>
      <c r="AY4751" s="214" t="s">
        <v>177</v>
      </c>
    </row>
    <row r="4752" spans="2:65" s="1" customFormat="1" ht="24" customHeight="1">
      <c r="B4752" s="177"/>
      <c r="C4752" s="178" t="s">
        <v>3248</v>
      </c>
      <c r="D4752" s="178" t="s">
        <v>179</v>
      </c>
      <c r="E4752" s="179" t="s">
        <v>3249</v>
      </c>
      <c r="F4752" s="180" t="s">
        <v>3250</v>
      </c>
      <c r="G4752" s="181" t="s">
        <v>494</v>
      </c>
      <c r="H4752" s="182">
        <v>2893.97</v>
      </c>
      <c r="I4752" s="183"/>
      <c r="J4752" s="184">
        <f>ROUND(I4752*H4752,2)</f>
        <v>0</v>
      </c>
      <c r="K4752" s="180" t="s">
        <v>183</v>
      </c>
      <c r="L4752" s="37"/>
      <c r="M4752" s="185" t="s">
        <v>3</v>
      </c>
      <c r="N4752" s="186" t="s">
        <v>43</v>
      </c>
      <c r="O4752" s="70"/>
      <c r="P4752" s="187">
        <f>O4752*H4752</f>
        <v>0</v>
      </c>
      <c r="Q4752" s="187">
        <v>0.00031</v>
      </c>
      <c r="R4752" s="187">
        <f>Q4752*H4752</f>
        <v>0.8971307</v>
      </c>
      <c r="S4752" s="187">
        <v>0</v>
      </c>
      <c r="T4752" s="188">
        <f>S4752*H4752</f>
        <v>0</v>
      </c>
      <c r="AR4752" s="189" t="s">
        <v>265</v>
      </c>
      <c r="AT4752" s="189" t="s">
        <v>179</v>
      </c>
      <c r="AU4752" s="189" t="s">
        <v>81</v>
      </c>
      <c r="AY4752" s="18" t="s">
        <v>177</v>
      </c>
      <c r="BE4752" s="190">
        <f>IF(N4752="základní",J4752,0)</f>
        <v>0</v>
      </c>
      <c r="BF4752" s="190">
        <f>IF(N4752="snížená",J4752,0)</f>
        <v>0</v>
      </c>
      <c r="BG4752" s="190">
        <f>IF(N4752="zákl. přenesená",J4752,0)</f>
        <v>0</v>
      </c>
      <c r="BH4752" s="190">
        <f>IF(N4752="sníž. přenesená",J4752,0)</f>
        <v>0</v>
      </c>
      <c r="BI4752" s="190">
        <f>IF(N4752="nulová",J4752,0)</f>
        <v>0</v>
      </c>
      <c r="BJ4752" s="18" t="s">
        <v>79</v>
      </c>
      <c r="BK4752" s="190">
        <f>ROUND(I4752*H4752,2)</f>
        <v>0</v>
      </c>
      <c r="BL4752" s="18" t="s">
        <v>265</v>
      </c>
      <c r="BM4752" s="189" t="s">
        <v>3251</v>
      </c>
    </row>
    <row r="4753" spans="2:47" s="1" customFormat="1" ht="12">
      <c r="B4753" s="37"/>
      <c r="D4753" s="191" t="s">
        <v>186</v>
      </c>
      <c r="F4753" s="192" t="s">
        <v>3252</v>
      </c>
      <c r="I4753" s="122"/>
      <c r="L4753" s="37"/>
      <c r="M4753" s="193"/>
      <c r="N4753" s="70"/>
      <c r="O4753" s="70"/>
      <c r="P4753" s="70"/>
      <c r="Q4753" s="70"/>
      <c r="R4753" s="70"/>
      <c r="S4753" s="70"/>
      <c r="T4753" s="71"/>
      <c r="AT4753" s="18" t="s">
        <v>186</v>
      </c>
      <c r="AU4753" s="18" t="s">
        <v>81</v>
      </c>
    </row>
    <row r="4754" spans="2:51" s="12" customFormat="1" ht="12">
      <c r="B4754" s="194"/>
      <c r="D4754" s="191" t="s">
        <v>188</v>
      </c>
      <c r="E4754" s="195" t="s">
        <v>3</v>
      </c>
      <c r="F4754" s="196" t="s">
        <v>3253</v>
      </c>
      <c r="H4754" s="197">
        <v>16.1</v>
      </c>
      <c r="I4754" s="198"/>
      <c r="L4754" s="194"/>
      <c r="M4754" s="199"/>
      <c r="N4754" s="200"/>
      <c r="O4754" s="200"/>
      <c r="P4754" s="200"/>
      <c r="Q4754" s="200"/>
      <c r="R4754" s="200"/>
      <c r="S4754" s="200"/>
      <c r="T4754" s="201"/>
      <c r="AT4754" s="195" t="s">
        <v>188</v>
      </c>
      <c r="AU4754" s="195" t="s">
        <v>81</v>
      </c>
      <c r="AV4754" s="12" t="s">
        <v>81</v>
      </c>
      <c r="AW4754" s="12" t="s">
        <v>34</v>
      </c>
      <c r="AX4754" s="12" t="s">
        <v>72</v>
      </c>
      <c r="AY4754" s="195" t="s">
        <v>177</v>
      </c>
    </row>
    <row r="4755" spans="2:51" s="12" customFormat="1" ht="12">
      <c r="B4755" s="194"/>
      <c r="D4755" s="191" t="s">
        <v>188</v>
      </c>
      <c r="E4755" s="195" t="s">
        <v>3</v>
      </c>
      <c r="F4755" s="196" t="s">
        <v>3254</v>
      </c>
      <c r="H4755" s="197">
        <v>13.5</v>
      </c>
      <c r="I4755" s="198"/>
      <c r="L4755" s="194"/>
      <c r="M4755" s="199"/>
      <c r="N4755" s="200"/>
      <c r="O4755" s="200"/>
      <c r="P4755" s="200"/>
      <c r="Q4755" s="200"/>
      <c r="R4755" s="200"/>
      <c r="S4755" s="200"/>
      <c r="T4755" s="201"/>
      <c r="AT4755" s="195" t="s">
        <v>188</v>
      </c>
      <c r="AU4755" s="195" t="s">
        <v>81</v>
      </c>
      <c r="AV4755" s="12" t="s">
        <v>81</v>
      </c>
      <c r="AW4755" s="12" t="s">
        <v>34</v>
      </c>
      <c r="AX4755" s="12" t="s">
        <v>72</v>
      </c>
      <c r="AY4755" s="195" t="s">
        <v>177</v>
      </c>
    </row>
    <row r="4756" spans="2:51" s="12" customFormat="1" ht="12">
      <c r="B4756" s="194"/>
      <c r="D4756" s="191" t="s">
        <v>188</v>
      </c>
      <c r="E4756" s="195" t="s">
        <v>3</v>
      </c>
      <c r="F4756" s="196" t="s">
        <v>3255</v>
      </c>
      <c r="H4756" s="197">
        <v>13</v>
      </c>
      <c r="I4756" s="198"/>
      <c r="L4756" s="194"/>
      <c r="M4756" s="199"/>
      <c r="N4756" s="200"/>
      <c r="O4756" s="200"/>
      <c r="P4756" s="200"/>
      <c r="Q4756" s="200"/>
      <c r="R4756" s="200"/>
      <c r="S4756" s="200"/>
      <c r="T4756" s="201"/>
      <c r="AT4756" s="195" t="s">
        <v>188</v>
      </c>
      <c r="AU4756" s="195" t="s">
        <v>81</v>
      </c>
      <c r="AV4756" s="12" t="s">
        <v>81</v>
      </c>
      <c r="AW4756" s="12" t="s">
        <v>34</v>
      </c>
      <c r="AX4756" s="12" t="s">
        <v>72</v>
      </c>
      <c r="AY4756" s="195" t="s">
        <v>177</v>
      </c>
    </row>
    <row r="4757" spans="2:51" s="12" customFormat="1" ht="12">
      <c r="B4757" s="194"/>
      <c r="D4757" s="191" t="s">
        <v>188</v>
      </c>
      <c r="E4757" s="195" t="s">
        <v>3</v>
      </c>
      <c r="F4757" s="196" t="s">
        <v>3256</v>
      </c>
      <c r="H4757" s="197">
        <v>4.6</v>
      </c>
      <c r="I4757" s="198"/>
      <c r="L4757" s="194"/>
      <c r="M4757" s="199"/>
      <c r="N4757" s="200"/>
      <c r="O4757" s="200"/>
      <c r="P4757" s="200"/>
      <c r="Q4757" s="200"/>
      <c r="R4757" s="200"/>
      <c r="S4757" s="200"/>
      <c r="T4757" s="201"/>
      <c r="AT4757" s="195" t="s">
        <v>188</v>
      </c>
      <c r="AU4757" s="195" t="s">
        <v>81</v>
      </c>
      <c r="AV4757" s="12" t="s">
        <v>81</v>
      </c>
      <c r="AW4757" s="12" t="s">
        <v>34</v>
      </c>
      <c r="AX4757" s="12" t="s">
        <v>72</v>
      </c>
      <c r="AY4757" s="195" t="s">
        <v>177</v>
      </c>
    </row>
    <row r="4758" spans="2:51" s="12" customFormat="1" ht="12">
      <c r="B4758" s="194"/>
      <c r="D4758" s="191" t="s">
        <v>188</v>
      </c>
      <c r="E4758" s="195" t="s">
        <v>3</v>
      </c>
      <c r="F4758" s="196" t="s">
        <v>3257</v>
      </c>
      <c r="H4758" s="197">
        <v>17.1</v>
      </c>
      <c r="I4758" s="198"/>
      <c r="L4758" s="194"/>
      <c r="M4758" s="199"/>
      <c r="N4758" s="200"/>
      <c r="O4758" s="200"/>
      <c r="P4758" s="200"/>
      <c r="Q4758" s="200"/>
      <c r="R4758" s="200"/>
      <c r="S4758" s="200"/>
      <c r="T4758" s="201"/>
      <c r="AT4758" s="195" t="s">
        <v>188</v>
      </c>
      <c r="AU4758" s="195" t="s">
        <v>81</v>
      </c>
      <c r="AV4758" s="12" t="s">
        <v>81</v>
      </c>
      <c r="AW4758" s="12" t="s">
        <v>34</v>
      </c>
      <c r="AX4758" s="12" t="s">
        <v>72</v>
      </c>
      <c r="AY4758" s="195" t="s">
        <v>177</v>
      </c>
    </row>
    <row r="4759" spans="2:51" s="12" customFormat="1" ht="12">
      <c r="B4759" s="194"/>
      <c r="D4759" s="191" t="s">
        <v>188</v>
      </c>
      <c r="E4759" s="195" t="s">
        <v>3</v>
      </c>
      <c r="F4759" s="196" t="s">
        <v>3258</v>
      </c>
      <c r="H4759" s="197">
        <v>14</v>
      </c>
      <c r="I4759" s="198"/>
      <c r="L4759" s="194"/>
      <c r="M4759" s="199"/>
      <c r="N4759" s="200"/>
      <c r="O4759" s="200"/>
      <c r="P4759" s="200"/>
      <c r="Q4759" s="200"/>
      <c r="R4759" s="200"/>
      <c r="S4759" s="200"/>
      <c r="T4759" s="201"/>
      <c r="AT4759" s="195" t="s">
        <v>188</v>
      </c>
      <c r="AU4759" s="195" t="s">
        <v>81</v>
      </c>
      <c r="AV4759" s="12" t="s">
        <v>81</v>
      </c>
      <c r="AW4759" s="12" t="s">
        <v>34</v>
      </c>
      <c r="AX4759" s="12" t="s">
        <v>72</v>
      </c>
      <c r="AY4759" s="195" t="s">
        <v>177</v>
      </c>
    </row>
    <row r="4760" spans="2:51" s="12" customFormat="1" ht="12">
      <c r="B4760" s="194"/>
      <c r="D4760" s="191" t="s">
        <v>188</v>
      </c>
      <c r="E4760" s="195" t="s">
        <v>3</v>
      </c>
      <c r="F4760" s="196" t="s">
        <v>3255</v>
      </c>
      <c r="H4760" s="197">
        <v>13</v>
      </c>
      <c r="I4760" s="198"/>
      <c r="L4760" s="194"/>
      <c r="M4760" s="199"/>
      <c r="N4760" s="200"/>
      <c r="O4760" s="200"/>
      <c r="P4760" s="200"/>
      <c r="Q4760" s="200"/>
      <c r="R4760" s="200"/>
      <c r="S4760" s="200"/>
      <c r="T4760" s="201"/>
      <c r="AT4760" s="195" t="s">
        <v>188</v>
      </c>
      <c r="AU4760" s="195" t="s">
        <v>81</v>
      </c>
      <c r="AV4760" s="12" t="s">
        <v>81</v>
      </c>
      <c r="AW4760" s="12" t="s">
        <v>34</v>
      </c>
      <c r="AX4760" s="12" t="s">
        <v>72</v>
      </c>
      <c r="AY4760" s="195" t="s">
        <v>177</v>
      </c>
    </row>
    <row r="4761" spans="2:51" s="12" customFormat="1" ht="12">
      <c r="B4761" s="194"/>
      <c r="D4761" s="191" t="s">
        <v>188</v>
      </c>
      <c r="E4761" s="195" t="s">
        <v>3</v>
      </c>
      <c r="F4761" s="196" t="s">
        <v>3259</v>
      </c>
      <c r="H4761" s="197">
        <v>13.2</v>
      </c>
      <c r="I4761" s="198"/>
      <c r="L4761" s="194"/>
      <c r="M4761" s="199"/>
      <c r="N4761" s="200"/>
      <c r="O4761" s="200"/>
      <c r="P4761" s="200"/>
      <c r="Q4761" s="200"/>
      <c r="R4761" s="200"/>
      <c r="S4761" s="200"/>
      <c r="T4761" s="201"/>
      <c r="AT4761" s="195" t="s">
        <v>188</v>
      </c>
      <c r="AU4761" s="195" t="s">
        <v>81</v>
      </c>
      <c r="AV4761" s="12" t="s">
        <v>81</v>
      </c>
      <c r="AW4761" s="12" t="s">
        <v>34</v>
      </c>
      <c r="AX4761" s="12" t="s">
        <v>72</v>
      </c>
      <c r="AY4761" s="195" t="s">
        <v>177</v>
      </c>
    </row>
    <row r="4762" spans="2:51" s="12" customFormat="1" ht="12">
      <c r="B4762" s="194"/>
      <c r="D4762" s="191" t="s">
        <v>188</v>
      </c>
      <c r="E4762" s="195" t="s">
        <v>3</v>
      </c>
      <c r="F4762" s="196" t="s">
        <v>3260</v>
      </c>
      <c r="H4762" s="197">
        <v>17.5</v>
      </c>
      <c r="I4762" s="198"/>
      <c r="L4762" s="194"/>
      <c r="M4762" s="199"/>
      <c r="N4762" s="200"/>
      <c r="O4762" s="200"/>
      <c r="P4762" s="200"/>
      <c r="Q4762" s="200"/>
      <c r="R4762" s="200"/>
      <c r="S4762" s="200"/>
      <c r="T4762" s="201"/>
      <c r="AT4762" s="195" t="s">
        <v>188</v>
      </c>
      <c r="AU4762" s="195" t="s">
        <v>81</v>
      </c>
      <c r="AV4762" s="12" t="s">
        <v>81</v>
      </c>
      <c r="AW4762" s="12" t="s">
        <v>34</v>
      </c>
      <c r="AX4762" s="12" t="s">
        <v>72</v>
      </c>
      <c r="AY4762" s="195" t="s">
        <v>177</v>
      </c>
    </row>
    <row r="4763" spans="2:51" s="12" customFormat="1" ht="12">
      <c r="B4763" s="194"/>
      <c r="D4763" s="191" t="s">
        <v>188</v>
      </c>
      <c r="E4763" s="195" t="s">
        <v>3</v>
      </c>
      <c r="F4763" s="196" t="s">
        <v>3261</v>
      </c>
      <c r="H4763" s="197">
        <v>13.6</v>
      </c>
      <c r="I4763" s="198"/>
      <c r="L4763" s="194"/>
      <c r="M4763" s="199"/>
      <c r="N4763" s="200"/>
      <c r="O4763" s="200"/>
      <c r="P4763" s="200"/>
      <c r="Q4763" s="200"/>
      <c r="R4763" s="200"/>
      <c r="S4763" s="200"/>
      <c r="T4763" s="201"/>
      <c r="AT4763" s="195" t="s">
        <v>188</v>
      </c>
      <c r="AU4763" s="195" t="s">
        <v>81</v>
      </c>
      <c r="AV4763" s="12" t="s">
        <v>81</v>
      </c>
      <c r="AW4763" s="12" t="s">
        <v>34</v>
      </c>
      <c r="AX4763" s="12" t="s">
        <v>72</v>
      </c>
      <c r="AY4763" s="195" t="s">
        <v>177</v>
      </c>
    </row>
    <row r="4764" spans="2:51" s="12" customFormat="1" ht="12">
      <c r="B4764" s="194"/>
      <c r="D4764" s="191" t="s">
        <v>188</v>
      </c>
      <c r="E4764" s="195" t="s">
        <v>3</v>
      </c>
      <c r="F4764" s="196" t="s">
        <v>3262</v>
      </c>
      <c r="H4764" s="197">
        <v>14</v>
      </c>
      <c r="I4764" s="198"/>
      <c r="L4764" s="194"/>
      <c r="M4764" s="199"/>
      <c r="N4764" s="200"/>
      <c r="O4764" s="200"/>
      <c r="P4764" s="200"/>
      <c r="Q4764" s="200"/>
      <c r="R4764" s="200"/>
      <c r="S4764" s="200"/>
      <c r="T4764" s="201"/>
      <c r="AT4764" s="195" t="s">
        <v>188</v>
      </c>
      <c r="AU4764" s="195" t="s">
        <v>81</v>
      </c>
      <c r="AV4764" s="12" t="s">
        <v>81</v>
      </c>
      <c r="AW4764" s="12" t="s">
        <v>34</v>
      </c>
      <c r="AX4764" s="12" t="s">
        <v>72</v>
      </c>
      <c r="AY4764" s="195" t="s">
        <v>177</v>
      </c>
    </row>
    <row r="4765" spans="2:51" s="12" customFormat="1" ht="12">
      <c r="B4765" s="194"/>
      <c r="D4765" s="191" t="s">
        <v>188</v>
      </c>
      <c r="E4765" s="195" t="s">
        <v>3</v>
      </c>
      <c r="F4765" s="196" t="s">
        <v>3263</v>
      </c>
      <c r="H4765" s="197">
        <v>16.1</v>
      </c>
      <c r="I4765" s="198"/>
      <c r="L4765" s="194"/>
      <c r="M4765" s="199"/>
      <c r="N4765" s="200"/>
      <c r="O4765" s="200"/>
      <c r="P4765" s="200"/>
      <c r="Q4765" s="200"/>
      <c r="R4765" s="200"/>
      <c r="S4765" s="200"/>
      <c r="T4765" s="201"/>
      <c r="AT4765" s="195" t="s">
        <v>188</v>
      </c>
      <c r="AU4765" s="195" t="s">
        <v>81</v>
      </c>
      <c r="AV4765" s="12" t="s">
        <v>81</v>
      </c>
      <c r="AW4765" s="12" t="s">
        <v>34</v>
      </c>
      <c r="AX4765" s="12" t="s">
        <v>72</v>
      </c>
      <c r="AY4765" s="195" t="s">
        <v>177</v>
      </c>
    </row>
    <row r="4766" spans="2:51" s="12" customFormat="1" ht="12">
      <c r="B4766" s="194"/>
      <c r="D4766" s="191" t="s">
        <v>188</v>
      </c>
      <c r="E4766" s="195" t="s">
        <v>3</v>
      </c>
      <c r="F4766" s="196" t="s">
        <v>3264</v>
      </c>
      <c r="H4766" s="197">
        <v>17.8</v>
      </c>
      <c r="I4766" s="198"/>
      <c r="L4766" s="194"/>
      <c r="M4766" s="199"/>
      <c r="N4766" s="200"/>
      <c r="O4766" s="200"/>
      <c r="P4766" s="200"/>
      <c r="Q4766" s="200"/>
      <c r="R4766" s="200"/>
      <c r="S4766" s="200"/>
      <c r="T4766" s="201"/>
      <c r="AT4766" s="195" t="s">
        <v>188</v>
      </c>
      <c r="AU4766" s="195" t="s">
        <v>81</v>
      </c>
      <c r="AV4766" s="12" t="s">
        <v>81</v>
      </c>
      <c r="AW4766" s="12" t="s">
        <v>34</v>
      </c>
      <c r="AX4766" s="12" t="s">
        <v>72</v>
      </c>
      <c r="AY4766" s="195" t="s">
        <v>177</v>
      </c>
    </row>
    <row r="4767" spans="2:51" s="12" customFormat="1" ht="12">
      <c r="B4767" s="194"/>
      <c r="D4767" s="191" t="s">
        <v>188</v>
      </c>
      <c r="E4767" s="195" t="s">
        <v>3</v>
      </c>
      <c r="F4767" s="196" t="s">
        <v>3265</v>
      </c>
      <c r="H4767" s="197">
        <v>28.4</v>
      </c>
      <c r="I4767" s="198"/>
      <c r="L4767" s="194"/>
      <c r="M4767" s="199"/>
      <c r="N4767" s="200"/>
      <c r="O4767" s="200"/>
      <c r="P4767" s="200"/>
      <c r="Q4767" s="200"/>
      <c r="R4767" s="200"/>
      <c r="S4767" s="200"/>
      <c r="T4767" s="201"/>
      <c r="AT4767" s="195" t="s">
        <v>188</v>
      </c>
      <c r="AU4767" s="195" t="s">
        <v>81</v>
      </c>
      <c r="AV4767" s="12" t="s">
        <v>81</v>
      </c>
      <c r="AW4767" s="12" t="s">
        <v>34</v>
      </c>
      <c r="AX4767" s="12" t="s">
        <v>72</v>
      </c>
      <c r="AY4767" s="195" t="s">
        <v>177</v>
      </c>
    </row>
    <row r="4768" spans="2:51" s="12" customFormat="1" ht="12">
      <c r="B4768" s="194"/>
      <c r="D4768" s="191" t="s">
        <v>188</v>
      </c>
      <c r="E4768" s="195" t="s">
        <v>3</v>
      </c>
      <c r="F4768" s="196" t="s">
        <v>3266</v>
      </c>
      <c r="H4768" s="197">
        <v>25.9</v>
      </c>
      <c r="I4768" s="198"/>
      <c r="L4768" s="194"/>
      <c r="M4768" s="199"/>
      <c r="N4768" s="200"/>
      <c r="O4768" s="200"/>
      <c r="P4768" s="200"/>
      <c r="Q4768" s="200"/>
      <c r="R4768" s="200"/>
      <c r="S4768" s="200"/>
      <c r="T4768" s="201"/>
      <c r="AT4768" s="195" t="s">
        <v>188</v>
      </c>
      <c r="AU4768" s="195" t="s">
        <v>81</v>
      </c>
      <c r="AV4768" s="12" t="s">
        <v>81</v>
      </c>
      <c r="AW4768" s="12" t="s">
        <v>34</v>
      </c>
      <c r="AX4768" s="12" t="s">
        <v>72</v>
      </c>
      <c r="AY4768" s="195" t="s">
        <v>177</v>
      </c>
    </row>
    <row r="4769" spans="2:51" s="12" customFormat="1" ht="12">
      <c r="B4769" s="194"/>
      <c r="D4769" s="191" t="s">
        <v>188</v>
      </c>
      <c r="E4769" s="195" t="s">
        <v>3</v>
      </c>
      <c r="F4769" s="196" t="s">
        <v>3267</v>
      </c>
      <c r="H4769" s="197">
        <v>39</v>
      </c>
      <c r="I4769" s="198"/>
      <c r="L4769" s="194"/>
      <c r="M4769" s="199"/>
      <c r="N4769" s="200"/>
      <c r="O4769" s="200"/>
      <c r="P4769" s="200"/>
      <c r="Q4769" s="200"/>
      <c r="R4769" s="200"/>
      <c r="S4769" s="200"/>
      <c r="T4769" s="201"/>
      <c r="AT4769" s="195" t="s">
        <v>188</v>
      </c>
      <c r="AU4769" s="195" t="s">
        <v>81</v>
      </c>
      <c r="AV4769" s="12" t="s">
        <v>81</v>
      </c>
      <c r="AW4769" s="12" t="s">
        <v>34</v>
      </c>
      <c r="AX4769" s="12" t="s">
        <v>72</v>
      </c>
      <c r="AY4769" s="195" t="s">
        <v>177</v>
      </c>
    </row>
    <row r="4770" spans="2:51" s="12" customFormat="1" ht="12">
      <c r="B4770" s="194"/>
      <c r="D4770" s="191" t="s">
        <v>188</v>
      </c>
      <c r="E4770" s="195" t="s">
        <v>3</v>
      </c>
      <c r="F4770" s="196" t="s">
        <v>3265</v>
      </c>
      <c r="H4770" s="197">
        <v>28.4</v>
      </c>
      <c r="I4770" s="198"/>
      <c r="L4770" s="194"/>
      <c r="M4770" s="199"/>
      <c r="N4770" s="200"/>
      <c r="O4770" s="200"/>
      <c r="P4770" s="200"/>
      <c r="Q4770" s="200"/>
      <c r="R4770" s="200"/>
      <c r="S4770" s="200"/>
      <c r="T4770" s="201"/>
      <c r="AT4770" s="195" t="s">
        <v>188</v>
      </c>
      <c r="AU4770" s="195" t="s">
        <v>81</v>
      </c>
      <c r="AV4770" s="12" t="s">
        <v>81</v>
      </c>
      <c r="AW4770" s="12" t="s">
        <v>34</v>
      </c>
      <c r="AX4770" s="12" t="s">
        <v>72</v>
      </c>
      <c r="AY4770" s="195" t="s">
        <v>177</v>
      </c>
    </row>
    <row r="4771" spans="2:51" s="12" customFormat="1" ht="12">
      <c r="B4771" s="194"/>
      <c r="D4771" s="191" t="s">
        <v>188</v>
      </c>
      <c r="E4771" s="195" t="s">
        <v>3</v>
      </c>
      <c r="F4771" s="196" t="s">
        <v>3268</v>
      </c>
      <c r="H4771" s="197">
        <v>25.9</v>
      </c>
      <c r="I4771" s="198"/>
      <c r="L4771" s="194"/>
      <c r="M4771" s="199"/>
      <c r="N4771" s="200"/>
      <c r="O4771" s="200"/>
      <c r="P4771" s="200"/>
      <c r="Q4771" s="200"/>
      <c r="R4771" s="200"/>
      <c r="S4771" s="200"/>
      <c r="T4771" s="201"/>
      <c r="AT4771" s="195" t="s">
        <v>188</v>
      </c>
      <c r="AU4771" s="195" t="s">
        <v>81</v>
      </c>
      <c r="AV4771" s="12" t="s">
        <v>81</v>
      </c>
      <c r="AW4771" s="12" t="s">
        <v>34</v>
      </c>
      <c r="AX4771" s="12" t="s">
        <v>72</v>
      </c>
      <c r="AY4771" s="195" t="s">
        <v>177</v>
      </c>
    </row>
    <row r="4772" spans="2:51" s="12" customFormat="1" ht="12">
      <c r="B4772" s="194"/>
      <c r="D4772" s="191" t="s">
        <v>188</v>
      </c>
      <c r="E4772" s="195" t="s">
        <v>3</v>
      </c>
      <c r="F4772" s="196" t="s">
        <v>3267</v>
      </c>
      <c r="H4772" s="197">
        <v>39</v>
      </c>
      <c r="I4772" s="198"/>
      <c r="L4772" s="194"/>
      <c r="M4772" s="199"/>
      <c r="N4772" s="200"/>
      <c r="O4772" s="200"/>
      <c r="P4772" s="200"/>
      <c r="Q4772" s="200"/>
      <c r="R4772" s="200"/>
      <c r="S4772" s="200"/>
      <c r="T4772" s="201"/>
      <c r="AT4772" s="195" t="s">
        <v>188</v>
      </c>
      <c r="AU4772" s="195" t="s">
        <v>81</v>
      </c>
      <c r="AV4772" s="12" t="s">
        <v>81</v>
      </c>
      <c r="AW4772" s="12" t="s">
        <v>34</v>
      </c>
      <c r="AX4772" s="12" t="s">
        <v>72</v>
      </c>
      <c r="AY4772" s="195" t="s">
        <v>177</v>
      </c>
    </row>
    <row r="4773" spans="2:51" s="12" customFormat="1" ht="12">
      <c r="B4773" s="194"/>
      <c r="D4773" s="191" t="s">
        <v>188</v>
      </c>
      <c r="E4773" s="195" t="s">
        <v>3</v>
      </c>
      <c r="F4773" s="196" t="s">
        <v>3269</v>
      </c>
      <c r="H4773" s="197">
        <v>3.7</v>
      </c>
      <c r="I4773" s="198"/>
      <c r="L4773" s="194"/>
      <c r="M4773" s="199"/>
      <c r="N4773" s="200"/>
      <c r="O4773" s="200"/>
      <c r="P4773" s="200"/>
      <c r="Q4773" s="200"/>
      <c r="R4773" s="200"/>
      <c r="S4773" s="200"/>
      <c r="T4773" s="201"/>
      <c r="AT4773" s="195" t="s">
        <v>188</v>
      </c>
      <c r="AU4773" s="195" t="s">
        <v>81</v>
      </c>
      <c r="AV4773" s="12" t="s">
        <v>81</v>
      </c>
      <c r="AW4773" s="12" t="s">
        <v>34</v>
      </c>
      <c r="AX4773" s="12" t="s">
        <v>72</v>
      </c>
      <c r="AY4773" s="195" t="s">
        <v>177</v>
      </c>
    </row>
    <row r="4774" spans="2:51" s="12" customFormat="1" ht="12">
      <c r="B4774" s="194"/>
      <c r="D4774" s="191" t="s">
        <v>188</v>
      </c>
      <c r="E4774" s="195" t="s">
        <v>3</v>
      </c>
      <c r="F4774" s="196" t="s">
        <v>3270</v>
      </c>
      <c r="H4774" s="197">
        <v>19.49</v>
      </c>
      <c r="I4774" s="198"/>
      <c r="L4774" s="194"/>
      <c r="M4774" s="199"/>
      <c r="N4774" s="200"/>
      <c r="O4774" s="200"/>
      <c r="P4774" s="200"/>
      <c r="Q4774" s="200"/>
      <c r="R4774" s="200"/>
      <c r="S4774" s="200"/>
      <c r="T4774" s="201"/>
      <c r="AT4774" s="195" t="s">
        <v>188</v>
      </c>
      <c r="AU4774" s="195" t="s">
        <v>81</v>
      </c>
      <c r="AV4774" s="12" t="s">
        <v>81</v>
      </c>
      <c r="AW4774" s="12" t="s">
        <v>34</v>
      </c>
      <c r="AX4774" s="12" t="s">
        <v>72</v>
      </c>
      <c r="AY4774" s="195" t="s">
        <v>177</v>
      </c>
    </row>
    <row r="4775" spans="2:51" s="12" customFormat="1" ht="12">
      <c r="B4775" s="194"/>
      <c r="D4775" s="191" t="s">
        <v>188</v>
      </c>
      <c r="E4775" s="195" t="s">
        <v>3</v>
      </c>
      <c r="F4775" s="196" t="s">
        <v>3271</v>
      </c>
      <c r="H4775" s="197">
        <v>5.7</v>
      </c>
      <c r="I4775" s="198"/>
      <c r="L4775" s="194"/>
      <c r="M4775" s="199"/>
      <c r="N4775" s="200"/>
      <c r="O4775" s="200"/>
      <c r="P4775" s="200"/>
      <c r="Q4775" s="200"/>
      <c r="R4775" s="200"/>
      <c r="S4775" s="200"/>
      <c r="T4775" s="201"/>
      <c r="AT4775" s="195" t="s">
        <v>188</v>
      </c>
      <c r="AU4775" s="195" t="s">
        <v>81</v>
      </c>
      <c r="AV4775" s="12" t="s">
        <v>81</v>
      </c>
      <c r="AW4775" s="12" t="s">
        <v>34</v>
      </c>
      <c r="AX4775" s="12" t="s">
        <v>72</v>
      </c>
      <c r="AY4775" s="195" t="s">
        <v>177</v>
      </c>
    </row>
    <row r="4776" spans="2:51" s="12" customFormat="1" ht="12">
      <c r="B4776" s="194"/>
      <c r="D4776" s="191" t="s">
        <v>188</v>
      </c>
      <c r="E4776" s="195" t="s">
        <v>3</v>
      </c>
      <c r="F4776" s="196" t="s">
        <v>3271</v>
      </c>
      <c r="H4776" s="197">
        <v>5.7</v>
      </c>
      <c r="I4776" s="198"/>
      <c r="L4776" s="194"/>
      <c r="M4776" s="199"/>
      <c r="N4776" s="200"/>
      <c r="O4776" s="200"/>
      <c r="P4776" s="200"/>
      <c r="Q4776" s="200"/>
      <c r="R4776" s="200"/>
      <c r="S4776" s="200"/>
      <c r="T4776" s="201"/>
      <c r="AT4776" s="195" t="s">
        <v>188</v>
      </c>
      <c r="AU4776" s="195" t="s">
        <v>81</v>
      </c>
      <c r="AV4776" s="12" t="s">
        <v>81</v>
      </c>
      <c r="AW4776" s="12" t="s">
        <v>34</v>
      </c>
      <c r="AX4776" s="12" t="s">
        <v>72</v>
      </c>
      <c r="AY4776" s="195" t="s">
        <v>177</v>
      </c>
    </row>
    <row r="4777" spans="2:51" s="12" customFormat="1" ht="12">
      <c r="B4777" s="194"/>
      <c r="D4777" s="191" t="s">
        <v>188</v>
      </c>
      <c r="E4777" s="195" t="s">
        <v>3</v>
      </c>
      <c r="F4777" s="196" t="s">
        <v>3272</v>
      </c>
      <c r="H4777" s="197">
        <v>3.75</v>
      </c>
      <c r="I4777" s="198"/>
      <c r="L4777" s="194"/>
      <c r="M4777" s="199"/>
      <c r="N4777" s="200"/>
      <c r="O4777" s="200"/>
      <c r="P4777" s="200"/>
      <c r="Q4777" s="200"/>
      <c r="R4777" s="200"/>
      <c r="S4777" s="200"/>
      <c r="T4777" s="201"/>
      <c r="AT4777" s="195" t="s">
        <v>188</v>
      </c>
      <c r="AU4777" s="195" t="s">
        <v>81</v>
      </c>
      <c r="AV4777" s="12" t="s">
        <v>81</v>
      </c>
      <c r="AW4777" s="12" t="s">
        <v>34</v>
      </c>
      <c r="AX4777" s="12" t="s">
        <v>72</v>
      </c>
      <c r="AY4777" s="195" t="s">
        <v>177</v>
      </c>
    </row>
    <row r="4778" spans="2:51" s="12" customFormat="1" ht="12">
      <c r="B4778" s="194"/>
      <c r="D4778" s="191" t="s">
        <v>188</v>
      </c>
      <c r="E4778" s="195" t="s">
        <v>3</v>
      </c>
      <c r="F4778" s="196" t="s">
        <v>3273</v>
      </c>
      <c r="H4778" s="197">
        <v>15.5</v>
      </c>
      <c r="I4778" s="198"/>
      <c r="L4778" s="194"/>
      <c r="M4778" s="199"/>
      <c r="N4778" s="200"/>
      <c r="O4778" s="200"/>
      <c r="P4778" s="200"/>
      <c r="Q4778" s="200"/>
      <c r="R4778" s="200"/>
      <c r="S4778" s="200"/>
      <c r="T4778" s="201"/>
      <c r="AT4778" s="195" t="s">
        <v>188</v>
      </c>
      <c r="AU4778" s="195" t="s">
        <v>81</v>
      </c>
      <c r="AV4778" s="12" t="s">
        <v>81</v>
      </c>
      <c r="AW4778" s="12" t="s">
        <v>34</v>
      </c>
      <c r="AX4778" s="12" t="s">
        <v>72</v>
      </c>
      <c r="AY4778" s="195" t="s">
        <v>177</v>
      </c>
    </row>
    <row r="4779" spans="2:51" s="12" customFormat="1" ht="12">
      <c r="B4779" s="194"/>
      <c r="D4779" s="191" t="s">
        <v>188</v>
      </c>
      <c r="E4779" s="195" t="s">
        <v>3</v>
      </c>
      <c r="F4779" s="196" t="s">
        <v>3274</v>
      </c>
      <c r="H4779" s="197">
        <v>3.1</v>
      </c>
      <c r="I4779" s="198"/>
      <c r="L4779" s="194"/>
      <c r="M4779" s="199"/>
      <c r="N4779" s="200"/>
      <c r="O4779" s="200"/>
      <c r="P4779" s="200"/>
      <c r="Q4779" s="200"/>
      <c r="R4779" s="200"/>
      <c r="S4779" s="200"/>
      <c r="T4779" s="201"/>
      <c r="AT4779" s="195" t="s">
        <v>188</v>
      </c>
      <c r="AU4779" s="195" t="s">
        <v>81</v>
      </c>
      <c r="AV4779" s="12" t="s">
        <v>81</v>
      </c>
      <c r="AW4779" s="12" t="s">
        <v>34</v>
      </c>
      <c r="AX4779" s="12" t="s">
        <v>72</v>
      </c>
      <c r="AY4779" s="195" t="s">
        <v>177</v>
      </c>
    </row>
    <row r="4780" spans="2:51" s="12" customFormat="1" ht="12">
      <c r="B4780" s="194"/>
      <c r="D4780" s="191" t="s">
        <v>188</v>
      </c>
      <c r="E4780" s="195" t="s">
        <v>3</v>
      </c>
      <c r="F4780" s="196" t="s">
        <v>3275</v>
      </c>
      <c r="H4780" s="197">
        <v>20.25</v>
      </c>
      <c r="I4780" s="198"/>
      <c r="L4780" s="194"/>
      <c r="M4780" s="199"/>
      <c r="N4780" s="200"/>
      <c r="O4780" s="200"/>
      <c r="P4780" s="200"/>
      <c r="Q4780" s="200"/>
      <c r="R4780" s="200"/>
      <c r="S4780" s="200"/>
      <c r="T4780" s="201"/>
      <c r="AT4780" s="195" t="s">
        <v>188</v>
      </c>
      <c r="AU4780" s="195" t="s">
        <v>81</v>
      </c>
      <c r="AV4780" s="12" t="s">
        <v>81</v>
      </c>
      <c r="AW4780" s="12" t="s">
        <v>34</v>
      </c>
      <c r="AX4780" s="12" t="s">
        <v>72</v>
      </c>
      <c r="AY4780" s="195" t="s">
        <v>177</v>
      </c>
    </row>
    <row r="4781" spans="2:51" s="12" customFormat="1" ht="12">
      <c r="B4781" s="194"/>
      <c r="D4781" s="191" t="s">
        <v>188</v>
      </c>
      <c r="E4781" s="195" t="s">
        <v>3</v>
      </c>
      <c r="F4781" s="196" t="s">
        <v>3276</v>
      </c>
      <c r="H4781" s="197">
        <v>21.45</v>
      </c>
      <c r="I4781" s="198"/>
      <c r="L4781" s="194"/>
      <c r="M4781" s="199"/>
      <c r="N4781" s="200"/>
      <c r="O4781" s="200"/>
      <c r="P4781" s="200"/>
      <c r="Q4781" s="200"/>
      <c r="R4781" s="200"/>
      <c r="S4781" s="200"/>
      <c r="T4781" s="201"/>
      <c r="AT4781" s="195" t="s">
        <v>188</v>
      </c>
      <c r="AU4781" s="195" t="s">
        <v>81</v>
      </c>
      <c r="AV4781" s="12" t="s">
        <v>81</v>
      </c>
      <c r="AW4781" s="12" t="s">
        <v>34</v>
      </c>
      <c r="AX4781" s="12" t="s">
        <v>72</v>
      </c>
      <c r="AY4781" s="195" t="s">
        <v>177</v>
      </c>
    </row>
    <row r="4782" spans="2:51" s="12" customFormat="1" ht="12">
      <c r="B4782" s="194"/>
      <c r="D4782" s="191" t="s">
        <v>188</v>
      </c>
      <c r="E4782" s="195" t="s">
        <v>3</v>
      </c>
      <c r="F4782" s="196" t="s">
        <v>3277</v>
      </c>
      <c r="H4782" s="197">
        <v>10.8</v>
      </c>
      <c r="I4782" s="198"/>
      <c r="L4782" s="194"/>
      <c r="M4782" s="199"/>
      <c r="N4782" s="200"/>
      <c r="O4782" s="200"/>
      <c r="P4782" s="200"/>
      <c r="Q4782" s="200"/>
      <c r="R4782" s="200"/>
      <c r="S4782" s="200"/>
      <c r="T4782" s="201"/>
      <c r="AT4782" s="195" t="s">
        <v>188</v>
      </c>
      <c r="AU4782" s="195" t="s">
        <v>81</v>
      </c>
      <c r="AV4782" s="12" t="s">
        <v>81</v>
      </c>
      <c r="AW4782" s="12" t="s">
        <v>34</v>
      </c>
      <c r="AX4782" s="12" t="s">
        <v>72</v>
      </c>
      <c r="AY4782" s="195" t="s">
        <v>177</v>
      </c>
    </row>
    <row r="4783" spans="2:51" s="12" customFormat="1" ht="12">
      <c r="B4783" s="194"/>
      <c r="D4783" s="191" t="s">
        <v>188</v>
      </c>
      <c r="E4783" s="195" t="s">
        <v>3</v>
      </c>
      <c r="F4783" s="196" t="s">
        <v>3278</v>
      </c>
      <c r="H4783" s="197">
        <v>16.7</v>
      </c>
      <c r="I4783" s="198"/>
      <c r="L4783" s="194"/>
      <c r="M4783" s="199"/>
      <c r="N4783" s="200"/>
      <c r="O4783" s="200"/>
      <c r="P4783" s="200"/>
      <c r="Q4783" s="200"/>
      <c r="R4783" s="200"/>
      <c r="S4783" s="200"/>
      <c r="T4783" s="201"/>
      <c r="AT4783" s="195" t="s">
        <v>188</v>
      </c>
      <c r="AU4783" s="195" t="s">
        <v>81</v>
      </c>
      <c r="AV4783" s="12" t="s">
        <v>81</v>
      </c>
      <c r="AW4783" s="12" t="s">
        <v>34</v>
      </c>
      <c r="AX4783" s="12" t="s">
        <v>72</v>
      </c>
      <c r="AY4783" s="195" t="s">
        <v>177</v>
      </c>
    </row>
    <row r="4784" spans="2:51" s="12" customFormat="1" ht="12">
      <c r="B4784" s="194"/>
      <c r="D4784" s="191" t="s">
        <v>188</v>
      </c>
      <c r="E4784" s="195" t="s">
        <v>3</v>
      </c>
      <c r="F4784" s="196" t="s">
        <v>3279</v>
      </c>
      <c r="H4784" s="197">
        <v>13.4</v>
      </c>
      <c r="I4784" s="198"/>
      <c r="L4784" s="194"/>
      <c r="M4784" s="199"/>
      <c r="N4784" s="200"/>
      <c r="O4784" s="200"/>
      <c r="P4784" s="200"/>
      <c r="Q4784" s="200"/>
      <c r="R4784" s="200"/>
      <c r="S4784" s="200"/>
      <c r="T4784" s="201"/>
      <c r="AT4784" s="195" t="s">
        <v>188</v>
      </c>
      <c r="AU4784" s="195" t="s">
        <v>81</v>
      </c>
      <c r="AV4784" s="12" t="s">
        <v>81</v>
      </c>
      <c r="AW4784" s="12" t="s">
        <v>34</v>
      </c>
      <c r="AX4784" s="12" t="s">
        <v>72</v>
      </c>
      <c r="AY4784" s="195" t="s">
        <v>177</v>
      </c>
    </row>
    <row r="4785" spans="2:51" s="12" customFormat="1" ht="12">
      <c r="B4785" s="194"/>
      <c r="D4785" s="191" t="s">
        <v>188</v>
      </c>
      <c r="E4785" s="195" t="s">
        <v>3</v>
      </c>
      <c r="F4785" s="196" t="s">
        <v>3280</v>
      </c>
      <c r="H4785" s="197">
        <v>14.3</v>
      </c>
      <c r="I4785" s="198"/>
      <c r="L4785" s="194"/>
      <c r="M4785" s="199"/>
      <c r="N4785" s="200"/>
      <c r="O4785" s="200"/>
      <c r="P4785" s="200"/>
      <c r="Q4785" s="200"/>
      <c r="R4785" s="200"/>
      <c r="S4785" s="200"/>
      <c r="T4785" s="201"/>
      <c r="AT4785" s="195" t="s">
        <v>188</v>
      </c>
      <c r="AU4785" s="195" t="s">
        <v>81</v>
      </c>
      <c r="AV4785" s="12" t="s">
        <v>81</v>
      </c>
      <c r="AW4785" s="12" t="s">
        <v>34</v>
      </c>
      <c r="AX4785" s="12" t="s">
        <v>72</v>
      </c>
      <c r="AY4785" s="195" t="s">
        <v>177</v>
      </c>
    </row>
    <row r="4786" spans="2:51" s="12" customFormat="1" ht="12">
      <c r="B4786" s="194"/>
      <c r="D4786" s="191" t="s">
        <v>188</v>
      </c>
      <c r="E4786" s="195" t="s">
        <v>3</v>
      </c>
      <c r="F4786" s="196" t="s">
        <v>3281</v>
      </c>
      <c r="H4786" s="197">
        <v>18.15</v>
      </c>
      <c r="I4786" s="198"/>
      <c r="L4786" s="194"/>
      <c r="M4786" s="199"/>
      <c r="N4786" s="200"/>
      <c r="O4786" s="200"/>
      <c r="P4786" s="200"/>
      <c r="Q4786" s="200"/>
      <c r="R4786" s="200"/>
      <c r="S4786" s="200"/>
      <c r="T4786" s="201"/>
      <c r="AT4786" s="195" t="s">
        <v>188</v>
      </c>
      <c r="AU4786" s="195" t="s">
        <v>81</v>
      </c>
      <c r="AV4786" s="12" t="s">
        <v>81</v>
      </c>
      <c r="AW4786" s="12" t="s">
        <v>34</v>
      </c>
      <c r="AX4786" s="12" t="s">
        <v>72</v>
      </c>
      <c r="AY4786" s="195" t="s">
        <v>177</v>
      </c>
    </row>
    <row r="4787" spans="2:51" s="12" customFormat="1" ht="12">
      <c r="B4787" s="194"/>
      <c r="D4787" s="191" t="s">
        <v>188</v>
      </c>
      <c r="E4787" s="195" t="s">
        <v>3</v>
      </c>
      <c r="F4787" s="196" t="s">
        <v>3282</v>
      </c>
      <c r="H4787" s="197">
        <v>18.15</v>
      </c>
      <c r="I4787" s="198"/>
      <c r="L4787" s="194"/>
      <c r="M4787" s="199"/>
      <c r="N4787" s="200"/>
      <c r="O4787" s="200"/>
      <c r="P4787" s="200"/>
      <c r="Q4787" s="200"/>
      <c r="R4787" s="200"/>
      <c r="S4787" s="200"/>
      <c r="T4787" s="201"/>
      <c r="AT4787" s="195" t="s">
        <v>188</v>
      </c>
      <c r="AU4787" s="195" t="s">
        <v>81</v>
      </c>
      <c r="AV4787" s="12" t="s">
        <v>81</v>
      </c>
      <c r="AW4787" s="12" t="s">
        <v>34</v>
      </c>
      <c r="AX4787" s="12" t="s">
        <v>72</v>
      </c>
      <c r="AY4787" s="195" t="s">
        <v>177</v>
      </c>
    </row>
    <row r="4788" spans="2:51" s="12" customFormat="1" ht="12">
      <c r="B4788" s="194"/>
      <c r="D4788" s="191" t="s">
        <v>188</v>
      </c>
      <c r="E4788" s="195" t="s">
        <v>3</v>
      </c>
      <c r="F4788" s="196" t="s">
        <v>504</v>
      </c>
      <c r="H4788" s="197">
        <v>50</v>
      </c>
      <c r="I4788" s="198"/>
      <c r="L4788" s="194"/>
      <c r="M4788" s="199"/>
      <c r="N4788" s="200"/>
      <c r="O4788" s="200"/>
      <c r="P4788" s="200"/>
      <c r="Q4788" s="200"/>
      <c r="R4788" s="200"/>
      <c r="S4788" s="200"/>
      <c r="T4788" s="201"/>
      <c r="AT4788" s="195" t="s">
        <v>188</v>
      </c>
      <c r="AU4788" s="195" t="s">
        <v>81</v>
      </c>
      <c r="AV4788" s="12" t="s">
        <v>81</v>
      </c>
      <c r="AW4788" s="12" t="s">
        <v>34</v>
      </c>
      <c r="AX4788" s="12" t="s">
        <v>72</v>
      </c>
      <c r="AY4788" s="195" t="s">
        <v>177</v>
      </c>
    </row>
    <row r="4789" spans="2:51" s="14" customFormat="1" ht="12">
      <c r="B4789" s="221"/>
      <c r="D4789" s="191" t="s">
        <v>188</v>
      </c>
      <c r="E4789" s="222" t="s">
        <v>3</v>
      </c>
      <c r="F4789" s="223" t="s">
        <v>374</v>
      </c>
      <c r="H4789" s="224">
        <v>610.2399999999999</v>
      </c>
      <c r="I4789" s="225"/>
      <c r="L4789" s="221"/>
      <c r="M4789" s="226"/>
      <c r="N4789" s="227"/>
      <c r="O4789" s="227"/>
      <c r="P4789" s="227"/>
      <c r="Q4789" s="227"/>
      <c r="R4789" s="227"/>
      <c r="S4789" s="227"/>
      <c r="T4789" s="228"/>
      <c r="AT4789" s="222" t="s">
        <v>188</v>
      </c>
      <c r="AU4789" s="222" t="s">
        <v>81</v>
      </c>
      <c r="AV4789" s="14" t="s">
        <v>194</v>
      </c>
      <c r="AW4789" s="14" t="s">
        <v>34</v>
      </c>
      <c r="AX4789" s="14" t="s">
        <v>72</v>
      </c>
      <c r="AY4789" s="222" t="s">
        <v>177</v>
      </c>
    </row>
    <row r="4790" spans="2:51" s="12" customFormat="1" ht="12">
      <c r="B4790" s="194"/>
      <c r="D4790" s="191" t="s">
        <v>188</v>
      </c>
      <c r="E4790" s="195" t="s">
        <v>3</v>
      </c>
      <c r="F4790" s="196" t="s">
        <v>3283</v>
      </c>
      <c r="H4790" s="197">
        <v>17.2</v>
      </c>
      <c r="I4790" s="198"/>
      <c r="L4790" s="194"/>
      <c r="M4790" s="199"/>
      <c r="N4790" s="200"/>
      <c r="O4790" s="200"/>
      <c r="P4790" s="200"/>
      <c r="Q4790" s="200"/>
      <c r="R4790" s="200"/>
      <c r="S4790" s="200"/>
      <c r="T4790" s="201"/>
      <c r="AT4790" s="195" t="s">
        <v>188</v>
      </c>
      <c r="AU4790" s="195" t="s">
        <v>81</v>
      </c>
      <c r="AV4790" s="12" t="s">
        <v>81</v>
      </c>
      <c r="AW4790" s="12" t="s">
        <v>34</v>
      </c>
      <c r="AX4790" s="12" t="s">
        <v>72</v>
      </c>
      <c r="AY4790" s="195" t="s">
        <v>177</v>
      </c>
    </row>
    <row r="4791" spans="2:51" s="12" customFormat="1" ht="12">
      <c r="B4791" s="194"/>
      <c r="D4791" s="191" t="s">
        <v>188</v>
      </c>
      <c r="E4791" s="195" t="s">
        <v>3</v>
      </c>
      <c r="F4791" s="196" t="s">
        <v>3283</v>
      </c>
      <c r="H4791" s="197">
        <v>17.2</v>
      </c>
      <c r="I4791" s="198"/>
      <c r="L4791" s="194"/>
      <c r="M4791" s="199"/>
      <c r="N4791" s="200"/>
      <c r="O4791" s="200"/>
      <c r="P4791" s="200"/>
      <c r="Q4791" s="200"/>
      <c r="R4791" s="200"/>
      <c r="S4791" s="200"/>
      <c r="T4791" s="201"/>
      <c r="AT4791" s="195" t="s">
        <v>188</v>
      </c>
      <c r="AU4791" s="195" t="s">
        <v>81</v>
      </c>
      <c r="AV4791" s="12" t="s">
        <v>81</v>
      </c>
      <c r="AW4791" s="12" t="s">
        <v>34</v>
      </c>
      <c r="AX4791" s="12" t="s">
        <v>72</v>
      </c>
      <c r="AY4791" s="195" t="s">
        <v>177</v>
      </c>
    </row>
    <row r="4792" spans="2:51" s="12" customFormat="1" ht="12">
      <c r="B4792" s="194"/>
      <c r="D4792" s="191" t="s">
        <v>188</v>
      </c>
      <c r="E4792" s="195" t="s">
        <v>3</v>
      </c>
      <c r="F4792" s="196" t="s">
        <v>3284</v>
      </c>
      <c r="H4792" s="197">
        <v>18.3</v>
      </c>
      <c r="I4792" s="198"/>
      <c r="L4792" s="194"/>
      <c r="M4792" s="199"/>
      <c r="N4792" s="200"/>
      <c r="O4792" s="200"/>
      <c r="P4792" s="200"/>
      <c r="Q4792" s="200"/>
      <c r="R4792" s="200"/>
      <c r="S4792" s="200"/>
      <c r="T4792" s="201"/>
      <c r="AT4792" s="195" t="s">
        <v>188</v>
      </c>
      <c r="AU4792" s="195" t="s">
        <v>81</v>
      </c>
      <c r="AV4792" s="12" t="s">
        <v>81</v>
      </c>
      <c r="AW4792" s="12" t="s">
        <v>34</v>
      </c>
      <c r="AX4792" s="12" t="s">
        <v>72</v>
      </c>
      <c r="AY4792" s="195" t="s">
        <v>177</v>
      </c>
    </row>
    <row r="4793" spans="2:51" s="12" customFormat="1" ht="12">
      <c r="B4793" s="194"/>
      <c r="D4793" s="191" t="s">
        <v>188</v>
      </c>
      <c r="E4793" s="195" t="s">
        <v>3</v>
      </c>
      <c r="F4793" s="196" t="s">
        <v>3285</v>
      </c>
      <c r="H4793" s="197">
        <v>14.1</v>
      </c>
      <c r="I4793" s="198"/>
      <c r="L4793" s="194"/>
      <c r="M4793" s="199"/>
      <c r="N4793" s="200"/>
      <c r="O4793" s="200"/>
      <c r="P4793" s="200"/>
      <c r="Q4793" s="200"/>
      <c r="R4793" s="200"/>
      <c r="S4793" s="200"/>
      <c r="T4793" s="201"/>
      <c r="AT4793" s="195" t="s">
        <v>188</v>
      </c>
      <c r="AU4793" s="195" t="s">
        <v>81</v>
      </c>
      <c r="AV4793" s="12" t="s">
        <v>81</v>
      </c>
      <c r="AW4793" s="12" t="s">
        <v>34</v>
      </c>
      <c r="AX4793" s="12" t="s">
        <v>72</v>
      </c>
      <c r="AY4793" s="195" t="s">
        <v>177</v>
      </c>
    </row>
    <row r="4794" spans="2:51" s="12" customFormat="1" ht="12">
      <c r="B4794" s="194"/>
      <c r="D4794" s="191" t="s">
        <v>188</v>
      </c>
      <c r="E4794" s="195" t="s">
        <v>3</v>
      </c>
      <c r="F4794" s="196" t="s">
        <v>3285</v>
      </c>
      <c r="H4794" s="197">
        <v>14.1</v>
      </c>
      <c r="I4794" s="198"/>
      <c r="L4794" s="194"/>
      <c r="M4794" s="199"/>
      <c r="N4794" s="200"/>
      <c r="O4794" s="200"/>
      <c r="P4794" s="200"/>
      <c r="Q4794" s="200"/>
      <c r="R4794" s="200"/>
      <c r="S4794" s="200"/>
      <c r="T4794" s="201"/>
      <c r="AT4794" s="195" t="s">
        <v>188</v>
      </c>
      <c r="AU4794" s="195" t="s">
        <v>81</v>
      </c>
      <c r="AV4794" s="12" t="s">
        <v>81</v>
      </c>
      <c r="AW4794" s="12" t="s">
        <v>34</v>
      </c>
      <c r="AX4794" s="12" t="s">
        <v>72</v>
      </c>
      <c r="AY4794" s="195" t="s">
        <v>177</v>
      </c>
    </row>
    <row r="4795" spans="2:51" s="12" customFormat="1" ht="12">
      <c r="B4795" s="194"/>
      <c r="D4795" s="191" t="s">
        <v>188</v>
      </c>
      <c r="E4795" s="195" t="s">
        <v>3</v>
      </c>
      <c r="F4795" s="196" t="s">
        <v>3286</v>
      </c>
      <c r="H4795" s="197">
        <v>13.5</v>
      </c>
      <c r="I4795" s="198"/>
      <c r="L4795" s="194"/>
      <c r="M4795" s="199"/>
      <c r="N4795" s="200"/>
      <c r="O4795" s="200"/>
      <c r="P4795" s="200"/>
      <c r="Q4795" s="200"/>
      <c r="R4795" s="200"/>
      <c r="S4795" s="200"/>
      <c r="T4795" s="201"/>
      <c r="AT4795" s="195" t="s">
        <v>188</v>
      </c>
      <c r="AU4795" s="195" t="s">
        <v>81</v>
      </c>
      <c r="AV4795" s="12" t="s">
        <v>81</v>
      </c>
      <c r="AW4795" s="12" t="s">
        <v>34</v>
      </c>
      <c r="AX4795" s="12" t="s">
        <v>72</v>
      </c>
      <c r="AY4795" s="195" t="s">
        <v>177</v>
      </c>
    </row>
    <row r="4796" spans="2:51" s="12" customFormat="1" ht="12">
      <c r="B4796" s="194"/>
      <c r="D4796" s="191" t="s">
        <v>188</v>
      </c>
      <c r="E4796" s="195" t="s">
        <v>3</v>
      </c>
      <c r="F4796" s="196" t="s">
        <v>3287</v>
      </c>
      <c r="H4796" s="197">
        <v>13.4</v>
      </c>
      <c r="I4796" s="198"/>
      <c r="L4796" s="194"/>
      <c r="M4796" s="199"/>
      <c r="N4796" s="200"/>
      <c r="O4796" s="200"/>
      <c r="P4796" s="200"/>
      <c r="Q4796" s="200"/>
      <c r="R4796" s="200"/>
      <c r="S4796" s="200"/>
      <c r="T4796" s="201"/>
      <c r="AT4796" s="195" t="s">
        <v>188</v>
      </c>
      <c r="AU4796" s="195" t="s">
        <v>81</v>
      </c>
      <c r="AV4796" s="12" t="s">
        <v>81</v>
      </c>
      <c r="AW4796" s="12" t="s">
        <v>34</v>
      </c>
      <c r="AX4796" s="12" t="s">
        <v>72</v>
      </c>
      <c r="AY4796" s="195" t="s">
        <v>177</v>
      </c>
    </row>
    <row r="4797" spans="2:51" s="12" customFormat="1" ht="12">
      <c r="B4797" s="194"/>
      <c r="D4797" s="191" t="s">
        <v>188</v>
      </c>
      <c r="E4797" s="195" t="s">
        <v>3</v>
      </c>
      <c r="F4797" s="196" t="s">
        <v>3288</v>
      </c>
      <c r="H4797" s="197">
        <v>18.8</v>
      </c>
      <c r="I4797" s="198"/>
      <c r="L4797" s="194"/>
      <c r="M4797" s="199"/>
      <c r="N4797" s="200"/>
      <c r="O4797" s="200"/>
      <c r="P4797" s="200"/>
      <c r="Q4797" s="200"/>
      <c r="R4797" s="200"/>
      <c r="S4797" s="200"/>
      <c r="T4797" s="201"/>
      <c r="AT4797" s="195" t="s">
        <v>188</v>
      </c>
      <c r="AU4797" s="195" t="s">
        <v>81</v>
      </c>
      <c r="AV4797" s="12" t="s">
        <v>81</v>
      </c>
      <c r="AW4797" s="12" t="s">
        <v>34</v>
      </c>
      <c r="AX4797" s="12" t="s">
        <v>72</v>
      </c>
      <c r="AY4797" s="195" t="s">
        <v>177</v>
      </c>
    </row>
    <row r="4798" spans="2:51" s="12" customFormat="1" ht="12">
      <c r="B4798" s="194"/>
      <c r="D4798" s="191" t="s">
        <v>188</v>
      </c>
      <c r="E4798" s="195" t="s">
        <v>3</v>
      </c>
      <c r="F4798" s="196" t="s">
        <v>3289</v>
      </c>
      <c r="H4798" s="197">
        <v>18.9</v>
      </c>
      <c r="I4798" s="198"/>
      <c r="L4798" s="194"/>
      <c r="M4798" s="199"/>
      <c r="N4798" s="200"/>
      <c r="O4798" s="200"/>
      <c r="P4798" s="200"/>
      <c r="Q4798" s="200"/>
      <c r="R4798" s="200"/>
      <c r="S4798" s="200"/>
      <c r="T4798" s="201"/>
      <c r="AT4798" s="195" t="s">
        <v>188</v>
      </c>
      <c r="AU4798" s="195" t="s">
        <v>81</v>
      </c>
      <c r="AV4798" s="12" t="s">
        <v>81</v>
      </c>
      <c r="AW4798" s="12" t="s">
        <v>34</v>
      </c>
      <c r="AX4798" s="12" t="s">
        <v>72</v>
      </c>
      <c r="AY4798" s="195" t="s">
        <v>177</v>
      </c>
    </row>
    <row r="4799" spans="2:51" s="12" customFormat="1" ht="12">
      <c r="B4799" s="194"/>
      <c r="D4799" s="191" t="s">
        <v>188</v>
      </c>
      <c r="E4799" s="195" t="s">
        <v>3</v>
      </c>
      <c r="F4799" s="196" t="s">
        <v>3289</v>
      </c>
      <c r="H4799" s="197">
        <v>18.9</v>
      </c>
      <c r="I4799" s="198"/>
      <c r="L4799" s="194"/>
      <c r="M4799" s="199"/>
      <c r="N4799" s="200"/>
      <c r="O4799" s="200"/>
      <c r="P4799" s="200"/>
      <c r="Q4799" s="200"/>
      <c r="R4799" s="200"/>
      <c r="S4799" s="200"/>
      <c r="T4799" s="201"/>
      <c r="AT4799" s="195" t="s">
        <v>188</v>
      </c>
      <c r="AU4799" s="195" t="s">
        <v>81</v>
      </c>
      <c r="AV4799" s="12" t="s">
        <v>81</v>
      </c>
      <c r="AW4799" s="12" t="s">
        <v>34</v>
      </c>
      <c r="AX4799" s="12" t="s">
        <v>72</v>
      </c>
      <c r="AY4799" s="195" t="s">
        <v>177</v>
      </c>
    </row>
    <row r="4800" spans="2:51" s="12" customFormat="1" ht="12">
      <c r="B4800" s="194"/>
      <c r="D4800" s="191" t="s">
        <v>188</v>
      </c>
      <c r="E4800" s="195" t="s">
        <v>3</v>
      </c>
      <c r="F4800" s="196" t="s">
        <v>3289</v>
      </c>
      <c r="H4800" s="197">
        <v>18.9</v>
      </c>
      <c r="I4800" s="198"/>
      <c r="L4800" s="194"/>
      <c r="M4800" s="199"/>
      <c r="N4800" s="200"/>
      <c r="O4800" s="200"/>
      <c r="P4800" s="200"/>
      <c r="Q4800" s="200"/>
      <c r="R4800" s="200"/>
      <c r="S4800" s="200"/>
      <c r="T4800" s="201"/>
      <c r="AT4800" s="195" t="s">
        <v>188</v>
      </c>
      <c r="AU4800" s="195" t="s">
        <v>81</v>
      </c>
      <c r="AV4800" s="12" t="s">
        <v>81</v>
      </c>
      <c r="AW4800" s="12" t="s">
        <v>34</v>
      </c>
      <c r="AX4800" s="12" t="s">
        <v>72</v>
      </c>
      <c r="AY4800" s="195" t="s">
        <v>177</v>
      </c>
    </row>
    <row r="4801" spans="2:51" s="12" customFormat="1" ht="12">
      <c r="B4801" s="194"/>
      <c r="D4801" s="191" t="s">
        <v>188</v>
      </c>
      <c r="E4801" s="195" t="s">
        <v>3</v>
      </c>
      <c r="F4801" s="196" t="s">
        <v>3289</v>
      </c>
      <c r="H4801" s="197">
        <v>18.9</v>
      </c>
      <c r="I4801" s="198"/>
      <c r="L4801" s="194"/>
      <c r="M4801" s="199"/>
      <c r="N4801" s="200"/>
      <c r="O4801" s="200"/>
      <c r="P4801" s="200"/>
      <c r="Q4801" s="200"/>
      <c r="R4801" s="200"/>
      <c r="S4801" s="200"/>
      <c r="T4801" s="201"/>
      <c r="AT4801" s="195" t="s">
        <v>188</v>
      </c>
      <c r="AU4801" s="195" t="s">
        <v>81</v>
      </c>
      <c r="AV4801" s="12" t="s">
        <v>81</v>
      </c>
      <c r="AW4801" s="12" t="s">
        <v>34</v>
      </c>
      <c r="AX4801" s="12" t="s">
        <v>72</v>
      </c>
      <c r="AY4801" s="195" t="s">
        <v>177</v>
      </c>
    </row>
    <row r="4802" spans="2:51" s="12" customFormat="1" ht="12">
      <c r="B4802" s="194"/>
      <c r="D4802" s="191" t="s">
        <v>188</v>
      </c>
      <c r="E4802" s="195" t="s">
        <v>3</v>
      </c>
      <c r="F4802" s="196" t="s">
        <v>3290</v>
      </c>
      <c r="H4802" s="197">
        <v>18.96</v>
      </c>
      <c r="I4802" s="198"/>
      <c r="L4802" s="194"/>
      <c r="M4802" s="199"/>
      <c r="N4802" s="200"/>
      <c r="O4802" s="200"/>
      <c r="P4802" s="200"/>
      <c r="Q4802" s="200"/>
      <c r="R4802" s="200"/>
      <c r="S4802" s="200"/>
      <c r="T4802" s="201"/>
      <c r="AT4802" s="195" t="s">
        <v>188</v>
      </c>
      <c r="AU4802" s="195" t="s">
        <v>81</v>
      </c>
      <c r="AV4802" s="12" t="s">
        <v>81</v>
      </c>
      <c r="AW4802" s="12" t="s">
        <v>34</v>
      </c>
      <c r="AX4802" s="12" t="s">
        <v>72</v>
      </c>
      <c r="AY4802" s="195" t="s">
        <v>177</v>
      </c>
    </row>
    <row r="4803" spans="2:51" s="12" customFormat="1" ht="12">
      <c r="B4803" s="194"/>
      <c r="D4803" s="191" t="s">
        <v>188</v>
      </c>
      <c r="E4803" s="195" t="s">
        <v>3</v>
      </c>
      <c r="F4803" s="196" t="s">
        <v>3291</v>
      </c>
      <c r="H4803" s="197">
        <v>6</v>
      </c>
      <c r="I4803" s="198"/>
      <c r="L4803" s="194"/>
      <c r="M4803" s="199"/>
      <c r="N4803" s="200"/>
      <c r="O4803" s="200"/>
      <c r="P4803" s="200"/>
      <c r="Q4803" s="200"/>
      <c r="R4803" s="200"/>
      <c r="S4803" s="200"/>
      <c r="T4803" s="201"/>
      <c r="AT4803" s="195" t="s">
        <v>188</v>
      </c>
      <c r="AU4803" s="195" t="s">
        <v>81</v>
      </c>
      <c r="AV4803" s="12" t="s">
        <v>81</v>
      </c>
      <c r="AW4803" s="12" t="s">
        <v>34</v>
      </c>
      <c r="AX4803" s="12" t="s">
        <v>72</v>
      </c>
      <c r="AY4803" s="195" t="s">
        <v>177</v>
      </c>
    </row>
    <row r="4804" spans="2:51" s="12" customFormat="1" ht="12">
      <c r="B4804" s="194"/>
      <c r="D4804" s="191" t="s">
        <v>188</v>
      </c>
      <c r="E4804" s="195" t="s">
        <v>3</v>
      </c>
      <c r="F4804" s="196" t="s">
        <v>3292</v>
      </c>
      <c r="H4804" s="197">
        <v>23.165</v>
      </c>
      <c r="I4804" s="198"/>
      <c r="L4804" s="194"/>
      <c r="M4804" s="199"/>
      <c r="N4804" s="200"/>
      <c r="O4804" s="200"/>
      <c r="P4804" s="200"/>
      <c r="Q4804" s="200"/>
      <c r="R4804" s="200"/>
      <c r="S4804" s="200"/>
      <c r="T4804" s="201"/>
      <c r="AT4804" s="195" t="s">
        <v>188</v>
      </c>
      <c r="AU4804" s="195" t="s">
        <v>81</v>
      </c>
      <c r="AV4804" s="12" t="s">
        <v>81</v>
      </c>
      <c r="AW4804" s="12" t="s">
        <v>34</v>
      </c>
      <c r="AX4804" s="12" t="s">
        <v>72</v>
      </c>
      <c r="AY4804" s="195" t="s">
        <v>177</v>
      </c>
    </row>
    <row r="4805" spans="2:51" s="12" customFormat="1" ht="12">
      <c r="B4805" s="194"/>
      <c r="D4805" s="191" t="s">
        <v>188</v>
      </c>
      <c r="E4805" s="195" t="s">
        <v>3</v>
      </c>
      <c r="F4805" s="196" t="s">
        <v>3292</v>
      </c>
      <c r="H4805" s="197">
        <v>23.165</v>
      </c>
      <c r="I4805" s="198"/>
      <c r="L4805" s="194"/>
      <c r="M4805" s="199"/>
      <c r="N4805" s="200"/>
      <c r="O4805" s="200"/>
      <c r="P4805" s="200"/>
      <c r="Q4805" s="200"/>
      <c r="R4805" s="200"/>
      <c r="S4805" s="200"/>
      <c r="T4805" s="201"/>
      <c r="AT4805" s="195" t="s">
        <v>188</v>
      </c>
      <c r="AU4805" s="195" t="s">
        <v>81</v>
      </c>
      <c r="AV4805" s="12" t="s">
        <v>81</v>
      </c>
      <c r="AW4805" s="12" t="s">
        <v>34</v>
      </c>
      <c r="AX4805" s="12" t="s">
        <v>72</v>
      </c>
      <c r="AY4805" s="195" t="s">
        <v>177</v>
      </c>
    </row>
    <row r="4806" spans="2:51" s="12" customFormat="1" ht="12">
      <c r="B4806" s="194"/>
      <c r="D4806" s="191" t="s">
        <v>188</v>
      </c>
      <c r="E4806" s="195" t="s">
        <v>3</v>
      </c>
      <c r="F4806" s="196" t="s">
        <v>3292</v>
      </c>
      <c r="H4806" s="197">
        <v>23.165</v>
      </c>
      <c r="I4806" s="198"/>
      <c r="L4806" s="194"/>
      <c r="M4806" s="199"/>
      <c r="N4806" s="200"/>
      <c r="O4806" s="200"/>
      <c r="P4806" s="200"/>
      <c r="Q4806" s="200"/>
      <c r="R4806" s="200"/>
      <c r="S4806" s="200"/>
      <c r="T4806" s="201"/>
      <c r="AT4806" s="195" t="s">
        <v>188</v>
      </c>
      <c r="AU4806" s="195" t="s">
        <v>81</v>
      </c>
      <c r="AV4806" s="12" t="s">
        <v>81</v>
      </c>
      <c r="AW4806" s="12" t="s">
        <v>34</v>
      </c>
      <c r="AX4806" s="12" t="s">
        <v>72</v>
      </c>
      <c r="AY4806" s="195" t="s">
        <v>177</v>
      </c>
    </row>
    <row r="4807" spans="2:51" s="12" customFormat="1" ht="12">
      <c r="B4807" s="194"/>
      <c r="D4807" s="191" t="s">
        <v>188</v>
      </c>
      <c r="E4807" s="195" t="s">
        <v>3</v>
      </c>
      <c r="F4807" s="196" t="s">
        <v>3293</v>
      </c>
      <c r="H4807" s="197">
        <v>22.85</v>
      </c>
      <c r="I4807" s="198"/>
      <c r="L4807" s="194"/>
      <c r="M4807" s="199"/>
      <c r="N4807" s="200"/>
      <c r="O4807" s="200"/>
      <c r="P4807" s="200"/>
      <c r="Q4807" s="200"/>
      <c r="R4807" s="200"/>
      <c r="S4807" s="200"/>
      <c r="T4807" s="201"/>
      <c r="AT4807" s="195" t="s">
        <v>188</v>
      </c>
      <c r="AU4807" s="195" t="s">
        <v>81</v>
      </c>
      <c r="AV4807" s="12" t="s">
        <v>81</v>
      </c>
      <c r="AW4807" s="12" t="s">
        <v>34</v>
      </c>
      <c r="AX4807" s="12" t="s">
        <v>72</v>
      </c>
      <c r="AY4807" s="195" t="s">
        <v>177</v>
      </c>
    </row>
    <row r="4808" spans="2:51" s="12" customFormat="1" ht="12">
      <c r="B4808" s="194"/>
      <c r="D4808" s="191" t="s">
        <v>188</v>
      </c>
      <c r="E4808" s="195" t="s">
        <v>3</v>
      </c>
      <c r="F4808" s="196" t="s">
        <v>3293</v>
      </c>
      <c r="H4808" s="197">
        <v>22.85</v>
      </c>
      <c r="I4808" s="198"/>
      <c r="L4808" s="194"/>
      <c r="M4808" s="199"/>
      <c r="N4808" s="200"/>
      <c r="O4808" s="200"/>
      <c r="P4808" s="200"/>
      <c r="Q4808" s="200"/>
      <c r="R4808" s="200"/>
      <c r="S4808" s="200"/>
      <c r="T4808" s="201"/>
      <c r="AT4808" s="195" t="s">
        <v>188</v>
      </c>
      <c r="AU4808" s="195" t="s">
        <v>81</v>
      </c>
      <c r="AV4808" s="12" t="s">
        <v>81</v>
      </c>
      <c r="AW4808" s="12" t="s">
        <v>34</v>
      </c>
      <c r="AX4808" s="12" t="s">
        <v>72</v>
      </c>
      <c r="AY4808" s="195" t="s">
        <v>177</v>
      </c>
    </row>
    <row r="4809" spans="2:51" s="12" customFormat="1" ht="12">
      <c r="B4809" s="194"/>
      <c r="D4809" s="191" t="s">
        <v>188</v>
      </c>
      <c r="E4809" s="195" t="s">
        <v>3</v>
      </c>
      <c r="F4809" s="196" t="s">
        <v>3293</v>
      </c>
      <c r="H4809" s="197">
        <v>22.85</v>
      </c>
      <c r="I4809" s="198"/>
      <c r="L4809" s="194"/>
      <c r="M4809" s="199"/>
      <c r="N4809" s="200"/>
      <c r="O4809" s="200"/>
      <c r="P4809" s="200"/>
      <c r="Q4809" s="200"/>
      <c r="R4809" s="200"/>
      <c r="S4809" s="200"/>
      <c r="T4809" s="201"/>
      <c r="AT4809" s="195" t="s">
        <v>188</v>
      </c>
      <c r="AU4809" s="195" t="s">
        <v>81</v>
      </c>
      <c r="AV4809" s="12" t="s">
        <v>81</v>
      </c>
      <c r="AW4809" s="12" t="s">
        <v>34</v>
      </c>
      <c r="AX4809" s="12" t="s">
        <v>72</v>
      </c>
      <c r="AY4809" s="195" t="s">
        <v>177</v>
      </c>
    </row>
    <row r="4810" spans="2:51" s="12" customFormat="1" ht="12">
      <c r="B4810" s="194"/>
      <c r="D4810" s="191" t="s">
        <v>188</v>
      </c>
      <c r="E4810" s="195" t="s">
        <v>3</v>
      </c>
      <c r="F4810" s="196" t="s">
        <v>3294</v>
      </c>
      <c r="H4810" s="197">
        <v>1.6</v>
      </c>
      <c r="I4810" s="198"/>
      <c r="L4810" s="194"/>
      <c r="M4810" s="199"/>
      <c r="N4810" s="200"/>
      <c r="O4810" s="200"/>
      <c r="P4810" s="200"/>
      <c r="Q4810" s="200"/>
      <c r="R4810" s="200"/>
      <c r="S4810" s="200"/>
      <c r="T4810" s="201"/>
      <c r="AT4810" s="195" t="s">
        <v>188</v>
      </c>
      <c r="AU4810" s="195" t="s">
        <v>81</v>
      </c>
      <c r="AV4810" s="12" t="s">
        <v>81</v>
      </c>
      <c r="AW4810" s="12" t="s">
        <v>34</v>
      </c>
      <c r="AX4810" s="12" t="s">
        <v>72</v>
      </c>
      <c r="AY4810" s="195" t="s">
        <v>177</v>
      </c>
    </row>
    <row r="4811" spans="2:51" s="12" customFormat="1" ht="12">
      <c r="B4811" s="194"/>
      <c r="D4811" s="191" t="s">
        <v>188</v>
      </c>
      <c r="E4811" s="195" t="s">
        <v>3</v>
      </c>
      <c r="F4811" s="196" t="s">
        <v>3295</v>
      </c>
      <c r="H4811" s="197">
        <v>25.35</v>
      </c>
      <c r="I4811" s="198"/>
      <c r="L4811" s="194"/>
      <c r="M4811" s="199"/>
      <c r="N4811" s="200"/>
      <c r="O4811" s="200"/>
      <c r="P4811" s="200"/>
      <c r="Q4811" s="200"/>
      <c r="R4811" s="200"/>
      <c r="S4811" s="200"/>
      <c r="T4811" s="201"/>
      <c r="AT4811" s="195" t="s">
        <v>188</v>
      </c>
      <c r="AU4811" s="195" t="s">
        <v>81</v>
      </c>
      <c r="AV4811" s="12" t="s">
        <v>81</v>
      </c>
      <c r="AW4811" s="12" t="s">
        <v>34</v>
      </c>
      <c r="AX4811" s="12" t="s">
        <v>72</v>
      </c>
      <c r="AY4811" s="195" t="s">
        <v>177</v>
      </c>
    </row>
    <row r="4812" spans="2:51" s="12" customFormat="1" ht="12">
      <c r="B4812" s="194"/>
      <c r="D4812" s="191" t="s">
        <v>188</v>
      </c>
      <c r="E4812" s="195" t="s">
        <v>3</v>
      </c>
      <c r="F4812" s="196" t="s">
        <v>3296</v>
      </c>
      <c r="H4812" s="197">
        <v>16.28</v>
      </c>
      <c r="I4812" s="198"/>
      <c r="L4812" s="194"/>
      <c r="M4812" s="199"/>
      <c r="N4812" s="200"/>
      <c r="O4812" s="200"/>
      <c r="P4812" s="200"/>
      <c r="Q4812" s="200"/>
      <c r="R4812" s="200"/>
      <c r="S4812" s="200"/>
      <c r="T4812" s="201"/>
      <c r="AT4812" s="195" t="s">
        <v>188</v>
      </c>
      <c r="AU4812" s="195" t="s">
        <v>81</v>
      </c>
      <c r="AV4812" s="12" t="s">
        <v>81</v>
      </c>
      <c r="AW4812" s="12" t="s">
        <v>34</v>
      </c>
      <c r="AX4812" s="12" t="s">
        <v>72</v>
      </c>
      <c r="AY4812" s="195" t="s">
        <v>177</v>
      </c>
    </row>
    <row r="4813" spans="2:51" s="12" customFormat="1" ht="12">
      <c r="B4813" s="194"/>
      <c r="D4813" s="191" t="s">
        <v>188</v>
      </c>
      <c r="E4813" s="195" t="s">
        <v>3</v>
      </c>
      <c r="F4813" s="196" t="s">
        <v>3297</v>
      </c>
      <c r="H4813" s="197">
        <v>14.38</v>
      </c>
      <c r="I4813" s="198"/>
      <c r="L4813" s="194"/>
      <c r="M4813" s="199"/>
      <c r="N4813" s="200"/>
      <c r="O4813" s="200"/>
      <c r="P4813" s="200"/>
      <c r="Q4813" s="200"/>
      <c r="R4813" s="200"/>
      <c r="S4813" s="200"/>
      <c r="T4813" s="201"/>
      <c r="AT4813" s="195" t="s">
        <v>188</v>
      </c>
      <c r="AU4813" s="195" t="s">
        <v>81</v>
      </c>
      <c r="AV4813" s="12" t="s">
        <v>81</v>
      </c>
      <c r="AW4813" s="12" t="s">
        <v>34</v>
      </c>
      <c r="AX4813" s="12" t="s">
        <v>72</v>
      </c>
      <c r="AY4813" s="195" t="s">
        <v>177</v>
      </c>
    </row>
    <row r="4814" spans="2:51" s="12" customFormat="1" ht="12">
      <c r="B4814" s="194"/>
      <c r="D4814" s="191" t="s">
        <v>188</v>
      </c>
      <c r="E4814" s="195" t="s">
        <v>3</v>
      </c>
      <c r="F4814" s="196" t="s">
        <v>3298</v>
      </c>
      <c r="H4814" s="197">
        <v>20</v>
      </c>
      <c r="I4814" s="198"/>
      <c r="L4814" s="194"/>
      <c r="M4814" s="199"/>
      <c r="N4814" s="200"/>
      <c r="O4814" s="200"/>
      <c r="P4814" s="200"/>
      <c r="Q4814" s="200"/>
      <c r="R4814" s="200"/>
      <c r="S4814" s="200"/>
      <c r="T4814" s="201"/>
      <c r="AT4814" s="195" t="s">
        <v>188</v>
      </c>
      <c r="AU4814" s="195" t="s">
        <v>81</v>
      </c>
      <c r="AV4814" s="12" t="s">
        <v>81</v>
      </c>
      <c r="AW4814" s="12" t="s">
        <v>34</v>
      </c>
      <c r="AX4814" s="12" t="s">
        <v>72</v>
      </c>
      <c r="AY4814" s="195" t="s">
        <v>177</v>
      </c>
    </row>
    <row r="4815" spans="2:51" s="12" customFormat="1" ht="12">
      <c r="B4815" s="194"/>
      <c r="D4815" s="191" t="s">
        <v>188</v>
      </c>
      <c r="E4815" s="195" t="s">
        <v>3</v>
      </c>
      <c r="F4815" s="196" t="s">
        <v>3299</v>
      </c>
      <c r="H4815" s="197">
        <v>15.8</v>
      </c>
      <c r="I4815" s="198"/>
      <c r="L4815" s="194"/>
      <c r="M4815" s="199"/>
      <c r="N4815" s="200"/>
      <c r="O4815" s="200"/>
      <c r="P4815" s="200"/>
      <c r="Q4815" s="200"/>
      <c r="R4815" s="200"/>
      <c r="S4815" s="200"/>
      <c r="T4815" s="201"/>
      <c r="AT4815" s="195" t="s">
        <v>188</v>
      </c>
      <c r="AU4815" s="195" t="s">
        <v>81</v>
      </c>
      <c r="AV4815" s="12" t="s">
        <v>81</v>
      </c>
      <c r="AW4815" s="12" t="s">
        <v>34</v>
      </c>
      <c r="AX4815" s="12" t="s">
        <v>72</v>
      </c>
      <c r="AY4815" s="195" t="s">
        <v>177</v>
      </c>
    </row>
    <row r="4816" spans="2:51" s="12" customFormat="1" ht="12">
      <c r="B4816" s="194"/>
      <c r="D4816" s="191" t="s">
        <v>188</v>
      </c>
      <c r="E4816" s="195" t="s">
        <v>3</v>
      </c>
      <c r="F4816" s="196" t="s">
        <v>3299</v>
      </c>
      <c r="H4816" s="197">
        <v>15.8</v>
      </c>
      <c r="I4816" s="198"/>
      <c r="L4816" s="194"/>
      <c r="M4816" s="199"/>
      <c r="N4816" s="200"/>
      <c r="O4816" s="200"/>
      <c r="P4816" s="200"/>
      <c r="Q4816" s="200"/>
      <c r="R4816" s="200"/>
      <c r="S4816" s="200"/>
      <c r="T4816" s="201"/>
      <c r="AT4816" s="195" t="s">
        <v>188</v>
      </c>
      <c r="AU4816" s="195" t="s">
        <v>81</v>
      </c>
      <c r="AV4816" s="12" t="s">
        <v>81</v>
      </c>
      <c r="AW4816" s="12" t="s">
        <v>34</v>
      </c>
      <c r="AX4816" s="12" t="s">
        <v>72</v>
      </c>
      <c r="AY4816" s="195" t="s">
        <v>177</v>
      </c>
    </row>
    <row r="4817" spans="2:51" s="14" customFormat="1" ht="12">
      <c r="B4817" s="221"/>
      <c r="D4817" s="191" t="s">
        <v>188</v>
      </c>
      <c r="E4817" s="222" t="s">
        <v>3</v>
      </c>
      <c r="F4817" s="223" t="s">
        <v>365</v>
      </c>
      <c r="H4817" s="224">
        <v>474.4150000000002</v>
      </c>
      <c r="I4817" s="225"/>
      <c r="L4817" s="221"/>
      <c r="M4817" s="226"/>
      <c r="N4817" s="227"/>
      <c r="O4817" s="227"/>
      <c r="P4817" s="227"/>
      <c r="Q4817" s="227"/>
      <c r="R4817" s="227"/>
      <c r="S4817" s="227"/>
      <c r="T4817" s="228"/>
      <c r="AT4817" s="222" t="s">
        <v>188</v>
      </c>
      <c r="AU4817" s="222" t="s">
        <v>81</v>
      </c>
      <c r="AV4817" s="14" t="s">
        <v>194</v>
      </c>
      <c r="AW4817" s="14" t="s">
        <v>34</v>
      </c>
      <c r="AX4817" s="14" t="s">
        <v>72</v>
      </c>
      <c r="AY4817" s="222" t="s">
        <v>177</v>
      </c>
    </row>
    <row r="4818" spans="2:51" s="12" customFormat="1" ht="12">
      <c r="B4818" s="194"/>
      <c r="D4818" s="191" t="s">
        <v>188</v>
      </c>
      <c r="E4818" s="195" t="s">
        <v>3</v>
      </c>
      <c r="F4818" s="196" t="s">
        <v>769</v>
      </c>
      <c r="H4818" s="197">
        <v>16.68</v>
      </c>
      <c r="I4818" s="198"/>
      <c r="L4818" s="194"/>
      <c r="M4818" s="199"/>
      <c r="N4818" s="200"/>
      <c r="O4818" s="200"/>
      <c r="P4818" s="200"/>
      <c r="Q4818" s="200"/>
      <c r="R4818" s="200"/>
      <c r="S4818" s="200"/>
      <c r="T4818" s="201"/>
      <c r="AT4818" s="195" t="s">
        <v>188</v>
      </c>
      <c r="AU4818" s="195" t="s">
        <v>81</v>
      </c>
      <c r="AV4818" s="12" t="s">
        <v>81</v>
      </c>
      <c r="AW4818" s="12" t="s">
        <v>34</v>
      </c>
      <c r="AX4818" s="12" t="s">
        <v>72</v>
      </c>
      <c r="AY4818" s="195" t="s">
        <v>177</v>
      </c>
    </row>
    <row r="4819" spans="2:51" s="12" customFormat="1" ht="12">
      <c r="B4819" s="194"/>
      <c r="D4819" s="191" t="s">
        <v>188</v>
      </c>
      <c r="E4819" s="195" t="s">
        <v>3</v>
      </c>
      <c r="F4819" s="196" t="s">
        <v>3283</v>
      </c>
      <c r="H4819" s="197">
        <v>17.2</v>
      </c>
      <c r="I4819" s="198"/>
      <c r="L4819" s="194"/>
      <c r="M4819" s="199"/>
      <c r="N4819" s="200"/>
      <c r="O4819" s="200"/>
      <c r="P4819" s="200"/>
      <c r="Q4819" s="200"/>
      <c r="R4819" s="200"/>
      <c r="S4819" s="200"/>
      <c r="T4819" s="201"/>
      <c r="AT4819" s="195" t="s">
        <v>188</v>
      </c>
      <c r="AU4819" s="195" t="s">
        <v>81</v>
      </c>
      <c r="AV4819" s="12" t="s">
        <v>81</v>
      </c>
      <c r="AW4819" s="12" t="s">
        <v>34</v>
      </c>
      <c r="AX4819" s="12" t="s">
        <v>72</v>
      </c>
      <c r="AY4819" s="195" t="s">
        <v>177</v>
      </c>
    </row>
    <row r="4820" spans="2:51" s="12" customFormat="1" ht="12">
      <c r="B4820" s="194"/>
      <c r="D4820" s="191" t="s">
        <v>188</v>
      </c>
      <c r="E4820" s="195" t="s">
        <v>3</v>
      </c>
      <c r="F4820" s="196" t="s">
        <v>3284</v>
      </c>
      <c r="H4820" s="197">
        <v>18.3</v>
      </c>
      <c r="I4820" s="198"/>
      <c r="L4820" s="194"/>
      <c r="M4820" s="199"/>
      <c r="N4820" s="200"/>
      <c r="O4820" s="200"/>
      <c r="P4820" s="200"/>
      <c r="Q4820" s="200"/>
      <c r="R4820" s="200"/>
      <c r="S4820" s="200"/>
      <c r="T4820" s="201"/>
      <c r="AT4820" s="195" t="s">
        <v>188</v>
      </c>
      <c r="AU4820" s="195" t="s">
        <v>81</v>
      </c>
      <c r="AV4820" s="12" t="s">
        <v>81</v>
      </c>
      <c r="AW4820" s="12" t="s">
        <v>34</v>
      </c>
      <c r="AX4820" s="12" t="s">
        <v>72</v>
      </c>
      <c r="AY4820" s="195" t="s">
        <v>177</v>
      </c>
    </row>
    <row r="4821" spans="2:51" s="12" customFormat="1" ht="12">
      <c r="B4821" s="194"/>
      <c r="D4821" s="191" t="s">
        <v>188</v>
      </c>
      <c r="E4821" s="195" t="s">
        <v>3</v>
      </c>
      <c r="F4821" s="196" t="s">
        <v>3285</v>
      </c>
      <c r="H4821" s="197">
        <v>14.1</v>
      </c>
      <c r="I4821" s="198"/>
      <c r="L4821" s="194"/>
      <c r="M4821" s="199"/>
      <c r="N4821" s="200"/>
      <c r="O4821" s="200"/>
      <c r="P4821" s="200"/>
      <c r="Q4821" s="200"/>
      <c r="R4821" s="200"/>
      <c r="S4821" s="200"/>
      <c r="T4821" s="201"/>
      <c r="AT4821" s="195" t="s">
        <v>188</v>
      </c>
      <c r="AU4821" s="195" t="s">
        <v>81</v>
      </c>
      <c r="AV4821" s="12" t="s">
        <v>81</v>
      </c>
      <c r="AW4821" s="12" t="s">
        <v>34</v>
      </c>
      <c r="AX4821" s="12" t="s">
        <v>72</v>
      </c>
      <c r="AY4821" s="195" t="s">
        <v>177</v>
      </c>
    </row>
    <row r="4822" spans="2:51" s="12" customFormat="1" ht="12">
      <c r="B4822" s="194"/>
      <c r="D4822" s="191" t="s">
        <v>188</v>
      </c>
      <c r="E4822" s="195" t="s">
        <v>3</v>
      </c>
      <c r="F4822" s="196" t="s">
        <v>3262</v>
      </c>
      <c r="H4822" s="197">
        <v>14</v>
      </c>
      <c r="I4822" s="198"/>
      <c r="L4822" s="194"/>
      <c r="M4822" s="199"/>
      <c r="N4822" s="200"/>
      <c r="O4822" s="200"/>
      <c r="P4822" s="200"/>
      <c r="Q4822" s="200"/>
      <c r="R4822" s="200"/>
      <c r="S4822" s="200"/>
      <c r="T4822" s="201"/>
      <c r="AT4822" s="195" t="s">
        <v>188</v>
      </c>
      <c r="AU4822" s="195" t="s">
        <v>81</v>
      </c>
      <c r="AV4822" s="12" t="s">
        <v>81</v>
      </c>
      <c r="AW4822" s="12" t="s">
        <v>34</v>
      </c>
      <c r="AX4822" s="12" t="s">
        <v>72</v>
      </c>
      <c r="AY4822" s="195" t="s">
        <v>177</v>
      </c>
    </row>
    <row r="4823" spans="2:51" s="12" customFormat="1" ht="12">
      <c r="B4823" s="194"/>
      <c r="D4823" s="191" t="s">
        <v>188</v>
      </c>
      <c r="E4823" s="195" t="s">
        <v>3</v>
      </c>
      <c r="F4823" s="196" t="s">
        <v>3287</v>
      </c>
      <c r="H4823" s="197">
        <v>13.4</v>
      </c>
      <c r="I4823" s="198"/>
      <c r="L4823" s="194"/>
      <c r="M4823" s="199"/>
      <c r="N4823" s="200"/>
      <c r="O4823" s="200"/>
      <c r="P4823" s="200"/>
      <c r="Q4823" s="200"/>
      <c r="R4823" s="200"/>
      <c r="S4823" s="200"/>
      <c r="T4823" s="201"/>
      <c r="AT4823" s="195" t="s">
        <v>188</v>
      </c>
      <c r="AU4823" s="195" t="s">
        <v>81</v>
      </c>
      <c r="AV4823" s="12" t="s">
        <v>81</v>
      </c>
      <c r="AW4823" s="12" t="s">
        <v>34</v>
      </c>
      <c r="AX4823" s="12" t="s">
        <v>72</v>
      </c>
      <c r="AY4823" s="195" t="s">
        <v>177</v>
      </c>
    </row>
    <row r="4824" spans="2:51" s="12" customFormat="1" ht="12">
      <c r="B4824" s="194"/>
      <c r="D4824" s="191" t="s">
        <v>188</v>
      </c>
      <c r="E4824" s="195" t="s">
        <v>3</v>
      </c>
      <c r="F4824" s="196" t="s">
        <v>3286</v>
      </c>
      <c r="H4824" s="197">
        <v>13.5</v>
      </c>
      <c r="I4824" s="198"/>
      <c r="L4824" s="194"/>
      <c r="M4824" s="199"/>
      <c r="N4824" s="200"/>
      <c r="O4824" s="200"/>
      <c r="P4824" s="200"/>
      <c r="Q4824" s="200"/>
      <c r="R4824" s="200"/>
      <c r="S4824" s="200"/>
      <c r="T4824" s="201"/>
      <c r="AT4824" s="195" t="s">
        <v>188</v>
      </c>
      <c r="AU4824" s="195" t="s">
        <v>81</v>
      </c>
      <c r="AV4824" s="12" t="s">
        <v>81</v>
      </c>
      <c r="AW4824" s="12" t="s">
        <v>34</v>
      </c>
      <c r="AX4824" s="12" t="s">
        <v>72</v>
      </c>
      <c r="AY4824" s="195" t="s">
        <v>177</v>
      </c>
    </row>
    <row r="4825" spans="2:51" s="12" customFormat="1" ht="12">
      <c r="B4825" s="194"/>
      <c r="D4825" s="191" t="s">
        <v>188</v>
      </c>
      <c r="E4825" s="195" t="s">
        <v>3</v>
      </c>
      <c r="F4825" s="196" t="s">
        <v>3300</v>
      </c>
      <c r="H4825" s="197">
        <v>18.8</v>
      </c>
      <c r="I4825" s="198"/>
      <c r="L4825" s="194"/>
      <c r="M4825" s="199"/>
      <c r="N4825" s="200"/>
      <c r="O4825" s="200"/>
      <c r="P4825" s="200"/>
      <c r="Q4825" s="200"/>
      <c r="R4825" s="200"/>
      <c r="S4825" s="200"/>
      <c r="T4825" s="201"/>
      <c r="AT4825" s="195" t="s">
        <v>188</v>
      </c>
      <c r="AU4825" s="195" t="s">
        <v>81</v>
      </c>
      <c r="AV4825" s="12" t="s">
        <v>81</v>
      </c>
      <c r="AW4825" s="12" t="s">
        <v>34</v>
      </c>
      <c r="AX4825" s="12" t="s">
        <v>72</v>
      </c>
      <c r="AY4825" s="195" t="s">
        <v>177</v>
      </c>
    </row>
    <row r="4826" spans="2:51" s="12" customFormat="1" ht="12">
      <c r="B4826" s="194"/>
      <c r="D4826" s="191" t="s">
        <v>188</v>
      </c>
      <c r="E4826" s="195" t="s">
        <v>3</v>
      </c>
      <c r="F4826" s="196" t="s">
        <v>3289</v>
      </c>
      <c r="H4826" s="197">
        <v>18.9</v>
      </c>
      <c r="I4826" s="198"/>
      <c r="L4826" s="194"/>
      <c r="M4826" s="199"/>
      <c r="N4826" s="200"/>
      <c r="O4826" s="200"/>
      <c r="P4826" s="200"/>
      <c r="Q4826" s="200"/>
      <c r="R4826" s="200"/>
      <c r="S4826" s="200"/>
      <c r="T4826" s="201"/>
      <c r="AT4826" s="195" t="s">
        <v>188</v>
      </c>
      <c r="AU4826" s="195" t="s">
        <v>81</v>
      </c>
      <c r="AV4826" s="12" t="s">
        <v>81</v>
      </c>
      <c r="AW4826" s="12" t="s">
        <v>34</v>
      </c>
      <c r="AX4826" s="12" t="s">
        <v>72</v>
      </c>
      <c r="AY4826" s="195" t="s">
        <v>177</v>
      </c>
    </row>
    <row r="4827" spans="2:51" s="12" customFormat="1" ht="12">
      <c r="B4827" s="194"/>
      <c r="D4827" s="191" t="s">
        <v>188</v>
      </c>
      <c r="E4827" s="195" t="s">
        <v>3</v>
      </c>
      <c r="F4827" s="196" t="s">
        <v>3289</v>
      </c>
      <c r="H4827" s="197">
        <v>18.9</v>
      </c>
      <c r="I4827" s="198"/>
      <c r="L4827" s="194"/>
      <c r="M4827" s="199"/>
      <c r="N4827" s="200"/>
      <c r="O4827" s="200"/>
      <c r="P4827" s="200"/>
      <c r="Q4827" s="200"/>
      <c r="R4827" s="200"/>
      <c r="S4827" s="200"/>
      <c r="T4827" s="201"/>
      <c r="AT4827" s="195" t="s">
        <v>188</v>
      </c>
      <c r="AU4827" s="195" t="s">
        <v>81</v>
      </c>
      <c r="AV4827" s="12" t="s">
        <v>81</v>
      </c>
      <c r="AW4827" s="12" t="s">
        <v>34</v>
      </c>
      <c r="AX4827" s="12" t="s">
        <v>72</v>
      </c>
      <c r="AY4827" s="195" t="s">
        <v>177</v>
      </c>
    </row>
    <row r="4828" spans="2:51" s="12" customFormat="1" ht="12">
      <c r="B4828" s="194"/>
      <c r="D4828" s="191" t="s">
        <v>188</v>
      </c>
      <c r="E4828" s="195" t="s">
        <v>3</v>
      </c>
      <c r="F4828" s="196" t="s">
        <v>3289</v>
      </c>
      <c r="H4828" s="197">
        <v>18.9</v>
      </c>
      <c r="I4828" s="198"/>
      <c r="L4828" s="194"/>
      <c r="M4828" s="199"/>
      <c r="N4828" s="200"/>
      <c r="O4828" s="200"/>
      <c r="P4828" s="200"/>
      <c r="Q4828" s="200"/>
      <c r="R4828" s="200"/>
      <c r="S4828" s="200"/>
      <c r="T4828" s="201"/>
      <c r="AT4828" s="195" t="s">
        <v>188</v>
      </c>
      <c r="AU4828" s="195" t="s">
        <v>81</v>
      </c>
      <c r="AV4828" s="12" t="s">
        <v>81</v>
      </c>
      <c r="AW4828" s="12" t="s">
        <v>34</v>
      </c>
      <c r="AX4828" s="12" t="s">
        <v>72</v>
      </c>
      <c r="AY4828" s="195" t="s">
        <v>177</v>
      </c>
    </row>
    <row r="4829" spans="2:51" s="12" customFormat="1" ht="12">
      <c r="B4829" s="194"/>
      <c r="D4829" s="191" t="s">
        <v>188</v>
      </c>
      <c r="E4829" s="195" t="s">
        <v>3</v>
      </c>
      <c r="F4829" s="196" t="s">
        <v>3289</v>
      </c>
      <c r="H4829" s="197">
        <v>18.9</v>
      </c>
      <c r="I4829" s="198"/>
      <c r="L4829" s="194"/>
      <c r="M4829" s="199"/>
      <c r="N4829" s="200"/>
      <c r="O4829" s="200"/>
      <c r="P4829" s="200"/>
      <c r="Q4829" s="200"/>
      <c r="R4829" s="200"/>
      <c r="S4829" s="200"/>
      <c r="T4829" s="201"/>
      <c r="AT4829" s="195" t="s">
        <v>188</v>
      </c>
      <c r="AU4829" s="195" t="s">
        <v>81</v>
      </c>
      <c r="AV4829" s="12" t="s">
        <v>81</v>
      </c>
      <c r="AW4829" s="12" t="s">
        <v>34</v>
      </c>
      <c r="AX4829" s="12" t="s">
        <v>72</v>
      </c>
      <c r="AY4829" s="195" t="s">
        <v>177</v>
      </c>
    </row>
    <row r="4830" spans="2:51" s="12" customFormat="1" ht="12">
      <c r="B4830" s="194"/>
      <c r="D4830" s="191" t="s">
        <v>188</v>
      </c>
      <c r="E4830" s="195" t="s">
        <v>3</v>
      </c>
      <c r="F4830" s="196" t="s">
        <v>3290</v>
      </c>
      <c r="H4830" s="197">
        <v>18.96</v>
      </c>
      <c r="I4830" s="198"/>
      <c r="L4830" s="194"/>
      <c r="M4830" s="199"/>
      <c r="N4830" s="200"/>
      <c r="O4830" s="200"/>
      <c r="P4830" s="200"/>
      <c r="Q4830" s="200"/>
      <c r="R4830" s="200"/>
      <c r="S4830" s="200"/>
      <c r="T4830" s="201"/>
      <c r="AT4830" s="195" t="s">
        <v>188</v>
      </c>
      <c r="AU4830" s="195" t="s">
        <v>81</v>
      </c>
      <c r="AV4830" s="12" t="s">
        <v>81</v>
      </c>
      <c r="AW4830" s="12" t="s">
        <v>34</v>
      </c>
      <c r="AX4830" s="12" t="s">
        <v>72</v>
      </c>
      <c r="AY4830" s="195" t="s">
        <v>177</v>
      </c>
    </row>
    <row r="4831" spans="2:51" s="12" customFormat="1" ht="12">
      <c r="B4831" s="194"/>
      <c r="D4831" s="191" t="s">
        <v>188</v>
      </c>
      <c r="E4831" s="195" t="s">
        <v>3</v>
      </c>
      <c r="F4831" s="196" t="s">
        <v>3290</v>
      </c>
      <c r="H4831" s="197">
        <v>18.96</v>
      </c>
      <c r="I4831" s="198"/>
      <c r="L4831" s="194"/>
      <c r="M4831" s="199"/>
      <c r="N4831" s="200"/>
      <c r="O4831" s="200"/>
      <c r="P4831" s="200"/>
      <c r="Q4831" s="200"/>
      <c r="R4831" s="200"/>
      <c r="S4831" s="200"/>
      <c r="T4831" s="201"/>
      <c r="AT4831" s="195" t="s">
        <v>188</v>
      </c>
      <c r="AU4831" s="195" t="s">
        <v>81</v>
      </c>
      <c r="AV4831" s="12" t="s">
        <v>81</v>
      </c>
      <c r="AW4831" s="12" t="s">
        <v>34</v>
      </c>
      <c r="AX4831" s="12" t="s">
        <v>72</v>
      </c>
      <c r="AY4831" s="195" t="s">
        <v>177</v>
      </c>
    </row>
    <row r="4832" spans="2:51" s="12" customFormat="1" ht="12">
      <c r="B4832" s="194"/>
      <c r="D4832" s="191" t="s">
        <v>188</v>
      </c>
      <c r="E4832" s="195" t="s">
        <v>3</v>
      </c>
      <c r="F4832" s="196" t="s">
        <v>3301</v>
      </c>
      <c r="H4832" s="197">
        <v>1.2</v>
      </c>
      <c r="I4832" s="198"/>
      <c r="L4832" s="194"/>
      <c r="M4832" s="199"/>
      <c r="N4832" s="200"/>
      <c r="O4832" s="200"/>
      <c r="P4832" s="200"/>
      <c r="Q4832" s="200"/>
      <c r="R4832" s="200"/>
      <c r="S4832" s="200"/>
      <c r="T4832" s="201"/>
      <c r="AT4832" s="195" t="s">
        <v>188</v>
      </c>
      <c r="AU4832" s="195" t="s">
        <v>81</v>
      </c>
      <c r="AV4832" s="12" t="s">
        <v>81</v>
      </c>
      <c r="AW4832" s="12" t="s">
        <v>34</v>
      </c>
      <c r="AX4832" s="12" t="s">
        <v>72</v>
      </c>
      <c r="AY4832" s="195" t="s">
        <v>177</v>
      </c>
    </row>
    <row r="4833" spans="2:51" s="12" customFormat="1" ht="12">
      <c r="B4833" s="194"/>
      <c r="D4833" s="191" t="s">
        <v>188</v>
      </c>
      <c r="E4833" s="195" t="s">
        <v>3</v>
      </c>
      <c r="F4833" s="196" t="s">
        <v>3302</v>
      </c>
      <c r="H4833" s="197">
        <v>3</v>
      </c>
      <c r="I4833" s="198"/>
      <c r="L4833" s="194"/>
      <c r="M4833" s="199"/>
      <c r="N4833" s="200"/>
      <c r="O4833" s="200"/>
      <c r="P4833" s="200"/>
      <c r="Q4833" s="200"/>
      <c r="R4833" s="200"/>
      <c r="S4833" s="200"/>
      <c r="T4833" s="201"/>
      <c r="AT4833" s="195" t="s">
        <v>188</v>
      </c>
      <c r="AU4833" s="195" t="s">
        <v>81</v>
      </c>
      <c r="AV4833" s="12" t="s">
        <v>81</v>
      </c>
      <c r="AW4833" s="12" t="s">
        <v>34</v>
      </c>
      <c r="AX4833" s="12" t="s">
        <v>72</v>
      </c>
      <c r="AY4833" s="195" t="s">
        <v>177</v>
      </c>
    </row>
    <row r="4834" spans="2:51" s="12" customFormat="1" ht="12">
      <c r="B4834" s="194"/>
      <c r="D4834" s="191" t="s">
        <v>188</v>
      </c>
      <c r="E4834" s="195" t="s">
        <v>3</v>
      </c>
      <c r="F4834" s="196" t="s">
        <v>3303</v>
      </c>
      <c r="H4834" s="197">
        <v>0.6</v>
      </c>
      <c r="I4834" s="198"/>
      <c r="L4834" s="194"/>
      <c r="M4834" s="199"/>
      <c r="N4834" s="200"/>
      <c r="O4834" s="200"/>
      <c r="P4834" s="200"/>
      <c r="Q4834" s="200"/>
      <c r="R4834" s="200"/>
      <c r="S4834" s="200"/>
      <c r="T4834" s="201"/>
      <c r="AT4834" s="195" t="s">
        <v>188</v>
      </c>
      <c r="AU4834" s="195" t="s">
        <v>81</v>
      </c>
      <c r="AV4834" s="12" t="s">
        <v>81</v>
      </c>
      <c r="AW4834" s="12" t="s">
        <v>34</v>
      </c>
      <c r="AX4834" s="12" t="s">
        <v>72</v>
      </c>
      <c r="AY4834" s="195" t="s">
        <v>177</v>
      </c>
    </row>
    <row r="4835" spans="2:51" s="12" customFormat="1" ht="12">
      <c r="B4835" s="194"/>
      <c r="D4835" s="191" t="s">
        <v>188</v>
      </c>
      <c r="E4835" s="195" t="s">
        <v>3</v>
      </c>
      <c r="F4835" s="196" t="s">
        <v>3304</v>
      </c>
      <c r="H4835" s="197">
        <v>11.1</v>
      </c>
      <c r="I4835" s="198"/>
      <c r="L4835" s="194"/>
      <c r="M4835" s="199"/>
      <c r="N4835" s="200"/>
      <c r="O4835" s="200"/>
      <c r="P4835" s="200"/>
      <c r="Q4835" s="200"/>
      <c r="R4835" s="200"/>
      <c r="S4835" s="200"/>
      <c r="T4835" s="201"/>
      <c r="AT4835" s="195" t="s">
        <v>188</v>
      </c>
      <c r="AU4835" s="195" t="s">
        <v>81</v>
      </c>
      <c r="AV4835" s="12" t="s">
        <v>81</v>
      </c>
      <c r="AW4835" s="12" t="s">
        <v>34</v>
      </c>
      <c r="AX4835" s="12" t="s">
        <v>72</v>
      </c>
      <c r="AY4835" s="195" t="s">
        <v>177</v>
      </c>
    </row>
    <row r="4836" spans="2:51" s="12" customFormat="1" ht="12">
      <c r="B4836" s="194"/>
      <c r="D4836" s="191" t="s">
        <v>188</v>
      </c>
      <c r="E4836" s="195" t="s">
        <v>3</v>
      </c>
      <c r="F4836" s="196" t="s">
        <v>3305</v>
      </c>
      <c r="H4836" s="197">
        <v>23.3</v>
      </c>
      <c r="I4836" s="198"/>
      <c r="L4836" s="194"/>
      <c r="M4836" s="199"/>
      <c r="N4836" s="200"/>
      <c r="O4836" s="200"/>
      <c r="P4836" s="200"/>
      <c r="Q4836" s="200"/>
      <c r="R4836" s="200"/>
      <c r="S4836" s="200"/>
      <c r="T4836" s="201"/>
      <c r="AT4836" s="195" t="s">
        <v>188</v>
      </c>
      <c r="AU4836" s="195" t="s">
        <v>81</v>
      </c>
      <c r="AV4836" s="12" t="s">
        <v>81</v>
      </c>
      <c r="AW4836" s="12" t="s">
        <v>34</v>
      </c>
      <c r="AX4836" s="12" t="s">
        <v>72</v>
      </c>
      <c r="AY4836" s="195" t="s">
        <v>177</v>
      </c>
    </row>
    <row r="4837" spans="2:51" s="12" customFormat="1" ht="12">
      <c r="B4837" s="194"/>
      <c r="D4837" s="191" t="s">
        <v>188</v>
      </c>
      <c r="E4837" s="195" t="s">
        <v>3</v>
      </c>
      <c r="F4837" s="196" t="s">
        <v>3305</v>
      </c>
      <c r="H4837" s="197">
        <v>23.3</v>
      </c>
      <c r="I4837" s="198"/>
      <c r="L4837" s="194"/>
      <c r="M4837" s="199"/>
      <c r="N4837" s="200"/>
      <c r="O4837" s="200"/>
      <c r="P4837" s="200"/>
      <c r="Q4837" s="200"/>
      <c r="R4837" s="200"/>
      <c r="S4837" s="200"/>
      <c r="T4837" s="201"/>
      <c r="AT4837" s="195" t="s">
        <v>188</v>
      </c>
      <c r="AU4837" s="195" t="s">
        <v>81</v>
      </c>
      <c r="AV4837" s="12" t="s">
        <v>81</v>
      </c>
      <c r="AW4837" s="12" t="s">
        <v>34</v>
      </c>
      <c r="AX4837" s="12" t="s">
        <v>72</v>
      </c>
      <c r="AY4837" s="195" t="s">
        <v>177</v>
      </c>
    </row>
    <row r="4838" spans="2:51" s="12" customFormat="1" ht="12">
      <c r="B4838" s="194"/>
      <c r="D4838" s="191" t="s">
        <v>188</v>
      </c>
      <c r="E4838" s="195" t="s">
        <v>3</v>
      </c>
      <c r="F4838" s="196" t="s">
        <v>3305</v>
      </c>
      <c r="H4838" s="197">
        <v>23.3</v>
      </c>
      <c r="I4838" s="198"/>
      <c r="L4838" s="194"/>
      <c r="M4838" s="199"/>
      <c r="N4838" s="200"/>
      <c r="O4838" s="200"/>
      <c r="P4838" s="200"/>
      <c r="Q4838" s="200"/>
      <c r="R4838" s="200"/>
      <c r="S4838" s="200"/>
      <c r="T4838" s="201"/>
      <c r="AT4838" s="195" t="s">
        <v>188</v>
      </c>
      <c r="AU4838" s="195" t="s">
        <v>81</v>
      </c>
      <c r="AV4838" s="12" t="s">
        <v>81</v>
      </c>
      <c r="AW4838" s="12" t="s">
        <v>34</v>
      </c>
      <c r="AX4838" s="12" t="s">
        <v>72</v>
      </c>
      <c r="AY4838" s="195" t="s">
        <v>177</v>
      </c>
    </row>
    <row r="4839" spans="2:51" s="12" customFormat="1" ht="12">
      <c r="B4839" s="194"/>
      <c r="D4839" s="191" t="s">
        <v>188</v>
      </c>
      <c r="E4839" s="195" t="s">
        <v>3</v>
      </c>
      <c r="F4839" s="196" t="s">
        <v>3306</v>
      </c>
      <c r="H4839" s="197">
        <v>22.975</v>
      </c>
      <c r="I4839" s="198"/>
      <c r="L4839" s="194"/>
      <c r="M4839" s="199"/>
      <c r="N4839" s="200"/>
      <c r="O4839" s="200"/>
      <c r="P4839" s="200"/>
      <c r="Q4839" s="200"/>
      <c r="R4839" s="200"/>
      <c r="S4839" s="200"/>
      <c r="T4839" s="201"/>
      <c r="AT4839" s="195" t="s">
        <v>188</v>
      </c>
      <c r="AU4839" s="195" t="s">
        <v>81</v>
      </c>
      <c r="AV4839" s="12" t="s">
        <v>81</v>
      </c>
      <c r="AW4839" s="12" t="s">
        <v>34</v>
      </c>
      <c r="AX4839" s="12" t="s">
        <v>72</v>
      </c>
      <c r="AY4839" s="195" t="s">
        <v>177</v>
      </c>
    </row>
    <row r="4840" spans="2:51" s="12" customFormat="1" ht="12">
      <c r="B4840" s="194"/>
      <c r="D4840" s="191" t="s">
        <v>188</v>
      </c>
      <c r="E4840" s="195" t="s">
        <v>3</v>
      </c>
      <c r="F4840" s="196" t="s">
        <v>3306</v>
      </c>
      <c r="H4840" s="197">
        <v>22.975</v>
      </c>
      <c r="I4840" s="198"/>
      <c r="L4840" s="194"/>
      <c r="M4840" s="199"/>
      <c r="N4840" s="200"/>
      <c r="O4840" s="200"/>
      <c r="P4840" s="200"/>
      <c r="Q4840" s="200"/>
      <c r="R4840" s="200"/>
      <c r="S4840" s="200"/>
      <c r="T4840" s="201"/>
      <c r="AT4840" s="195" t="s">
        <v>188</v>
      </c>
      <c r="AU4840" s="195" t="s">
        <v>81</v>
      </c>
      <c r="AV4840" s="12" t="s">
        <v>81</v>
      </c>
      <c r="AW4840" s="12" t="s">
        <v>34</v>
      </c>
      <c r="AX4840" s="12" t="s">
        <v>72</v>
      </c>
      <c r="AY4840" s="195" t="s">
        <v>177</v>
      </c>
    </row>
    <row r="4841" spans="2:51" s="12" customFormat="1" ht="12">
      <c r="B4841" s="194"/>
      <c r="D4841" s="191" t="s">
        <v>188</v>
      </c>
      <c r="E4841" s="195" t="s">
        <v>3</v>
      </c>
      <c r="F4841" s="196" t="s">
        <v>3306</v>
      </c>
      <c r="H4841" s="197">
        <v>22.975</v>
      </c>
      <c r="I4841" s="198"/>
      <c r="L4841" s="194"/>
      <c r="M4841" s="199"/>
      <c r="N4841" s="200"/>
      <c r="O4841" s="200"/>
      <c r="P4841" s="200"/>
      <c r="Q4841" s="200"/>
      <c r="R4841" s="200"/>
      <c r="S4841" s="200"/>
      <c r="T4841" s="201"/>
      <c r="AT4841" s="195" t="s">
        <v>188</v>
      </c>
      <c r="AU4841" s="195" t="s">
        <v>81</v>
      </c>
      <c r="AV4841" s="12" t="s">
        <v>81</v>
      </c>
      <c r="AW4841" s="12" t="s">
        <v>34</v>
      </c>
      <c r="AX4841" s="12" t="s">
        <v>72</v>
      </c>
      <c r="AY4841" s="195" t="s">
        <v>177</v>
      </c>
    </row>
    <row r="4842" spans="2:51" s="12" customFormat="1" ht="12">
      <c r="B4842" s="194"/>
      <c r="D4842" s="191" t="s">
        <v>188</v>
      </c>
      <c r="E4842" s="195" t="s">
        <v>3</v>
      </c>
      <c r="F4842" s="196" t="s">
        <v>3307</v>
      </c>
      <c r="H4842" s="197">
        <v>1.6</v>
      </c>
      <c r="I4842" s="198"/>
      <c r="L4842" s="194"/>
      <c r="M4842" s="199"/>
      <c r="N4842" s="200"/>
      <c r="O4842" s="200"/>
      <c r="P4842" s="200"/>
      <c r="Q4842" s="200"/>
      <c r="R4842" s="200"/>
      <c r="S4842" s="200"/>
      <c r="T4842" s="201"/>
      <c r="AT4842" s="195" t="s">
        <v>188</v>
      </c>
      <c r="AU4842" s="195" t="s">
        <v>81</v>
      </c>
      <c r="AV4842" s="12" t="s">
        <v>81</v>
      </c>
      <c r="AW4842" s="12" t="s">
        <v>34</v>
      </c>
      <c r="AX4842" s="12" t="s">
        <v>72</v>
      </c>
      <c r="AY4842" s="195" t="s">
        <v>177</v>
      </c>
    </row>
    <row r="4843" spans="2:51" s="12" customFormat="1" ht="12">
      <c r="B4843" s="194"/>
      <c r="D4843" s="191" t="s">
        <v>188</v>
      </c>
      <c r="E4843" s="195" t="s">
        <v>3</v>
      </c>
      <c r="F4843" s="196" t="s">
        <v>3308</v>
      </c>
      <c r="H4843" s="197">
        <v>24.75</v>
      </c>
      <c r="I4843" s="198"/>
      <c r="L4843" s="194"/>
      <c r="M4843" s="199"/>
      <c r="N4843" s="200"/>
      <c r="O4843" s="200"/>
      <c r="P4843" s="200"/>
      <c r="Q4843" s="200"/>
      <c r="R4843" s="200"/>
      <c r="S4843" s="200"/>
      <c r="T4843" s="201"/>
      <c r="AT4843" s="195" t="s">
        <v>188</v>
      </c>
      <c r="AU4843" s="195" t="s">
        <v>81</v>
      </c>
      <c r="AV4843" s="12" t="s">
        <v>81</v>
      </c>
      <c r="AW4843" s="12" t="s">
        <v>34</v>
      </c>
      <c r="AX4843" s="12" t="s">
        <v>72</v>
      </c>
      <c r="AY4843" s="195" t="s">
        <v>177</v>
      </c>
    </row>
    <row r="4844" spans="2:51" s="12" customFormat="1" ht="12">
      <c r="B4844" s="194"/>
      <c r="D4844" s="191" t="s">
        <v>188</v>
      </c>
      <c r="E4844" s="195" t="s">
        <v>3</v>
      </c>
      <c r="F4844" s="196" t="s">
        <v>3309</v>
      </c>
      <c r="H4844" s="197">
        <v>16.3</v>
      </c>
      <c r="I4844" s="198"/>
      <c r="L4844" s="194"/>
      <c r="M4844" s="199"/>
      <c r="N4844" s="200"/>
      <c r="O4844" s="200"/>
      <c r="P4844" s="200"/>
      <c r="Q4844" s="200"/>
      <c r="R4844" s="200"/>
      <c r="S4844" s="200"/>
      <c r="T4844" s="201"/>
      <c r="AT4844" s="195" t="s">
        <v>188</v>
      </c>
      <c r="AU4844" s="195" t="s">
        <v>81</v>
      </c>
      <c r="AV4844" s="12" t="s">
        <v>81</v>
      </c>
      <c r="AW4844" s="12" t="s">
        <v>34</v>
      </c>
      <c r="AX4844" s="12" t="s">
        <v>72</v>
      </c>
      <c r="AY4844" s="195" t="s">
        <v>177</v>
      </c>
    </row>
    <row r="4845" spans="2:51" s="12" customFormat="1" ht="12">
      <c r="B4845" s="194"/>
      <c r="D4845" s="191" t="s">
        <v>188</v>
      </c>
      <c r="E4845" s="195" t="s">
        <v>3</v>
      </c>
      <c r="F4845" s="196" t="s">
        <v>3310</v>
      </c>
      <c r="H4845" s="197">
        <v>14.4</v>
      </c>
      <c r="I4845" s="198"/>
      <c r="L4845" s="194"/>
      <c r="M4845" s="199"/>
      <c r="N4845" s="200"/>
      <c r="O4845" s="200"/>
      <c r="P4845" s="200"/>
      <c r="Q4845" s="200"/>
      <c r="R4845" s="200"/>
      <c r="S4845" s="200"/>
      <c r="T4845" s="201"/>
      <c r="AT4845" s="195" t="s">
        <v>188</v>
      </c>
      <c r="AU4845" s="195" t="s">
        <v>81</v>
      </c>
      <c r="AV4845" s="12" t="s">
        <v>81</v>
      </c>
      <c r="AW4845" s="12" t="s">
        <v>34</v>
      </c>
      <c r="AX4845" s="12" t="s">
        <v>72</v>
      </c>
      <c r="AY4845" s="195" t="s">
        <v>177</v>
      </c>
    </row>
    <row r="4846" spans="2:51" s="12" customFormat="1" ht="12">
      <c r="B4846" s="194"/>
      <c r="D4846" s="191" t="s">
        <v>188</v>
      </c>
      <c r="E4846" s="195" t="s">
        <v>3</v>
      </c>
      <c r="F4846" s="196" t="s">
        <v>3298</v>
      </c>
      <c r="H4846" s="197">
        <v>20</v>
      </c>
      <c r="I4846" s="198"/>
      <c r="L4846" s="194"/>
      <c r="M4846" s="199"/>
      <c r="N4846" s="200"/>
      <c r="O4846" s="200"/>
      <c r="P4846" s="200"/>
      <c r="Q4846" s="200"/>
      <c r="R4846" s="200"/>
      <c r="S4846" s="200"/>
      <c r="T4846" s="201"/>
      <c r="AT4846" s="195" t="s">
        <v>188</v>
      </c>
      <c r="AU4846" s="195" t="s">
        <v>81</v>
      </c>
      <c r="AV4846" s="12" t="s">
        <v>81</v>
      </c>
      <c r="AW4846" s="12" t="s">
        <v>34</v>
      </c>
      <c r="AX4846" s="12" t="s">
        <v>72</v>
      </c>
      <c r="AY4846" s="195" t="s">
        <v>177</v>
      </c>
    </row>
    <row r="4847" spans="2:51" s="12" customFormat="1" ht="12">
      <c r="B4847" s="194"/>
      <c r="D4847" s="191" t="s">
        <v>188</v>
      </c>
      <c r="E4847" s="195" t="s">
        <v>3</v>
      </c>
      <c r="F4847" s="196" t="s">
        <v>3311</v>
      </c>
      <c r="H4847" s="197">
        <v>15.8</v>
      </c>
      <c r="I4847" s="198"/>
      <c r="L4847" s="194"/>
      <c r="M4847" s="199"/>
      <c r="N4847" s="200"/>
      <c r="O4847" s="200"/>
      <c r="P4847" s="200"/>
      <c r="Q4847" s="200"/>
      <c r="R4847" s="200"/>
      <c r="S4847" s="200"/>
      <c r="T4847" s="201"/>
      <c r="AT4847" s="195" t="s">
        <v>188</v>
      </c>
      <c r="AU4847" s="195" t="s">
        <v>81</v>
      </c>
      <c r="AV4847" s="12" t="s">
        <v>81</v>
      </c>
      <c r="AW4847" s="12" t="s">
        <v>34</v>
      </c>
      <c r="AX4847" s="12" t="s">
        <v>72</v>
      </c>
      <c r="AY4847" s="195" t="s">
        <v>177</v>
      </c>
    </row>
    <row r="4848" spans="2:51" s="12" customFormat="1" ht="12">
      <c r="B4848" s="194"/>
      <c r="D4848" s="191" t="s">
        <v>188</v>
      </c>
      <c r="E4848" s="195" t="s">
        <v>3</v>
      </c>
      <c r="F4848" s="196" t="s">
        <v>3311</v>
      </c>
      <c r="H4848" s="197">
        <v>15.8</v>
      </c>
      <c r="I4848" s="198"/>
      <c r="L4848" s="194"/>
      <c r="M4848" s="199"/>
      <c r="N4848" s="200"/>
      <c r="O4848" s="200"/>
      <c r="P4848" s="200"/>
      <c r="Q4848" s="200"/>
      <c r="R4848" s="200"/>
      <c r="S4848" s="200"/>
      <c r="T4848" s="201"/>
      <c r="AT4848" s="195" t="s">
        <v>188</v>
      </c>
      <c r="AU4848" s="195" t="s">
        <v>81</v>
      </c>
      <c r="AV4848" s="12" t="s">
        <v>81</v>
      </c>
      <c r="AW4848" s="12" t="s">
        <v>34</v>
      </c>
      <c r="AX4848" s="12" t="s">
        <v>72</v>
      </c>
      <c r="AY4848" s="195" t="s">
        <v>177</v>
      </c>
    </row>
    <row r="4849" spans="2:51" s="12" customFormat="1" ht="12">
      <c r="B4849" s="194"/>
      <c r="D4849" s="191" t="s">
        <v>188</v>
      </c>
      <c r="E4849" s="195" t="s">
        <v>3</v>
      </c>
      <c r="F4849" s="196" t="s">
        <v>504</v>
      </c>
      <c r="H4849" s="197">
        <v>50</v>
      </c>
      <c r="I4849" s="198"/>
      <c r="L4849" s="194"/>
      <c r="M4849" s="199"/>
      <c r="N4849" s="200"/>
      <c r="O4849" s="200"/>
      <c r="P4849" s="200"/>
      <c r="Q4849" s="200"/>
      <c r="R4849" s="200"/>
      <c r="S4849" s="200"/>
      <c r="T4849" s="201"/>
      <c r="AT4849" s="195" t="s">
        <v>188</v>
      </c>
      <c r="AU4849" s="195" t="s">
        <v>81</v>
      </c>
      <c r="AV4849" s="12" t="s">
        <v>81</v>
      </c>
      <c r="AW4849" s="12" t="s">
        <v>34</v>
      </c>
      <c r="AX4849" s="12" t="s">
        <v>72</v>
      </c>
      <c r="AY4849" s="195" t="s">
        <v>177</v>
      </c>
    </row>
    <row r="4850" spans="2:51" s="14" customFormat="1" ht="12">
      <c r="B4850" s="221"/>
      <c r="D4850" s="191" t="s">
        <v>188</v>
      </c>
      <c r="E4850" s="222" t="s">
        <v>3</v>
      </c>
      <c r="F4850" s="223" t="s">
        <v>366</v>
      </c>
      <c r="H4850" s="224">
        <v>552.8750000000001</v>
      </c>
      <c r="I4850" s="225"/>
      <c r="L4850" s="221"/>
      <c r="M4850" s="226"/>
      <c r="N4850" s="227"/>
      <c r="O4850" s="227"/>
      <c r="P4850" s="227"/>
      <c r="Q4850" s="227"/>
      <c r="R4850" s="227"/>
      <c r="S4850" s="227"/>
      <c r="T4850" s="228"/>
      <c r="AT4850" s="222" t="s">
        <v>188</v>
      </c>
      <c r="AU4850" s="222" t="s">
        <v>81</v>
      </c>
      <c r="AV4850" s="14" t="s">
        <v>194</v>
      </c>
      <c r="AW4850" s="14" t="s">
        <v>34</v>
      </c>
      <c r="AX4850" s="14" t="s">
        <v>72</v>
      </c>
      <c r="AY4850" s="222" t="s">
        <v>177</v>
      </c>
    </row>
    <row r="4851" spans="2:51" s="12" customFormat="1" ht="12">
      <c r="B4851" s="194"/>
      <c r="D4851" s="191" t="s">
        <v>188</v>
      </c>
      <c r="E4851" s="195" t="s">
        <v>3</v>
      </c>
      <c r="F4851" s="196" t="s">
        <v>769</v>
      </c>
      <c r="H4851" s="197">
        <v>16.68</v>
      </c>
      <c r="I4851" s="198"/>
      <c r="L4851" s="194"/>
      <c r="M4851" s="199"/>
      <c r="N4851" s="200"/>
      <c r="O4851" s="200"/>
      <c r="P4851" s="200"/>
      <c r="Q4851" s="200"/>
      <c r="R4851" s="200"/>
      <c r="S4851" s="200"/>
      <c r="T4851" s="201"/>
      <c r="AT4851" s="195" t="s">
        <v>188</v>
      </c>
      <c r="AU4851" s="195" t="s">
        <v>81</v>
      </c>
      <c r="AV4851" s="12" t="s">
        <v>81</v>
      </c>
      <c r="AW4851" s="12" t="s">
        <v>34</v>
      </c>
      <c r="AX4851" s="12" t="s">
        <v>72</v>
      </c>
      <c r="AY4851" s="195" t="s">
        <v>177</v>
      </c>
    </row>
    <row r="4852" spans="2:51" s="12" customFormat="1" ht="12">
      <c r="B4852" s="194"/>
      <c r="D4852" s="191" t="s">
        <v>188</v>
      </c>
      <c r="E4852" s="195" t="s">
        <v>3</v>
      </c>
      <c r="F4852" s="196" t="s">
        <v>3283</v>
      </c>
      <c r="H4852" s="197">
        <v>17.2</v>
      </c>
      <c r="I4852" s="198"/>
      <c r="L4852" s="194"/>
      <c r="M4852" s="199"/>
      <c r="N4852" s="200"/>
      <c r="O4852" s="200"/>
      <c r="P4852" s="200"/>
      <c r="Q4852" s="200"/>
      <c r="R4852" s="200"/>
      <c r="S4852" s="200"/>
      <c r="T4852" s="201"/>
      <c r="AT4852" s="195" t="s">
        <v>188</v>
      </c>
      <c r="AU4852" s="195" t="s">
        <v>81</v>
      </c>
      <c r="AV4852" s="12" t="s">
        <v>81</v>
      </c>
      <c r="AW4852" s="12" t="s">
        <v>34</v>
      </c>
      <c r="AX4852" s="12" t="s">
        <v>72</v>
      </c>
      <c r="AY4852" s="195" t="s">
        <v>177</v>
      </c>
    </row>
    <row r="4853" spans="2:51" s="12" customFormat="1" ht="12">
      <c r="B4853" s="194"/>
      <c r="D4853" s="191" t="s">
        <v>188</v>
      </c>
      <c r="E4853" s="195" t="s">
        <v>3</v>
      </c>
      <c r="F4853" s="196" t="s">
        <v>3284</v>
      </c>
      <c r="H4853" s="197">
        <v>18.3</v>
      </c>
      <c r="I4853" s="198"/>
      <c r="L4853" s="194"/>
      <c r="M4853" s="199"/>
      <c r="N4853" s="200"/>
      <c r="O4853" s="200"/>
      <c r="P4853" s="200"/>
      <c r="Q4853" s="200"/>
      <c r="R4853" s="200"/>
      <c r="S4853" s="200"/>
      <c r="T4853" s="201"/>
      <c r="AT4853" s="195" t="s">
        <v>188</v>
      </c>
      <c r="AU4853" s="195" t="s">
        <v>81</v>
      </c>
      <c r="AV4853" s="12" t="s">
        <v>81</v>
      </c>
      <c r="AW4853" s="12" t="s">
        <v>34</v>
      </c>
      <c r="AX4853" s="12" t="s">
        <v>72</v>
      </c>
      <c r="AY4853" s="195" t="s">
        <v>177</v>
      </c>
    </row>
    <row r="4854" spans="2:51" s="12" customFormat="1" ht="12">
      <c r="B4854" s="194"/>
      <c r="D4854" s="191" t="s">
        <v>188</v>
      </c>
      <c r="E4854" s="195" t="s">
        <v>3</v>
      </c>
      <c r="F4854" s="196" t="s">
        <v>3285</v>
      </c>
      <c r="H4854" s="197">
        <v>14.1</v>
      </c>
      <c r="I4854" s="198"/>
      <c r="L4854" s="194"/>
      <c r="M4854" s="199"/>
      <c r="N4854" s="200"/>
      <c r="O4854" s="200"/>
      <c r="P4854" s="200"/>
      <c r="Q4854" s="200"/>
      <c r="R4854" s="200"/>
      <c r="S4854" s="200"/>
      <c r="T4854" s="201"/>
      <c r="AT4854" s="195" t="s">
        <v>188</v>
      </c>
      <c r="AU4854" s="195" t="s">
        <v>81</v>
      </c>
      <c r="AV4854" s="12" t="s">
        <v>81</v>
      </c>
      <c r="AW4854" s="12" t="s">
        <v>34</v>
      </c>
      <c r="AX4854" s="12" t="s">
        <v>72</v>
      </c>
      <c r="AY4854" s="195" t="s">
        <v>177</v>
      </c>
    </row>
    <row r="4855" spans="2:51" s="12" customFormat="1" ht="12">
      <c r="B4855" s="194"/>
      <c r="D4855" s="191" t="s">
        <v>188</v>
      </c>
      <c r="E4855" s="195" t="s">
        <v>3</v>
      </c>
      <c r="F4855" s="196" t="s">
        <v>3262</v>
      </c>
      <c r="H4855" s="197">
        <v>14</v>
      </c>
      <c r="I4855" s="198"/>
      <c r="L4855" s="194"/>
      <c r="M4855" s="199"/>
      <c r="N4855" s="200"/>
      <c r="O4855" s="200"/>
      <c r="P4855" s="200"/>
      <c r="Q4855" s="200"/>
      <c r="R4855" s="200"/>
      <c r="S4855" s="200"/>
      <c r="T4855" s="201"/>
      <c r="AT4855" s="195" t="s">
        <v>188</v>
      </c>
      <c r="AU4855" s="195" t="s">
        <v>81</v>
      </c>
      <c r="AV4855" s="12" t="s">
        <v>81</v>
      </c>
      <c r="AW4855" s="12" t="s">
        <v>34</v>
      </c>
      <c r="AX4855" s="12" t="s">
        <v>72</v>
      </c>
      <c r="AY4855" s="195" t="s">
        <v>177</v>
      </c>
    </row>
    <row r="4856" spans="2:51" s="12" customFormat="1" ht="12">
      <c r="B4856" s="194"/>
      <c r="D4856" s="191" t="s">
        <v>188</v>
      </c>
      <c r="E4856" s="195" t="s">
        <v>3</v>
      </c>
      <c r="F4856" s="196" t="s">
        <v>3287</v>
      </c>
      <c r="H4856" s="197">
        <v>13.4</v>
      </c>
      <c r="I4856" s="198"/>
      <c r="L4856" s="194"/>
      <c r="M4856" s="199"/>
      <c r="N4856" s="200"/>
      <c r="O4856" s="200"/>
      <c r="P4856" s="200"/>
      <c r="Q4856" s="200"/>
      <c r="R4856" s="200"/>
      <c r="S4856" s="200"/>
      <c r="T4856" s="201"/>
      <c r="AT4856" s="195" t="s">
        <v>188</v>
      </c>
      <c r="AU4856" s="195" t="s">
        <v>81</v>
      </c>
      <c r="AV4856" s="12" t="s">
        <v>81</v>
      </c>
      <c r="AW4856" s="12" t="s">
        <v>34</v>
      </c>
      <c r="AX4856" s="12" t="s">
        <v>72</v>
      </c>
      <c r="AY4856" s="195" t="s">
        <v>177</v>
      </c>
    </row>
    <row r="4857" spans="2:51" s="12" customFormat="1" ht="12">
      <c r="B4857" s="194"/>
      <c r="D4857" s="191" t="s">
        <v>188</v>
      </c>
      <c r="E4857" s="195" t="s">
        <v>3</v>
      </c>
      <c r="F4857" s="196" t="s">
        <v>3286</v>
      </c>
      <c r="H4857" s="197">
        <v>13.5</v>
      </c>
      <c r="I4857" s="198"/>
      <c r="L4857" s="194"/>
      <c r="M4857" s="199"/>
      <c r="N4857" s="200"/>
      <c r="O4857" s="200"/>
      <c r="P4857" s="200"/>
      <c r="Q4857" s="200"/>
      <c r="R4857" s="200"/>
      <c r="S4857" s="200"/>
      <c r="T4857" s="201"/>
      <c r="AT4857" s="195" t="s">
        <v>188</v>
      </c>
      <c r="AU4857" s="195" t="s">
        <v>81</v>
      </c>
      <c r="AV4857" s="12" t="s">
        <v>81</v>
      </c>
      <c r="AW4857" s="12" t="s">
        <v>34</v>
      </c>
      <c r="AX4857" s="12" t="s">
        <v>72</v>
      </c>
      <c r="AY4857" s="195" t="s">
        <v>177</v>
      </c>
    </row>
    <row r="4858" spans="2:51" s="12" customFormat="1" ht="12">
      <c r="B4858" s="194"/>
      <c r="D4858" s="191" t="s">
        <v>188</v>
      </c>
      <c r="E4858" s="195" t="s">
        <v>3</v>
      </c>
      <c r="F4858" s="196" t="s">
        <v>3300</v>
      </c>
      <c r="H4858" s="197">
        <v>18.8</v>
      </c>
      <c r="I4858" s="198"/>
      <c r="L4858" s="194"/>
      <c r="M4858" s="199"/>
      <c r="N4858" s="200"/>
      <c r="O4858" s="200"/>
      <c r="P4858" s="200"/>
      <c r="Q4858" s="200"/>
      <c r="R4858" s="200"/>
      <c r="S4858" s="200"/>
      <c r="T4858" s="201"/>
      <c r="AT4858" s="195" t="s">
        <v>188</v>
      </c>
      <c r="AU4858" s="195" t="s">
        <v>81</v>
      </c>
      <c r="AV4858" s="12" t="s">
        <v>81</v>
      </c>
      <c r="AW4858" s="12" t="s">
        <v>34</v>
      </c>
      <c r="AX4858" s="12" t="s">
        <v>72</v>
      </c>
      <c r="AY4858" s="195" t="s">
        <v>177</v>
      </c>
    </row>
    <row r="4859" spans="2:51" s="12" customFormat="1" ht="12">
      <c r="B4859" s="194"/>
      <c r="D4859" s="191" t="s">
        <v>188</v>
      </c>
      <c r="E4859" s="195" t="s">
        <v>3</v>
      </c>
      <c r="F4859" s="196" t="s">
        <v>3289</v>
      </c>
      <c r="H4859" s="197">
        <v>18.9</v>
      </c>
      <c r="I4859" s="198"/>
      <c r="L4859" s="194"/>
      <c r="M4859" s="199"/>
      <c r="N4859" s="200"/>
      <c r="O4859" s="200"/>
      <c r="P4859" s="200"/>
      <c r="Q4859" s="200"/>
      <c r="R4859" s="200"/>
      <c r="S4859" s="200"/>
      <c r="T4859" s="201"/>
      <c r="AT4859" s="195" t="s">
        <v>188</v>
      </c>
      <c r="AU4859" s="195" t="s">
        <v>81</v>
      </c>
      <c r="AV4859" s="12" t="s">
        <v>81</v>
      </c>
      <c r="AW4859" s="12" t="s">
        <v>34</v>
      </c>
      <c r="AX4859" s="12" t="s">
        <v>72</v>
      </c>
      <c r="AY4859" s="195" t="s">
        <v>177</v>
      </c>
    </row>
    <row r="4860" spans="2:51" s="12" customFormat="1" ht="12">
      <c r="B4860" s="194"/>
      <c r="D4860" s="191" t="s">
        <v>188</v>
      </c>
      <c r="E4860" s="195" t="s">
        <v>3</v>
      </c>
      <c r="F4860" s="196" t="s">
        <v>3289</v>
      </c>
      <c r="H4860" s="197">
        <v>18.9</v>
      </c>
      <c r="I4860" s="198"/>
      <c r="L4860" s="194"/>
      <c r="M4860" s="199"/>
      <c r="N4860" s="200"/>
      <c r="O4860" s="200"/>
      <c r="P4860" s="200"/>
      <c r="Q4860" s="200"/>
      <c r="R4860" s="200"/>
      <c r="S4860" s="200"/>
      <c r="T4860" s="201"/>
      <c r="AT4860" s="195" t="s">
        <v>188</v>
      </c>
      <c r="AU4860" s="195" t="s">
        <v>81</v>
      </c>
      <c r="AV4860" s="12" t="s">
        <v>81</v>
      </c>
      <c r="AW4860" s="12" t="s">
        <v>34</v>
      </c>
      <c r="AX4860" s="12" t="s">
        <v>72</v>
      </c>
      <c r="AY4860" s="195" t="s">
        <v>177</v>
      </c>
    </row>
    <row r="4861" spans="2:51" s="12" customFormat="1" ht="12">
      <c r="B4861" s="194"/>
      <c r="D4861" s="191" t="s">
        <v>188</v>
      </c>
      <c r="E4861" s="195" t="s">
        <v>3</v>
      </c>
      <c r="F4861" s="196" t="s">
        <v>3289</v>
      </c>
      <c r="H4861" s="197">
        <v>18.9</v>
      </c>
      <c r="I4861" s="198"/>
      <c r="L4861" s="194"/>
      <c r="M4861" s="199"/>
      <c r="N4861" s="200"/>
      <c r="O4861" s="200"/>
      <c r="P4861" s="200"/>
      <c r="Q4861" s="200"/>
      <c r="R4861" s="200"/>
      <c r="S4861" s="200"/>
      <c r="T4861" s="201"/>
      <c r="AT4861" s="195" t="s">
        <v>188</v>
      </c>
      <c r="AU4861" s="195" t="s">
        <v>81</v>
      </c>
      <c r="AV4861" s="12" t="s">
        <v>81</v>
      </c>
      <c r="AW4861" s="12" t="s">
        <v>34</v>
      </c>
      <c r="AX4861" s="12" t="s">
        <v>72</v>
      </c>
      <c r="AY4861" s="195" t="s">
        <v>177</v>
      </c>
    </row>
    <row r="4862" spans="2:51" s="12" customFormat="1" ht="12">
      <c r="B4862" s="194"/>
      <c r="D4862" s="191" t="s">
        <v>188</v>
      </c>
      <c r="E4862" s="195" t="s">
        <v>3</v>
      </c>
      <c r="F4862" s="196" t="s">
        <v>3289</v>
      </c>
      <c r="H4862" s="197">
        <v>18.9</v>
      </c>
      <c r="I4862" s="198"/>
      <c r="L4862" s="194"/>
      <c r="M4862" s="199"/>
      <c r="N4862" s="200"/>
      <c r="O4862" s="200"/>
      <c r="P4862" s="200"/>
      <c r="Q4862" s="200"/>
      <c r="R4862" s="200"/>
      <c r="S4862" s="200"/>
      <c r="T4862" s="201"/>
      <c r="AT4862" s="195" t="s">
        <v>188</v>
      </c>
      <c r="AU4862" s="195" t="s">
        <v>81</v>
      </c>
      <c r="AV4862" s="12" t="s">
        <v>81</v>
      </c>
      <c r="AW4862" s="12" t="s">
        <v>34</v>
      </c>
      <c r="AX4862" s="12" t="s">
        <v>72</v>
      </c>
      <c r="AY4862" s="195" t="s">
        <v>177</v>
      </c>
    </row>
    <row r="4863" spans="2:51" s="12" customFormat="1" ht="12">
      <c r="B4863" s="194"/>
      <c r="D4863" s="191" t="s">
        <v>188</v>
      </c>
      <c r="E4863" s="195" t="s">
        <v>3</v>
      </c>
      <c r="F4863" s="196" t="s">
        <v>3290</v>
      </c>
      <c r="H4863" s="197">
        <v>18.96</v>
      </c>
      <c r="I4863" s="198"/>
      <c r="L4863" s="194"/>
      <c r="M4863" s="199"/>
      <c r="N4863" s="200"/>
      <c r="O4863" s="200"/>
      <c r="P4863" s="200"/>
      <c r="Q4863" s="200"/>
      <c r="R4863" s="200"/>
      <c r="S4863" s="200"/>
      <c r="T4863" s="201"/>
      <c r="AT4863" s="195" t="s">
        <v>188</v>
      </c>
      <c r="AU4863" s="195" t="s">
        <v>81</v>
      </c>
      <c r="AV4863" s="12" t="s">
        <v>81</v>
      </c>
      <c r="AW4863" s="12" t="s">
        <v>34</v>
      </c>
      <c r="AX4863" s="12" t="s">
        <v>72</v>
      </c>
      <c r="AY4863" s="195" t="s">
        <v>177</v>
      </c>
    </row>
    <row r="4864" spans="2:51" s="12" customFormat="1" ht="12">
      <c r="B4864" s="194"/>
      <c r="D4864" s="191" t="s">
        <v>188</v>
      </c>
      <c r="E4864" s="195" t="s">
        <v>3</v>
      </c>
      <c r="F4864" s="196" t="s">
        <v>3290</v>
      </c>
      <c r="H4864" s="197">
        <v>18.96</v>
      </c>
      <c r="I4864" s="198"/>
      <c r="L4864" s="194"/>
      <c r="M4864" s="199"/>
      <c r="N4864" s="200"/>
      <c r="O4864" s="200"/>
      <c r="P4864" s="200"/>
      <c r="Q4864" s="200"/>
      <c r="R4864" s="200"/>
      <c r="S4864" s="200"/>
      <c r="T4864" s="201"/>
      <c r="AT4864" s="195" t="s">
        <v>188</v>
      </c>
      <c r="AU4864" s="195" t="s">
        <v>81</v>
      </c>
      <c r="AV4864" s="12" t="s">
        <v>81</v>
      </c>
      <c r="AW4864" s="12" t="s">
        <v>34</v>
      </c>
      <c r="AX4864" s="12" t="s">
        <v>72</v>
      </c>
      <c r="AY4864" s="195" t="s">
        <v>177</v>
      </c>
    </row>
    <row r="4865" spans="2:51" s="12" customFormat="1" ht="12">
      <c r="B4865" s="194"/>
      <c r="D4865" s="191" t="s">
        <v>188</v>
      </c>
      <c r="E4865" s="195" t="s">
        <v>3</v>
      </c>
      <c r="F4865" s="196" t="s">
        <v>3301</v>
      </c>
      <c r="H4865" s="197">
        <v>1.2</v>
      </c>
      <c r="I4865" s="198"/>
      <c r="L4865" s="194"/>
      <c r="M4865" s="199"/>
      <c r="N4865" s="200"/>
      <c r="O4865" s="200"/>
      <c r="P4865" s="200"/>
      <c r="Q4865" s="200"/>
      <c r="R4865" s="200"/>
      <c r="S4865" s="200"/>
      <c r="T4865" s="201"/>
      <c r="AT4865" s="195" t="s">
        <v>188</v>
      </c>
      <c r="AU4865" s="195" t="s">
        <v>81</v>
      </c>
      <c r="AV4865" s="12" t="s">
        <v>81</v>
      </c>
      <c r="AW4865" s="12" t="s">
        <v>34</v>
      </c>
      <c r="AX4865" s="12" t="s">
        <v>72</v>
      </c>
      <c r="AY4865" s="195" t="s">
        <v>177</v>
      </c>
    </row>
    <row r="4866" spans="2:51" s="12" customFormat="1" ht="12">
      <c r="B4866" s="194"/>
      <c r="D4866" s="191" t="s">
        <v>188</v>
      </c>
      <c r="E4866" s="195" t="s">
        <v>3</v>
      </c>
      <c r="F4866" s="196" t="s">
        <v>3302</v>
      </c>
      <c r="H4866" s="197">
        <v>3</v>
      </c>
      <c r="I4866" s="198"/>
      <c r="L4866" s="194"/>
      <c r="M4866" s="199"/>
      <c r="N4866" s="200"/>
      <c r="O4866" s="200"/>
      <c r="P4866" s="200"/>
      <c r="Q4866" s="200"/>
      <c r="R4866" s="200"/>
      <c r="S4866" s="200"/>
      <c r="T4866" s="201"/>
      <c r="AT4866" s="195" t="s">
        <v>188</v>
      </c>
      <c r="AU4866" s="195" t="s">
        <v>81</v>
      </c>
      <c r="AV4866" s="12" t="s">
        <v>81</v>
      </c>
      <c r="AW4866" s="12" t="s">
        <v>34</v>
      </c>
      <c r="AX4866" s="12" t="s">
        <v>72</v>
      </c>
      <c r="AY4866" s="195" t="s">
        <v>177</v>
      </c>
    </row>
    <row r="4867" spans="2:51" s="12" customFormat="1" ht="12">
      <c r="B4867" s="194"/>
      <c r="D4867" s="191" t="s">
        <v>188</v>
      </c>
      <c r="E4867" s="195" t="s">
        <v>3</v>
      </c>
      <c r="F4867" s="196" t="s">
        <v>3303</v>
      </c>
      <c r="H4867" s="197">
        <v>0.6</v>
      </c>
      <c r="I4867" s="198"/>
      <c r="L4867" s="194"/>
      <c r="M4867" s="199"/>
      <c r="N4867" s="200"/>
      <c r="O4867" s="200"/>
      <c r="P4867" s="200"/>
      <c r="Q4867" s="200"/>
      <c r="R4867" s="200"/>
      <c r="S4867" s="200"/>
      <c r="T4867" s="201"/>
      <c r="AT4867" s="195" t="s">
        <v>188</v>
      </c>
      <c r="AU4867" s="195" t="s">
        <v>81</v>
      </c>
      <c r="AV4867" s="12" t="s">
        <v>81</v>
      </c>
      <c r="AW4867" s="12" t="s">
        <v>34</v>
      </c>
      <c r="AX4867" s="12" t="s">
        <v>72</v>
      </c>
      <c r="AY4867" s="195" t="s">
        <v>177</v>
      </c>
    </row>
    <row r="4868" spans="2:51" s="12" customFormat="1" ht="12">
      <c r="B4868" s="194"/>
      <c r="D4868" s="191" t="s">
        <v>188</v>
      </c>
      <c r="E4868" s="195" t="s">
        <v>3</v>
      </c>
      <c r="F4868" s="196" t="s">
        <v>3304</v>
      </c>
      <c r="H4868" s="197">
        <v>11.1</v>
      </c>
      <c r="I4868" s="198"/>
      <c r="L4868" s="194"/>
      <c r="M4868" s="199"/>
      <c r="N4868" s="200"/>
      <c r="O4868" s="200"/>
      <c r="P4868" s="200"/>
      <c r="Q4868" s="200"/>
      <c r="R4868" s="200"/>
      <c r="S4868" s="200"/>
      <c r="T4868" s="201"/>
      <c r="AT4868" s="195" t="s">
        <v>188</v>
      </c>
      <c r="AU4868" s="195" t="s">
        <v>81</v>
      </c>
      <c r="AV4868" s="12" t="s">
        <v>81</v>
      </c>
      <c r="AW4868" s="12" t="s">
        <v>34</v>
      </c>
      <c r="AX4868" s="12" t="s">
        <v>72</v>
      </c>
      <c r="AY4868" s="195" t="s">
        <v>177</v>
      </c>
    </row>
    <row r="4869" spans="2:51" s="12" customFormat="1" ht="12">
      <c r="B4869" s="194"/>
      <c r="D4869" s="191" t="s">
        <v>188</v>
      </c>
      <c r="E4869" s="195" t="s">
        <v>3</v>
      </c>
      <c r="F4869" s="196" t="s">
        <v>3305</v>
      </c>
      <c r="H4869" s="197">
        <v>23.3</v>
      </c>
      <c r="I4869" s="198"/>
      <c r="L4869" s="194"/>
      <c r="M4869" s="199"/>
      <c r="N4869" s="200"/>
      <c r="O4869" s="200"/>
      <c r="P4869" s="200"/>
      <c r="Q4869" s="200"/>
      <c r="R4869" s="200"/>
      <c r="S4869" s="200"/>
      <c r="T4869" s="201"/>
      <c r="AT4869" s="195" t="s">
        <v>188</v>
      </c>
      <c r="AU4869" s="195" t="s">
        <v>81</v>
      </c>
      <c r="AV4869" s="12" t="s">
        <v>81</v>
      </c>
      <c r="AW4869" s="12" t="s">
        <v>34</v>
      </c>
      <c r="AX4869" s="12" t="s">
        <v>72</v>
      </c>
      <c r="AY4869" s="195" t="s">
        <v>177</v>
      </c>
    </row>
    <row r="4870" spans="2:51" s="12" customFormat="1" ht="12">
      <c r="B4870" s="194"/>
      <c r="D4870" s="191" t="s">
        <v>188</v>
      </c>
      <c r="E4870" s="195" t="s">
        <v>3</v>
      </c>
      <c r="F4870" s="196" t="s">
        <v>3305</v>
      </c>
      <c r="H4870" s="197">
        <v>23.3</v>
      </c>
      <c r="I4870" s="198"/>
      <c r="L4870" s="194"/>
      <c r="M4870" s="199"/>
      <c r="N4870" s="200"/>
      <c r="O4870" s="200"/>
      <c r="P4870" s="200"/>
      <c r="Q4870" s="200"/>
      <c r="R4870" s="200"/>
      <c r="S4870" s="200"/>
      <c r="T4870" s="201"/>
      <c r="AT4870" s="195" t="s">
        <v>188</v>
      </c>
      <c r="AU4870" s="195" t="s">
        <v>81</v>
      </c>
      <c r="AV4870" s="12" t="s">
        <v>81</v>
      </c>
      <c r="AW4870" s="12" t="s">
        <v>34</v>
      </c>
      <c r="AX4870" s="12" t="s">
        <v>72</v>
      </c>
      <c r="AY4870" s="195" t="s">
        <v>177</v>
      </c>
    </row>
    <row r="4871" spans="2:51" s="12" customFormat="1" ht="12">
      <c r="B4871" s="194"/>
      <c r="D4871" s="191" t="s">
        <v>188</v>
      </c>
      <c r="E4871" s="195" t="s">
        <v>3</v>
      </c>
      <c r="F4871" s="196" t="s">
        <v>3305</v>
      </c>
      <c r="H4871" s="197">
        <v>23.3</v>
      </c>
      <c r="I4871" s="198"/>
      <c r="L4871" s="194"/>
      <c r="M4871" s="199"/>
      <c r="N4871" s="200"/>
      <c r="O4871" s="200"/>
      <c r="P4871" s="200"/>
      <c r="Q4871" s="200"/>
      <c r="R4871" s="200"/>
      <c r="S4871" s="200"/>
      <c r="T4871" s="201"/>
      <c r="AT4871" s="195" t="s">
        <v>188</v>
      </c>
      <c r="AU4871" s="195" t="s">
        <v>81</v>
      </c>
      <c r="AV4871" s="12" t="s">
        <v>81</v>
      </c>
      <c r="AW4871" s="12" t="s">
        <v>34</v>
      </c>
      <c r="AX4871" s="12" t="s">
        <v>72</v>
      </c>
      <c r="AY4871" s="195" t="s">
        <v>177</v>
      </c>
    </row>
    <row r="4872" spans="2:51" s="12" customFormat="1" ht="12">
      <c r="B4872" s="194"/>
      <c r="D4872" s="191" t="s">
        <v>188</v>
      </c>
      <c r="E4872" s="195" t="s">
        <v>3</v>
      </c>
      <c r="F4872" s="196" t="s">
        <v>3306</v>
      </c>
      <c r="H4872" s="197">
        <v>22.975</v>
      </c>
      <c r="I4872" s="198"/>
      <c r="L4872" s="194"/>
      <c r="M4872" s="199"/>
      <c r="N4872" s="200"/>
      <c r="O4872" s="200"/>
      <c r="P4872" s="200"/>
      <c r="Q4872" s="200"/>
      <c r="R4872" s="200"/>
      <c r="S4872" s="200"/>
      <c r="T4872" s="201"/>
      <c r="AT4872" s="195" t="s">
        <v>188</v>
      </c>
      <c r="AU4872" s="195" t="s">
        <v>81</v>
      </c>
      <c r="AV4872" s="12" t="s">
        <v>81</v>
      </c>
      <c r="AW4872" s="12" t="s">
        <v>34</v>
      </c>
      <c r="AX4872" s="12" t="s">
        <v>72</v>
      </c>
      <c r="AY4872" s="195" t="s">
        <v>177</v>
      </c>
    </row>
    <row r="4873" spans="2:51" s="12" customFormat="1" ht="12">
      <c r="B4873" s="194"/>
      <c r="D4873" s="191" t="s">
        <v>188</v>
      </c>
      <c r="E4873" s="195" t="s">
        <v>3</v>
      </c>
      <c r="F4873" s="196" t="s">
        <v>3306</v>
      </c>
      <c r="H4873" s="197">
        <v>22.975</v>
      </c>
      <c r="I4873" s="198"/>
      <c r="L4873" s="194"/>
      <c r="M4873" s="199"/>
      <c r="N4873" s="200"/>
      <c r="O4873" s="200"/>
      <c r="P4873" s="200"/>
      <c r="Q4873" s="200"/>
      <c r="R4873" s="200"/>
      <c r="S4873" s="200"/>
      <c r="T4873" s="201"/>
      <c r="AT4873" s="195" t="s">
        <v>188</v>
      </c>
      <c r="AU4873" s="195" t="s">
        <v>81</v>
      </c>
      <c r="AV4873" s="12" t="s">
        <v>81</v>
      </c>
      <c r="AW4873" s="12" t="s">
        <v>34</v>
      </c>
      <c r="AX4873" s="12" t="s">
        <v>72</v>
      </c>
      <c r="AY4873" s="195" t="s">
        <v>177</v>
      </c>
    </row>
    <row r="4874" spans="2:51" s="12" customFormat="1" ht="12">
      <c r="B4874" s="194"/>
      <c r="D4874" s="191" t="s">
        <v>188</v>
      </c>
      <c r="E4874" s="195" t="s">
        <v>3</v>
      </c>
      <c r="F4874" s="196" t="s">
        <v>3306</v>
      </c>
      <c r="H4874" s="197">
        <v>22.975</v>
      </c>
      <c r="I4874" s="198"/>
      <c r="L4874" s="194"/>
      <c r="M4874" s="199"/>
      <c r="N4874" s="200"/>
      <c r="O4874" s="200"/>
      <c r="P4874" s="200"/>
      <c r="Q4874" s="200"/>
      <c r="R4874" s="200"/>
      <c r="S4874" s="200"/>
      <c r="T4874" s="201"/>
      <c r="AT4874" s="195" t="s">
        <v>188</v>
      </c>
      <c r="AU4874" s="195" t="s">
        <v>81</v>
      </c>
      <c r="AV4874" s="12" t="s">
        <v>81</v>
      </c>
      <c r="AW4874" s="12" t="s">
        <v>34</v>
      </c>
      <c r="AX4874" s="12" t="s">
        <v>72</v>
      </c>
      <c r="AY4874" s="195" t="s">
        <v>177</v>
      </c>
    </row>
    <row r="4875" spans="2:51" s="12" customFormat="1" ht="12">
      <c r="B4875" s="194"/>
      <c r="D4875" s="191" t="s">
        <v>188</v>
      </c>
      <c r="E4875" s="195" t="s">
        <v>3</v>
      </c>
      <c r="F4875" s="196" t="s">
        <v>3307</v>
      </c>
      <c r="H4875" s="197">
        <v>1.6</v>
      </c>
      <c r="I4875" s="198"/>
      <c r="L4875" s="194"/>
      <c r="M4875" s="199"/>
      <c r="N4875" s="200"/>
      <c r="O4875" s="200"/>
      <c r="P4875" s="200"/>
      <c r="Q4875" s="200"/>
      <c r="R4875" s="200"/>
      <c r="S4875" s="200"/>
      <c r="T4875" s="201"/>
      <c r="AT4875" s="195" t="s">
        <v>188</v>
      </c>
      <c r="AU4875" s="195" t="s">
        <v>81</v>
      </c>
      <c r="AV4875" s="12" t="s">
        <v>81</v>
      </c>
      <c r="AW4875" s="12" t="s">
        <v>34</v>
      </c>
      <c r="AX4875" s="12" t="s">
        <v>72</v>
      </c>
      <c r="AY4875" s="195" t="s">
        <v>177</v>
      </c>
    </row>
    <row r="4876" spans="2:51" s="12" customFormat="1" ht="12">
      <c r="B4876" s="194"/>
      <c r="D4876" s="191" t="s">
        <v>188</v>
      </c>
      <c r="E4876" s="195" t="s">
        <v>3</v>
      </c>
      <c r="F4876" s="196" t="s">
        <v>3308</v>
      </c>
      <c r="H4876" s="197">
        <v>24.75</v>
      </c>
      <c r="I4876" s="198"/>
      <c r="L4876" s="194"/>
      <c r="M4876" s="199"/>
      <c r="N4876" s="200"/>
      <c r="O4876" s="200"/>
      <c r="P4876" s="200"/>
      <c r="Q4876" s="200"/>
      <c r="R4876" s="200"/>
      <c r="S4876" s="200"/>
      <c r="T4876" s="201"/>
      <c r="AT4876" s="195" t="s">
        <v>188</v>
      </c>
      <c r="AU4876" s="195" t="s">
        <v>81</v>
      </c>
      <c r="AV4876" s="12" t="s">
        <v>81</v>
      </c>
      <c r="AW4876" s="12" t="s">
        <v>34</v>
      </c>
      <c r="AX4876" s="12" t="s">
        <v>72</v>
      </c>
      <c r="AY4876" s="195" t="s">
        <v>177</v>
      </c>
    </row>
    <row r="4877" spans="2:51" s="12" customFormat="1" ht="12">
      <c r="B4877" s="194"/>
      <c r="D4877" s="191" t="s">
        <v>188</v>
      </c>
      <c r="E4877" s="195" t="s">
        <v>3</v>
      </c>
      <c r="F4877" s="196" t="s">
        <v>3309</v>
      </c>
      <c r="H4877" s="197">
        <v>16.3</v>
      </c>
      <c r="I4877" s="198"/>
      <c r="L4877" s="194"/>
      <c r="M4877" s="199"/>
      <c r="N4877" s="200"/>
      <c r="O4877" s="200"/>
      <c r="P4877" s="200"/>
      <c r="Q4877" s="200"/>
      <c r="R4877" s="200"/>
      <c r="S4877" s="200"/>
      <c r="T4877" s="201"/>
      <c r="AT4877" s="195" t="s">
        <v>188</v>
      </c>
      <c r="AU4877" s="195" t="s">
        <v>81</v>
      </c>
      <c r="AV4877" s="12" t="s">
        <v>81</v>
      </c>
      <c r="AW4877" s="12" t="s">
        <v>34</v>
      </c>
      <c r="AX4877" s="12" t="s">
        <v>72</v>
      </c>
      <c r="AY4877" s="195" t="s">
        <v>177</v>
      </c>
    </row>
    <row r="4878" spans="2:51" s="12" customFormat="1" ht="12">
      <c r="B4878" s="194"/>
      <c r="D4878" s="191" t="s">
        <v>188</v>
      </c>
      <c r="E4878" s="195" t="s">
        <v>3</v>
      </c>
      <c r="F4878" s="196" t="s">
        <v>3310</v>
      </c>
      <c r="H4878" s="197">
        <v>14.4</v>
      </c>
      <c r="I4878" s="198"/>
      <c r="L4878" s="194"/>
      <c r="M4878" s="199"/>
      <c r="N4878" s="200"/>
      <c r="O4878" s="200"/>
      <c r="P4878" s="200"/>
      <c r="Q4878" s="200"/>
      <c r="R4878" s="200"/>
      <c r="S4878" s="200"/>
      <c r="T4878" s="201"/>
      <c r="AT4878" s="195" t="s">
        <v>188</v>
      </c>
      <c r="AU4878" s="195" t="s">
        <v>81</v>
      </c>
      <c r="AV4878" s="12" t="s">
        <v>81</v>
      </c>
      <c r="AW4878" s="12" t="s">
        <v>34</v>
      </c>
      <c r="AX4878" s="12" t="s">
        <v>72</v>
      </c>
      <c r="AY4878" s="195" t="s">
        <v>177</v>
      </c>
    </row>
    <row r="4879" spans="2:51" s="12" customFormat="1" ht="12">
      <c r="B4879" s="194"/>
      <c r="D4879" s="191" t="s">
        <v>188</v>
      </c>
      <c r="E4879" s="195" t="s">
        <v>3</v>
      </c>
      <c r="F4879" s="196" t="s">
        <v>3298</v>
      </c>
      <c r="H4879" s="197">
        <v>20</v>
      </c>
      <c r="I4879" s="198"/>
      <c r="L4879" s="194"/>
      <c r="M4879" s="199"/>
      <c r="N4879" s="200"/>
      <c r="O4879" s="200"/>
      <c r="P4879" s="200"/>
      <c r="Q4879" s="200"/>
      <c r="R4879" s="200"/>
      <c r="S4879" s="200"/>
      <c r="T4879" s="201"/>
      <c r="AT4879" s="195" t="s">
        <v>188</v>
      </c>
      <c r="AU4879" s="195" t="s">
        <v>81</v>
      </c>
      <c r="AV4879" s="12" t="s">
        <v>81</v>
      </c>
      <c r="AW4879" s="12" t="s">
        <v>34</v>
      </c>
      <c r="AX4879" s="12" t="s">
        <v>72</v>
      </c>
      <c r="AY4879" s="195" t="s">
        <v>177</v>
      </c>
    </row>
    <row r="4880" spans="2:51" s="12" customFormat="1" ht="12">
      <c r="B4880" s="194"/>
      <c r="D4880" s="191" t="s">
        <v>188</v>
      </c>
      <c r="E4880" s="195" t="s">
        <v>3</v>
      </c>
      <c r="F4880" s="196" t="s">
        <v>3311</v>
      </c>
      <c r="H4880" s="197">
        <v>15.8</v>
      </c>
      <c r="I4880" s="198"/>
      <c r="L4880" s="194"/>
      <c r="M4880" s="199"/>
      <c r="N4880" s="200"/>
      <c r="O4880" s="200"/>
      <c r="P4880" s="200"/>
      <c r="Q4880" s="200"/>
      <c r="R4880" s="200"/>
      <c r="S4880" s="200"/>
      <c r="T4880" s="201"/>
      <c r="AT4880" s="195" t="s">
        <v>188</v>
      </c>
      <c r="AU4880" s="195" t="s">
        <v>81</v>
      </c>
      <c r="AV4880" s="12" t="s">
        <v>81</v>
      </c>
      <c r="AW4880" s="12" t="s">
        <v>34</v>
      </c>
      <c r="AX4880" s="12" t="s">
        <v>72</v>
      </c>
      <c r="AY4880" s="195" t="s">
        <v>177</v>
      </c>
    </row>
    <row r="4881" spans="2:51" s="12" customFormat="1" ht="12">
      <c r="B4881" s="194"/>
      <c r="D4881" s="191" t="s">
        <v>188</v>
      </c>
      <c r="E4881" s="195" t="s">
        <v>3</v>
      </c>
      <c r="F4881" s="196" t="s">
        <v>3311</v>
      </c>
      <c r="H4881" s="197">
        <v>15.8</v>
      </c>
      <c r="I4881" s="198"/>
      <c r="L4881" s="194"/>
      <c r="M4881" s="199"/>
      <c r="N4881" s="200"/>
      <c r="O4881" s="200"/>
      <c r="P4881" s="200"/>
      <c r="Q4881" s="200"/>
      <c r="R4881" s="200"/>
      <c r="S4881" s="200"/>
      <c r="T4881" s="201"/>
      <c r="AT4881" s="195" t="s">
        <v>188</v>
      </c>
      <c r="AU4881" s="195" t="s">
        <v>81</v>
      </c>
      <c r="AV4881" s="12" t="s">
        <v>81</v>
      </c>
      <c r="AW4881" s="12" t="s">
        <v>34</v>
      </c>
      <c r="AX4881" s="12" t="s">
        <v>72</v>
      </c>
      <c r="AY4881" s="195" t="s">
        <v>177</v>
      </c>
    </row>
    <row r="4882" spans="2:51" s="12" customFormat="1" ht="12">
      <c r="B4882" s="194"/>
      <c r="D4882" s="191" t="s">
        <v>188</v>
      </c>
      <c r="E4882" s="195" t="s">
        <v>3</v>
      </c>
      <c r="F4882" s="196" t="s">
        <v>504</v>
      </c>
      <c r="H4882" s="197">
        <v>50</v>
      </c>
      <c r="I4882" s="198"/>
      <c r="L4882" s="194"/>
      <c r="M4882" s="199"/>
      <c r="N4882" s="200"/>
      <c r="O4882" s="200"/>
      <c r="P4882" s="200"/>
      <c r="Q4882" s="200"/>
      <c r="R4882" s="200"/>
      <c r="S4882" s="200"/>
      <c r="T4882" s="201"/>
      <c r="AT4882" s="195" t="s">
        <v>188</v>
      </c>
      <c r="AU4882" s="195" t="s">
        <v>81</v>
      </c>
      <c r="AV4882" s="12" t="s">
        <v>81</v>
      </c>
      <c r="AW4882" s="12" t="s">
        <v>34</v>
      </c>
      <c r="AX4882" s="12" t="s">
        <v>72</v>
      </c>
      <c r="AY4882" s="195" t="s">
        <v>177</v>
      </c>
    </row>
    <row r="4883" spans="2:51" s="14" customFormat="1" ht="12">
      <c r="B4883" s="221"/>
      <c r="D4883" s="191" t="s">
        <v>188</v>
      </c>
      <c r="E4883" s="222" t="s">
        <v>3</v>
      </c>
      <c r="F4883" s="223" t="s">
        <v>367</v>
      </c>
      <c r="H4883" s="224">
        <v>552.8750000000001</v>
      </c>
      <c r="I4883" s="225"/>
      <c r="L4883" s="221"/>
      <c r="M4883" s="226"/>
      <c r="N4883" s="227"/>
      <c r="O4883" s="227"/>
      <c r="P4883" s="227"/>
      <c r="Q4883" s="227"/>
      <c r="R4883" s="227"/>
      <c r="S4883" s="227"/>
      <c r="T4883" s="228"/>
      <c r="AT4883" s="222" t="s">
        <v>188</v>
      </c>
      <c r="AU4883" s="222" t="s">
        <v>81</v>
      </c>
      <c r="AV4883" s="14" t="s">
        <v>194</v>
      </c>
      <c r="AW4883" s="14" t="s">
        <v>34</v>
      </c>
      <c r="AX4883" s="14" t="s">
        <v>72</v>
      </c>
      <c r="AY4883" s="222" t="s">
        <v>177</v>
      </c>
    </row>
    <row r="4884" spans="2:51" s="12" customFormat="1" ht="12">
      <c r="B4884" s="194"/>
      <c r="D4884" s="191" t="s">
        <v>188</v>
      </c>
      <c r="E4884" s="195" t="s">
        <v>3</v>
      </c>
      <c r="F4884" s="196" t="s">
        <v>3312</v>
      </c>
      <c r="H4884" s="197">
        <v>14.05</v>
      </c>
      <c r="I4884" s="198"/>
      <c r="L4884" s="194"/>
      <c r="M4884" s="199"/>
      <c r="N4884" s="200"/>
      <c r="O4884" s="200"/>
      <c r="P4884" s="200"/>
      <c r="Q4884" s="200"/>
      <c r="R4884" s="200"/>
      <c r="S4884" s="200"/>
      <c r="T4884" s="201"/>
      <c r="AT4884" s="195" t="s">
        <v>188</v>
      </c>
      <c r="AU4884" s="195" t="s">
        <v>81</v>
      </c>
      <c r="AV4884" s="12" t="s">
        <v>81</v>
      </c>
      <c r="AW4884" s="12" t="s">
        <v>34</v>
      </c>
      <c r="AX4884" s="12" t="s">
        <v>72</v>
      </c>
      <c r="AY4884" s="195" t="s">
        <v>177</v>
      </c>
    </row>
    <row r="4885" spans="2:51" s="12" customFormat="1" ht="12">
      <c r="B4885" s="194"/>
      <c r="D4885" s="191" t="s">
        <v>188</v>
      </c>
      <c r="E4885" s="195" t="s">
        <v>3</v>
      </c>
      <c r="F4885" s="196" t="s">
        <v>3313</v>
      </c>
      <c r="H4885" s="197">
        <v>13.95</v>
      </c>
      <c r="I4885" s="198"/>
      <c r="L4885" s="194"/>
      <c r="M4885" s="199"/>
      <c r="N4885" s="200"/>
      <c r="O4885" s="200"/>
      <c r="P4885" s="200"/>
      <c r="Q4885" s="200"/>
      <c r="R4885" s="200"/>
      <c r="S4885" s="200"/>
      <c r="T4885" s="201"/>
      <c r="AT4885" s="195" t="s">
        <v>188</v>
      </c>
      <c r="AU4885" s="195" t="s">
        <v>81</v>
      </c>
      <c r="AV4885" s="12" t="s">
        <v>81</v>
      </c>
      <c r="AW4885" s="12" t="s">
        <v>34</v>
      </c>
      <c r="AX4885" s="12" t="s">
        <v>72</v>
      </c>
      <c r="AY4885" s="195" t="s">
        <v>177</v>
      </c>
    </row>
    <row r="4886" spans="2:51" s="12" customFormat="1" ht="12">
      <c r="B4886" s="194"/>
      <c r="D4886" s="191" t="s">
        <v>188</v>
      </c>
      <c r="E4886" s="195" t="s">
        <v>3</v>
      </c>
      <c r="F4886" s="196" t="s">
        <v>3314</v>
      </c>
      <c r="H4886" s="197">
        <v>13.25</v>
      </c>
      <c r="I4886" s="198"/>
      <c r="L4886" s="194"/>
      <c r="M4886" s="199"/>
      <c r="N4886" s="200"/>
      <c r="O4886" s="200"/>
      <c r="P4886" s="200"/>
      <c r="Q4886" s="200"/>
      <c r="R4886" s="200"/>
      <c r="S4886" s="200"/>
      <c r="T4886" s="201"/>
      <c r="AT4886" s="195" t="s">
        <v>188</v>
      </c>
      <c r="AU4886" s="195" t="s">
        <v>81</v>
      </c>
      <c r="AV4886" s="12" t="s">
        <v>81</v>
      </c>
      <c r="AW4886" s="12" t="s">
        <v>34</v>
      </c>
      <c r="AX4886" s="12" t="s">
        <v>72</v>
      </c>
      <c r="AY4886" s="195" t="s">
        <v>177</v>
      </c>
    </row>
    <row r="4887" spans="2:51" s="12" customFormat="1" ht="12">
      <c r="B4887" s="194"/>
      <c r="D4887" s="191" t="s">
        <v>188</v>
      </c>
      <c r="E4887" s="195" t="s">
        <v>3</v>
      </c>
      <c r="F4887" s="196" t="s">
        <v>3315</v>
      </c>
      <c r="H4887" s="197">
        <v>13.15</v>
      </c>
      <c r="I4887" s="198"/>
      <c r="L4887" s="194"/>
      <c r="M4887" s="199"/>
      <c r="N4887" s="200"/>
      <c r="O4887" s="200"/>
      <c r="P4887" s="200"/>
      <c r="Q4887" s="200"/>
      <c r="R4887" s="200"/>
      <c r="S4887" s="200"/>
      <c r="T4887" s="201"/>
      <c r="AT4887" s="195" t="s">
        <v>188</v>
      </c>
      <c r="AU4887" s="195" t="s">
        <v>81</v>
      </c>
      <c r="AV4887" s="12" t="s">
        <v>81</v>
      </c>
      <c r="AW4887" s="12" t="s">
        <v>34</v>
      </c>
      <c r="AX4887" s="12" t="s">
        <v>72</v>
      </c>
      <c r="AY4887" s="195" t="s">
        <v>177</v>
      </c>
    </row>
    <row r="4888" spans="2:51" s="12" customFormat="1" ht="12">
      <c r="B4888" s="194"/>
      <c r="D4888" s="191" t="s">
        <v>188</v>
      </c>
      <c r="E4888" s="195" t="s">
        <v>3</v>
      </c>
      <c r="F4888" s="196" t="s">
        <v>3316</v>
      </c>
      <c r="H4888" s="197">
        <v>17.9</v>
      </c>
      <c r="I4888" s="198"/>
      <c r="L4888" s="194"/>
      <c r="M4888" s="199"/>
      <c r="N4888" s="200"/>
      <c r="O4888" s="200"/>
      <c r="P4888" s="200"/>
      <c r="Q4888" s="200"/>
      <c r="R4888" s="200"/>
      <c r="S4888" s="200"/>
      <c r="T4888" s="201"/>
      <c r="AT4888" s="195" t="s">
        <v>188</v>
      </c>
      <c r="AU4888" s="195" t="s">
        <v>81</v>
      </c>
      <c r="AV4888" s="12" t="s">
        <v>81</v>
      </c>
      <c r="AW4888" s="12" t="s">
        <v>34</v>
      </c>
      <c r="AX4888" s="12" t="s">
        <v>72</v>
      </c>
      <c r="AY4888" s="195" t="s">
        <v>177</v>
      </c>
    </row>
    <row r="4889" spans="2:51" s="12" customFormat="1" ht="12">
      <c r="B4889" s="194"/>
      <c r="D4889" s="191" t="s">
        <v>188</v>
      </c>
      <c r="E4889" s="195" t="s">
        <v>3</v>
      </c>
      <c r="F4889" s="196" t="s">
        <v>3317</v>
      </c>
      <c r="H4889" s="197">
        <v>9</v>
      </c>
      <c r="I4889" s="198"/>
      <c r="L4889" s="194"/>
      <c r="M4889" s="199"/>
      <c r="N4889" s="200"/>
      <c r="O4889" s="200"/>
      <c r="P4889" s="200"/>
      <c r="Q4889" s="200"/>
      <c r="R4889" s="200"/>
      <c r="S4889" s="200"/>
      <c r="T4889" s="201"/>
      <c r="AT4889" s="195" t="s">
        <v>188</v>
      </c>
      <c r="AU4889" s="195" t="s">
        <v>81</v>
      </c>
      <c r="AV4889" s="12" t="s">
        <v>81</v>
      </c>
      <c r="AW4889" s="12" t="s">
        <v>34</v>
      </c>
      <c r="AX4889" s="12" t="s">
        <v>72</v>
      </c>
      <c r="AY4889" s="195" t="s">
        <v>177</v>
      </c>
    </row>
    <row r="4890" spans="2:51" s="12" customFormat="1" ht="12">
      <c r="B4890" s="194"/>
      <c r="D4890" s="191" t="s">
        <v>188</v>
      </c>
      <c r="E4890" s="195" t="s">
        <v>3</v>
      </c>
      <c r="F4890" s="196" t="s">
        <v>3318</v>
      </c>
      <c r="H4890" s="197">
        <v>25.2</v>
      </c>
      <c r="I4890" s="198"/>
      <c r="L4890" s="194"/>
      <c r="M4890" s="199"/>
      <c r="N4890" s="200"/>
      <c r="O4890" s="200"/>
      <c r="P4890" s="200"/>
      <c r="Q4890" s="200"/>
      <c r="R4890" s="200"/>
      <c r="S4890" s="200"/>
      <c r="T4890" s="201"/>
      <c r="AT4890" s="195" t="s">
        <v>188</v>
      </c>
      <c r="AU4890" s="195" t="s">
        <v>81</v>
      </c>
      <c r="AV4890" s="12" t="s">
        <v>81</v>
      </c>
      <c r="AW4890" s="12" t="s">
        <v>34</v>
      </c>
      <c r="AX4890" s="12" t="s">
        <v>72</v>
      </c>
      <c r="AY4890" s="195" t="s">
        <v>177</v>
      </c>
    </row>
    <row r="4891" spans="2:51" s="12" customFormat="1" ht="12">
      <c r="B4891" s="194"/>
      <c r="D4891" s="191" t="s">
        <v>188</v>
      </c>
      <c r="E4891" s="195" t="s">
        <v>3</v>
      </c>
      <c r="F4891" s="196" t="s">
        <v>3319</v>
      </c>
      <c r="H4891" s="197">
        <v>1.5</v>
      </c>
      <c r="I4891" s="198"/>
      <c r="L4891" s="194"/>
      <c r="M4891" s="199"/>
      <c r="N4891" s="200"/>
      <c r="O4891" s="200"/>
      <c r="P4891" s="200"/>
      <c r="Q4891" s="200"/>
      <c r="R4891" s="200"/>
      <c r="S4891" s="200"/>
      <c r="T4891" s="201"/>
      <c r="AT4891" s="195" t="s">
        <v>188</v>
      </c>
      <c r="AU4891" s="195" t="s">
        <v>81</v>
      </c>
      <c r="AV4891" s="12" t="s">
        <v>81</v>
      </c>
      <c r="AW4891" s="12" t="s">
        <v>34</v>
      </c>
      <c r="AX4891" s="12" t="s">
        <v>72</v>
      </c>
      <c r="AY4891" s="195" t="s">
        <v>177</v>
      </c>
    </row>
    <row r="4892" spans="2:51" s="12" customFormat="1" ht="12">
      <c r="B4892" s="194"/>
      <c r="D4892" s="191" t="s">
        <v>188</v>
      </c>
      <c r="E4892" s="195" t="s">
        <v>3</v>
      </c>
      <c r="F4892" s="196" t="s">
        <v>3301</v>
      </c>
      <c r="H4892" s="197">
        <v>1.2</v>
      </c>
      <c r="I4892" s="198"/>
      <c r="L4892" s="194"/>
      <c r="M4892" s="199"/>
      <c r="N4892" s="200"/>
      <c r="O4892" s="200"/>
      <c r="P4892" s="200"/>
      <c r="Q4892" s="200"/>
      <c r="R4892" s="200"/>
      <c r="S4892" s="200"/>
      <c r="T4892" s="201"/>
      <c r="AT4892" s="195" t="s">
        <v>188</v>
      </c>
      <c r="AU4892" s="195" t="s">
        <v>81</v>
      </c>
      <c r="AV4892" s="12" t="s">
        <v>81</v>
      </c>
      <c r="AW4892" s="12" t="s">
        <v>34</v>
      </c>
      <c r="AX4892" s="12" t="s">
        <v>72</v>
      </c>
      <c r="AY4892" s="195" t="s">
        <v>177</v>
      </c>
    </row>
    <row r="4893" spans="2:51" s="12" customFormat="1" ht="12">
      <c r="B4893" s="194"/>
      <c r="D4893" s="191" t="s">
        <v>188</v>
      </c>
      <c r="E4893" s="195" t="s">
        <v>3</v>
      </c>
      <c r="F4893" s="196" t="s">
        <v>3319</v>
      </c>
      <c r="H4893" s="197">
        <v>1.5</v>
      </c>
      <c r="I4893" s="198"/>
      <c r="L4893" s="194"/>
      <c r="M4893" s="199"/>
      <c r="N4893" s="200"/>
      <c r="O4893" s="200"/>
      <c r="P4893" s="200"/>
      <c r="Q4893" s="200"/>
      <c r="R4893" s="200"/>
      <c r="S4893" s="200"/>
      <c r="T4893" s="201"/>
      <c r="AT4893" s="195" t="s">
        <v>188</v>
      </c>
      <c r="AU4893" s="195" t="s">
        <v>81</v>
      </c>
      <c r="AV4893" s="12" t="s">
        <v>81</v>
      </c>
      <c r="AW4893" s="12" t="s">
        <v>34</v>
      </c>
      <c r="AX4893" s="12" t="s">
        <v>72</v>
      </c>
      <c r="AY4893" s="195" t="s">
        <v>177</v>
      </c>
    </row>
    <row r="4894" spans="2:51" s="12" customFormat="1" ht="12">
      <c r="B4894" s="194"/>
      <c r="D4894" s="191" t="s">
        <v>188</v>
      </c>
      <c r="E4894" s="195" t="s">
        <v>3</v>
      </c>
      <c r="F4894" s="196" t="s">
        <v>3303</v>
      </c>
      <c r="H4894" s="197">
        <v>0.6</v>
      </c>
      <c r="I4894" s="198"/>
      <c r="L4894" s="194"/>
      <c r="M4894" s="199"/>
      <c r="N4894" s="200"/>
      <c r="O4894" s="200"/>
      <c r="P4894" s="200"/>
      <c r="Q4894" s="200"/>
      <c r="R4894" s="200"/>
      <c r="S4894" s="200"/>
      <c r="T4894" s="201"/>
      <c r="AT4894" s="195" t="s">
        <v>188</v>
      </c>
      <c r="AU4894" s="195" t="s">
        <v>81</v>
      </c>
      <c r="AV4894" s="12" t="s">
        <v>81</v>
      </c>
      <c r="AW4894" s="12" t="s">
        <v>34</v>
      </c>
      <c r="AX4894" s="12" t="s">
        <v>72</v>
      </c>
      <c r="AY4894" s="195" t="s">
        <v>177</v>
      </c>
    </row>
    <row r="4895" spans="2:51" s="12" customFormat="1" ht="12">
      <c r="B4895" s="194"/>
      <c r="D4895" s="191" t="s">
        <v>188</v>
      </c>
      <c r="E4895" s="195" t="s">
        <v>3</v>
      </c>
      <c r="F4895" s="196" t="s">
        <v>3303</v>
      </c>
      <c r="H4895" s="197">
        <v>0.6</v>
      </c>
      <c r="I4895" s="198"/>
      <c r="L4895" s="194"/>
      <c r="M4895" s="199"/>
      <c r="N4895" s="200"/>
      <c r="O4895" s="200"/>
      <c r="P4895" s="200"/>
      <c r="Q4895" s="200"/>
      <c r="R4895" s="200"/>
      <c r="S4895" s="200"/>
      <c r="T4895" s="201"/>
      <c r="AT4895" s="195" t="s">
        <v>188</v>
      </c>
      <c r="AU4895" s="195" t="s">
        <v>81</v>
      </c>
      <c r="AV4895" s="12" t="s">
        <v>81</v>
      </c>
      <c r="AW4895" s="12" t="s">
        <v>34</v>
      </c>
      <c r="AX4895" s="12" t="s">
        <v>72</v>
      </c>
      <c r="AY4895" s="195" t="s">
        <v>177</v>
      </c>
    </row>
    <row r="4896" spans="2:51" s="12" customFormat="1" ht="12">
      <c r="B4896" s="194"/>
      <c r="D4896" s="191" t="s">
        <v>188</v>
      </c>
      <c r="E4896" s="195" t="s">
        <v>3</v>
      </c>
      <c r="F4896" s="196" t="s">
        <v>3320</v>
      </c>
      <c r="H4896" s="197">
        <v>10.95</v>
      </c>
      <c r="I4896" s="198"/>
      <c r="L4896" s="194"/>
      <c r="M4896" s="199"/>
      <c r="N4896" s="200"/>
      <c r="O4896" s="200"/>
      <c r="P4896" s="200"/>
      <c r="Q4896" s="200"/>
      <c r="R4896" s="200"/>
      <c r="S4896" s="200"/>
      <c r="T4896" s="201"/>
      <c r="AT4896" s="195" t="s">
        <v>188</v>
      </c>
      <c r="AU4896" s="195" t="s">
        <v>81</v>
      </c>
      <c r="AV4896" s="12" t="s">
        <v>81</v>
      </c>
      <c r="AW4896" s="12" t="s">
        <v>34</v>
      </c>
      <c r="AX4896" s="12" t="s">
        <v>72</v>
      </c>
      <c r="AY4896" s="195" t="s">
        <v>177</v>
      </c>
    </row>
    <row r="4897" spans="2:51" s="12" customFormat="1" ht="12">
      <c r="B4897" s="194"/>
      <c r="D4897" s="191" t="s">
        <v>188</v>
      </c>
      <c r="E4897" s="195" t="s">
        <v>3</v>
      </c>
      <c r="F4897" s="196" t="s">
        <v>3305</v>
      </c>
      <c r="H4897" s="197">
        <v>23.3</v>
      </c>
      <c r="I4897" s="198"/>
      <c r="L4897" s="194"/>
      <c r="M4897" s="199"/>
      <c r="N4897" s="200"/>
      <c r="O4897" s="200"/>
      <c r="P4897" s="200"/>
      <c r="Q4897" s="200"/>
      <c r="R4897" s="200"/>
      <c r="S4897" s="200"/>
      <c r="T4897" s="201"/>
      <c r="AT4897" s="195" t="s">
        <v>188</v>
      </c>
      <c r="AU4897" s="195" t="s">
        <v>81</v>
      </c>
      <c r="AV4897" s="12" t="s">
        <v>81</v>
      </c>
      <c r="AW4897" s="12" t="s">
        <v>34</v>
      </c>
      <c r="AX4897" s="12" t="s">
        <v>72</v>
      </c>
      <c r="AY4897" s="195" t="s">
        <v>177</v>
      </c>
    </row>
    <row r="4898" spans="2:51" s="12" customFormat="1" ht="12">
      <c r="B4898" s="194"/>
      <c r="D4898" s="191" t="s">
        <v>188</v>
      </c>
      <c r="E4898" s="195" t="s">
        <v>3</v>
      </c>
      <c r="F4898" s="196" t="s">
        <v>3305</v>
      </c>
      <c r="H4898" s="197">
        <v>23.3</v>
      </c>
      <c r="I4898" s="198"/>
      <c r="L4898" s="194"/>
      <c r="M4898" s="199"/>
      <c r="N4898" s="200"/>
      <c r="O4898" s="200"/>
      <c r="P4898" s="200"/>
      <c r="Q4898" s="200"/>
      <c r="R4898" s="200"/>
      <c r="S4898" s="200"/>
      <c r="T4898" s="201"/>
      <c r="AT4898" s="195" t="s">
        <v>188</v>
      </c>
      <c r="AU4898" s="195" t="s">
        <v>81</v>
      </c>
      <c r="AV4898" s="12" t="s">
        <v>81</v>
      </c>
      <c r="AW4898" s="12" t="s">
        <v>34</v>
      </c>
      <c r="AX4898" s="12" t="s">
        <v>72</v>
      </c>
      <c r="AY4898" s="195" t="s">
        <v>177</v>
      </c>
    </row>
    <row r="4899" spans="2:51" s="12" customFormat="1" ht="12">
      <c r="B4899" s="194"/>
      <c r="D4899" s="191" t="s">
        <v>188</v>
      </c>
      <c r="E4899" s="195" t="s">
        <v>3</v>
      </c>
      <c r="F4899" s="196" t="s">
        <v>3305</v>
      </c>
      <c r="H4899" s="197">
        <v>23.3</v>
      </c>
      <c r="I4899" s="198"/>
      <c r="L4899" s="194"/>
      <c r="M4899" s="199"/>
      <c r="N4899" s="200"/>
      <c r="O4899" s="200"/>
      <c r="P4899" s="200"/>
      <c r="Q4899" s="200"/>
      <c r="R4899" s="200"/>
      <c r="S4899" s="200"/>
      <c r="T4899" s="201"/>
      <c r="AT4899" s="195" t="s">
        <v>188</v>
      </c>
      <c r="AU4899" s="195" t="s">
        <v>81</v>
      </c>
      <c r="AV4899" s="12" t="s">
        <v>81</v>
      </c>
      <c r="AW4899" s="12" t="s">
        <v>34</v>
      </c>
      <c r="AX4899" s="12" t="s">
        <v>72</v>
      </c>
      <c r="AY4899" s="195" t="s">
        <v>177</v>
      </c>
    </row>
    <row r="4900" spans="2:51" s="12" customFormat="1" ht="12">
      <c r="B4900" s="194"/>
      <c r="D4900" s="191" t="s">
        <v>188</v>
      </c>
      <c r="E4900" s="195" t="s">
        <v>3</v>
      </c>
      <c r="F4900" s="196" t="s">
        <v>3306</v>
      </c>
      <c r="H4900" s="197">
        <v>22.975</v>
      </c>
      <c r="I4900" s="198"/>
      <c r="L4900" s="194"/>
      <c r="M4900" s="199"/>
      <c r="N4900" s="200"/>
      <c r="O4900" s="200"/>
      <c r="P4900" s="200"/>
      <c r="Q4900" s="200"/>
      <c r="R4900" s="200"/>
      <c r="S4900" s="200"/>
      <c r="T4900" s="201"/>
      <c r="AT4900" s="195" t="s">
        <v>188</v>
      </c>
      <c r="AU4900" s="195" t="s">
        <v>81</v>
      </c>
      <c r="AV4900" s="12" t="s">
        <v>81</v>
      </c>
      <c r="AW4900" s="12" t="s">
        <v>34</v>
      </c>
      <c r="AX4900" s="12" t="s">
        <v>72</v>
      </c>
      <c r="AY4900" s="195" t="s">
        <v>177</v>
      </c>
    </row>
    <row r="4901" spans="2:51" s="12" customFormat="1" ht="12">
      <c r="B4901" s="194"/>
      <c r="D4901" s="191" t="s">
        <v>188</v>
      </c>
      <c r="E4901" s="195" t="s">
        <v>3</v>
      </c>
      <c r="F4901" s="196" t="s">
        <v>3306</v>
      </c>
      <c r="H4901" s="197">
        <v>22.975</v>
      </c>
      <c r="I4901" s="198"/>
      <c r="L4901" s="194"/>
      <c r="M4901" s="199"/>
      <c r="N4901" s="200"/>
      <c r="O4901" s="200"/>
      <c r="P4901" s="200"/>
      <c r="Q4901" s="200"/>
      <c r="R4901" s="200"/>
      <c r="S4901" s="200"/>
      <c r="T4901" s="201"/>
      <c r="AT4901" s="195" t="s">
        <v>188</v>
      </c>
      <c r="AU4901" s="195" t="s">
        <v>81</v>
      </c>
      <c r="AV4901" s="12" t="s">
        <v>81</v>
      </c>
      <c r="AW4901" s="12" t="s">
        <v>34</v>
      </c>
      <c r="AX4901" s="12" t="s">
        <v>72</v>
      </c>
      <c r="AY4901" s="195" t="s">
        <v>177</v>
      </c>
    </row>
    <row r="4902" spans="2:51" s="12" customFormat="1" ht="12">
      <c r="B4902" s="194"/>
      <c r="D4902" s="191" t="s">
        <v>188</v>
      </c>
      <c r="E4902" s="195" t="s">
        <v>3</v>
      </c>
      <c r="F4902" s="196" t="s">
        <v>3306</v>
      </c>
      <c r="H4902" s="197">
        <v>22.975</v>
      </c>
      <c r="I4902" s="198"/>
      <c r="L4902" s="194"/>
      <c r="M4902" s="199"/>
      <c r="N4902" s="200"/>
      <c r="O4902" s="200"/>
      <c r="P4902" s="200"/>
      <c r="Q4902" s="200"/>
      <c r="R4902" s="200"/>
      <c r="S4902" s="200"/>
      <c r="T4902" s="201"/>
      <c r="AT4902" s="195" t="s">
        <v>188</v>
      </c>
      <c r="AU4902" s="195" t="s">
        <v>81</v>
      </c>
      <c r="AV4902" s="12" t="s">
        <v>81</v>
      </c>
      <c r="AW4902" s="12" t="s">
        <v>34</v>
      </c>
      <c r="AX4902" s="12" t="s">
        <v>72</v>
      </c>
      <c r="AY4902" s="195" t="s">
        <v>177</v>
      </c>
    </row>
    <row r="4903" spans="2:51" s="12" customFormat="1" ht="12">
      <c r="B4903" s="194"/>
      <c r="D4903" s="191" t="s">
        <v>188</v>
      </c>
      <c r="E4903" s="195" t="s">
        <v>3</v>
      </c>
      <c r="F4903" s="196" t="s">
        <v>3307</v>
      </c>
      <c r="H4903" s="197">
        <v>1.6</v>
      </c>
      <c r="I4903" s="198"/>
      <c r="L4903" s="194"/>
      <c r="M4903" s="199"/>
      <c r="N4903" s="200"/>
      <c r="O4903" s="200"/>
      <c r="P4903" s="200"/>
      <c r="Q4903" s="200"/>
      <c r="R4903" s="200"/>
      <c r="S4903" s="200"/>
      <c r="T4903" s="201"/>
      <c r="AT4903" s="195" t="s">
        <v>188</v>
      </c>
      <c r="AU4903" s="195" t="s">
        <v>81</v>
      </c>
      <c r="AV4903" s="12" t="s">
        <v>81</v>
      </c>
      <c r="AW4903" s="12" t="s">
        <v>34</v>
      </c>
      <c r="AX4903" s="12" t="s">
        <v>72</v>
      </c>
      <c r="AY4903" s="195" t="s">
        <v>177</v>
      </c>
    </row>
    <row r="4904" spans="2:51" s="12" customFormat="1" ht="12">
      <c r="B4904" s="194"/>
      <c r="D4904" s="191" t="s">
        <v>188</v>
      </c>
      <c r="E4904" s="195" t="s">
        <v>3</v>
      </c>
      <c r="F4904" s="196" t="s">
        <v>3308</v>
      </c>
      <c r="H4904" s="197">
        <v>24.75</v>
      </c>
      <c r="I4904" s="198"/>
      <c r="L4904" s="194"/>
      <c r="M4904" s="199"/>
      <c r="N4904" s="200"/>
      <c r="O4904" s="200"/>
      <c r="P4904" s="200"/>
      <c r="Q4904" s="200"/>
      <c r="R4904" s="200"/>
      <c r="S4904" s="200"/>
      <c r="T4904" s="201"/>
      <c r="AT4904" s="195" t="s">
        <v>188</v>
      </c>
      <c r="AU4904" s="195" t="s">
        <v>81</v>
      </c>
      <c r="AV4904" s="12" t="s">
        <v>81</v>
      </c>
      <c r="AW4904" s="12" t="s">
        <v>34</v>
      </c>
      <c r="AX4904" s="12" t="s">
        <v>72</v>
      </c>
      <c r="AY4904" s="195" t="s">
        <v>177</v>
      </c>
    </row>
    <row r="4905" spans="2:51" s="12" customFormat="1" ht="12">
      <c r="B4905" s="194"/>
      <c r="D4905" s="191" t="s">
        <v>188</v>
      </c>
      <c r="E4905" s="195" t="s">
        <v>3</v>
      </c>
      <c r="F4905" s="196" t="s">
        <v>3309</v>
      </c>
      <c r="H4905" s="197">
        <v>16.3</v>
      </c>
      <c r="I4905" s="198"/>
      <c r="L4905" s="194"/>
      <c r="M4905" s="199"/>
      <c r="N4905" s="200"/>
      <c r="O4905" s="200"/>
      <c r="P4905" s="200"/>
      <c r="Q4905" s="200"/>
      <c r="R4905" s="200"/>
      <c r="S4905" s="200"/>
      <c r="T4905" s="201"/>
      <c r="AT4905" s="195" t="s">
        <v>188</v>
      </c>
      <c r="AU4905" s="195" t="s">
        <v>81</v>
      </c>
      <c r="AV4905" s="12" t="s">
        <v>81</v>
      </c>
      <c r="AW4905" s="12" t="s">
        <v>34</v>
      </c>
      <c r="AX4905" s="12" t="s">
        <v>72</v>
      </c>
      <c r="AY4905" s="195" t="s">
        <v>177</v>
      </c>
    </row>
    <row r="4906" spans="2:51" s="12" customFormat="1" ht="12">
      <c r="B4906" s="194"/>
      <c r="D4906" s="191" t="s">
        <v>188</v>
      </c>
      <c r="E4906" s="195" t="s">
        <v>3</v>
      </c>
      <c r="F4906" s="196" t="s">
        <v>3310</v>
      </c>
      <c r="H4906" s="197">
        <v>14.4</v>
      </c>
      <c r="I4906" s="198"/>
      <c r="L4906" s="194"/>
      <c r="M4906" s="199"/>
      <c r="N4906" s="200"/>
      <c r="O4906" s="200"/>
      <c r="P4906" s="200"/>
      <c r="Q4906" s="200"/>
      <c r="R4906" s="200"/>
      <c r="S4906" s="200"/>
      <c r="T4906" s="201"/>
      <c r="AT4906" s="195" t="s">
        <v>188</v>
      </c>
      <c r="AU4906" s="195" t="s">
        <v>81</v>
      </c>
      <c r="AV4906" s="12" t="s">
        <v>81</v>
      </c>
      <c r="AW4906" s="12" t="s">
        <v>34</v>
      </c>
      <c r="AX4906" s="12" t="s">
        <v>72</v>
      </c>
      <c r="AY4906" s="195" t="s">
        <v>177</v>
      </c>
    </row>
    <row r="4907" spans="2:51" s="12" customFormat="1" ht="12">
      <c r="B4907" s="194"/>
      <c r="D4907" s="191" t="s">
        <v>188</v>
      </c>
      <c r="E4907" s="195" t="s">
        <v>3</v>
      </c>
      <c r="F4907" s="196" t="s">
        <v>3298</v>
      </c>
      <c r="H4907" s="197">
        <v>20</v>
      </c>
      <c r="I4907" s="198"/>
      <c r="L4907" s="194"/>
      <c r="M4907" s="199"/>
      <c r="N4907" s="200"/>
      <c r="O4907" s="200"/>
      <c r="P4907" s="200"/>
      <c r="Q4907" s="200"/>
      <c r="R4907" s="200"/>
      <c r="S4907" s="200"/>
      <c r="T4907" s="201"/>
      <c r="AT4907" s="195" t="s">
        <v>188</v>
      </c>
      <c r="AU4907" s="195" t="s">
        <v>81</v>
      </c>
      <c r="AV4907" s="12" t="s">
        <v>81</v>
      </c>
      <c r="AW4907" s="12" t="s">
        <v>34</v>
      </c>
      <c r="AX4907" s="12" t="s">
        <v>72</v>
      </c>
      <c r="AY4907" s="195" t="s">
        <v>177</v>
      </c>
    </row>
    <row r="4908" spans="2:51" s="12" customFormat="1" ht="12">
      <c r="B4908" s="194"/>
      <c r="D4908" s="191" t="s">
        <v>188</v>
      </c>
      <c r="E4908" s="195" t="s">
        <v>3</v>
      </c>
      <c r="F4908" s="196" t="s">
        <v>3311</v>
      </c>
      <c r="H4908" s="197">
        <v>15.8</v>
      </c>
      <c r="I4908" s="198"/>
      <c r="L4908" s="194"/>
      <c r="M4908" s="199"/>
      <c r="N4908" s="200"/>
      <c r="O4908" s="200"/>
      <c r="P4908" s="200"/>
      <c r="Q4908" s="200"/>
      <c r="R4908" s="200"/>
      <c r="S4908" s="200"/>
      <c r="T4908" s="201"/>
      <c r="AT4908" s="195" t="s">
        <v>188</v>
      </c>
      <c r="AU4908" s="195" t="s">
        <v>81</v>
      </c>
      <c r="AV4908" s="12" t="s">
        <v>81</v>
      </c>
      <c r="AW4908" s="12" t="s">
        <v>34</v>
      </c>
      <c r="AX4908" s="12" t="s">
        <v>72</v>
      </c>
      <c r="AY4908" s="195" t="s">
        <v>177</v>
      </c>
    </row>
    <row r="4909" spans="2:51" s="12" customFormat="1" ht="12">
      <c r="B4909" s="194"/>
      <c r="D4909" s="191" t="s">
        <v>188</v>
      </c>
      <c r="E4909" s="195" t="s">
        <v>3</v>
      </c>
      <c r="F4909" s="196" t="s">
        <v>3311</v>
      </c>
      <c r="H4909" s="197">
        <v>15.8</v>
      </c>
      <c r="I4909" s="198"/>
      <c r="L4909" s="194"/>
      <c r="M4909" s="199"/>
      <c r="N4909" s="200"/>
      <c r="O4909" s="200"/>
      <c r="P4909" s="200"/>
      <c r="Q4909" s="200"/>
      <c r="R4909" s="200"/>
      <c r="S4909" s="200"/>
      <c r="T4909" s="201"/>
      <c r="AT4909" s="195" t="s">
        <v>188</v>
      </c>
      <c r="AU4909" s="195" t="s">
        <v>81</v>
      </c>
      <c r="AV4909" s="12" t="s">
        <v>81</v>
      </c>
      <c r="AW4909" s="12" t="s">
        <v>34</v>
      </c>
      <c r="AX4909" s="12" t="s">
        <v>72</v>
      </c>
      <c r="AY4909" s="195" t="s">
        <v>177</v>
      </c>
    </row>
    <row r="4910" spans="2:51" s="12" customFormat="1" ht="12">
      <c r="B4910" s="194"/>
      <c r="D4910" s="191" t="s">
        <v>188</v>
      </c>
      <c r="E4910" s="195" t="s">
        <v>3</v>
      </c>
      <c r="F4910" s="196" t="s">
        <v>504</v>
      </c>
      <c r="H4910" s="197">
        <v>50</v>
      </c>
      <c r="I4910" s="198"/>
      <c r="L4910" s="194"/>
      <c r="M4910" s="199"/>
      <c r="N4910" s="200"/>
      <c r="O4910" s="200"/>
      <c r="P4910" s="200"/>
      <c r="Q4910" s="200"/>
      <c r="R4910" s="200"/>
      <c r="S4910" s="200"/>
      <c r="T4910" s="201"/>
      <c r="AT4910" s="195" t="s">
        <v>188</v>
      </c>
      <c r="AU4910" s="195" t="s">
        <v>81</v>
      </c>
      <c r="AV4910" s="12" t="s">
        <v>81</v>
      </c>
      <c r="AW4910" s="12" t="s">
        <v>34</v>
      </c>
      <c r="AX4910" s="12" t="s">
        <v>72</v>
      </c>
      <c r="AY4910" s="195" t="s">
        <v>177</v>
      </c>
    </row>
    <row r="4911" spans="2:51" s="14" customFormat="1" ht="12">
      <c r="B4911" s="221"/>
      <c r="D4911" s="191" t="s">
        <v>188</v>
      </c>
      <c r="E4911" s="222" t="s">
        <v>3</v>
      </c>
      <c r="F4911" s="223" t="s">
        <v>356</v>
      </c>
      <c r="H4911" s="224">
        <v>420.32500000000005</v>
      </c>
      <c r="I4911" s="225"/>
      <c r="L4911" s="221"/>
      <c r="M4911" s="226"/>
      <c r="N4911" s="227"/>
      <c r="O4911" s="227"/>
      <c r="P4911" s="227"/>
      <c r="Q4911" s="227"/>
      <c r="R4911" s="227"/>
      <c r="S4911" s="227"/>
      <c r="T4911" s="228"/>
      <c r="AT4911" s="222" t="s">
        <v>188</v>
      </c>
      <c r="AU4911" s="222" t="s">
        <v>81</v>
      </c>
      <c r="AV4911" s="14" t="s">
        <v>194</v>
      </c>
      <c r="AW4911" s="14" t="s">
        <v>34</v>
      </c>
      <c r="AX4911" s="14" t="s">
        <v>72</v>
      </c>
      <c r="AY4911" s="222" t="s">
        <v>177</v>
      </c>
    </row>
    <row r="4912" spans="2:51" s="12" customFormat="1" ht="12">
      <c r="B4912" s="194"/>
      <c r="D4912" s="191" t="s">
        <v>188</v>
      </c>
      <c r="E4912" s="195" t="s">
        <v>3</v>
      </c>
      <c r="F4912" s="196" t="s">
        <v>3303</v>
      </c>
      <c r="H4912" s="197">
        <v>0.6</v>
      </c>
      <c r="I4912" s="198"/>
      <c r="L4912" s="194"/>
      <c r="M4912" s="199"/>
      <c r="N4912" s="200"/>
      <c r="O4912" s="200"/>
      <c r="P4912" s="200"/>
      <c r="Q4912" s="200"/>
      <c r="R4912" s="200"/>
      <c r="S4912" s="200"/>
      <c r="T4912" s="201"/>
      <c r="AT4912" s="195" t="s">
        <v>188</v>
      </c>
      <c r="AU4912" s="195" t="s">
        <v>81</v>
      </c>
      <c r="AV4912" s="12" t="s">
        <v>81</v>
      </c>
      <c r="AW4912" s="12" t="s">
        <v>34</v>
      </c>
      <c r="AX4912" s="12" t="s">
        <v>72</v>
      </c>
      <c r="AY4912" s="195" t="s">
        <v>177</v>
      </c>
    </row>
    <row r="4913" spans="2:51" s="12" customFormat="1" ht="12">
      <c r="B4913" s="194"/>
      <c r="D4913" s="191" t="s">
        <v>188</v>
      </c>
      <c r="E4913" s="195" t="s">
        <v>3</v>
      </c>
      <c r="F4913" s="196" t="s">
        <v>3321</v>
      </c>
      <c r="H4913" s="197">
        <v>13.6</v>
      </c>
      <c r="I4913" s="198"/>
      <c r="L4913" s="194"/>
      <c r="M4913" s="199"/>
      <c r="N4913" s="200"/>
      <c r="O4913" s="200"/>
      <c r="P4913" s="200"/>
      <c r="Q4913" s="200"/>
      <c r="R4913" s="200"/>
      <c r="S4913" s="200"/>
      <c r="T4913" s="201"/>
      <c r="AT4913" s="195" t="s">
        <v>188</v>
      </c>
      <c r="AU4913" s="195" t="s">
        <v>81</v>
      </c>
      <c r="AV4913" s="12" t="s">
        <v>81</v>
      </c>
      <c r="AW4913" s="12" t="s">
        <v>34</v>
      </c>
      <c r="AX4913" s="12" t="s">
        <v>72</v>
      </c>
      <c r="AY4913" s="195" t="s">
        <v>177</v>
      </c>
    </row>
    <row r="4914" spans="2:51" s="12" customFormat="1" ht="12">
      <c r="B4914" s="194"/>
      <c r="D4914" s="191" t="s">
        <v>188</v>
      </c>
      <c r="E4914" s="195" t="s">
        <v>3</v>
      </c>
      <c r="F4914" s="196" t="s">
        <v>3321</v>
      </c>
      <c r="H4914" s="197">
        <v>13.6</v>
      </c>
      <c r="I4914" s="198"/>
      <c r="L4914" s="194"/>
      <c r="M4914" s="199"/>
      <c r="N4914" s="200"/>
      <c r="O4914" s="200"/>
      <c r="P4914" s="200"/>
      <c r="Q4914" s="200"/>
      <c r="R4914" s="200"/>
      <c r="S4914" s="200"/>
      <c r="T4914" s="201"/>
      <c r="AT4914" s="195" t="s">
        <v>188</v>
      </c>
      <c r="AU4914" s="195" t="s">
        <v>81</v>
      </c>
      <c r="AV4914" s="12" t="s">
        <v>81</v>
      </c>
      <c r="AW4914" s="12" t="s">
        <v>34</v>
      </c>
      <c r="AX4914" s="12" t="s">
        <v>72</v>
      </c>
      <c r="AY4914" s="195" t="s">
        <v>177</v>
      </c>
    </row>
    <row r="4915" spans="2:51" s="12" customFormat="1" ht="12">
      <c r="B4915" s="194"/>
      <c r="D4915" s="191" t="s">
        <v>188</v>
      </c>
      <c r="E4915" s="195" t="s">
        <v>3</v>
      </c>
      <c r="F4915" s="196" t="s">
        <v>3322</v>
      </c>
      <c r="H4915" s="197">
        <v>13.65</v>
      </c>
      <c r="I4915" s="198"/>
      <c r="L4915" s="194"/>
      <c r="M4915" s="199"/>
      <c r="N4915" s="200"/>
      <c r="O4915" s="200"/>
      <c r="P4915" s="200"/>
      <c r="Q4915" s="200"/>
      <c r="R4915" s="200"/>
      <c r="S4915" s="200"/>
      <c r="T4915" s="201"/>
      <c r="AT4915" s="195" t="s">
        <v>188</v>
      </c>
      <c r="AU4915" s="195" t="s">
        <v>81</v>
      </c>
      <c r="AV4915" s="12" t="s">
        <v>81</v>
      </c>
      <c r="AW4915" s="12" t="s">
        <v>34</v>
      </c>
      <c r="AX4915" s="12" t="s">
        <v>72</v>
      </c>
      <c r="AY4915" s="195" t="s">
        <v>177</v>
      </c>
    </row>
    <row r="4916" spans="2:51" s="12" customFormat="1" ht="12">
      <c r="B4916" s="194"/>
      <c r="D4916" s="191" t="s">
        <v>188</v>
      </c>
      <c r="E4916" s="195" t="s">
        <v>3</v>
      </c>
      <c r="F4916" s="196" t="s">
        <v>3322</v>
      </c>
      <c r="H4916" s="197">
        <v>13.65</v>
      </c>
      <c r="I4916" s="198"/>
      <c r="L4916" s="194"/>
      <c r="M4916" s="199"/>
      <c r="N4916" s="200"/>
      <c r="O4916" s="200"/>
      <c r="P4916" s="200"/>
      <c r="Q4916" s="200"/>
      <c r="R4916" s="200"/>
      <c r="S4916" s="200"/>
      <c r="T4916" s="201"/>
      <c r="AT4916" s="195" t="s">
        <v>188</v>
      </c>
      <c r="AU4916" s="195" t="s">
        <v>81</v>
      </c>
      <c r="AV4916" s="12" t="s">
        <v>81</v>
      </c>
      <c r="AW4916" s="12" t="s">
        <v>34</v>
      </c>
      <c r="AX4916" s="12" t="s">
        <v>72</v>
      </c>
      <c r="AY4916" s="195" t="s">
        <v>177</v>
      </c>
    </row>
    <row r="4917" spans="2:51" s="12" customFormat="1" ht="12">
      <c r="B4917" s="194"/>
      <c r="D4917" s="191" t="s">
        <v>188</v>
      </c>
      <c r="E4917" s="195" t="s">
        <v>3</v>
      </c>
      <c r="F4917" s="196" t="s">
        <v>3307</v>
      </c>
      <c r="H4917" s="197">
        <v>1.6</v>
      </c>
      <c r="I4917" s="198"/>
      <c r="L4917" s="194"/>
      <c r="M4917" s="199"/>
      <c r="N4917" s="200"/>
      <c r="O4917" s="200"/>
      <c r="P4917" s="200"/>
      <c r="Q4917" s="200"/>
      <c r="R4917" s="200"/>
      <c r="S4917" s="200"/>
      <c r="T4917" s="201"/>
      <c r="AT4917" s="195" t="s">
        <v>188</v>
      </c>
      <c r="AU4917" s="195" t="s">
        <v>81</v>
      </c>
      <c r="AV4917" s="12" t="s">
        <v>81</v>
      </c>
      <c r="AW4917" s="12" t="s">
        <v>34</v>
      </c>
      <c r="AX4917" s="12" t="s">
        <v>72</v>
      </c>
      <c r="AY4917" s="195" t="s">
        <v>177</v>
      </c>
    </row>
    <row r="4918" spans="2:51" s="12" customFormat="1" ht="12">
      <c r="B4918" s="194"/>
      <c r="D4918" s="191" t="s">
        <v>188</v>
      </c>
      <c r="E4918" s="195" t="s">
        <v>3</v>
      </c>
      <c r="F4918" s="196" t="s">
        <v>3303</v>
      </c>
      <c r="H4918" s="197">
        <v>0.6</v>
      </c>
      <c r="I4918" s="198"/>
      <c r="L4918" s="194"/>
      <c r="M4918" s="199"/>
      <c r="N4918" s="200"/>
      <c r="O4918" s="200"/>
      <c r="P4918" s="200"/>
      <c r="Q4918" s="200"/>
      <c r="R4918" s="200"/>
      <c r="S4918" s="200"/>
      <c r="T4918" s="201"/>
      <c r="AT4918" s="195" t="s">
        <v>188</v>
      </c>
      <c r="AU4918" s="195" t="s">
        <v>81</v>
      </c>
      <c r="AV4918" s="12" t="s">
        <v>81</v>
      </c>
      <c r="AW4918" s="12" t="s">
        <v>34</v>
      </c>
      <c r="AX4918" s="12" t="s">
        <v>72</v>
      </c>
      <c r="AY4918" s="195" t="s">
        <v>177</v>
      </c>
    </row>
    <row r="4919" spans="2:51" s="12" customFormat="1" ht="12">
      <c r="B4919" s="194"/>
      <c r="D4919" s="191" t="s">
        <v>188</v>
      </c>
      <c r="E4919" s="195" t="s">
        <v>3</v>
      </c>
      <c r="F4919" s="196" t="s">
        <v>3323</v>
      </c>
      <c r="H4919" s="197">
        <v>15.75</v>
      </c>
      <c r="I4919" s="198"/>
      <c r="L4919" s="194"/>
      <c r="M4919" s="199"/>
      <c r="N4919" s="200"/>
      <c r="O4919" s="200"/>
      <c r="P4919" s="200"/>
      <c r="Q4919" s="200"/>
      <c r="R4919" s="200"/>
      <c r="S4919" s="200"/>
      <c r="T4919" s="201"/>
      <c r="AT4919" s="195" t="s">
        <v>188</v>
      </c>
      <c r="AU4919" s="195" t="s">
        <v>81</v>
      </c>
      <c r="AV4919" s="12" t="s">
        <v>81</v>
      </c>
      <c r="AW4919" s="12" t="s">
        <v>34</v>
      </c>
      <c r="AX4919" s="12" t="s">
        <v>72</v>
      </c>
      <c r="AY4919" s="195" t="s">
        <v>177</v>
      </c>
    </row>
    <row r="4920" spans="2:51" s="12" customFormat="1" ht="12">
      <c r="B4920" s="194"/>
      <c r="D4920" s="191" t="s">
        <v>188</v>
      </c>
      <c r="E4920" s="195" t="s">
        <v>3</v>
      </c>
      <c r="F4920" s="196" t="s">
        <v>3323</v>
      </c>
      <c r="H4920" s="197">
        <v>15.75</v>
      </c>
      <c r="I4920" s="198"/>
      <c r="L4920" s="194"/>
      <c r="M4920" s="199"/>
      <c r="N4920" s="200"/>
      <c r="O4920" s="200"/>
      <c r="P4920" s="200"/>
      <c r="Q4920" s="200"/>
      <c r="R4920" s="200"/>
      <c r="S4920" s="200"/>
      <c r="T4920" s="201"/>
      <c r="AT4920" s="195" t="s">
        <v>188</v>
      </c>
      <c r="AU4920" s="195" t="s">
        <v>81</v>
      </c>
      <c r="AV4920" s="12" t="s">
        <v>81</v>
      </c>
      <c r="AW4920" s="12" t="s">
        <v>34</v>
      </c>
      <c r="AX4920" s="12" t="s">
        <v>72</v>
      </c>
      <c r="AY4920" s="195" t="s">
        <v>177</v>
      </c>
    </row>
    <row r="4921" spans="2:51" s="12" customFormat="1" ht="12">
      <c r="B4921" s="194"/>
      <c r="D4921" s="191" t="s">
        <v>188</v>
      </c>
      <c r="E4921" s="195" t="s">
        <v>3</v>
      </c>
      <c r="F4921" s="196" t="s">
        <v>3323</v>
      </c>
      <c r="H4921" s="197">
        <v>15.75</v>
      </c>
      <c r="I4921" s="198"/>
      <c r="L4921" s="194"/>
      <c r="M4921" s="199"/>
      <c r="N4921" s="200"/>
      <c r="O4921" s="200"/>
      <c r="P4921" s="200"/>
      <c r="Q4921" s="200"/>
      <c r="R4921" s="200"/>
      <c r="S4921" s="200"/>
      <c r="T4921" s="201"/>
      <c r="AT4921" s="195" t="s">
        <v>188</v>
      </c>
      <c r="AU4921" s="195" t="s">
        <v>81</v>
      </c>
      <c r="AV4921" s="12" t="s">
        <v>81</v>
      </c>
      <c r="AW4921" s="12" t="s">
        <v>34</v>
      </c>
      <c r="AX4921" s="12" t="s">
        <v>72</v>
      </c>
      <c r="AY4921" s="195" t="s">
        <v>177</v>
      </c>
    </row>
    <row r="4922" spans="2:51" s="12" customFormat="1" ht="12">
      <c r="B4922" s="194"/>
      <c r="D4922" s="191" t="s">
        <v>188</v>
      </c>
      <c r="E4922" s="195" t="s">
        <v>3</v>
      </c>
      <c r="F4922" s="196" t="s">
        <v>3323</v>
      </c>
      <c r="H4922" s="197">
        <v>15.75</v>
      </c>
      <c r="I4922" s="198"/>
      <c r="L4922" s="194"/>
      <c r="M4922" s="199"/>
      <c r="N4922" s="200"/>
      <c r="O4922" s="200"/>
      <c r="P4922" s="200"/>
      <c r="Q4922" s="200"/>
      <c r="R4922" s="200"/>
      <c r="S4922" s="200"/>
      <c r="T4922" s="201"/>
      <c r="AT4922" s="195" t="s">
        <v>188</v>
      </c>
      <c r="AU4922" s="195" t="s">
        <v>81</v>
      </c>
      <c r="AV4922" s="12" t="s">
        <v>81</v>
      </c>
      <c r="AW4922" s="12" t="s">
        <v>34</v>
      </c>
      <c r="AX4922" s="12" t="s">
        <v>72</v>
      </c>
      <c r="AY4922" s="195" t="s">
        <v>177</v>
      </c>
    </row>
    <row r="4923" spans="2:51" s="12" customFormat="1" ht="12">
      <c r="B4923" s="194"/>
      <c r="D4923" s="191" t="s">
        <v>188</v>
      </c>
      <c r="E4923" s="195" t="s">
        <v>3</v>
      </c>
      <c r="F4923" s="196" t="s">
        <v>3323</v>
      </c>
      <c r="H4923" s="197">
        <v>15.75</v>
      </c>
      <c r="I4923" s="198"/>
      <c r="L4923" s="194"/>
      <c r="M4923" s="199"/>
      <c r="N4923" s="200"/>
      <c r="O4923" s="200"/>
      <c r="P4923" s="200"/>
      <c r="Q4923" s="200"/>
      <c r="R4923" s="200"/>
      <c r="S4923" s="200"/>
      <c r="T4923" s="201"/>
      <c r="AT4923" s="195" t="s">
        <v>188</v>
      </c>
      <c r="AU4923" s="195" t="s">
        <v>81</v>
      </c>
      <c r="AV4923" s="12" t="s">
        <v>81</v>
      </c>
      <c r="AW4923" s="12" t="s">
        <v>34</v>
      </c>
      <c r="AX4923" s="12" t="s">
        <v>72</v>
      </c>
      <c r="AY4923" s="195" t="s">
        <v>177</v>
      </c>
    </row>
    <row r="4924" spans="2:51" s="12" customFormat="1" ht="12">
      <c r="B4924" s="194"/>
      <c r="D4924" s="191" t="s">
        <v>188</v>
      </c>
      <c r="E4924" s="195" t="s">
        <v>3</v>
      </c>
      <c r="F4924" s="196" t="s">
        <v>3324</v>
      </c>
      <c r="H4924" s="197">
        <v>15.89</v>
      </c>
      <c r="I4924" s="198"/>
      <c r="L4924" s="194"/>
      <c r="M4924" s="199"/>
      <c r="N4924" s="200"/>
      <c r="O4924" s="200"/>
      <c r="P4924" s="200"/>
      <c r="Q4924" s="200"/>
      <c r="R4924" s="200"/>
      <c r="S4924" s="200"/>
      <c r="T4924" s="201"/>
      <c r="AT4924" s="195" t="s">
        <v>188</v>
      </c>
      <c r="AU4924" s="195" t="s">
        <v>81</v>
      </c>
      <c r="AV4924" s="12" t="s">
        <v>81</v>
      </c>
      <c r="AW4924" s="12" t="s">
        <v>34</v>
      </c>
      <c r="AX4924" s="12" t="s">
        <v>72</v>
      </c>
      <c r="AY4924" s="195" t="s">
        <v>177</v>
      </c>
    </row>
    <row r="4925" spans="2:51" s="12" customFormat="1" ht="12">
      <c r="B4925" s="194"/>
      <c r="D4925" s="191" t="s">
        <v>188</v>
      </c>
      <c r="E4925" s="195" t="s">
        <v>3</v>
      </c>
      <c r="F4925" s="196" t="s">
        <v>3325</v>
      </c>
      <c r="H4925" s="197">
        <v>16.4</v>
      </c>
      <c r="I4925" s="198"/>
      <c r="L4925" s="194"/>
      <c r="M4925" s="199"/>
      <c r="N4925" s="200"/>
      <c r="O4925" s="200"/>
      <c r="P4925" s="200"/>
      <c r="Q4925" s="200"/>
      <c r="R4925" s="200"/>
      <c r="S4925" s="200"/>
      <c r="T4925" s="201"/>
      <c r="AT4925" s="195" t="s">
        <v>188</v>
      </c>
      <c r="AU4925" s="195" t="s">
        <v>81</v>
      </c>
      <c r="AV4925" s="12" t="s">
        <v>81</v>
      </c>
      <c r="AW4925" s="12" t="s">
        <v>34</v>
      </c>
      <c r="AX4925" s="12" t="s">
        <v>72</v>
      </c>
      <c r="AY4925" s="195" t="s">
        <v>177</v>
      </c>
    </row>
    <row r="4926" spans="2:51" s="12" customFormat="1" ht="12">
      <c r="B4926" s="194"/>
      <c r="D4926" s="191" t="s">
        <v>188</v>
      </c>
      <c r="E4926" s="195" t="s">
        <v>3</v>
      </c>
      <c r="F4926" s="196" t="s">
        <v>3326</v>
      </c>
      <c r="H4926" s="197">
        <v>3</v>
      </c>
      <c r="I4926" s="198"/>
      <c r="L4926" s="194"/>
      <c r="M4926" s="199"/>
      <c r="N4926" s="200"/>
      <c r="O4926" s="200"/>
      <c r="P4926" s="200"/>
      <c r="Q4926" s="200"/>
      <c r="R4926" s="200"/>
      <c r="S4926" s="200"/>
      <c r="T4926" s="201"/>
      <c r="AT4926" s="195" t="s">
        <v>188</v>
      </c>
      <c r="AU4926" s="195" t="s">
        <v>81</v>
      </c>
      <c r="AV4926" s="12" t="s">
        <v>81</v>
      </c>
      <c r="AW4926" s="12" t="s">
        <v>34</v>
      </c>
      <c r="AX4926" s="12" t="s">
        <v>72</v>
      </c>
      <c r="AY4926" s="195" t="s">
        <v>177</v>
      </c>
    </row>
    <row r="4927" spans="2:51" s="12" customFormat="1" ht="12">
      <c r="B4927" s="194"/>
      <c r="D4927" s="191" t="s">
        <v>188</v>
      </c>
      <c r="E4927" s="195" t="s">
        <v>3</v>
      </c>
      <c r="F4927" s="196" t="s">
        <v>3327</v>
      </c>
      <c r="H4927" s="197">
        <v>15.7</v>
      </c>
      <c r="I4927" s="198"/>
      <c r="L4927" s="194"/>
      <c r="M4927" s="199"/>
      <c r="N4927" s="200"/>
      <c r="O4927" s="200"/>
      <c r="P4927" s="200"/>
      <c r="Q4927" s="200"/>
      <c r="R4927" s="200"/>
      <c r="S4927" s="200"/>
      <c r="T4927" s="201"/>
      <c r="AT4927" s="195" t="s">
        <v>188</v>
      </c>
      <c r="AU4927" s="195" t="s">
        <v>81</v>
      </c>
      <c r="AV4927" s="12" t="s">
        <v>81</v>
      </c>
      <c r="AW4927" s="12" t="s">
        <v>34</v>
      </c>
      <c r="AX4927" s="12" t="s">
        <v>72</v>
      </c>
      <c r="AY4927" s="195" t="s">
        <v>177</v>
      </c>
    </row>
    <row r="4928" spans="2:51" s="12" customFormat="1" ht="12">
      <c r="B4928" s="194"/>
      <c r="D4928" s="191" t="s">
        <v>188</v>
      </c>
      <c r="E4928" s="195" t="s">
        <v>3</v>
      </c>
      <c r="F4928" s="196" t="s">
        <v>3279</v>
      </c>
      <c r="H4928" s="197">
        <v>13.4</v>
      </c>
      <c r="I4928" s="198"/>
      <c r="L4928" s="194"/>
      <c r="M4928" s="199"/>
      <c r="N4928" s="200"/>
      <c r="O4928" s="200"/>
      <c r="P4928" s="200"/>
      <c r="Q4928" s="200"/>
      <c r="R4928" s="200"/>
      <c r="S4928" s="200"/>
      <c r="T4928" s="201"/>
      <c r="AT4928" s="195" t="s">
        <v>188</v>
      </c>
      <c r="AU4928" s="195" t="s">
        <v>81</v>
      </c>
      <c r="AV4928" s="12" t="s">
        <v>81</v>
      </c>
      <c r="AW4928" s="12" t="s">
        <v>34</v>
      </c>
      <c r="AX4928" s="12" t="s">
        <v>72</v>
      </c>
      <c r="AY4928" s="195" t="s">
        <v>177</v>
      </c>
    </row>
    <row r="4929" spans="2:51" s="12" customFormat="1" ht="12">
      <c r="B4929" s="194"/>
      <c r="D4929" s="191" t="s">
        <v>188</v>
      </c>
      <c r="E4929" s="195" t="s">
        <v>3</v>
      </c>
      <c r="F4929" s="196" t="s">
        <v>3279</v>
      </c>
      <c r="H4929" s="197">
        <v>13.4</v>
      </c>
      <c r="I4929" s="198"/>
      <c r="L4929" s="194"/>
      <c r="M4929" s="199"/>
      <c r="N4929" s="200"/>
      <c r="O4929" s="200"/>
      <c r="P4929" s="200"/>
      <c r="Q4929" s="200"/>
      <c r="R4929" s="200"/>
      <c r="S4929" s="200"/>
      <c r="T4929" s="201"/>
      <c r="AT4929" s="195" t="s">
        <v>188</v>
      </c>
      <c r="AU4929" s="195" t="s">
        <v>81</v>
      </c>
      <c r="AV4929" s="12" t="s">
        <v>81</v>
      </c>
      <c r="AW4929" s="12" t="s">
        <v>34</v>
      </c>
      <c r="AX4929" s="12" t="s">
        <v>72</v>
      </c>
      <c r="AY4929" s="195" t="s">
        <v>177</v>
      </c>
    </row>
    <row r="4930" spans="2:51" s="12" customFormat="1" ht="12">
      <c r="B4930" s="194"/>
      <c r="D4930" s="191" t="s">
        <v>188</v>
      </c>
      <c r="E4930" s="195" t="s">
        <v>3</v>
      </c>
      <c r="F4930" s="196" t="s">
        <v>3328</v>
      </c>
      <c r="H4930" s="197">
        <v>19.4</v>
      </c>
      <c r="I4930" s="198"/>
      <c r="L4930" s="194"/>
      <c r="M4930" s="199"/>
      <c r="N4930" s="200"/>
      <c r="O4930" s="200"/>
      <c r="P4930" s="200"/>
      <c r="Q4930" s="200"/>
      <c r="R4930" s="200"/>
      <c r="S4930" s="200"/>
      <c r="T4930" s="201"/>
      <c r="AT4930" s="195" t="s">
        <v>188</v>
      </c>
      <c r="AU4930" s="195" t="s">
        <v>81</v>
      </c>
      <c r="AV4930" s="12" t="s">
        <v>81</v>
      </c>
      <c r="AW4930" s="12" t="s">
        <v>34</v>
      </c>
      <c r="AX4930" s="12" t="s">
        <v>72</v>
      </c>
      <c r="AY4930" s="195" t="s">
        <v>177</v>
      </c>
    </row>
    <row r="4931" spans="2:51" s="12" customFormat="1" ht="12">
      <c r="B4931" s="194"/>
      <c r="D4931" s="191" t="s">
        <v>188</v>
      </c>
      <c r="E4931" s="195" t="s">
        <v>3</v>
      </c>
      <c r="F4931" s="196" t="s">
        <v>504</v>
      </c>
      <c r="H4931" s="197">
        <v>50</v>
      </c>
      <c r="I4931" s="198"/>
      <c r="L4931" s="194"/>
      <c r="M4931" s="199"/>
      <c r="N4931" s="200"/>
      <c r="O4931" s="200"/>
      <c r="P4931" s="200"/>
      <c r="Q4931" s="200"/>
      <c r="R4931" s="200"/>
      <c r="S4931" s="200"/>
      <c r="T4931" s="201"/>
      <c r="AT4931" s="195" t="s">
        <v>188</v>
      </c>
      <c r="AU4931" s="195" t="s">
        <v>81</v>
      </c>
      <c r="AV4931" s="12" t="s">
        <v>81</v>
      </c>
      <c r="AW4931" s="12" t="s">
        <v>34</v>
      </c>
      <c r="AX4931" s="12" t="s">
        <v>72</v>
      </c>
      <c r="AY4931" s="195" t="s">
        <v>177</v>
      </c>
    </row>
    <row r="4932" spans="2:51" s="14" customFormat="1" ht="12">
      <c r="B4932" s="221"/>
      <c r="D4932" s="191" t="s">
        <v>188</v>
      </c>
      <c r="E4932" s="222" t="s">
        <v>3</v>
      </c>
      <c r="F4932" s="223" t="s">
        <v>358</v>
      </c>
      <c r="H4932" s="224">
        <v>283.24</v>
      </c>
      <c r="I4932" s="225"/>
      <c r="L4932" s="221"/>
      <c r="M4932" s="226"/>
      <c r="N4932" s="227"/>
      <c r="O4932" s="227"/>
      <c r="P4932" s="227"/>
      <c r="Q4932" s="227"/>
      <c r="R4932" s="227"/>
      <c r="S4932" s="227"/>
      <c r="T4932" s="228"/>
      <c r="AT4932" s="222" t="s">
        <v>188</v>
      </c>
      <c r="AU4932" s="222" t="s">
        <v>81</v>
      </c>
      <c r="AV4932" s="14" t="s">
        <v>194</v>
      </c>
      <c r="AW4932" s="14" t="s">
        <v>34</v>
      </c>
      <c r="AX4932" s="14" t="s">
        <v>72</v>
      </c>
      <c r="AY4932" s="222" t="s">
        <v>177</v>
      </c>
    </row>
    <row r="4933" spans="2:51" s="13" customFormat="1" ht="12">
      <c r="B4933" s="213"/>
      <c r="D4933" s="191" t="s">
        <v>188</v>
      </c>
      <c r="E4933" s="214" t="s">
        <v>3</v>
      </c>
      <c r="F4933" s="215" t="s">
        <v>359</v>
      </c>
      <c r="H4933" s="216">
        <v>2893.9700000000003</v>
      </c>
      <c r="I4933" s="217"/>
      <c r="L4933" s="213"/>
      <c r="M4933" s="218"/>
      <c r="N4933" s="219"/>
      <c r="O4933" s="219"/>
      <c r="P4933" s="219"/>
      <c r="Q4933" s="219"/>
      <c r="R4933" s="219"/>
      <c r="S4933" s="219"/>
      <c r="T4933" s="220"/>
      <c r="AT4933" s="214" t="s">
        <v>188</v>
      </c>
      <c r="AU4933" s="214" t="s">
        <v>81</v>
      </c>
      <c r="AV4933" s="13" t="s">
        <v>184</v>
      </c>
      <c r="AW4933" s="13" t="s">
        <v>34</v>
      </c>
      <c r="AX4933" s="13" t="s">
        <v>79</v>
      </c>
      <c r="AY4933" s="214" t="s">
        <v>177</v>
      </c>
    </row>
    <row r="4934" spans="2:65" s="1" customFormat="1" ht="24" customHeight="1">
      <c r="B4934" s="177"/>
      <c r="C4934" s="178" t="s">
        <v>3329</v>
      </c>
      <c r="D4934" s="178" t="s">
        <v>179</v>
      </c>
      <c r="E4934" s="179" t="s">
        <v>3330</v>
      </c>
      <c r="F4934" s="180" t="s">
        <v>3331</v>
      </c>
      <c r="G4934" s="181" t="s">
        <v>494</v>
      </c>
      <c r="H4934" s="182">
        <v>2654.18</v>
      </c>
      <c r="I4934" s="183"/>
      <c r="J4934" s="184">
        <f>ROUND(I4934*H4934,2)</f>
        <v>0</v>
      </c>
      <c r="K4934" s="180" t="s">
        <v>183</v>
      </c>
      <c r="L4934" s="37"/>
      <c r="M4934" s="185" t="s">
        <v>3</v>
      </c>
      <c r="N4934" s="186" t="s">
        <v>43</v>
      </c>
      <c r="O4934" s="70"/>
      <c r="P4934" s="187">
        <f>O4934*H4934</f>
        <v>0</v>
      </c>
      <c r="Q4934" s="187">
        <v>0.00026</v>
      </c>
      <c r="R4934" s="187">
        <f>Q4934*H4934</f>
        <v>0.6900867999999999</v>
      </c>
      <c r="S4934" s="187">
        <v>0</v>
      </c>
      <c r="T4934" s="188">
        <f>S4934*H4934</f>
        <v>0</v>
      </c>
      <c r="AR4934" s="189" t="s">
        <v>265</v>
      </c>
      <c r="AT4934" s="189" t="s">
        <v>179</v>
      </c>
      <c r="AU4934" s="189" t="s">
        <v>81</v>
      </c>
      <c r="AY4934" s="18" t="s">
        <v>177</v>
      </c>
      <c r="BE4934" s="190">
        <f>IF(N4934="základní",J4934,0)</f>
        <v>0</v>
      </c>
      <c r="BF4934" s="190">
        <f>IF(N4934="snížená",J4934,0)</f>
        <v>0</v>
      </c>
      <c r="BG4934" s="190">
        <f>IF(N4934="zákl. přenesená",J4934,0)</f>
        <v>0</v>
      </c>
      <c r="BH4934" s="190">
        <f>IF(N4934="sníž. přenesená",J4934,0)</f>
        <v>0</v>
      </c>
      <c r="BI4934" s="190">
        <f>IF(N4934="nulová",J4934,0)</f>
        <v>0</v>
      </c>
      <c r="BJ4934" s="18" t="s">
        <v>79</v>
      </c>
      <c r="BK4934" s="190">
        <f>ROUND(I4934*H4934,2)</f>
        <v>0</v>
      </c>
      <c r="BL4934" s="18" t="s">
        <v>265</v>
      </c>
      <c r="BM4934" s="189" t="s">
        <v>3332</v>
      </c>
    </row>
    <row r="4935" spans="2:47" s="1" customFormat="1" ht="12">
      <c r="B4935" s="37"/>
      <c r="D4935" s="191" t="s">
        <v>186</v>
      </c>
      <c r="F4935" s="192" t="s">
        <v>3252</v>
      </c>
      <c r="I4935" s="122"/>
      <c r="L4935" s="37"/>
      <c r="M4935" s="193"/>
      <c r="N4935" s="70"/>
      <c r="O4935" s="70"/>
      <c r="P4935" s="70"/>
      <c r="Q4935" s="70"/>
      <c r="R4935" s="70"/>
      <c r="S4935" s="70"/>
      <c r="T4935" s="71"/>
      <c r="AT4935" s="18" t="s">
        <v>186</v>
      </c>
      <c r="AU4935" s="18" t="s">
        <v>81</v>
      </c>
    </row>
    <row r="4936" spans="2:51" s="12" customFormat="1" ht="12">
      <c r="B4936" s="194"/>
      <c r="D4936" s="191" t="s">
        <v>188</v>
      </c>
      <c r="E4936" s="195" t="s">
        <v>3</v>
      </c>
      <c r="F4936" s="196" t="s">
        <v>3333</v>
      </c>
      <c r="H4936" s="197">
        <v>7.7</v>
      </c>
      <c r="I4936" s="198"/>
      <c r="L4936" s="194"/>
      <c r="M4936" s="199"/>
      <c r="N4936" s="200"/>
      <c r="O4936" s="200"/>
      <c r="P4936" s="200"/>
      <c r="Q4936" s="200"/>
      <c r="R4936" s="200"/>
      <c r="S4936" s="200"/>
      <c r="T4936" s="201"/>
      <c r="AT4936" s="195" t="s">
        <v>188</v>
      </c>
      <c r="AU4936" s="195" t="s">
        <v>81</v>
      </c>
      <c r="AV4936" s="12" t="s">
        <v>81</v>
      </c>
      <c r="AW4936" s="12" t="s">
        <v>34</v>
      </c>
      <c r="AX4936" s="12" t="s">
        <v>72</v>
      </c>
      <c r="AY4936" s="195" t="s">
        <v>177</v>
      </c>
    </row>
    <row r="4937" spans="2:51" s="12" customFormat="1" ht="12">
      <c r="B4937" s="194"/>
      <c r="D4937" s="191" t="s">
        <v>188</v>
      </c>
      <c r="E4937" s="195" t="s">
        <v>3</v>
      </c>
      <c r="F4937" s="196" t="s">
        <v>3334</v>
      </c>
      <c r="H4937" s="197">
        <v>9.6</v>
      </c>
      <c r="I4937" s="198"/>
      <c r="L4937" s="194"/>
      <c r="M4937" s="199"/>
      <c r="N4937" s="200"/>
      <c r="O4937" s="200"/>
      <c r="P4937" s="200"/>
      <c r="Q4937" s="200"/>
      <c r="R4937" s="200"/>
      <c r="S4937" s="200"/>
      <c r="T4937" s="201"/>
      <c r="AT4937" s="195" t="s">
        <v>188</v>
      </c>
      <c r="AU4937" s="195" t="s">
        <v>81</v>
      </c>
      <c r="AV4937" s="12" t="s">
        <v>81</v>
      </c>
      <c r="AW4937" s="12" t="s">
        <v>34</v>
      </c>
      <c r="AX4937" s="12" t="s">
        <v>72</v>
      </c>
      <c r="AY4937" s="195" t="s">
        <v>177</v>
      </c>
    </row>
    <row r="4938" spans="2:51" s="12" customFormat="1" ht="12">
      <c r="B4938" s="194"/>
      <c r="D4938" s="191" t="s">
        <v>188</v>
      </c>
      <c r="E4938" s="195" t="s">
        <v>3</v>
      </c>
      <c r="F4938" s="196" t="s">
        <v>3335</v>
      </c>
      <c r="H4938" s="197">
        <v>4.6</v>
      </c>
      <c r="I4938" s="198"/>
      <c r="L4938" s="194"/>
      <c r="M4938" s="199"/>
      <c r="N4938" s="200"/>
      <c r="O4938" s="200"/>
      <c r="P4938" s="200"/>
      <c r="Q4938" s="200"/>
      <c r="R4938" s="200"/>
      <c r="S4938" s="200"/>
      <c r="T4938" s="201"/>
      <c r="AT4938" s="195" t="s">
        <v>188</v>
      </c>
      <c r="AU4938" s="195" t="s">
        <v>81</v>
      </c>
      <c r="AV4938" s="12" t="s">
        <v>81</v>
      </c>
      <c r="AW4938" s="12" t="s">
        <v>34</v>
      </c>
      <c r="AX4938" s="12" t="s">
        <v>72</v>
      </c>
      <c r="AY4938" s="195" t="s">
        <v>177</v>
      </c>
    </row>
    <row r="4939" spans="2:51" s="12" customFormat="1" ht="12">
      <c r="B4939" s="194"/>
      <c r="D4939" s="191" t="s">
        <v>188</v>
      </c>
      <c r="E4939" s="195" t="s">
        <v>3</v>
      </c>
      <c r="F4939" s="196" t="s">
        <v>3336</v>
      </c>
      <c r="H4939" s="197">
        <v>4.7</v>
      </c>
      <c r="I4939" s="198"/>
      <c r="L4939" s="194"/>
      <c r="M4939" s="199"/>
      <c r="N4939" s="200"/>
      <c r="O4939" s="200"/>
      <c r="P4939" s="200"/>
      <c r="Q4939" s="200"/>
      <c r="R4939" s="200"/>
      <c r="S4939" s="200"/>
      <c r="T4939" s="201"/>
      <c r="AT4939" s="195" t="s">
        <v>188</v>
      </c>
      <c r="AU4939" s="195" t="s">
        <v>81</v>
      </c>
      <c r="AV4939" s="12" t="s">
        <v>81</v>
      </c>
      <c r="AW4939" s="12" t="s">
        <v>34</v>
      </c>
      <c r="AX4939" s="12" t="s">
        <v>72</v>
      </c>
      <c r="AY4939" s="195" t="s">
        <v>177</v>
      </c>
    </row>
    <row r="4940" spans="2:51" s="12" customFormat="1" ht="12">
      <c r="B4940" s="194"/>
      <c r="D4940" s="191" t="s">
        <v>188</v>
      </c>
      <c r="E4940" s="195" t="s">
        <v>3</v>
      </c>
      <c r="F4940" s="196" t="s">
        <v>2866</v>
      </c>
      <c r="H4940" s="197">
        <v>5.1</v>
      </c>
      <c r="I4940" s="198"/>
      <c r="L4940" s="194"/>
      <c r="M4940" s="199"/>
      <c r="N4940" s="200"/>
      <c r="O4940" s="200"/>
      <c r="P4940" s="200"/>
      <c r="Q4940" s="200"/>
      <c r="R4940" s="200"/>
      <c r="S4940" s="200"/>
      <c r="T4940" s="201"/>
      <c r="AT4940" s="195" t="s">
        <v>188</v>
      </c>
      <c r="AU4940" s="195" t="s">
        <v>81</v>
      </c>
      <c r="AV4940" s="12" t="s">
        <v>81</v>
      </c>
      <c r="AW4940" s="12" t="s">
        <v>34</v>
      </c>
      <c r="AX4940" s="12" t="s">
        <v>72</v>
      </c>
      <c r="AY4940" s="195" t="s">
        <v>177</v>
      </c>
    </row>
    <row r="4941" spans="2:51" s="12" customFormat="1" ht="12">
      <c r="B4941" s="194"/>
      <c r="D4941" s="191" t="s">
        <v>188</v>
      </c>
      <c r="E4941" s="195" t="s">
        <v>3</v>
      </c>
      <c r="F4941" s="196" t="s">
        <v>3336</v>
      </c>
      <c r="H4941" s="197">
        <v>4.7</v>
      </c>
      <c r="I4941" s="198"/>
      <c r="L4941" s="194"/>
      <c r="M4941" s="199"/>
      <c r="N4941" s="200"/>
      <c r="O4941" s="200"/>
      <c r="P4941" s="200"/>
      <c r="Q4941" s="200"/>
      <c r="R4941" s="200"/>
      <c r="S4941" s="200"/>
      <c r="T4941" s="201"/>
      <c r="AT4941" s="195" t="s">
        <v>188</v>
      </c>
      <c r="AU4941" s="195" t="s">
        <v>81</v>
      </c>
      <c r="AV4941" s="12" t="s">
        <v>81</v>
      </c>
      <c r="AW4941" s="12" t="s">
        <v>34</v>
      </c>
      <c r="AX4941" s="12" t="s">
        <v>72</v>
      </c>
      <c r="AY4941" s="195" t="s">
        <v>177</v>
      </c>
    </row>
    <row r="4942" spans="2:51" s="12" customFormat="1" ht="12">
      <c r="B4942" s="194"/>
      <c r="D4942" s="191" t="s">
        <v>188</v>
      </c>
      <c r="E4942" s="195" t="s">
        <v>3</v>
      </c>
      <c r="F4942" s="196" t="s">
        <v>2872</v>
      </c>
      <c r="H4942" s="197">
        <v>4.6</v>
      </c>
      <c r="I4942" s="198"/>
      <c r="L4942" s="194"/>
      <c r="M4942" s="199"/>
      <c r="N4942" s="200"/>
      <c r="O4942" s="200"/>
      <c r="P4942" s="200"/>
      <c r="Q4942" s="200"/>
      <c r="R4942" s="200"/>
      <c r="S4942" s="200"/>
      <c r="T4942" s="201"/>
      <c r="AT4942" s="195" t="s">
        <v>188</v>
      </c>
      <c r="AU4942" s="195" t="s">
        <v>81</v>
      </c>
      <c r="AV4942" s="12" t="s">
        <v>81</v>
      </c>
      <c r="AW4942" s="12" t="s">
        <v>34</v>
      </c>
      <c r="AX4942" s="12" t="s">
        <v>72</v>
      </c>
      <c r="AY4942" s="195" t="s">
        <v>177</v>
      </c>
    </row>
    <row r="4943" spans="2:51" s="12" customFormat="1" ht="12">
      <c r="B4943" s="194"/>
      <c r="D4943" s="191" t="s">
        <v>188</v>
      </c>
      <c r="E4943" s="195" t="s">
        <v>3</v>
      </c>
      <c r="F4943" s="196" t="s">
        <v>3335</v>
      </c>
      <c r="H4943" s="197">
        <v>4.6</v>
      </c>
      <c r="I4943" s="198"/>
      <c r="L4943" s="194"/>
      <c r="M4943" s="199"/>
      <c r="N4943" s="200"/>
      <c r="O4943" s="200"/>
      <c r="P4943" s="200"/>
      <c r="Q4943" s="200"/>
      <c r="R4943" s="200"/>
      <c r="S4943" s="200"/>
      <c r="T4943" s="201"/>
      <c r="AT4943" s="195" t="s">
        <v>188</v>
      </c>
      <c r="AU4943" s="195" t="s">
        <v>81</v>
      </c>
      <c r="AV4943" s="12" t="s">
        <v>81</v>
      </c>
      <c r="AW4943" s="12" t="s">
        <v>34</v>
      </c>
      <c r="AX4943" s="12" t="s">
        <v>72</v>
      </c>
      <c r="AY4943" s="195" t="s">
        <v>177</v>
      </c>
    </row>
    <row r="4944" spans="2:51" s="12" customFormat="1" ht="12">
      <c r="B4944" s="194"/>
      <c r="D4944" s="191" t="s">
        <v>188</v>
      </c>
      <c r="E4944" s="195" t="s">
        <v>3</v>
      </c>
      <c r="F4944" s="196" t="s">
        <v>3337</v>
      </c>
      <c r="H4944" s="197">
        <v>6.1</v>
      </c>
      <c r="I4944" s="198"/>
      <c r="L4944" s="194"/>
      <c r="M4944" s="199"/>
      <c r="N4944" s="200"/>
      <c r="O4944" s="200"/>
      <c r="P4944" s="200"/>
      <c r="Q4944" s="200"/>
      <c r="R4944" s="200"/>
      <c r="S4944" s="200"/>
      <c r="T4944" s="201"/>
      <c r="AT4944" s="195" t="s">
        <v>188</v>
      </c>
      <c r="AU4944" s="195" t="s">
        <v>81</v>
      </c>
      <c r="AV4944" s="12" t="s">
        <v>81</v>
      </c>
      <c r="AW4944" s="12" t="s">
        <v>34</v>
      </c>
      <c r="AX4944" s="12" t="s">
        <v>72</v>
      </c>
      <c r="AY4944" s="195" t="s">
        <v>177</v>
      </c>
    </row>
    <row r="4945" spans="2:51" s="12" customFormat="1" ht="12">
      <c r="B4945" s="194"/>
      <c r="D4945" s="191" t="s">
        <v>188</v>
      </c>
      <c r="E4945" s="195" t="s">
        <v>3</v>
      </c>
      <c r="F4945" s="196" t="s">
        <v>2870</v>
      </c>
      <c r="H4945" s="197">
        <v>8.7</v>
      </c>
      <c r="I4945" s="198"/>
      <c r="L4945" s="194"/>
      <c r="M4945" s="199"/>
      <c r="N4945" s="200"/>
      <c r="O4945" s="200"/>
      <c r="P4945" s="200"/>
      <c r="Q4945" s="200"/>
      <c r="R4945" s="200"/>
      <c r="S4945" s="200"/>
      <c r="T4945" s="201"/>
      <c r="AT4945" s="195" t="s">
        <v>188</v>
      </c>
      <c r="AU4945" s="195" t="s">
        <v>81</v>
      </c>
      <c r="AV4945" s="12" t="s">
        <v>81</v>
      </c>
      <c r="AW4945" s="12" t="s">
        <v>34</v>
      </c>
      <c r="AX4945" s="12" t="s">
        <v>72</v>
      </c>
      <c r="AY4945" s="195" t="s">
        <v>177</v>
      </c>
    </row>
    <row r="4946" spans="2:51" s="12" customFormat="1" ht="12">
      <c r="B4946" s="194"/>
      <c r="D4946" s="191" t="s">
        <v>188</v>
      </c>
      <c r="E4946" s="195" t="s">
        <v>3</v>
      </c>
      <c r="F4946" s="196" t="s">
        <v>3338</v>
      </c>
      <c r="H4946" s="197">
        <v>4.8</v>
      </c>
      <c r="I4946" s="198"/>
      <c r="L4946" s="194"/>
      <c r="M4946" s="199"/>
      <c r="N4946" s="200"/>
      <c r="O4946" s="200"/>
      <c r="P4946" s="200"/>
      <c r="Q4946" s="200"/>
      <c r="R4946" s="200"/>
      <c r="S4946" s="200"/>
      <c r="T4946" s="201"/>
      <c r="AT4946" s="195" t="s">
        <v>188</v>
      </c>
      <c r="AU4946" s="195" t="s">
        <v>81</v>
      </c>
      <c r="AV4946" s="12" t="s">
        <v>81</v>
      </c>
      <c r="AW4946" s="12" t="s">
        <v>34</v>
      </c>
      <c r="AX4946" s="12" t="s">
        <v>72</v>
      </c>
      <c r="AY4946" s="195" t="s">
        <v>177</v>
      </c>
    </row>
    <row r="4947" spans="2:51" s="12" customFormat="1" ht="12">
      <c r="B4947" s="194"/>
      <c r="D4947" s="191" t="s">
        <v>188</v>
      </c>
      <c r="E4947" s="195" t="s">
        <v>3</v>
      </c>
      <c r="F4947" s="196" t="s">
        <v>3336</v>
      </c>
      <c r="H4947" s="197">
        <v>4.7</v>
      </c>
      <c r="I4947" s="198"/>
      <c r="L4947" s="194"/>
      <c r="M4947" s="199"/>
      <c r="N4947" s="200"/>
      <c r="O4947" s="200"/>
      <c r="P4947" s="200"/>
      <c r="Q4947" s="200"/>
      <c r="R4947" s="200"/>
      <c r="S4947" s="200"/>
      <c r="T4947" s="201"/>
      <c r="AT4947" s="195" t="s">
        <v>188</v>
      </c>
      <c r="AU4947" s="195" t="s">
        <v>81</v>
      </c>
      <c r="AV4947" s="12" t="s">
        <v>81</v>
      </c>
      <c r="AW4947" s="12" t="s">
        <v>34</v>
      </c>
      <c r="AX4947" s="12" t="s">
        <v>72</v>
      </c>
      <c r="AY4947" s="195" t="s">
        <v>177</v>
      </c>
    </row>
    <row r="4948" spans="2:51" s="12" customFormat="1" ht="12">
      <c r="B4948" s="194"/>
      <c r="D4948" s="191" t="s">
        <v>188</v>
      </c>
      <c r="E4948" s="195" t="s">
        <v>3</v>
      </c>
      <c r="F4948" s="196" t="s">
        <v>3335</v>
      </c>
      <c r="H4948" s="197">
        <v>4.6</v>
      </c>
      <c r="I4948" s="198"/>
      <c r="L4948" s="194"/>
      <c r="M4948" s="199"/>
      <c r="N4948" s="200"/>
      <c r="O4948" s="200"/>
      <c r="P4948" s="200"/>
      <c r="Q4948" s="200"/>
      <c r="R4948" s="200"/>
      <c r="S4948" s="200"/>
      <c r="T4948" s="201"/>
      <c r="AT4948" s="195" t="s">
        <v>188</v>
      </c>
      <c r="AU4948" s="195" t="s">
        <v>81</v>
      </c>
      <c r="AV4948" s="12" t="s">
        <v>81</v>
      </c>
      <c r="AW4948" s="12" t="s">
        <v>34</v>
      </c>
      <c r="AX4948" s="12" t="s">
        <v>72</v>
      </c>
      <c r="AY4948" s="195" t="s">
        <v>177</v>
      </c>
    </row>
    <row r="4949" spans="2:51" s="12" customFormat="1" ht="12">
      <c r="B4949" s="194"/>
      <c r="D4949" s="191" t="s">
        <v>188</v>
      </c>
      <c r="E4949" s="195" t="s">
        <v>3</v>
      </c>
      <c r="F4949" s="196" t="s">
        <v>2871</v>
      </c>
      <c r="H4949" s="197">
        <v>5.6</v>
      </c>
      <c r="I4949" s="198"/>
      <c r="L4949" s="194"/>
      <c r="M4949" s="199"/>
      <c r="N4949" s="200"/>
      <c r="O4949" s="200"/>
      <c r="P4949" s="200"/>
      <c r="Q4949" s="200"/>
      <c r="R4949" s="200"/>
      <c r="S4949" s="200"/>
      <c r="T4949" s="201"/>
      <c r="AT4949" s="195" t="s">
        <v>188</v>
      </c>
      <c r="AU4949" s="195" t="s">
        <v>81</v>
      </c>
      <c r="AV4949" s="12" t="s">
        <v>81</v>
      </c>
      <c r="AW4949" s="12" t="s">
        <v>34</v>
      </c>
      <c r="AX4949" s="12" t="s">
        <v>72</v>
      </c>
      <c r="AY4949" s="195" t="s">
        <v>177</v>
      </c>
    </row>
    <row r="4950" spans="2:51" s="12" customFormat="1" ht="12">
      <c r="B4950" s="194"/>
      <c r="D4950" s="191" t="s">
        <v>188</v>
      </c>
      <c r="E4950" s="195" t="s">
        <v>3</v>
      </c>
      <c r="F4950" s="196" t="s">
        <v>3336</v>
      </c>
      <c r="H4950" s="197">
        <v>4.7</v>
      </c>
      <c r="I4950" s="198"/>
      <c r="L4950" s="194"/>
      <c r="M4950" s="199"/>
      <c r="N4950" s="200"/>
      <c r="O4950" s="200"/>
      <c r="P4950" s="200"/>
      <c r="Q4950" s="200"/>
      <c r="R4950" s="200"/>
      <c r="S4950" s="200"/>
      <c r="T4950" s="201"/>
      <c r="AT4950" s="195" t="s">
        <v>188</v>
      </c>
      <c r="AU4950" s="195" t="s">
        <v>81</v>
      </c>
      <c r="AV4950" s="12" t="s">
        <v>81</v>
      </c>
      <c r="AW4950" s="12" t="s">
        <v>34</v>
      </c>
      <c r="AX4950" s="12" t="s">
        <v>72</v>
      </c>
      <c r="AY4950" s="195" t="s">
        <v>177</v>
      </c>
    </row>
    <row r="4951" spans="2:51" s="12" customFormat="1" ht="12">
      <c r="B4951" s="194"/>
      <c r="D4951" s="191" t="s">
        <v>188</v>
      </c>
      <c r="E4951" s="195" t="s">
        <v>3</v>
      </c>
      <c r="F4951" s="196" t="s">
        <v>2872</v>
      </c>
      <c r="H4951" s="197">
        <v>4.6</v>
      </c>
      <c r="I4951" s="198"/>
      <c r="L4951" s="194"/>
      <c r="M4951" s="199"/>
      <c r="N4951" s="200"/>
      <c r="O4951" s="200"/>
      <c r="P4951" s="200"/>
      <c r="Q4951" s="200"/>
      <c r="R4951" s="200"/>
      <c r="S4951" s="200"/>
      <c r="T4951" s="201"/>
      <c r="AT4951" s="195" t="s">
        <v>188</v>
      </c>
      <c r="AU4951" s="195" t="s">
        <v>81</v>
      </c>
      <c r="AV4951" s="12" t="s">
        <v>81</v>
      </c>
      <c r="AW4951" s="12" t="s">
        <v>34</v>
      </c>
      <c r="AX4951" s="12" t="s">
        <v>72</v>
      </c>
      <c r="AY4951" s="195" t="s">
        <v>177</v>
      </c>
    </row>
    <row r="4952" spans="2:51" s="12" customFormat="1" ht="12">
      <c r="B4952" s="194"/>
      <c r="D4952" s="191" t="s">
        <v>188</v>
      </c>
      <c r="E4952" s="195" t="s">
        <v>3</v>
      </c>
      <c r="F4952" s="196" t="s">
        <v>3335</v>
      </c>
      <c r="H4952" s="197">
        <v>4.6</v>
      </c>
      <c r="I4952" s="198"/>
      <c r="L4952" s="194"/>
      <c r="M4952" s="199"/>
      <c r="N4952" s="200"/>
      <c r="O4952" s="200"/>
      <c r="P4952" s="200"/>
      <c r="Q4952" s="200"/>
      <c r="R4952" s="200"/>
      <c r="S4952" s="200"/>
      <c r="T4952" s="201"/>
      <c r="AT4952" s="195" t="s">
        <v>188</v>
      </c>
      <c r="AU4952" s="195" t="s">
        <v>81</v>
      </c>
      <c r="AV4952" s="12" t="s">
        <v>81</v>
      </c>
      <c r="AW4952" s="12" t="s">
        <v>34</v>
      </c>
      <c r="AX4952" s="12" t="s">
        <v>72</v>
      </c>
      <c r="AY4952" s="195" t="s">
        <v>177</v>
      </c>
    </row>
    <row r="4953" spans="2:51" s="12" customFormat="1" ht="12">
      <c r="B4953" s="194"/>
      <c r="D4953" s="191" t="s">
        <v>188</v>
      </c>
      <c r="E4953" s="195" t="s">
        <v>3</v>
      </c>
      <c r="F4953" s="196" t="s">
        <v>2874</v>
      </c>
      <c r="H4953" s="197">
        <v>4.8</v>
      </c>
      <c r="I4953" s="198"/>
      <c r="L4953" s="194"/>
      <c r="M4953" s="199"/>
      <c r="N4953" s="200"/>
      <c r="O4953" s="200"/>
      <c r="P4953" s="200"/>
      <c r="Q4953" s="200"/>
      <c r="R4953" s="200"/>
      <c r="S4953" s="200"/>
      <c r="T4953" s="201"/>
      <c r="AT4953" s="195" t="s">
        <v>188</v>
      </c>
      <c r="AU4953" s="195" t="s">
        <v>81</v>
      </c>
      <c r="AV4953" s="12" t="s">
        <v>81</v>
      </c>
      <c r="AW4953" s="12" t="s">
        <v>34</v>
      </c>
      <c r="AX4953" s="12" t="s">
        <v>72</v>
      </c>
      <c r="AY4953" s="195" t="s">
        <v>177</v>
      </c>
    </row>
    <row r="4954" spans="2:51" s="12" customFormat="1" ht="12">
      <c r="B4954" s="194"/>
      <c r="D4954" s="191" t="s">
        <v>188</v>
      </c>
      <c r="E4954" s="195" t="s">
        <v>3</v>
      </c>
      <c r="F4954" s="196" t="s">
        <v>3336</v>
      </c>
      <c r="H4954" s="197">
        <v>4.7</v>
      </c>
      <c r="I4954" s="198"/>
      <c r="L4954" s="194"/>
      <c r="M4954" s="199"/>
      <c r="N4954" s="200"/>
      <c r="O4954" s="200"/>
      <c r="P4954" s="200"/>
      <c r="Q4954" s="200"/>
      <c r="R4954" s="200"/>
      <c r="S4954" s="200"/>
      <c r="T4954" s="201"/>
      <c r="AT4954" s="195" t="s">
        <v>188</v>
      </c>
      <c r="AU4954" s="195" t="s">
        <v>81</v>
      </c>
      <c r="AV4954" s="12" t="s">
        <v>81</v>
      </c>
      <c r="AW4954" s="12" t="s">
        <v>34</v>
      </c>
      <c r="AX4954" s="12" t="s">
        <v>72</v>
      </c>
      <c r="AY4954" s="195" t="s">
        <v>177</v>
      </c>
    </row>
    <row r="4955" spans="2:51" s="12" customFormat="1" ht="12">
      <c r="B4955" s="194"/>
      <c r="D4955" s="191" t="s">
        <v>188</v>
      </c>
      <c r="E4955" s="195" t="s">
        <v>3</v>
      </c>
      <c r="F4955" s="196" t="s">
        <v>3339</v>
      </c>
      <c r="H4955" s="197">
        <v>9.1</v>
      </c>
      <c r="I4955" s="198"/>
      <c r="L4955" s="194"/>
      <c r="M4955" s="199"/>
      <c r="N4955" s="200"/>
      <c r="O4955" s="200"/>
      <c r="P4955" s="200"/>
      <c r="Q4955" s="200"/>
      <c r="R4955" s="200"/>
      <c r="S4955" s="200"/>
      <c r="T4955" s="201"/>
      <c r="AT4955" s="195" t="s">
        <v>188</v>
      </c>
      <c r="AU4955" s="195" t="s">
        <v>81</v>
      </c>
      <c r="AV4955" s="12" t="s">
        <v>81</v>
      </c>
      <c r="AW4955" s="12" t="s">
        <v>34</v>
      </c>
      <c r="AX4955" s="12" t="s">
        <v>72</v>
      </c>
      <c r="AY4955" s="195" t="s">
        <v>177</v>
      </c>
    </row>
    <row r="4956" spans="2:51" s="12" customFormat="1" ht="12">
      <c r="B4956" s="194"/>
      <c r="D4956" s="191" t="s">
        <v>188</v>
      </c>
      <c r="E4956" s="195" t="s">
        <v>3</v>
      </c>
      <c r="F4956" s="196" t="s">
        <v>3336</v>
      </c>
      <c r="H4956" s="197">
        <v>4.7</v>
      </c>
      <c r="I4956" s="198"/>
      <c r="L4956" s="194"/>
      <c r="M4956" s="199"/>
      <c r="N4956" s="200"/>
      <c r="O4956" s="200"/>
      <c r="P4956" s="200"/>
      <c r="Q4956" s="200"/>
      <c r="R4956" s="200"/>
      <c r="S4956" s="200"/>
      <c r="T4956" s="201"/>
      <c r="AT4956" s="195" t="s">
        <v>188</v>
      </c>
      <c r="AU4956" s="195" t="s">
        <v>81</v>
      </c>
      <c r="AV4956" s="12" t="s">
        <v>81</v>
      </c>
      <c r="AW4956" s="12" t="s">
        <v>34</v>
      </c>
      <c r="AX4956" s="12" t="s">
        <v>72</v>
      </c>
      <c r="AY4956" s="195" t="s">
        <v>177</v>
      </c>
    </row>
    <row r="4957" spans="2:51" s="12" customFormat="1" ht="12">
      <c r="B4957" s="194"/>
      <c r="D4957" s="191" t="s">
        <v>188</v>
      </c>
      <c r="E4957" s="195" t="s">
        <v>3</v>
      </c>
      <c r="F4957" s="196" t="s">
        <v>3338</v>
      </c>
      <c r="H4957" s="197">
        <v>4.8</v>
      </c>
      <c r="I4957" s="198"/>
      <c r="L4957" s="194"/>
      <c r="M4957" s="199"/>
      <c r="N4957" s="200"/>
      <c r="O4957" s="200"/>
      <c r="P4957" s="200"/>
      <c r="Q4957" s="200"/>
      <c r="R4957" s="200"/>
      <c r="S4957" s="200"/>
      <c r="T4957" s="201"/>
      <c r="AT4957" s="195" t="s">
        <v>188</v>
      </c>
      <c r="AU4957" s="195" t="s">
        <v>81</v>
      </c>
      <c r="AV4957" s="12" t="s">
        <v>81</v>
      </c>
      <c r="AW4957" s="12" t="s">
        <v>34</v>
      </c>
      <c r="AX4957" s="12" t="s">
        <v>72</v>
      </c>
      <c r="AY4957" s="195" t="s">
        <v>177</v>
      </c>
    </row>
    <row r="4958" spans="2:51" s="12" customFormat="1" ht="12">
      <c r="B4958" s="194"/>
      <c r="D4958" s="191" t="s">
        <v>188</v>
      </c>
      <c r="E4958" s="195" t="s">
        <v>3</v>
      </c>
      <c r="F4958" s="196" t="s">
        <v>2876</v>
      </c>
      <c r="H4958" s="197">
        <v>5.2</v>
      </c>
      <c r="I4958" s="198"/>
      <c r="L4958" s="194"/>
      <c r="M4958" s="199"/>
      <c r="N4958" s="200"/>
      <c r="O4958" s="200"/>
      <c r="P4958" s="200"/>
      <c r="Q4958" s="200"/>
      <c r="R4958" s="200"/>
      <c r="S4958" s="200"/>
      <c r="T4958" s="201"/>
      <c r="AT4958" s="195" t="s">
        <v>188</v>
      </c>
      <c r="AU4958" s="195" t="s">
        <v>81</v>
      </c>
      <c r="AV4958" s="12" t="s">
        <v>81</v>
      </c>
      <c r="AW4958" s="12" t="s">
        <v>34</v>
      </c>
      <c r="AX4958" s="12" t="s">
        <v>72</v>
      </c>
      <c r="AY4958" s="195" t="s">
        <v>177</v>
      </c>
    </row>
    <row r="4959" spans="2:51" s="12" customFormat="1" ht="12">
      <c r="B4959" s="194"/>
      <c r="D4959" s="191" t="s">
        <v>188</v>
      </c>
      <c r="E4959" s="195" t="s">
        <v>3</v>
      </c>
      <c r="F4959" s="196" t="s">
        <v>3336</v>
      </c>
      <c r="H4959" s="197">
        <v>4.7</v>
      </c>
      <c r="I4959" s="198"/>
      <c r="L4959" s="194"/>
      <c r="M4959" s="199"/>
      <c r="N4959" s="200"/>
      <c r="O4959" s="200"/>
      <c r="P4959" s="200"/>
      <c r="Q4959" s="200"/>
      <c r="R4959" s="200"/>
      <c r="S4959" s="200"/>
      <c r="T4959" s="201"/>
      <c r="AT4959" s="195" t="s">
        <v>188</v>
      </c>
      <c r="AU4959" s="195" t="s">
        <v>81</v>
      </c>
      <c r="AV4959" s="12" t="s">
        <v>81</v>
      </c>
      <c r="AW4959" s="12" t="s">
        <v>34</v>
      </c>
      <c r="AX4959" s="12" t="s">
        <v>72</v>
      </c>
      <c r="AY4959" s="195" t="s">
        <v>177</v>
      </c>
    </row>
    <row r="4960" spans="2:51" s="12" customFormat="1" ht="12">
      <c r="B4960" s="194"/>
      <c r="D4960" s="191" t="s">
        <v>188</v>
      </c>
      <c r="E4960" s="195" t="s">
        <v>3</v>
      </c>
      <c r="F4960" s="196" t="s">
        <v>2877</v>
      </c>
      <c r="H4960" s="197">
        <v>5.6</v>
      </c>
      <c r="I4960" s="198"/>
      <c r="L4960" s="194"/>
      <c r="M4960" s="199"/>
      <c r="N4960" s="200"/>
      <c r="O4960" s="200"/>
      <c r="P4960" s="200"/>
      <c r="Q4960" s="200"/>
      <c r="R4960" s="200"/>
      <c r="S4960" s="200"/>
      <c r="T4960" s="201"/>
      <c r="AT4960" s="195" t="s">
        <v>188</v>
      </c>
      <c r="AU4960" s="195" t="s">
        <v>81</v>
      </c>
      <c r="AV4960" s="12" t="s">
        <v>81</v>
      </c>
      <c r="AW4960" s="12" t="s">
        <v>34</v>
      </c>
      <c r="AX4960" s="12" t="s">
        <v>72</v>
      </c>
      <c r="AY4960" s="195" t="s">
        <v>177</v>
      </c>
    </row>
    <row r="4961" spans="2:51" s="12" customFormat="1" ht="12">
      <c r="B4961" s="194"/>
      <c r="D4961" s="191" t="s">
        <v>188</v>
      </c>
      <c r="E4961" s="195" t="s">
        <v>3</v>
      </c>
      <c r="F4961" s="196" t="s">
        <v>3336</v>
      </c>
      <c r="H4961" s="197">
        <v>4.7</v>
      </c>
      <c r="I4961" s="198"/>
      <c r="L4961" s="194"/>
      <c r="M4961" s="199"/>
      <c r="N4961" s="200"/>
      <c r="O4961" s="200"/>
      <c r="P4961" s="200"/>
      <c r="Q4961" s="200"/>
      <c r="R4961" s="200"/>
      <c r="S4961" s="200"/>
      <c r="T4961" s="201"/>
      <c r="AT4961" s="195" t="s">
        <v>188</v>
      </c>
      <c r="AU4961" s="195" t="s">
        <v>81</v>
      </c>
      <c r="AV4961" s="12" t="s">
        <v>81</v>
      </c>
      <c r="AW4961" s="12" t="s">
        <v>34</v>
      </c>
      <c r="AX4961" s="12" t="s">
        <v>72</v>
      </c>
      <c r="AY4961" s="195" t="s">
        <v>177</v>
      </c>
    </row>
    <row r="4962" spans="2:51" s="12" customFormat="1" ht="12">
      <c r="B4962" s="194"/>
      <c r="D4962" s="191" t="s">
        <v>188</v>
      </c>
      <c r="E4962" s="195" t="s">
        <v>3</v>
      </c>
      <c r="F4962" s="196" t="s">
        <v>3340</v>
      </c>
      <c r="H4962" s="197">
        <v>7.7</v>
      </c>
      <c r="I4962" s="198"/>
      <c r="L4962" s="194"/>
      <c r="M4962" s="199"/>
      <c r="N4962" s="200"/>
      <c r="O4962" s="200"/>
      <c r="P4962" s="200"/>
      <c r="Q4962" s="200"/>
      <c r="R4962" s="200"/>
      <c r="S4962" s="200"/>
      <c r="T4962" s="201"/>
      <c r="AT4962" s="195" t="s">
        <v>188</v>
      </c>
      <c r="AU4962" s="195" t="s">
        <v>81</v>
      </c>
      <c r="AV4962" s="12" t="s">
        <v>81</v>
      </c>
      <c r="AW4962" s="12" t="s">
        <v>34</v>
      </c>
      <c r="AX4962" s="12" t="s">
        <v>72</v>
      </c>
      <c r="AY4962" s="195" t="s">
        <v>177</v>
      </c>
    </row>
    <row r="4963" spans="2:51" s="12" customFormat="1" ht="12">
      <c r="B4963" s="194"/>
      <c r="D4963" s="191" t="s">
        <v>188</v>
      </c>
      <c r="E4963" s="195" t="s">
        <v>3</v>
      </c>
      <c r="F4963" s="196" t="s">
        <v>3341</v>
      </c>
      <c r="H4963" s="197">
        <v>9.4</v>
      </c>
      <c r="I4963" s="198"/>
      <c r="L4963" s="194"/>
      <c r="M4963" s="199"/>
      <c r="N4963" s="200"/>
      <c r="O4963" s="200"/>
      <c r="P4963" s="200"/>
      <c r="Q4963" s="200"/>
      <c r="R4963" s="200"/>
      <c r="S4963" s="200"/>
      <c r="T4963" s="201"/>
      <c r="AT4963" s="195" t="s">
        <v>188</v>
      </c>
      <c r="AU4963" s="195" t="s">
        <v>81</v>
      </c>
      <c r="AV4963" s="12" t="s">
        <v>81</v>
      </c>
      <c r="AW4963" s="12" t="s">
        <v>34</v>
      </c>
      <c r="AX4963" s="12" t="s">
        <v>72</v>
      </c>
      <c r="AY4963" s="195" t="s">
        <v>177</v>
      </c>
    </row>
    <row r="4964" spans="2:51" s="12" customFormat="1" ht="12">
      <c r="B4964" s="194"/>
      <c r="D4964" s="191" t="s">
        <v>188</v>
      </c>
      <c r="E4964" s="195" t="s">
        <v>3</v>
      </c>
      <c r="F4964" s="196" t="s">
        <v>3342</v>
      </c>
      <c r="H4964" s="197">
        <v>9.4</v>
      </c>
      <c r="I4964" s="198"/>
      <c r="L4964" s="194"/>
      <c r="M4964" s="199"/>
      <c r="N4964" s="200"/>
      <c r="O4964" s="200"/>
      <c r="P4964" s="200"/>
      <c r="Q4964" s="200"/>
      <c r="R4964" s="200"/>
      <c r="S4964" s="200"/>
      <c r="T4964" s="201"/>
      <c r="AT4964" s="195" t="s">
        <v>188</v>
      </c>
      <c r="AU4964" s="195" t="s">
        <v>81</v>
      </c>
      <c r="AV4964" s="12" t="s">
        <v>81</v>
      </c>
      <c r="AW4964" s="12" t="s">
        <v>34</v>
      </c>
      <c r="AX4964" s="12" t="s">
        <v>72</v>
      </c>
      <c r="AY4964" s="195" t="s">
        <v>177</v>
      </c>
    </row>
    <row r="4965" spans="2:51" s="12" customFormat="1" ht="12">
      <c r="B4965" s="194"/>
      <c r="D4965" s="191" t="s">
        <v>188</v>
      </c>
      <c r="E4965" s="195" t="s">
        <v>3</v>
      </c>
      <c r="F4965" s="196" t="s">
        <v>3336</v>
      </c>
      <c r="H4965" s="197">
        <v>4.7</v>
      </c>
      <c r="I4965" s="198"/>
      <c r="L4965" s="194"/>
      <c r="M4965" s="199"/>
      <c r="N4965" s="200"/>
      <c r="O4965" s="200"/>
      <c r="P4965" s="200"/>
      <c r="Q4965" s="200"/>
      <c r="R4965" s="200"/>
      <c r="S4965" s="200"/>
      <c r="T4965" s="201"/>
      <c r="AT4965" s="195" t="s">
        <v>188</v>
      </c>
      <c r="AU4965" s="195" t="s">
        <v>81</v>
      </c>
      <c r="AV4965" s="12" t="s">
        <v>81</v>
      </c>
      <c r="AW4965" s="12" t="s">
        <v>34</v>
      </c>
      <c r="AX4965" s="12" t="s">
        <v>72</v>
      </c>
      <c r="AY4965" s="195" t="s">
        <v>177</v>
      </c>
    </row>
    <row r="4966" spans="2:51" s="12" customFormat="1" ht="12">
      <c r="B4966" s="194"/>
      <c r="D4966" s="191" t="s">
        <v>188</v>
      </c>
      <c r="E4966" s="195" t="s">
        <v>3</v>
      </c>
      <c r="F4966" s="196" t="s">
        <v>3343</v>
      </c>
      <c r="H4966" s="197">
        <v>20</v>
      </c>
      <c r="I4966" s="198"/>
      <c r="L4966" s="194"/>
      <c r="M4966" s="199"/>
      <c r="N4966" s="200"/>
      <c r="O4966" s="200"/>
      <c r="P4966" s="200"/>
      <c r="Q4966" s="200"/>
      <c r="R4966" s="200"/>
      <c r="S4966" s="200"/>
      <c r="T4966" s="201"/>
      <c r="AT4966" s="195" t="s">
        <v>188</v>
      </c>
      <c r="AU4966" s="195" t="s">
        <v>81</v>
      </c>
      <c r="AV4966" s="12" t="s">
        <v>81</v>
      </c>
      <c r="AW4966" s="12" t="s">
        <v>34</v>
      </c>
      <c r="AX4966" s="12" t="s">
        <v>72</v>
      </c>
      <c r="AY4966" s="195" t="s">
        <v>177</v>
      </c>
    </row>
    <row r="4967" spans="2:51" s="12" customFormat="1" ht="12">
      <c r="B4967" s="194"/>
      <c r="D4967" s="191" t="s">
        <v>188</v>
      </c>
      <c r="E4967" s="195" t="s">
        <v>3</v>
      </c>
      <c r="F4967" s="196" t="s">
        <v>3334</v>
      </c>
      <c r="H4967" s="197">
        <v>9.6</v>
      </c>
      <c r="I4967" s="198"/>
      <c r="L4967" s="194"/>
      <c r="M4967" s="199"/>
      <c r="N4967" s="200"/>
      <c r="O4967" s="200"/>
      <c r="P4967" s="200"/>
      <c r="Q4967" s="200"/>
      <c r="R4967" s="200"/>
      <c r="S4967" s="200"/>
      <c r="T4967" s="201"/>
      <c r="AT4967" s="195" t="s">
        <v>188</v>
      </c>
      <c r="AU4967" s="195" t="s">
        <v>81</v>
      </c>
      <c r="AV4967" s="12" t="s">
        <v>81</v>
      </c>
      <c r="AW4967" s="12" t="s">
        <v>34</v>
      </c>
      <c r="AX4967" s="12" t="s">
        <v>72</v>
      </c>
      <c r="AY4967" s="195" t="s">
        <v>177</v>
      </c>
    </row>
    <row r="4968" spans="2:51" s="12" customFormat="1" ht="12">
      <c r="B4968" s="194"/>
      <c r="D4968" s="191" t="s">
        <v>188</v>
      </c>
      <c r="E4968" s="195" t="s">
        <v>3</v>
      </c>
      <c r="F4968" s="196" t="s">
        <v>3341</v>
      </c>
      <c r="H4968" s="197">
        <v>9.4</v>
      </c>
      <c r="I4968" s="198"/>
      <c r="L4968" s="194"/>
      <c r="M4968" s="199"/>
      <c r="N4968" s="200"/>
      <c r="O4968" s="200"/>
      <c r="P4968" s="200"/>
      <c r="Q4968" s="200"/>
      <c r="R4968" s="200"/>
      <c r="S4968" s="200"/>
      <c r="T4968" s="201"/>
      <c r="AT4968" s="195" t="s">
        <v>188</v>
      </c>
      <c r="AU4968" s="195" t="s">
        <v>81</v>
      </c>
      <c r="AV4968" s="12" t="s">
        <v>81</v>
      </c>
      <c r="AW4968" s="12" t="s">
        <v>34</v>
      </c>
      <c r="AX4968" s="12" t="s">
        <v>72</v>
      </c>
      <c r="AY4968" s="195" t="s">
        <v>177</v>
      </c>
    </row>
    <row r="4969" spans="2:51" s="12" customFormat="1" ht="12">
      <c r="B4969" s="194"/>
      <c r="D4969" s="191" t="s">
        <v>188</v>
      </c>
      <c r="E4969" s="195" t="s">
        <v>3</v>
      </c>
      <c r="F4969" s="196" t="s">
        <v>3344</v>
      </c>
      <c r="H4969" s="197">
        <v>9.1</v>
      </c>
      <c r="I4969" s="198"/>
      <c r="L4969" s="194"/>
      <c r="M4969" s="199"/>
      <c r="N4969" s="200"/>
      <c r="O4969" s="200"/>
      <c r="P4969" s="200"/>
      <c r="Q4969" s="200"/>
      <c r="R4969" s="200"/>
      <c r="S4969" s="200"/>
      <c r="T4969" s="201"/>
      <c r="AT4969" s="195" t="s">
        <v>188</v>
      </c>
      <c r="AU4969" s="195" t="s">
        <v>81</v>
      </c>
      <c r="AV4969" s="12" t="s">
        <v>81</v>
      </c>
      <c r="AW4969" s="12" t="s">
        <v>34</v>
      </c>
      <c r="AX4969" s="12" t="s">
        <v>72</v>
      </c>
      <c r="AY4969" s="195" t="s">
        <v>177</v>
      </c>
    </row>
    <row r="4970" spans="2:51" s="12" customFormat="1" ht="12">
      <c r="B4970" s="194"/>
      <c r="D4970" s="191" t="s">
        <v>188</v>
      </c>
      <c r="E4970" s="195" t="s">
        <v>3</v>
      </c>
      <c r="F4970" s="196" t="s">
        <v>3341</v>
      </c>
      <c r="H4970" s="197">
        <v>9.4</v>
      </c>
      <c r="I4970" s="198"/>
      <c r="L4970" s="194"/>
      <c r="M4970" s="199"/>
      <c r="N4970" s="200"/>
      <c r="O4970" s="200"/>
      <c r="P4970" s="200"/>
      <c r="Q4970" s="200"/>
      <c r="R4970" s="200"/>
      <c r="S4970" s="200"/>
      <c r="T4970" s="201"/>
      <c r="AT4970" s="195" t="s">
        <v>188</v>
      </c>
      <c r="AU4970" s="195" t="s">
        <v>81</v>
      </c>
      <c r="AV4970" s="12" t="s">
        <v>81</v>
      </c>
      <c r="AW4970" s="12" t="s">
        <v>34</v>
      </c>
      <c r="AX4970" s="12" t="s">
        <v>72</v>
      </c>
      <c r="AY4970" s="195" t="s">
        <v>177</v>
      </c>
    </row>
    <row r="4971" spans="2:51" s="12" customFormat="1" ht="12">
      <c r="B4971" s="194"/>
      <c r="D4971" s="191" t="s">
        <v>188</v>
      </c>
      <c r="E4971" s="195" t="s">
        <v>3</v>
      </c>
      <c r="F4971" s="196" t="s">
        <v>3345</v>
      </c>
      <c r="H4971" s="197">
        <v>13.8</v>
      </c>
      <c r="I4971" s="198"/>
      <c r="L4971" s="194"/>
      <c r="M4971" s="199"/>
      <c r="N4971" s="200"/>
      <c r="O4971" s="200"/>
      <c r="P4971" s="200"/>
      <c r="Q4971" s="200"/>
      <c r="R4971" s="200"/>
      <c r="S4971" s="200"/>
      <c r="T4971" s="201"/>
      <c r="AT4971" s="195" t="s">
        <v>188</v>
      </c>
      <c r="AU4971" s="195" t="s">
        <v>81</v>
      </c>
      <c r="AV4971" s="12" t="s">
        <v>81</v>
      </c>
      <c r="AW4971" s="12" t="s">
        <v>34</v>
      </c>
      <c r="AX4971" s="12" t="s">
        <v>72</v>
      </c>
      <c r="AY4971" s="195" t="s">
        <v>177</v>
      </c>
    </row>
    <row r="4972" spans="2:51" s="12" customFormat="1" ht="12">
      <c r="B4972" s="194"/>
      <c r="D4972" s="191" t="s">
        <v>188</v>
      </c>
      <c r="E4972" s="195" t="s">
        <v>3</v>
      </c>
      <c r="F4972" s="196" t="s">
        <v>3346</v>
      </c>
      <c r="H4972" s="197">
        <v>13.8</v>
      </c>
      <c r="I4972" s="198"/>
      <c r="L4972" s="194"/>
      <c r="M4972" s="199"/>
      <c r="N4972" s="200"/>
      <c r="O4972" s="200"/>
      <c r="P4972" s="200"/>
      <c r="Q4972" s="200"/>
      <c r="R4972" s="200"/>
      <c r="S4972" s="200"/>
      <c r="T4972" s="201"/>
      <c r="AT4972" s="195" t="s">
        <v>188</v>
      </c>
      <c r="AU4972" s="195" t="s">
        <v>81</v>
      </c>
      <c r="AV4972" s="12" t="s">
        <v>81</v>
      </c>
      <c r="AW4972" s="12" t="s">
        <v>34</v>
      </c>
      <c r="AX4972" s="12" t="s">
        <v>72</v>
      </c>
      <c r="AY4972" s="195" t="s">
        <v>177</v>
      </c>
    </row>
    <row r="4973" spans="2:51" s="12" customFormat="1" ht="12">
      <c r="B4973" s="194"/>
      <c r="D4973" s="191" t="s">
        <v>188</v>
      </c>
      <c r="E4973" s="195" t="s">
        <v>3</v>
      </c>
      <c r="F4973" s="196" t="s">
        <v>3343</v>
      </c>
      <c r="H4973" s="197">
        <v>20</v>
      </c>
      <c r="I4973" s="198"/>
      <c r="L4973" s="194"/>
      <c r="M4973" s="199"/>
      <c r="N4973" s="200"/>
      <c r="O4973" s="200"/>
      <c r="P4973" s="200"/>
      <c r="Q4973" s="200"/>
      <c r="R4973" s="200"/>
      <c r="S4973" s="200"/>
      <c r="T4973" s="201"/>
      <c r="AT4973" s="195" t="s">
        <v>188</v>
      </c>
      <c r="AU4973" s="195" t="s">
        <v>81</v>
      </c>
      <c r="AV4973" s="12" t="s">
        <v>81</v>
      </c>
      <c r="AW4973" s="12" t="s">
        <v>34</v>
      </c>
      <c r="AX4973" s="12" t="s">
        <v>72</v>
      </c>
      <c r="AY4973" s="195" t="s">
        <v>177</v>
      </c>
    </row>
    <row r="4974" spans="2:51" s="12" customFormat="1" ht="12">
      <c r="B4974" s="194"/>
      <c r="D4974" s="191" t="s">
        <v>188</v>
      </c>
      <c r="E4974" s="195" t="s">
        <v>3</v>
      </c>
      <c r="F4974" s="196" t="s">
        <v>3334</v>
      </c>
      <c r="H4974" s="197">
        <v>9.6</v>
      </c>
      <c r="I4974" s="198"/>
      <c r="L4974" s="194"/>
      <c r="M4974" s="199"/>
      <c r="N4974" s="200"/>
      <c r="O4974" s="200"/>
      <c r="P4974" s="200"/>
      <c r="Q4974" s="200"/>
      <c r="R4974" s="200"/>
      <c r="S4974" s="200"/>
      <c r="T4974" s="201"/>
      <c r="AT4974" s="195" t="s">
        <v>188</v>
      </c>
      <c r="AU4974" s="195" t="s">
        <v>81</v>
      </c>
      <c r="AV4974" s="12" t="s">
        <v>81</v>
      </c>
      <c r="AW4974" s="12" t="s">
        <v>34</v>
      </c>
      <c r="AX4974" s="12" t="s">
        <v>72</v>
      </c>
      <c r="AY4974" s="195" t="s">
        <v>177</v>
      </c>
    </row>
    <row r="4975" spans="2:51" s="12" customFormat="1" ht="12">
      <c r="B4975" s="194"/>
      <c r="D4975" s="191" t="s">
        <v>188</v>
      </c>
      <c r="E4975" s="195" t="s">
        <v>3</v>
      </c>
      <c r="F4975" s="196" t="s">
        <v>3341</v>
      </c>
      <c r="H4975" s="197">
        <v>9.4</v>
      </c>
      <c r="I4975" s="198"/>
      <c r="L4975" s="194"/>
      <c r="M4975" s="199"/>
      <c r="N4975" s="200"/>
      <c r="O4975" s="200"/>
      <c r="P4975" s="200"/>
      <c r="Q4975" s="200"/>
      <c r="R4975" s="200"/>
      <c r="S4975" s="200"/>
      <c r="T4975" s="201"/>
      <c r="AT4975" s="195" t="s">
        <v>188</v>
      </c>
      <c r="AU4975" s="195" t="s">
        <v>81</v>
      </c>
      <c r="AV4975" s="12" t="s">
        <v>81</v>
      </c>
      <c r="AW4975" s="12" t="s">
        <v>34</v>
      </c>
      <c r="AX4975" s="12" t="s">
        <v>72</v>
      </c>
      <c r="AY4975" s="195" t="s">
        <v>177</v>
      </c>
    </row>
    <row r="4976" spans="2:51" s="12" customFormat="1" ht="12">
      <c r="B4976" s="194"/>
      <c r="D4976" s="191" t="s">
        <v>188</v>
      </c>
      <c r="E4976" s="195" t="s">
        <v>3</v>
      </c>
      <c r="F4976" s="196" t="s">
        <v>3344</v>
      </c>
      <c r="H4976" s="197">
        <v>9.1</v>
      </c>
      <c r="I4976" s="198"/>
      <c r="L4976" s="194"/>
      <c r="M4976" s="199"/>
      <c r="N4976" s="200"/>
      <c r="O4976" s="200"/>
      <c r="P4976" s="200"/>
      <c r="Q4976" s="200"/>
      <c r="R4976" s="200"/>
      <c r="S4976" s="200"/>
      <c r="T4976" s="201"/>
      <c r="AT4976" s="195" t="s">
        <v>188</v>
      </c>
      <c r="AU4976" s="195" t="s">
        <v>81</v>
      </c>
      <c r="AV4976" s="12" t="s">
        <v>81</v>
      </c>
      <c r="AW4976" s="12" t="s">
        <v>34</v>
      </c>
      <c r="AX4976" s="12" t="s">
        <v>72</v>
      </c>
      <c r="AY4976" s="195" t="s">
        <v>177</v>
      </c>
    </row>
    <row r="4977" spans="2:51" s="12" customFormat="1" ht="12">
      <c r="B4977" s="194"/>
      <c r="D4977" s="191" t="s">
        <v>188</v>
      </c>
      <c r="E4977" s="195" t="s">
        <v>3</v>
      </c>
      <c r="F4977" s="196" t="s">
        <v>3341</v>
      </c>
      <c r="H4977" s="197">
        <v>9.4</v>
      </c>
      <c r="I4977" s="198"/>
      <c r="L4977" s="194"/>
      <c r="M4977" s="199"/>
      <c r="N4977" s="200"/>
      <c r="O4977" s="200"/>
      <c r="P4977" s="200"/>
      <c r="Q4977" s="200"/>
      <c r="R4977" s="200"/>
      <c r="S4977" s="200"/>
      <c r="T4977" s="201"/>
      <c r="AT4977" s="195" t="s">
        <v>188</v>
      </c>
      <c r="AU4977" s="195" t="s">
        <v>81</v>
      </c>
      <c r="AV4977" s="12" t="s">
        <v>81</v>
      </c>
      <c r="AW4977" s="12" t="s">
        <v>34</v>
      </c>
      <c r="AX4977" s="12" t="s">
        <v>72</v>
      </c>
      <c r="AY4977" s="195" t="s">
        <v>177</v>
      </c>
    </row>
    <row r="4978" spans="2:51" s="12" customFormat="1" ht="12">
      <c r="B4978" s="194"/>
      <c r="D4978" s="191" t="s">
        <v>188</v>
      </c>
      <c r="E4978" s="195" t="s">
        <v>3</v>
      </c>
      <c r="F4978" s="196" t="s">
        <v>3345</v>
      </c>
      <c r="H4978" s="197">
        <v>13.8</v>
      </c>
      <c r="I4978" s="198"/>
      <c r="L4978" s="194"/>
      <c r="M4978" s="199"/>
      <c r="N4978" s="200"/>
      <c r="O4978" s="200"/>
      <c r="P4978" s="200"/>
      <c r="Q4978" s="200"/>
      <c r="R4978" s="200"/>
      <c r="S4978" s="200"/>
      <c r="T4978" s="201"/>
      <c r="AT4978" s="195" t="s">
        <v>188</v>
      </c>
      <c r="AU4978" s="195" t="s">
        <v>81</v>
      </c>
      <c r="AV4978" s="12" t="s">
        <v>81</v>
      </c>
      <c r="AW4978" s="12" t="s">
        <v>34</v>
      </c>
      <c r="AX4978" s="12" t="s">
        <v>72</v>
      </c>
      <c r="AY4978" s="195" t="s">
        <v>177</v>
      </c>
    </row>
    <row r="4979" spans="2:51" s="12" customFormat="1" ht="12">
      <c r="B4979" s="194"/>
      <c r="D4979" s="191" t="s">
        <v>188</v>
      </c>
      <c r="E4979" s="195" t="s">
        <v>3</v>
      </c>
      <c r="F4979" s="196" t="s">
        <v>3346</v>
      </c>
      <c r="H4979" s="197">
        <v>13.8</v>
      </c>
      <c r="I4979" s="198"/>
      <c r="L4979" s="194"/>
      <c r="M4979" s="199"/>
      <c r="N4979" s="200"/>
      <c r="O4979" s="200"/>
      <c r="P4979" s="200"/>
      <c r="Q4979" s="200"/>
      <c r="R4979" s="200"/>
      <c r="S4979" s="200"/>
      <c r="T4979" s="201"/>
      <c r="AT4979" s="195" t="s">
        <v>188</v>
      </c>
      <c r="AU4979" s="195" t="s">
        <v>81</v>
      </c>
      <c r="AV4979" s="12" t="s">
        <v>81</v>
      </c>
      <c r="AW4979" s="12" t="s">
        <v>34</v>
      </c>
      <c r="AX4979" s="12" t="s">
        <v>72</v>
      </c>
      <c r="AY4979" s="195" t="s">
        <v>177</v>
      </c>
    </row>
    <row r="4980" spans="2:51" s="12" customFormat="1" ht="12">
      <c r="B4980" s="194"/>
      <c r="D4980" s="191" t="s">
        <v>188</v>
      </c>
      <c r="E4980" s="195" t="s">
        <v>3</v>
      </c>
      <c r="F4980" s="196" t="s">
        <v>3347</v>
      </c>
      <c r="H4980" s="197">
        <v>5.8</v>
      </c>
      <c r="I4980" s="198"/>
      <c r="L4980" s="194"/>
      <c r="M4980" s="199"/>
      <c r="N4980" s="200"/>
      <c r="O4980" s="200"/>
      <c r="P4980" s="200"/>
      <c r="Q4980" s="200"/>
      <c r="R4980" s="200"/>
      <c r="S4980" s="200"/>
      <c r="T4980" s="201"/>
      <c r="AT4980" s="195" t="s">
        <v>188</v>
      </c>
      <c r="AU4980" s="195" t="s">
        <v>81</v>
      </c>
      <c r="AV4980" s="12" t="s">
        <v>81</v>
      </c>
      <c r="AW4980" s="12" t="s">
        <v>34</v>
      </c>
      <c r="AX4980" s="12" t="s">
        <v>72</v>
      </c>
      <c r="AY4980" s="195" t="s">
        <v>177</v>
      </c>
    </row>
    <row r="4981" spans="2:51" s="12" customFormat="1" ht="12">
      <c r="B4981" s="194"/>
      <c r="D4981" s="191" t="s">
        <v>188</v>
      </c>
      <c r="E4981" s="195" t="s">
        <v>3</v>
      </c>
      <c r="F4981" s="196" t="s">
        <v>3348</v>
      </c>
      <c r="H4981" s="197">
        <v>11.09</v>
      </c>
      <c r="I4981" s="198"/>
      <c r="L4981" s="194"/>
      <c r="M4981" s="199"/>
      <c r="N4981" s="200"/>
      <c r="O4981" s="200"/>
      <c r="P4981" s="200"/>
      <c r="Q4981" s="200"/>
      <c r="R4981" s="200"/>
      <c r="S4981" s="200"/>
      <c r="T4981" s="201"/>
      <c r="AT4981" s="195" t="s">
        <v>188</v>
      </c>
      <c r="AU4981" s="195" t="s">
        <v>81</v>
      </c>
      <c r="AV4981" s="12" t="s">
        <v>81</v>
      </c>
      <c r="AW4981" s="12" t="s">
        <v>34</v>
      </c>
      <c r="AX4981" s="12" t="s">
        <v>72</v>
      </c>
      <c r="AY4981" s="195" t="s">
        <v>177</v>
      </c>
    </row>
    <row r="4982" spans="2:51" s="12" customFormat="1" ht="12">
      <c r="B4982" s="194"/>
      <c r="D4982" s="191" t="s">
        <v>188</v>
      </c>
      <c r="E4982" s="195" t="s">
        <v>3</v>
      </c>
      <c r="F4982" s="196" t="s">
        <v>3338</v>
      </c>
      <c r="H4982" s="197">
        <v>4.8</v>
      </c>
      <c r="I4982" s="198"/>
      <c r="L4982" s="194"/>
      <c r="M4982" s="199"/>
      <c r="N4982" s="200"/>
      <c r="O4982" s="200"/>
      <c r="P4982" s="200"/>
      <c r="Q4982" s="200"/>
      <c r="R4982" s="200"/>
      <c r="S4982" s="200"/>
      <c r="T4982" s="201"/>
      <c r="AT4982" s="195" t="s">
        <v>188</v>
      </c>
      <c r="AU4982" s="195" t="s">
        <v>81</v>
      </c>
      <c r="AV4982" s="12" t="s">
        <v>81</v>
      </c>
      <c r="AW4982" s="12" t="s">
        <v>34</v>
      </c>
      <c r="AX4982" s="12" t="s">
        <v>72</v>
      </c>
      <c r="AY4982" s="195" t="s">
        <v>177</v>
      </c>
    </row>
    <row r="4983" spans="2:51" s="12" customFormat="1" ht="12">
      <c r="B4983" s="194"/>
      <c r="D4983" s="191" t="s">
        <v>188</v>
      </c>
      <c r="E4983" s="195" t="s">
        <v>3</v>
      </c>
      <c r="F4983" s="196" t="s">
        <v>3349</v>
      </c>
      <c r="H4983" s="197">
        <v>7.2</v>
      </c>
      <c r="I4983" s="198"/>
      <c r="L4983" s="194"/>
      <c r="M4983" s="199"/>
      <c r="N4983" s="200"/>
      <c r="O4983" s="200"/>
      <c r="P4983" s="200"/>
      <c r="Q4983" s="200"/>
      <c r="R4983" s="200"/>
      <c r="S4983" s="200"/>
      <c r="T4983" s="201"/>
      <c r="AT4983" s="195" t="s">
        <v>188</v>
      </c>
      <c r="AU4983" s="195" t="s">
        <v>81</v>
      </c>
      <c r="AV4983" s="12" t="s">
        <v>81</v>
      </c>
      <c r="AW4983" s="12" t="s">
        <v>34</v>
      </c>
      <c r="AX4983" s="12" t="s">
        <v>72</v>
      </c>
      <c r="AY4983" s="195" t="s">
        <v>177</v>
      </c>
    </row>
    <row r="4984" spans="2:51" s="12" customFormat="1" ht="12">
      <c r="B4984" s="194"/>
      <c r="D4984" s="191" t="s">
        <v>188</v>
      </c>
      <c r="E4984" s="195" t="s">
        <v>3</v>
      </c>
      <c r="F4984" s="196" t="s">
        <v>3349</v>
      </c>
      <c r="H4984" s="197">
        <v>7.2</v>
      </c>
      <c r="I4984" s="198"/>
      <c r="L4984" s="194"/>
      <c r="M4984" s="199"/>
      <c r="N4984" s="200"/>
      <c r="O4984" s="200"/>
      <c r="P4984" s="200"/>
      <c r="Q4984" s="200"/>
      <c r="R4984" s="200"/>
      <c r="S4984" s="200"/>
      <c r="T4984" s="201"/>
      <c r="AT4984" s="195" t="s">
        <v>188</v>
      </c>
      <c r="AU4984" s="195" t="s">
        <v>81</v>
      </c>
      <c r="AV4984" s="12" t="s">
        <v>81</v>
      </c>
      <c r="AW4984" s="12" t="s">
        <v>34</v>
      </c>
      <c r="AX4984" s="12" t="s">
        <v>72</v>
      </c>
      <c r="AY4984" s="195" t="s">
        <v>177</v>
      </c>
    </row>
    <row r="4985" spans="2:51" s="12" customFormat="1" ht="12">
      <c r="B4985" s="194"/>
      <c r="D4985" s="191" t="s">
        <v>188</v>
      </c>
      <c r="E4985" s="195" t="s">
        <v>3</v>
      </c>
      <c r="F4985" s="196" t="s">
        <v>3350</v>
      </c>
      <c r="H4985" s="197">
        <v>5.25</v>
      </c>
      <c r="I4985" s="198"/>
      <c r="L4985" s="194"/>
      <c r="M4985" s="199"/>
      <c r="N4985" s="200"/>
      <c r="O4985" s="200"/>
      <c r="P4985" s="200"/>
      <c r="Q4985" s="200"/>
      <c r="R4985" s="200"/>
      <c r="S4985" s="200"/>
      <c r="T4985" s="201"/>
      <c r="AT4985" s="195" t="s">
        <v>188</v>
      </c>
      <c r="AU4985" s="195" t="s">
        <v>81</v>
      </c>
      <c r="AV4985" s="12" t="s">
        <v>81</v>
      </c>
      <c r="AW4985" s="12" t="s">
        <v>34</v>
      </c>
      <c r="AX4985" s="12" t="s">
        <v>72</v>
      </c>
      <c r="AY4985" s="195" t="s">
        <v>177</v>
      </c>
    </row>
    <row r="4986" spans="2:51" s="12" customFormat="1" ht="12">
      <c r="B4986" s="194"/>
      <c r="D4986" s="191" t="s">
        <v>188</v>
      </c>
      <c r="E4986" s="195" t="s">
        <v>3</v>
      </c>
      <c r="F4986" s="196" t="s">
        <v>3019</v>
      </c>
      <c r="H4986" s="197">
        <v>7.1</v>
      </c>
      <c r="I4986" s="198"/>
      <c r="L4986" s="194"/>
      <c r="M4986" s="199"/>
      <c r="N4986" s="200"/>
      <c r="O4986" s="200"/>
      <c r="P4986" s="200"/>
      <c r="Q4986" s="200"/>
      <c r="R4986" s="200"/>
      <c r="S4986" s="200"/>
      <c r="T4986" s="201"/>
      <c r="AT4986" s="195" t="s">
        <v>188</v>
      </c>
      <c r="AU4986" s="195" t="s">
        <v>81</v>
      </c>
      <c r="AV4986" s="12" t="s">
        <v>81</v>
      </c>
      <c r="AW4986" s="12" t="s">
        <v>34</v>
      </c>
      <c r="AX4986" s="12" t="s">
        <v>72</v>
      </c>
      <c r="AY4986" s="195" t="s">
        <v>177</v>
      </c>
    </row>
    <row r="4987" spans="2:51" s="12" customFormat="1" ht="12">
      <c r="B4987" s="194"/>
      <c r="D4987" s="191" t="s">
        <v>188</v>
      </c>
      <c r="E4987" s="195" t="s">
        <v>3</v>
      </c>
      <c r="F4987" s="196" t="s">
        <v>3336</v>
      </c>
      <c r="H4987" s="197">
        <v>4.7</v>
      </c>
      <c r="I4987" s="198"/>
      <c r="L4987" s="194"/>
      <c r="M4987" s="199"/>
      <c r="N4987" s="200"/>
      <c r="O4987" s="200"/>
      <c r="P4987" s="200"/>
      <c r="Q4987" s="200"/>
      <c r="R4987" s="200"/>
      <c r="S4987" s="200"/>
      <c r="T4987" s="201"/>
      <c r="AT4987" s="195" t="s">
        <v>188</v>
      </c>
      <c r="AU4987" s="195" t="s">
        <v>81</v>
      </c>
      <c r="AV4987" s="12" t="s">
        <v>81</v>
      </c>
      <c r="AW4987" s="12" t="s">
        <v>34</v>
      </c>
      <c r="AX4987" s="12" t="s">
        <v>72</v>
      </c>
      <c r="AY4987" s="195" t="s">
        <v>177</v>
      </c>
    </row>
    <row r="4988" spans="2:51" s="12" customFormat="1" ht="12">
      <c r="B4988" s="194"/>
      <c r="D4988" s="191" t="s">
        <v>188</v>
      </c>
      <c r="E4988" s="195" t="s">
        <v>3</v>
      </c>
      <c r="F4988" s="196" t="s">
        <v>3351</v>
      </c>
      <c r="H4988" s="197">
        <v>4.6</v>
      </c>
      <c r="I4988" s="198"/>
      <c r="L4988" s="194"/>
      <c r="M4988" s="199"/>
      <c r="N4988" s="200"/>
      <c r="O4988" s="200"/>
      <c r="P4988" s="200"/>
      <c r="Q4988" s="200"/>
      <c r="R4988" s="200"/>
      <c r="S4988" s="200"/>
      <c r="T4988" s="201"/>
      <c r="AT4988" s="195" t="s">
        <v>188</v>
      </c>
      <c r="AU4988" s="195" t="s">
        <v>81</v>
      </c>
      <c r="AV4988" s="12" t="s">
        <v>81</v>
      </c>
      <c r="AW4988" s="12" t="s">
        <v>34</v>
      </c>
      <c r="AX4988" s="12" t="s">
        <v>72</v>
      </c>
      <c r="AY4988" s="195" t="s">
        <v>177</v>
      </c>
    </row>
    <row r="4989" spans="2:51" s="12" customFormat="1" ht="12">
      <c r="B4989" s="194"/>
      <c r="D4989" s="191" t="s">
        <v>188</v>
      </c>
      <c r="E4989" s="195" t="s">
        <v>3</v>
      </c>
      <c r="F4989" s="196" t="s">
        <v>3352</v>
      </c>
      <c r="H4989" s="197">
        <v>7.15</v>
      </c>
      <c r="I4989" s="198"/>
      <c r="L4989" s="194"/>
      <c r="M4989" s="199"/>
      <c r="N4989" s="200"/>
      <c r="O4989" s="200"/>
      <c r="P4989" s="200"/>
      <c r="Q4989" s="200"/>
      <c r="R4989" s="200"/>
      <c r="S4989" s="200"/>
      <c r="T4989" s="201"/>
      <c r="AT4989" s="195" t="s">
        <v>188</v>
      </c>
      <c r="AU4989" s="195" t="s">
        <v>81</v>
      </c>
      <c r="AV4989" s="12" t="s">
        <v>81</v>
      </c>
      <c r="AW4989" s="12" t="s">
        <v>34</v>
      </c>
      <c r="AX4989" s="12" t="s">
        <v>72</v>
      </c>
      <c r="AY4989" s="195" t="s">
        <v>177</v>
      </c>
    </row>
    <row r="4990" spans="2:51" s="12" customFormat="1" ht="12">
      <c r="B4990" s="194"/>
      <c r="D4990" s="191" t="s">
        <v>188</v>
      </c>
      <c r="E4990" s="195" t="s">
        <v>3</v>
      </c>
      <c r="F4990" s="196" t="s">
        <v>3353</v>
      </c>
      <c r="H4990" s="197">
        <v>5</v>
      </c>
      <c r="I4990" s="198"/>
      <c r="L4990" s="194"/>
      <c r="M4990" s="199"/>
      <c r="N4990" s="200"/>
      <c r="O4990" s="200"/>
      <c r="P4990" s="200"/>
      <c r="Q4990" s="200"/>
      <c r="R4990" s="200"/>
      <c r="S4990" s="200"/>
      <c r="T4990" s="201"/>
      <c r="AT4990" s="195" t="s">
        <v>188</v>
      </c>
      <c r="AU4990" s="195" t="s">
        <v>81</v>
      </c>
      <c r="AV4990" s="12" t="s">
        <v>81</v>
      </c>
      <c r="AW4990" s="12" t="s">
        <v>34</v>
      </c>
      <c r="AX4990" s="12" t="s">
        <v>72</v>
      </c>
      <c r="AY4990" s="195" t="s">
        <v>177</v>
      </c>
    </row>
    <row r="4991" spans="2:51" s="12" customFormat="1" ht="12">
      <c r="B4991" s="194"/>
      <c r="D4991" s="191" t="s">
        <v>188</v>
      </c>
      <c r="E4991" s="195" t="s">
        <v>3</v>
      </c>
      <c r="F4991" s="196" t="s">
        <v>3030</v>
      </c>
      <c r="H4991" s="197">
        <v>11.85</v>
      </c>
      <c r="I4991" s="198"/>
      <c r="L4991" s="194"/>
      <c r="M4991" s="199"/>
      <c r="N4991" s="200"/>
      <c r="O4991" s="200"/>
      <c r="P4991" s="200"/>
      <c r="Q4991" s="200"/>
      <c r="R4991" s="200"/>
      <c r="S4991" s="200"/>
      <c r="T4991" s="201"/>
      <c r="AT4991" s="195" t="s">
        <v>188</v>
      </c>
      <c r="AU4991" s="195" t="s">
        <v>81</v>
      </c>
      <c r="AV4991" s="12" t="s">
        <v>81</v>
      </c>
      <c r="AW4991" s="12" t="s">
        <v>34</v>
      </c>
      <c r="AX4991" s="12" t="s">
        <v>72</v>
      </c>
      <c r="AY4991" s="195" t="s">
        <v>177</v>
      </c>
    </row>
    <row r="4992" spans="2:51" s="12" customFormat="1" ht="12">
      <c r="B4992" s="194"/>
      <c r="D4992" s="191" t="s">
        <v>188</v>
      </c>
      <c r="E4992" s="195" t="s">
        <v>3</v>
      </c>
      <c r="F4992" s="196" t="s">
        <v>3354</v>
      </c>
      <c r="H4992" s="197">
        <v>4.9</v>
      </c>
      <c r="I4992" s="198"/>
      <c r="L4992" s="194"/>
      <c r="M4992" s="199"/>
      <c r="N4992" s="200"/>
      <c r="O4992" s="200"/>
      <c r="P4992" s="200"/>
      <c r="Q4992" s="200"/>
      <c r="R4992" s="200"/>
      <c r="S4992" s="200"/>
      <c r="T4992" s="201"/>
      <c r="AT4992" s="195" t="s">
        <v>188</v>
      </c>
      <c r="AU4992" s="195" t="s">
        <v>81</v>
      </c>
      <c r="AV4992" s="12" t="s">
        <v>81</v>
      </c>
      <c r="AW4992" s="12" t="s">
        <v>34</v>
      </c>
      <c r="AX4992" s="12" t="s">
        <v>72</v>
      </c>
      <c r="AY4992" s="195" t="s">
        <v>177</v>
      </c>
    </row>
    <row r="4993" spans="2:51" s="12" customFormat="1" ht="12">
      <c r="B4993" s="194"/>
      <c r="D4993" s="191" t="s">
        <v>188</v>
      </c>
      <c r="E4993" s="195" t="s">
        <v>3</v>
      </c>
      <c r="F4993" s="196" t="s">
        <v>3355</v>
      </c>
      <c r="H4993" s="197">
        <v>13.05</v>
      </c>
      <c r="I4993" s="198"/>
      <c r="L4993" s="194"/>
      <c r="M4993" s="199"/>
      <c r="N4993" s="200"/>
      <c r="O4993" s="200"/>
      <c r="P4993" s="200"/>
      <c r="Q4993" s="200"/>
      <c r="R4993" s="200"/>
      <c r="S4993" s="200"/>
      <c r="T4993" s="201"/>
      <c r="AT4993" s="195" t="s">
        <v>188</v>
      </c>
      <c r="AU4993" s="195" t="s">
        <v>81</v>
      </c>
      <c r="AV4993" s="12" t="s">
        <v>81</v>
      </c>
      <c r="AW4993" s="12" t="s">
        <v>34</v>
      </c>
      <c r="AX4993" s="12" t="s">
        <v>72</v>
      </c>
      <c r="AY4993" s="195" t="s">
        <v>177</v>
      </c>
    </row>
    <row r="4994" spans="2:51" s="12" customFormat="1" ht="12">
      <c r="B4994" s="194"/>
      <c r="D4994" s="191" t="s">
        <v>188</v>
      </c>
      <c r="E4994" s="195" t="s">
        <v>3</v>
      </c>
      <c r="F4994" s="196" t="s">
        <v>3354</v>
      </c>
      <c r="H4994" s="197">
        <v>4.9</v>
      </c>
      <c r="I4994" s="198"/>
      <c r="L4994" s="194"/>
      <c r="M4994" s="199"/>
      <c r="N4994" s="200"/>
      <c r="O4994" s="200"/>
      <c r="P4994" s="200"/>
      <c r="Q4994" s="200"/>
      <c r="R4994" s="200"/>
      <c r="S4994" s="200"/>
      <c r="T4994" s="201"/>
      <c r="AT4994" s="195" t="s">
        <v>188</v>
      </c>
      <c r="AU4994" s="195" t="s">
        <v>81</v>
      </c>
      <c r="AV4994" s="12" t="s">
        <v>81</v>
      </c>
      <c r="AW4994" s="12" t="s">
        <v>34</v>
      </c>
      <c r="AX4994" s="12" t="s">
        <v>72</v>
      </c>
      <c r="AY4994" s="195" t="s">
        <v>177</v>
      </c>
    </row>
    <row r="4995" spans="2:51" s="12" customFormat="1" ht="12">
      <c r="B4995" s="194"/>
      <c r="D4995" s="191" t="s">
        <v>188</v>
      </c>
      <c r="E4995" s="195" t="s">
        <v>3</v>
      </c>
      <c r="F4995" s="196" t="s">
        <v>3356</v>
      </c>
      <c r="H4995" s="197">
        <v>8.7</v>
      </c>
      <c r="I4995" s="198"/>
      <c r="L4995" s="194"/>
      <c r="M4995" s="199"/>
      <c r="N4995" s="200"/>
      <c r="O4995" s="200"/>
      <c r="P4995" s="200"/>
      <c r="Q4995" s="200"/>
      <c r="R4995" s="200"/>
      <c r="S4995" s="200"/>
      <c r="T4995" s="201"/>
      <c r="AT4995" s="195" t="s">
        <v>188</v>
      </c>
      <c r="AU4995" s="195" t="s">
        <v>81</v>
      </c>
      <c r="AV4995" s="12" t="s">
        <v>81</v>
      </c>
      <c r="AW4995" s="12" t="s">
        <v>34</v>
      </c>
      <c r="AX4995" s="12" t="s">
        <v>72</v>
      </c>
      <c r="AY4995" s="195" t="s">
        <v>177</v>
      </c>
    </row>
    <row r="4996" spans="2:51" s="12" customFormat="1" ht="12">
      <c r="B4996" s="194"/>
      <c r="D4996" s="191" t="s">
        <v>188</v>
      </c>
      <c r="E4996" s="195" t="s">
        <v>3</v>
      </c>
      <c r="F4996" s="196" t="s">
        <v>3357</v>
      </c>
      <c r="H4996" s="197">
        <v>8.3</v>
      </c>
      <c r="I4996" s="198"/>
      <c r="L4996" s="194"/>
      <c r="M4996" s="199"/>
      <c r="N4996" s="200"/>
      <c r="O4996" s="200"/>
      <c r="P4996" s="200"/>
      <c r="Q4996" s="200"/>
      <c r="R4996" s="200"/>
      <c r="S4996" s="200"/>
      <c r="T4996" s="201"/>
      <c r="AT4996" s="195" t="s">
        <v>188</v>
      </c>
      <c r="AU4996" s="195" t="s">
        <v>81</v>
      </c>
      <c r="AV4996" s="12" t="s">
        <v>81</v>
      </c>
      <c r="AW4996" s="12" t="s">
        <v>34</v>
      </c>
      <c r="AX4996" s="12" t="s">
        <v>72</v>
      </c>
      <c r="AY4996" s="195" t="s">
        <v>177</v>
      </c>
    </row>
    <row r="4997" spans="2:51" s="12" customFormat="1" ht="12">
      <c r="B4997" s="194"/>
      <c r="D4997" s="191" t="s">
        <v>188</v>
      </c>
      <c r="E4997" s="195" t="s">
        <v>3</v>
      </c>
      <c r="F4997" s="196" t="s">
        <v>3354</v>
      </c>
      <c r="H4997" s="197">
        <v>4.9</v>
      </c>
      <c r="I4997" s="198"/>
      <c r="L4997" s="194"/>
      <c r="M4997" s="199"/>
      <c r="N4997" s="200"/>
      <c r="O4997" s="200"/>
      <c r="P4997" s="200"/>
      <c r="Q4997" s="200"/>
      <c r="R4997" s="200"/>
      <c r="S4997" s="200"/>
      <c r="T4997" s="201"/>
      <c r="AT4997" s="195" t="s">
        <v>188</v>
      </c>
      <c r="AU4997" s="195" t="s">
        <v>81</v>
      </c>
      <c r="AV4997" s="12" t="s">
        <v>81</v>
      </c>
      <c r="AW4997" s="12" t="s">
        <v>34</v>
      </c>
      <c r="AX4997" s="12" t="s">
        <v>72</v>
      </c>
      <c r="AY4997" s="195" t="s">
        <v>177</v>
      </c>
    </row>
    <row r="4998" spans="2:51" s="12" customFormat="1" ht="12">
      <c r="B4998" s="194"/>
      <c r="D4998" s="191" t="s">
        <v>188</v>
      </c>
      <c r="E4998" s="195" t="s">
        <v>3</v>
      </c>
      <c r="F4998" s="196" t="s">
        <v>2910</v>
      </c>
      <c r="H4998" s="197">
        <v>5</v>
      </c>
      <c r="I4998" s="198"/>
      <c r="L4998" s="194"/>
      <c r="M4998" s="199"/>
      <c r="N4998" s="200"/>
      <c r="O4998" s="200"/>
      <c r="P4998" s="200"/>
      <c r="Q4998" s="200"/>
      <c r="R4998" s="200"/>
      <c r="S4998" s="200"/>
      <c r="T4998" s="201"/>
      <c r="AT4998" s="195" t="s">
        <v>188</v>
      </c>
      <c r="AU4998" s="195" t="s">
        <v>81</v>
      </c>
      <c r="AV4998" s="12" t="s">
        <v>81</v>
      </c>
      <c r="AW4998" s="12" t="s">
        <v>34</v>
      </c>
      <c r="AX4998" s="12" t="s">
        <v>72</v>
      </c>
      <c r="AY4998" s="195" t="s">
        <v>177</v>
      </c>
    </row>
    <row r="4999" spans="2:51" s="12" customFormat="1" ht="12">
      <c r="B4999" s="194"/>
      <c r="D4999" s="191" t="s">
        <v>188</v>
      </c>
      <c r="E4999" s="195" t="s">
        <v>3</v>
      </c>
      <c r="F4999" s="196" t="s">
        <v>3336</v>
      </c>
      <c r="H4999" s="197">
        <v>4.7</v>
      </c>
      <c r="I4999" s="198"/>
      <c r="L4999" s="194"/>
      <c r="M4999" s="199"/>
      <c r="N4999" s="200"/>
      <c r="O4999" s="200"/>
      <c r="P4999" s="200"/>
      <c r="Q4999" s="200"/>
      <c r="R4999" s="200"/>
      <c r="S4999" s="200"/>
      <c r="T4999" s="201"/>
      <c r="AT4999" s="195" t="s">
        <v>188</v>
      </c>
      <c r="AU4999" s="195" t="s">
        <v>81</v>
      </c>
      <c r="AV4999" s="12" t="s">
        <v>81</v>
      </c>
      <c r="AW4999" s="12" t="s">
        <v>34</v>
      </c>
      <c r="AX4999" s="12" t="s">
        <v>72</v>
      </c>
      <c r="AY4999" s="195" t="s">
        <v>177</v>
      </c>
    </row>
    <row r="5000" spans="2:51" s="12" customFormat="1" ht="12">
      <c r="B5000" s="194"/>
      <c r="D5000" s="191" t="s">
        <v>188</v>
      </c>
      <c r="E5000" s="195" t="s">
        <v>3</v>
      </c>
      <c r="F5000" s="196" t="s">
        <v>2887</v>
      </c>
      <c r="H5000" s="197">
        <v>5.9</v>
      </c>
      <c r="I5000" s="198"/>
      <c r="L5000" s="194"/>
      <c r="M5000" s="199"/>
      <c r="N5000" s="200"/>
      <c r="O5000" s="200"/>
      <c r="P5000" s="200"/>
      <c r="Q5000" s="200"/>
      <c r="R5000" s="200"/>
      <c r="S5000" s="200"/>
      <c r="T5000" s="201"/>
      <c r="AT5000" s="195" t="s">
        <v>188</v>
      </c>
      <c r="AU5000" s="195" t="s">
        <v>81</v>
      </c>
      <c r="AV5000" s="12" t="s">
        <v>81</v>
      </c>
      <c r="AW5000" s="12" t="s">
        <v>34</v>
      </c>
      <c r="AX5000" s="12" t="s">
        <v>72</v>
      </c>
      <c r="AY5000" s="195" t="s">
        <v>177</v>
      </c>
    </row>
    <row r="5001" spans="2:51" s="12" customFormat="1" ht="12">
      <c r="B5001" s="194"/>
      <c r="D5001" s="191" t="s">
        <v>188</v>
      </c>
      <c r="E5001" s="195" t="s">
        <v>3</v>
      </c>
      <c r="F5001" s="196" t="s">
        <v>3336</v>
      </c>
      <c r="H5001" s="197">
        <v>4.7</v>
      </c>
      <c r="I5001" s="198"/>
      <c r="L5001" s="194"/>
      <c r="M5001" s="199"/>
      <c r="N5001" s="200"/>
      <c r="O5001" s="200"/>
      <c r="P5001" s="200"/>
      <c r="Q5001" s="200"/>
      <c r="R5001" s="200"/>
      <c r="S5001" s="200"/>
      <c r="T5001" s="201"/>
      <c r="AT5001" s="195" t="s">
        <v>188</v>
      </c>
      <c r="AU5001" s="195" t="s">
        <v>81</v>
      </c>
      <c r="AV5001" s="12" t="s">
        <v>81</v>
      </c>
      <c r="AW5001" s="12" t="s">
        <v>34</v>
      </c>
      <c r="AX5001" s="12" t="s">
        <v>72</v>
      </c>
      <c r="AY5001" s="195" t="s">
        <v>177</v>
      </c>
    </row>
    <row r="5002" spans="2:51" s="12" customFormat="1" ht="12">
      <c r="B5002" s="194"/>
      <c r="D5002" s="191" t="s">
        <v>188</v>
      </c>
      <c r="E5002" s="195" t="s">
        <v>3</v>
      </c>
      <c r="F5002" s="196" t="s">
        <v>3358</v>
      </c>
      <c r="H5002" s="197">
        <v>9.75</v>
      </c>
      <c r="I5002" s="198"/>
      <c r="L5002" s="194"/>
      <c r="M5002" s="199"/>
      <c r="N5002" s="200"/>
      <c r="O5002" s="200"/>
      <c r="P5002" s="200"/>
      <c r="Q5002" s="200"/>
      <c r="R5002" s="200"/>
      <c r="S5002" s="200"/>
      <c r="T5002" s="201"/>
      <c r="AT5002" s="195" t="s">
        <v>188</v>
      </c>
      <c r="AU5002" s="195" t="s">
        <v>81</v>
      </c>
      <c r="AV5002" s="12" t="s">
        <v>81</v>
      </c>
      <c r="AW5002" s="12" t="s">
        <v>34</v>
      </c>
      <c r="AX5002" s="12" t="s">
        <v>72</v>
      </c>
      <c r="AY5002" s="195" t="s">
        <v>177</v>
      </c>
    </row>
    <row r="5003" spans="2:51" s="12" customFormat="1" ht="12">
      <c r="B5003" s="194"/>
      <c r="D5003" s="191" t="s">
        <v>188</v>
      </c>
      <c r="E5003" s="195" t="s">
        <v>3</v>
      </c>
      <c r="F5003" s="196" t="s">
        <v>3354</v>
      </c>
      <c r="H5003" s="197">
        <v>4.9</v>
      </c>
      <c r="I5003" s="198"/>
      <c r="L5003" s="194"/>
      <c r="M5003" s="199"/>
      <c r="N5003" s="200"/>
      <c r="O5003" s="200"/>
      <c r="P5003" s="200"/>
      <c r="Q5003" s="200"/>
      <c r="R5003" s="200"/>
      <c r="S5003" s="200"/>
      <c r="T5003" s="201"/>
      <c r="AT5003" s="195" t="s">
        <v>188</v>
      </c>
      <c r="AU5003" s="195" t="s">
        <v>81</v>
      </c>
      <c r="AV5003" s="12" t="s">
        <v>81</v>
      </c>
      <c r="AW5003" s="12" t="s">
        <v>34</v>
      </c>
      <c r="AX5003" s="12" t="s">
        <v>72</v>
      </c>
      <c r="AY5003" s="195" t="s">
        <v>177</v>
      </c>
    </row>
    <row r="5004" spans="2:51" s="12" customFormat="1" ht="12">
      <c r="B5004" s="194"/>
      <c r="D5004" s="191" t="s">
        <v>188</v>
      </c>
      <c r="E5004" s="195" t="s">
        <v>3</v>
      </c>
      <c r="F5004" s="196" t="s">
        <v>3028</v>
      </c>
      <c r="H5004" s="197">
        <v>9.75</v>
      </c>
      <c r="I5004" s="198"/>
      <c r="L5004" s="194"/>
      <c r="M5004" s="199"/>
      <c r="N5004" s="200"/>
      <c r="O5004" s="200"/>
      <c r="P5004" s="200"/>
      <c r="Q5004" s="200"/>
      <c r="R5004" s="200"/>
      <c r="S5004" s="200"/>
      <c r="T5004" s="201"/>
      <c r="AT5004" s="195" t="s">
        <v>188</v>
      </c>
      <c r="AU5004" s="195" t="s">
        <v>81</v>
      </c>
      <c r="AV5004" s="12" t="s">
        <v>81</v>
      </c>
      <c r="AW5004" s="12" t="s">
        <v>34</v>
      </c>
      <c r="AX5004" s="12" t="s">
        <v>72</v>
      </c>
      <c r="AY5004" s="195" t="s">
        <v>177</v>
      </c>
    </row>
    <row r="5005" spans="2:51" s="12" customFormat="1" ht="12">
      <c r="B5005" s="194"/>
      <c r="D5005" s="191" t="s">
        <v>188</v>
      </c>
      <c r="E5005" s="195" t="s">
        <v>3</v>
      </c>
      <c r="F5005" s="196" t="s">
        <v>3354</v>
      </c>
      <c r="H5005" s="197">
        <v>4.9</v>
      </c>
      <c r="I5005" s="198"/>
      <c r="L5005" s="194"/>
      <c r="M5005" s="199"/>
      <c r="N5005" s="200"/>
      <c r="O5005" s="200"/>
      <c r="P5005" s="200"/>
      <c r="Q5005" s="200"/>
      <c r="R5005" s="200"/>
      <c r="S5005" s="200"/>
      <c r="T5005" s="201"/>
      <c r="AT5005" s="195" t="s">
        <v>188</v>
      </c>
      <c r="AU5005" s="195" t="s">
        <v>81</v>
      </c>
      <c r="AV5005" s="12" t="s">
        <v>81</v>
      </c>
      <c r="AW5005" s="12" t="s">
        <v>34</v>
      </c>
      <c r="AX5005" s="12" t="s">
        <v>72</v>
      </c>
      <c r="AY5005" s="195" t="s">
        <v>177</v>
      </c>
    </row>
    <row r="5006" spans="2:51" s="12" customFormat="1" ht="12">
      <c r="B5006" s="194"/>
      <c r="D5006" s="191" t="s">
        <v>188</v>
      </c>
      <c r="E5006" s="195" t="s">
        <v>3</v>
      </c>
      <c r="F5006" s="196" t="s">
        <v>504</v>
      </c>
      <c r="H5006" s="197">
        <v>50</v>
      </c>
      <c r="I5006" s="198"/>
      <c r="L5006" s="194"/>
      <c r="M5006" s="199"/>
      <c r="N5006" s="200"/>
      <c r="O5006" s="200"/>
      <c r="P5006" s="200"/>
      <c r="Q5006" s="200"/>
      <c r="R5006" s="200"/>
      <c r="S5006" s="200"/>
      <c r="T5006" s="201"/>
      <c r="AT5006" s="195" t="s">
        <v>188</v>
      </c>
      <c r="AU5006" s="195" t="s">
        <v>81</v>
      </c>
      <c r="AV5006" s="12" t="s">
        <v>81</v>
      </c>
      <c r="AW5006" s="12" t="s">
        <v>34</v>
      </c>
      <c r="AX5006" s="12" t="s">
        <v>72</v>
      </c>
      <c r="AY5006" s="195" t="s">
        <v>177</v>
      </c>
    </row>
    <row r="5007" spans="2:51" s="14" customFormat="1" ht="12">
      <c r="B5007" s="221"/>
      <c r="D5007" s="191" t="s">
        <v>188</v>
      </c>
      <c r="E5007" s="222" t="s">
        <v>3</v>
      </c>
      <c r="F5007" s="223" t="s">
        <v>374</v>
      </c>
      <c r="H5007" s="224">
        <v>569.7899999999998</v>
      </c>
      <c r="I5007" s="225"/>
      <c r="L5007" s="221"/>
      <c r="M5007" s="226"/>
      <c r="N5007" s="227"/>
      <c r="O5007" s="227"/>
      <c r="P5007" s="227"/>
      <c r="Q5007" s="227"/>
      <c r="R5007" s="227"/>
      <c r="S5007" s="227"/>
      <c r="T5007" s="228"/>
      <c r="AT5007" s="222" t="s">
        <v>188</v>
      </c>
      <c r="AU5007" s="222" t="s">
        <v>81</v>
      </c>
      <c r="AV5007" s="14" t="s">
        <v>194</v>
      </c>
      <c r="AW5007" s="14" t="s">
        <v>34</v>
      </c>
      <c r="AX5007" s="14" t="s">
        <v>72</v>
      </c>
      <c r="AY5007" s="222" t="s">
        <v>177</v>
      </c>
    </row>
    <row r="5008" spans="2:51" s="12" customFormat="1" ht="12">
      <c r="B5008" s="194"/>
      <c r="D5008" s="191" t="s">
        <v>188</v>
      </c>
      <c r="E5008" s="195" t="s">
        <v>3</v>
      </c>
      <c r="F5008" s="196" t="s">
        <v>3359</v>
      </c>
      <c r="H5008" s="197">
        <v>13.7</v>
      </c>
      <c r="I5008" s="198"/>
      <c r="L5008" s="194"/>
      <c r="M5008" s="199"/>
      <c r="N5008" s="200"/>
      <c r="O5008" s="200"/>
      <c r="P5008" s="200"/>
      <c r="Q5008" s="200"/>
      <c r="R5008" s="200"/>
      <c r="S5008" s="200"/>
      <c r="T5008" s="201"/>
      <c r="AT5008" s="195" t="s">
        <v>188</v>
      </c>
      <c r="AU5008" s="195" t="s">
        <v>81</v>
      </c>
      <c r="AV5008" s="12" t="s">
        <v>81</v>
      </c>
      <c r="AW5008" s="12" t="s">
        <v>34</v>
      </c>
      <c r="AX5008" s="12" t="s">
        <v>72</v>
      </c>
      <c r="AY5008" s="195" t="s">
        <v>177</v>
      </c>
    </row>
    <row r="5009" spans="2:51" s="12" customFormat="1" ht="12">
      <c r="B5009" s="194"/>
      <c r="D5009" s="191" t="s">
        <v>188</v>
      </c>
      <c r="E5009" s="195" t="s">
        <v>3</v>
      </c>
      <c r="F5009" s="196" t="s">
        <v>3359</v>
      </c>
      <c r="H5009" s="197">
        <v>13.7</v>
      </c>
      <c r="I5009" s="198"/>
      <c r="L5009" s="194"/>
      <c r="M5009" s="199"/>
      <c r="N5009" s="200"/>
      <c r="O5009" s="200"/>
      <c r="P5009" s="200"/>
      <c r="Q5009" s="200"/>
      <c r="R5009" s="200"/>
      <c r="S5009" s="200"/>
      <c r="T5009" s="201"/>
      <c r="AT5009" s="195" t="s">
        <v>188</v>
      </c>
      <c r="AU5009" s="195" t="s">
        <v>81</v>
      </c>
      <c r="AV5009" s="12" t="s">
        <v>81</v>
      </c>
      <c r="AW5009" s="12" t="s">
        <v>34</v>
      </c>
      <c r="AX5009" s="12" t="s">
        <v>72</v>
      </c>
      <c r="AY5009" s="195" t="s">
        <v>177</v>
      </c>
    </row>
    <row r="5010" spans="2:51" s="12" customFormat="1" ht="12">
      <c r="B5010" s="194"/>
      <c r="D5010" s="191" t="s">
        <v>188</v>
      </c>
      <c r="E5010" s="195" t="s">
        <v>3</v>
      </c>
      <c r="F5010" s="196" t="s">
        <v>3360</v>
      </c>
      <c r="H5010" s="197">
        <v>14.8</v>
      </c>
      <c r="I5010" s="198"/>
      <c r="L5010" s="194"/>
      <c r="M5010" s="199"/>
      <c r="N5010" s="200"/>
      <c r="O5010" s="200"/>
      <c r="P5010" s="200"/>
      <c r="Q5010" s="200"/>
      <c r="R5010" s="200"/>
      <c r="S5010" s="200"/>
      <c r="T5010" s="201"/>
      <c r="AT5010" s="195" t="s">
        <v>188</v>
      </c>
      <c r="AU5010" s="195" t="s">
        <v>81</v>
      </c>
      <c r="AV5010" s="12" t="s">
        <v>81</v>
      </c>
      <c r="AW5010" s="12" t="s">
        <v>34</v>
      </c>
      <c r="AX5010" s="12" t="s">
        <v>72</v>
      </c>
      <c r="AY5010" s="195" t="s">
        <v>177</v>
      </c>
    </row>
    <row r="5011" spans="2:51" s="12" customFormat="1" ht="12">
      <c r="B5011" s="194"/>
      <c r="D5011" s="191" t="s">
        <v>188</v>
      </c>
      <c r="E5011" s="195" t="s">
        <v>3</v>
      </c>
      <c r="F5011" s="196" t="s">
        <v>3361</v>
      </c>
      <c r="H5011" s="197">
        <v>10.4</v>
      </c>
      <c r="I5011" s="198"/>
      <c r="L5011" s="194"/>
      <c r="M5011" s="199"/>
      <c r="N5011" s="200"/>
      <c r="O5011" s="200"/>
      <c r="P5011" s="200"/>
      <c r="Q5011" s="200"/>
      <c r="R5011" s="200"/>
      <c r="S5011" s="200"/>
      <c r="T5011" s="201"/>
      <c r="AT5011" s="195" t="s">
        <v>188</v>
      </c>
      <c r="AU5011" s="195" t="s">
        <v>81</v>
      </c>
      <c r="AV5011" s="12" t="s">
        <v>81</v>
      </c>
      <c r="AW5011" s="12" t="s">
        <v>34</v>
      </c>
      <c r="AX5011" s="12" t="s">
        <v>72</v>
      </c>
      <c r="AY5011" s="195" t="s">
        <v>177</v>
      </c>
    </row>
    <row r="5012" spans="2:51" s="12" customFormat="1" ht="12">
      <c r="B5012" s="194"/>
      <c r="D5012" s="191" t="s">
        <v>188</v>
      </c>
      <c r="E5012" s="195" t="s">
        <v>3</v>
      </c>
      <c r="F5012" s="196" t="s">
        <v>3361</v>
      </c>
      <c r="H5012" s="197">
        <v>10.4</v>
      </c>
      <c r="I5012" s="198"/>
      <c r="L5012" s="194"/>
      <c r="M5012" s="199"/>
      <c r="N5012" s="200"/>
      <c r="O5012" s="200"/>
      <c r="P5012" s="200"/>
      <c r="Q5012" s="200"/>
      <c r="R5012" s="200"/>
      <c r="S5012" s="200"/>
      <c r="T5012" s="201"/>
      <c r="AT5012" s="195" t="s">
        <v>188</v>
      </c>
      <c r="AU5012" s="195" t="s">
        <v>81</v>
      </c>
      <c r="AV5012" s="12" t="s">
        <v>81</v>
      </c>
      <c r="AW5012" s="12" t="s">
        <v>34</v>
      </c>
      <c r="AX5012" s="12" t="s">
        <v>72</v>
      </c>
      <c r="AY5012" s="195" t="s">
        <v>177</v>
      </c>
    </row>
    <row r="5013" spans="2:51" s="12" customFormat="1" ht="12">
      <c r="B5013" s="194"/>
      <c r="D5013" s="191" t="s">
        <v>188</v>
      </c>
      <c r="E5013" s="195" t="s">
        <v>3</v>
      </c>
      <c r="F5013" s="196" t="s">
        <v>3362</v>
      </c>
      <c r="H5013" s="197">
        <v>14.5</v>
      </c>
      <c r="I5013" s="198"/>
      <c r="L5013" s="194"/>
      <c r="M5013" s="199"/>
      <c r="N5013" s="200"/>
      <c r="O5013" s="200"/>
      <c r="P5013" s="200"/>
      <c r="Q5013" s="200"/>
      <c r="R5013" s="200"/>
      <c r="S5013" s="200"/>
      <c r="T5013" s="201"/>
      <c r="AT5013" s="195" t="s">
        <v>188</v>
      </c>
      <c r="AU5013" s="195" t="s">
        <v>81</v>
      </c>
      <c r="AV5013" s="12" t="s">
        <v>81</v>
      </c>
      <c r="AW5013" s="12" t="s">
        <v>34</v>
      </c>
      <c r="AX5013" s="12" t="s">
        <v>72</v>
      </c>
      <c r="AY5013" s="195" t="s">
        <v>177</v>
      </c>
    </row>
    <row r="5014" spans="2:51" s="12" customFormat="1" ht="12">
      <c r="B5014" s="194"/>
      <c r="D5014" s="191" t="s">
        <v>188</v>
      </c>
      <c r="E5014" s="195" t="s">
        <v>3</v>
      </c>
      <c r="F5014" s="196" t="s">
        <v>3363</v>
      </c>
      <c r="H5014" s="197">
        <v>14.4</v>
      </c>
      <c r="I5014" s="198"/>
      <c r="L5014" s="194"/>
      <c r="M5014" s="199"/>
      <c r="N5014" s="200"/>
      <c r="O5014" s="200"/>
      <c r="P5014" s="200"/>
      <c r="Q5014" s="200"/>
      <c r="R5014" s="200"/>
      <c r="S5014" s="200"/>
      <c r="T5014" s="201"/>
      <c r="AT5014" s="195" t="s">
        <v>188</v>
      </c>
      <c r="AU5014" s="195" t="s">
        <v>81</v>
      </c>
      <c r="AV5014" s="12" t="s">
        <v>81</v>
      </c>
      <c r="AW5014" s="12" t="s">
        <v>34</v>
      </c>
      <c r="AX5014" s="12" t="s">
        <v>72</v>
      </c>
      <c r="AY5014" s="195" t="s">
        <v>177</v>
      </c>
    </row>
    <row r="5015" spans="2:51" s="12" customFormat="1" ht="12">
      <c r="B5015" s="194"/>
      <c r="D5015" s="191" t="s">
        <v>188</v>
      </c>
      <c r="E5015" s="195" t="s">
        <v>3</v>
      </c>
      <c r="F5015" s="196" t="s">
        <v>3364</v>
      </c>
      <c r="H5015" s="197">
        <v>15.3</v>
      </c>
      <c r="I5015" s="198"/>
      <c r="L5015" s="194"/>
      <c r="M5015" s="199"/>
      <c r="N5015" s="200"/>
      <c r="O5015" s="200"/>
      <c r="P5015" s="200"/>
      <c r="Q5015" s="200"/>
      <c r="R5015" s="200"/>
      <c r="S5015" s="200"/>
      <c r="T5015" s="201"/>
      <c r="AT5015" s="195" t="s">
        <v>188</v>
      </c>
      <c r="AU5015" s="195" t="s">
        <v>81</v>
      </c>
      <c r="AV5015" s="12" t="s">
        <v>81</v>
      </c>
      <c r="AW5015" s="12" t="s">
        <v>34</v>
      </c>
      <c r="AX5015" s="12" t="s">
        <v>72</v>
      </c>
      <c r="AY5015" s="195" t="s">
        <v>177</v>
      </c>
    </row>
    <row r="5016" spans="2:51" s="12" customFormat="1" ht="12">
      <c r="B5016" s="194"/>
      <c r="D5016" s="191" t="s">
        <v>188</v>
      </c>
      <c r="E5016" s="195" t="s">
        <v>3</v>
      </c>
      <c r="F5016" s="196" t="s">
        <v>3365</v>
      </c>
      <c r="H5016" s="197">
        <v>15.4</v>
      </c>
      <c r="I5016" s="198"/>
      <c r="L5016" s="194"/>
      <c r="M5016" s="199"/>
      <c r="N5016" s="200"/>
      <c r="O5016" s="200"/>
      <c r="P5016" s="200"/>
      <c r="Q5016" s="200"/>
      <c r="R5016" s="200"/>
      <c r="S5016" s="200"/>
      <c r="T5016" s="201"/>
      <c r="AT5016" s="195" t="s">
        <v>188</v>
      </c>
      <c r="AU5016" s="195" t="s">
        <v>81</v>
      </c>
      <c r="AV5016" s="12" t="s">
        <v>81</v>
      </c>
      <c r="AW5016" s="12" t="s">
        <v>34</v>
      </c>
      <c r="AX5016" s="12" t="s">
        <v>72</v>
      </c>
      <c r="AY5016" s="195" t="s">
        <v>177</v>
      </c>
    </row>
    <row r="5017" spans="2:51" s="12" customFormat="1" ht="12">
      <c r="B5017" s="194"/>
      <c r="D5017" s="191" t="s">
        <v>188</v>
      </c>
      <c r="E5017" s="195" t="s">
        <v>3</v>
      </c>
      <c r="F5017" s="196" t="s">
        <v>3365</v>
      </c>
      <c r="H5017" s="197">
        <v>15.4</v>
      </c>
      <c r="I5017" s="198"/>
      <c r="L5017" s="194"/>
      <c r="M5017" s="199"/>
      <c r="N5017" s="200"/>
      <c r="O5017" s="200"/>
      <c r="P5017" s="200"/>
      <c r="Q5017" s="200"/>
      <c r="R5017" s="200"/>
      <c r="S5017" s="200"/>
      <c r="T5017" s="201"/>
      <c r="AT5017" s="195" t="s">
        <v>188</v>
      </c>
      <c r="AU5017" s="195" t="s">
        <v>81</v>
      </c>
      <c r="AV5017" s="12" t="s">
        <v>81</v>
      </c>
      <c r="AW5017" s="12" t="s">
        <v>34</v>
      </c>
      <c r="AX5017" s="12" t="s">
        <v>72</v>
      </c>
      <c r="AY5017" s="195" t="s">
        <v>177</v>
      </c>
    </row>
    <row r="5018" spans="2:51" s="12" customFormat="1" ht="12">
      <c r="B5018" s="194"/>
      <c r="D5018" s="191" t="s">
        <v>188</v>
      </c>
      <c r="E5018" s="195" t="s">
        <v>3</v>
      </c>
      <c r="F5018" s="196" t="s">
        <v>3365</v>
      </c>
      <c r="H5018" s="197">
        <v>15.4</v>
      </c>
      <c r="I5018" s="198"/>
      <c r="L5018" s="194"/>
      <c r="M5018" s="199"/>
      <c r="N5018" s="200"/>
      <c r="O5018" s="200"/>
      <c r="P5018" s="200"/>
      <c r="Q5018" s="200"/>
      <c r="R5018" s="200"/>
      <c r="S5018" s="200"/>
      <c r="T5018" s="201"/>
      <c r="AT5018" s="195" t="s">
        <v>188</v>
      </c>
      <c r="AU5018" s="195" t="s">
        <v>81</v>
      </c>
      <c r="AV5018" s="12" t="s">
        <v>81</v>
      </c>
      <c r="AW5018" s="12" t="s">
        <v>34</v>
      </c>
      <c r="AX5018" s="12" t="s">
        <v>72</v>
      </c>
      <c r="AY5018" s="195" t="s">
        <v>177</v>
      </c>
    </row>
    <row r="5019" spans="2:51" s="12" customFormat="1" ht="12">
      <c r="B5019" s="194"/>
      <c r="D5019" s="191" t="s">
        <v>188</v>
      </c>
      <c r="E5019" s="195" t="s">
        <v>3</v>
      </c>
      <c r="F5019" s="196" t="s">
        <v>3365</v>
      </c>
      <c r="H5019" s="197">
        <v>15.4</v>
      </c>
      <c r="I5019" s="198"/>
      <c r="L5019" s="194"/>
      <c r="M5019" s="199"/>
      <c r="N5019" s="200"/>
      <c r="O5019" s="200"/>
      <c r="P5019" s="200"/>
      <c r="Q5019" s="200"/>
      <c r="R5019" s="200"/>
      <c r="S5019" s="200"/>
      <c r="T5019" s="201"/>
      <c r="AT5019" s="195" t="s">
        <v>188</v>
      </c>
      <c r="AU5019" s="195" t="s">
        <v>81</v>
      </c>
      <c r="AV5019" s="12" t="s">
        <v>81</v>
      </c>
      <c r="AW5019" s="12" t="s">
        <v>34</v>
      </c>
      <c r="AX5019" s="12" t="s">
        <v>72</v>
      </c>
      <c r="AY5019" s="195" t="s">
        <v>177</v>
      </c>
    </row>
    <row r="5020" spans="2:51" s="12" customFormat="1" ht="12">
      <c r="B5020" s="194"/>
      <c r="D5020" s="191" t="s">
        <v>188</v>
      </c>
      <c r="E5020" s="195" t="s">
        <v>3</v>
      </c>
      <c r="F5020" s="196" t="s">
        <v>3366</v>
      </c>
      <c r="H5020" s="197">
        <v>15.46</v>
      </c>
      <c r="I5020" s="198"/>
      <c r="L5020" s="194"/>
      <c r="M5020" s="199"/>
      <c r="N5020" s="200"/>
      <c r="O5020" s="200"/>
      <c r="P5020" s="200"/>
      <c r="Q5020" s="200"/>
      <c r="R5020" s="200"/>
      <c r="S5020" s="200"/>
      <c r="T5020" s="201"/>
      <c r="AT5020" s="195" t="s">
        <v>188</v>
      </c>
      <c r="AU5020" s="195" t="s">
        <v>81</v>
      </c>
      <c r="AV5020" s="12" t="s">
        <v>81</v>
      </c>
      <c r="AW5020" s="12" t="s">
        <v>34</v>
      </c>
      <c r="AX5020" s="12" t="s">
        <v>72</v>
      </c>
      <c r="AY5020" s="195" t="s">
        <v>177</v>
      </c>
    </row>
    <row r="5021" spans="2:51" s="12" customFormat="1" ht="12">
      <c r="B5021" s="194"/>
      <c r="D5021" s="191" t="s">
        <v>188</v>
      </c>
      <c r="E5021" s="195" t="s">
        <v>3</v>
      </c>
      <c r="F5021" s="196" t="s">
        <v>3367</v>
      </c>
      <c r="H5021" s="197">
        <v>9</v>
      </c>
      <c r="I5021" s="198"/>
      <c r="L5021" s="194"/>
      <c r="M5021" s="199"/>
      <c r="N5021" s="200"/>
      <c r="O5021" s="200"/>
      <c r="P5021" s="200"/>
      <c r="Q5021" s="200"/>
      <c r="R5021" s="200"/>
      <c r="S5021" s="200"/>
      <c r="T5021" s="201"/>
      <c r="AT5021" s="195" t="s">
        <v>188</v>
      </c>
      <c r="AU5021" s="195" t="s">
        <v>81</v>
      </c>
      <c r="AV5021" s="12" t="s">
        <v>81</v>
      </c>
      <c r="AW5021" s="12" t="s">
        <v>34</v>
      </c>
      <c r="AX5021" s="12" t="s">
        <v>72</v>
      </c>
      <c r="AY5021" s="195" t="s">
        <v>177</v>
      </c>
    </row>
    <row r="5022" spans="2:51" s="12" customFormat="1" ht="12">
      <c r="B5022" s="194"/>
      <c r="D5022" s="191" t="s">
        <v>188</v>
      </c>
      <c r="E5022" s="195" t="s">
        <v>3</v>
      </c>
      <c r="F5022" s="196" t="s">
        <v>3368</v>
      </c>
      <c r="H5022" s="197">
        <v>10.32</v>
      </c>
      <c r="I5022" s="198"/>
      <c r="L5022" s="194"/>
      <c r="M5022" s="199"/>
      <c r="N5022" s="200"/>
      <c r="O5022" s="200"/>
      <c r="P5022" s="200"/>
      <c r="Q5022" s="200"/>
      <c r="R5022" s="200"/>
      <c r="S5022" s="200"/>
      <c r="T5022" s="201"/>
      <c r="AT5022" s="195" t="s">
        <v>188</v>
      </c>
      <c r="AU5022" s="195" t="s">
        <v>81</v>
      </c>
      <c r="AV5022" s="12" t="s">
        <v>81</v>
      </c>
      <c r="AW5022" s="12" t="s">
        <v>34</v>
      </c>
      <c r="AX5022" s="12" t="s">
        <v>72</v>
      </c>
      <c r="AY5022" s="195" t="s">
        <v>177</v>
      </c>
    </row>
    <row r="5023" spans="2:51" s="12" customFormat="1" ht="12">
      <c r="B5023" s="194"/>
      <c r="D5023" s="191" t="s">
        <v>188</v>
      </c>
      <c r="E5023" s="195" t="s">
        <v>3</v>
      </c>
      <c r="F5023" s="196" t="s">
        <v>3369</v>
      </c>
      <c r="H5023" s="197">
        <v>6.4</v>
      </c>
      <c r="I5023" s="198"/>
      <c r="L5023" s="194"/>
      <c r="M5023" s="199"/>
      <c r="N5023" s="200"/>
      <c r="O5023" s="200"/>
      <c r="P5023" s="200"/>
      <c r="Q5023" s="200"/>
      <c r="R5023" s="200"/>
      <c r="S5023" s="200"/>
      <c r="T5023" s="201"/>
      <c r="AT5023" s="195" t="s">
        <v>188</v>
      </c>
      <c r="AU5023" s="195" t="s">
        <v>81</v>
      </c>
      <c r="AV5023" s="12" t="s">
        <v>81</v>
      </c>
      <c r="AW5023" s="12" t="s">
        <v>34</v>
      </c>
      <c r="AX5023" s="12" t="s">
        <v>72</v>
      </c>
      <c r="AY5023" s="195" t="s">
        <v>177</v>
      </c>
    </row>
    <row r="5024" spans="2:51" s="12" customFormat="1" ht="12">
      <c r="B5024" s="194"/>
      <c r="D5024" s="191" t="s">
        <v>188</v>
      </c>
      <c r="E5024" s="195" t="s">
        <v>3</v>
      </c>
      <c r="F5024" s="196" t="s">
        <v>3370</v>
      </c>
      <c r="H5024" s="197">
        <v>6.6</v>
      </c>
      <c r="I5024" s="198"/>
      <c r="L5024" s="194"/>
      <c r="M5024" s="199"/>
      <c r="N5024" s="200"/>
      <c r="O5024" s="200"/>
      <c r="P5024" s="200"/>
      <c r="Q5024" s="200"/>
      <c r="R5024" s="200"/>
      <c r="S5024" s="200"/>
      <c r="T5024" s="201"/>
      <c r="AT5024" s="195" t="s">
        <v>188</v>
      </c>
      <c r="AU5024" s="195" t="s">
        <v>81</v>
      </c>
      <c r="AV5024" s="12" t="s">
        <v>81</v>
      </c>
      <c r="AW5024" s="12" t="s">
        <v>34</v>
      </c>
      <c r="AX5024" s="12" t="s">
        <v>72</v>
      </c>
      <c r="AY5024" s="195" t="s">
        <v>177</v>
      </c>
    </row>
    <row r="5025" spans="2:51" s="12" customFormat="1" ht="12">
      <c r="B5025" s="194"/>
      <c r="D5025" s="191" t="s">
        <v>188</v>
      </c>
      <c r="E5025" s="195" t="s">
        <v>3</v>
      </c>
      <c r="F5025" s="196" t="s">
        <v>3371</v>
      </c>
      <c r="H5025" s="197">
        <v>15.465</v>
      </c>
      <c r="I5025" s="198"/>
      <c r="L5025" s="194"/>
      <c r="M5025" s="199"/>
      <c r="N5025" s="200"/>
      <c r="O5025" s="200"/>
      <c r="P5025" s="200"/>
      <c r="Q5025" s="200"/>
      <c r="R5025" s="200"/>
      <c r="S5025" s="200"/>
      <c r="T5025" s="201"/>
      <c r="AT5025" s="195" t="s">
        <v>188</v>
      </c>
      <c r="AU5025" s="195" t="s">
        <v>81</v>
      </c>
      <c r="AV5025" s="12" t="s">
        <v>81</v>
      </c>
      <c r="AW5025" s="12" t="s">
        <v>34</v>
      </c>
      <c r="AX5025" s="12" t="s">
        <v>72</v>
      </c>
      <c r="AY5025" s="195" t="s">
        <v>177</v>
      </c>
    </row>
    <row r="5026" spans="2:51" s="12" customFormat="1" ht="12">
      <c r="B5026" s="194"/>
      <c r="D5026" s="191" t="s">
        <v>188</v>
      </c>
      <c r="E5026" s="195" t="s">
        <v>3</v>
      </c>
      <c r="F5026" s="196" t="s">
        <v>3371</v>
      </c>
      <c r="H5026" s="197">
        <v>15.465</v>
      </c>
      <c r="I5026" s="198"/>
      <c r="L5026" s="194"/>
      <c r="M5026" s="199"/>
      <c r="N5026" s="200"/>
      <c r="O5026" s="200"/>
      <c r="P5026" s="200"/>
      <c r="Q5026" s="200"/>
      <c r="R5026" s="200"/>
      <c r="S5026" s="200"/>
      <c r="T5026" s="201"/>
      <c r="AT5026" s="195" t="s">
        <v>188</v>
      </c>
      <c r="AU5026" s="195" t="s">
        <v>81</v>
      </c>
      <c r="AV5026" s="12" t="s">
        <v>81</v>
      </c>
      <c r="AW5026" s="12" t="s">
        <v>34</v>
      </c>
      <c r="AX5026" s="12" t="s">
        <v>72</v>
      </c>
      <c r="AY5026" s="195" t="s">
        <v>177</v>
      </c>
    </row>
    <row r="5027" spans="2:51" s="12" customFormat="1" ht="12">
      <c r="B5027" s="194"/>
      <c r="D5027" s="191" t="s">
        <v>188</v>
      </c>
      <c r="E5027" s="195" t="s">
        <v>3</v>
      </c>
      <c r="F5027" s="196" t="s">
        <v>3371</v>
      </c>
      <c r="H5027" s="197">
        <v>15.465</v>
      </c>
      <c r="I5027" s="198"/>
      <c r="L5027" s="194"/>
      <c r="M5027" s="199"/>
      <c r="N5027" s="200"/>
      <c r="O5027" s="200"/>
      <c r="P5027" s="200"/>
      <c r="Q5027" s="200"/>
      <c r="R5027" s="200"/>
      <c r="S5027" s="200"/>
      <c r="T5027" s="201"/>
      <c r="AT5027" s="195" t="s">
        <v>188</v>
      </c>
      <c r="AU5027" s="195" t="s">
        <v>81</v>
      </c>
      <c r="AV5027" s="12" t="s">
        <v>81</v>
      </c>
      <c r="AW5027" s="12" t="s">
        <v>34</v>
      </c>
      <c r="AX5027" s="12" t="s">
        <v>72</v>
      </c>
      <c r="AY5027" s="195" t="s">
        <v>177</v>
      </c>
    </row>
    <row r="5028" spans="2:51" s="12" customFormat="1" ht="12">
      <c r="B5028" s="194"/>
      <c r="D5028" s="191" t="s">
        <v>188</v>
      </c>
      <c r="E5028" s="195" t="s">
        <v>3</v>
      </c>
      <c r="F5028" s="196" t="s">
        <v>3372</v>
      </c>
      <c r="H5028" s="197">
        <v>15.15</v>
      </c>
      <c r="I5028" s="198"/>
      <c r="L5028" s="194"/>
      <c r="M5028" s="199"/>
      <c r="N5028" s="200"/>
      <c r="O5028" s="200"/>
      <c r="P5028" s="200"/>
      <c r="Q5028" s="200"/>
      <c r="R5028" s="200"/>
      <c r="S5028" s="200"/>
      <c r="T5028" s="201"/>
      <c r="AT5028" s="195" t="s">
        <v>188</v>
      </c>
      <c r="AU5028" s="195" t="s">
        <v>81</v>
      </c>
      <c r="AV5028" s="12" t="s">
        <v>81</v>
      </c>
      <c r="AW5028" s="12" t="s">
        <v>34</v>
      </c>
      <c r="AX5028" s="12" t="s">
        <v>72</v>
      </c>
      <c r="AY5028" s="195" t="s">
        <v>177</v>
      </c>
    </row>
    <row r="5029" spans="2:51" s="12" customFormat="1" ht="12">
      <c r="B5029" s="194"/>
      <c r="D5029" s="191" t="s">
        <v>188</v>
      </c>
      <c r="E5029" s="195" t="s">
        <v>3</v>
      </c>
      <c r="F5029" s="196" t="s">
        <v>3372</v>
      </c>
      <c r="H5029" s="197">
        <v>15.15</v>
      </c>
      <c r="I5029" s="198"/>
      <c r="L5029" s="194"/>
      <c r="M5029" s="199"/>
      <c r="N5029" s="200"/>
      <c r="O5029" s="200"/>
      <c r="P5029" s="200"/>
      <c r="Q5029" s="200"/>
      <c r="R5029" s="200"/>
      <c r="S5029" s="200"/>
      <c r="T5029" s="201"/>
      <c r="AT5029" s="195" t="s">
        <v>188</v>
      </c>
      <c r="AU5029" s="195" t="s">
        <v>81</v>
      </c>
      <c r="AV5029" s="12" t="s">
        <v>81</v>
      </c>
      <c r="AW5029" s="12" t="s">
        <v>34</v>
      </c>
      <c r="AX5029" s="12" t="s">
        <v>72</v>
      </c>
      <c r="AY5029" s="195" t="s">
        <v>177</v>
      </c>
    </row>
    <row r="5030" spans="2:51" s="12" customFormat="1" ht="12">
      <c r="B5030" s="194"/>
      <c r="D5030" s="191" t="s">
        <v>188</v>
      </c>
      <c r="E5030" s="195" t="s">
        <v>3</v>
      </c>
      <c r="F5030" s="196" t="s">
        <v>3372</v>
      </c>
      <c r="H5030" s="197">
        <v>15.15</v>
      </c>
      <c r="I5030" s="198"/>
      <c r="L5030" s="194"/>
      <c r="M5030" s="199"/>
      <c r="N5030" s="200"/>
      <c r="O5030" s="200"/>
      <c r="P5030" s="200"/>
      <c r="Q5030" s="200"/>
      <c r="R5030" s="200"/>
      <c r="S5030" s="200"/>
      <c r="T5030" s="201"/>
      <c r="AT5030" s="195" t="s">
        <v>188</v>
      </c>
      <c r="AU5030" s="195" t="s">
        <v>81</v>
      </c>
      <c r="AV5030" s="12" t="s">
        <v>81</v>
      </c>
      <c r="AW5030" s="12" t="s">
        <v>34</v>
      </c>
      <c r="AX5030" s="12" t="s">
        <v>72</v>
      </c>
      <c r="AY5030" s="195" t="s">
        <v>177</v>
      </c>
    </row>
    <row r="5031" spans="2:51" s="12" customFormat="1" ht="12">
      <c r="B5031" s="194"/>
      <c r="D5031" s="191" t="s">
        <v>188</v>
      </c>
      <c r="E5031" s="195" t="s">
        <v>3</v>
      </c>
      <c r="F5031" s="196" t="s">
        <v>3373</v>
      </c>
      <c r="H5031" s="197">
        <v>9.6</v>
      </c>
      <c r="I5031" s="198"/>
      <c r="L5031" s="194"/>
      <c r="M5031" s="199"/>
      <c r="N5031" s="200"/>
      <c r="O5031" s="200"/>
      <c r="P5031" s="200"/>
      <c r="Q5031" s="200"/>
      <c r="R5031" s="200"/>
      <c r="S5031" s="200"/>
      <c r="T5031" s="201"/>
      <c r="AT5031" s="195" t="s">
        <v>188</v>
      </c>
      <c r="AU5031" s="195" t="s">
        <v>81</v>
      </c>
      <c r="AV5031" s="12" t="s">
        <v>81</v>
      </c>
      <c r="AW5031" s="12" t="s">
        <v>34</v>
      </c>
      <c r="AX5031" s="12" t="s">
        <v>72</v>
      </c>
      <c r="AY5031" s="195" t="s">
        <v>177</v>
      </c>
    </row>
    <row r="5032" spans="2:51" s="12" customFormat="1" ht="12">
      <c r="B5032" s="194"/>
      <c r="D5032" s="191" t="s">
        <v>188</v>
      </c>
      <c r="E5032" s="195" t="s">
        <v>3</v>
      </c>
      <c r="F5032" s="196" t="s">
        <v>3374</v>
      </c>
      <c r="H5032" s="197">
        <v>21.65</v>
      </c>
      <c r="I5032" s="198"/>
      <c r="L5032" s="194"/>
      <c r="M5032" s="199"/>
      <c r="N5032" s="200"/>
      <c r="O5032" s="200"/>
      <c r="P5032" s="200"/>
      <c r="Q5032" s="200"/>
      <c r="R5032" s="200"/>
      <c r="S5032" s="200"/>
      <c r="T5032" s="201"/>
      <c r="AT5032" s="195" t="s">
        <v>188</v>
      </c>
      <c r="AU5032" s="195" t="s">
        <v>81</v>
      </c>
      <c r="AV5032" s="12" t="s">
        <v>81</v>
      </c>
      <c r="AW5032" s="12" t="s">
        <v>34</v>
      </c>
      <c r="AX5032" s="12" t="s">
        <v>72</v>
      </c>
      <c r="AY5032" s="195" t="s">
        <v>177</v>
      </c>
    </row>
    <row r="5033" spans="2:51" s="12" customFormat="1" ht="12">
      <c r="B5033" s="194"/>
      <c r="D5033" s="191" t="s">
        <v>188</v>
      </c>
      <c r="E5033" s="195" t="s">
        <v>3</v>
      </c>
      <c r="F5033" s="196" t="s">
        <v>3375</v>
      </c>
      <c r="H5033" s="197">
        <v>12.78</v>
      </c>
      <c r="I5033" s="198"/>
      <c r="L5033" s="194"/>
      <c r="M5033" s="199"/>
      <c r="N5033" s="200"/>
      <c r="O5033" s="200"/>
      <c r="P5033" s="200"/>
      <c r="Q5033" s="200"/>
      <c r="R5033" s="200"/>
      <c r="S5033" s="200"/>
      <c r="T5033" s="201"/>
      <c r="AT5033" s="195" t="s">
        <v>188</v>
      </c>
      <c r="AU5033" s="195" t="s">
        <v>81</v>
      </c>
      <c r="AV5033" s="12" t="s">
        <v>81</v>
      </c>
      <c r="AW5033" s="12" t="s">
        <v>34</v>
      </c>
      <c r="AX5033" s="12" t="s">
        <v>72</v>
      </c>
      <c r="AY5033" s="195" t="s">
        <v>177</v>
      </c>
    </row>
    <row r="5034" spans="2:51" s="12" customFormat="1" ht="12">
      <c r="B5034" s="194"/>
      <c r="D5034" s="191" t="s">
        <v>188</v>
      </c>
      <c r="E5034" s="195" t="s">
        <v>3</v>
      </c>
      <c r="F5034" s="196" t="s">
        <v>3376</v>
      </c>
      <c r="H5034" s="197">
        <v>10.68</v>
      </c>
      <c r="I5034" s="198"/>
      <c r="L5034" s="194"/>
      <c r="M5034" s="199"/>
      <c r="N5034" s="200"/>
      <c r="O5034" s="200"/>
      <c r="P5034" s="200"/>
      <c r="Q5034" s="200"/>
      <c r="R5034" s="200"/>
      <c r="S5034" s="200"/>
      <c r="T5034" s="201"/>
      <c r="AT5034" s="195" t="s">
        <v>188</v>
      </c>
      <c r="AU5034" s="195" t="s">
        <v>81</v>
      </c>
      <c r="AV5034" s="12" t="s">
        <v>81</v>
      </c>
      <c r="AW5034" s="12" t="s">
        <v>34</v>
      </c>
      <c r="AX5034" s="12" t="s">
        <v>72</v>
      </c>
      <c r="AY5034" s="195" t="s">
        <v>177</v>
      </c>
    </row>
    <row r="5035" spans="2:51" s="12" customFormat="1" ht="12">
      <c r="B5035" s="194"/>
      <c r="D5035" s="191" t="s">
        <v>188</v>
      </c>
      <c r="E5035" s="195" t="s">
        <v>3</v>
      </c>
      <c r="F5035" s="196" t="s">
        <v>3377</v>
      </c>
      <c r="H5035" s="197">
        <v>16.5</v>
      </c>
      <c r="I5035" s="198"/>
      <c r="L5035" s="194"/>
      <c r="M5035" s="199"/>
      <c r="N5035" s="200"/>
      <c r="O5035" s="200"/>
      <c r="P5035" s="200"/>
      <c r="Q5035" s="200"/>
      <c r="R5035" s="200"/>
      <c r="S5035" s="200"/>
      <c r="T5035" s="201"/>
      <c r="AT5035" s="195" t="s">
        <v>188</v>
      </c>
      <c r="AU5035" s="195" t="s">
        <v>81</v>
      </c>
      <c r="AV5035" s="12" t="s">
        <v>81</v>
      </c>
      <c r="AW5035" s="12" t="s">
        <v>34</v>
      </c>
      <c r="AX5035" s="12" t="s">
        <v>72</v>
      </c>
      <c r="AY5035" s="195" t="s">
        <v>177</v>
      </c>
    </row>
    <row r="5036" spans="2:51" s="12" customFormat="1" ht="12">
      <c r="B5036" s="194"/>
      <c r="D5036" s="191" t="s">
        <v>188</v>
      </c>
      <c r="E5036" s="195" t="s">
        <v>3</v>
      </c>
      <c r="F5036" s="196" t="s">
        <v>3378</v>
      </c>
      <c r="H5036" s="197">
        <v>12.3</v>
      </c>
      <c r="I5036" s="198"/>
      <c r="L5036" s="194"/>
      <c r="M5036" s="199"/>
      <c r="N5036" s="200"/>
      <c r="O5036" s="200"/>
      <c r="P5036" s="200"/>
      <c r="Q5036" s="200"/>
      <c r="R5036" s="200"/>
      <c r="S5036" s="200"/>
      <c r="T5036" s="201"/>
      <c r="AT5036" s="195" t="s">
        <v>188</v>
      </c>
      <c r="AU5036" s="195" t="s">
        <v>81</v>
      </c>
      <c r="AV5036" s="12" t="s">
        <v>81</v>
      </c>
      <c r="AW5036" s="12" t="s">
        <v>34</v>
      </c>
      <c r="AX5036" s="12" t="s">
        <v>72</v>
      </c>
      <c r="AY5036" s="195" t="s">
        <v>177</v>
      </c>
    </row>
    <row r="5037" spans="2:51" s="12" customFormat="1" ht="12">
      <c r="B5037" s="194"/>
      <c r="D5037" s="191" t="s">
        <v>188</v>
      </c>
      <c r="E5037" s="195" t="s">
        <v>3</v>
      </c>
      <c r="F5037" s="196" t="s">
        <v>3378</v>
      </c>
      <c r="H5037" s="197">
        <v>12.3</v>
      </c>
      <c r="I5037" s="198"/>
      <c r="L5037" s="194"/>
      <c r="M5037" s="199"/>
      <c r="N5037" s="200"/>
      <c r="O5037" s="200"/>
      <c r="P5037" s="200"/>
      <c r="Q5037" s="200"/>
      <c r="R5037" s="200"/>
      <c r="S5037" s="200"/>
      <c r="T5037" s="201"/>
      <c r="AT5037" s="195" t="s">
        <v>188</v>
      </c>
      <c r="AU5037" s="195" t="s">
        <v>81</v>
      </c>
      <c r="AV5037" s="12" t="s">
        <v>81</v>
      </c>
      <c r="AW5037" s="12" t="s">
        <v>34</v>
      </c>
      <c r="AX5037" s="12" t="s">
        <v>72</v>
      </c>
      <c r="AY5037" s="195" t="s">
        <v>177</v>
      </c>
    </row>
    <row r="5038" spans="2:51" s="12" customFormat="1" ht="12">
      <c r="B5038" s="194"/>
      <c r="D5038" s="191" t="s">
        <v>188</v>
      </c>
      <c r="E5038" s="195" t="s">
        <v>3</v>
      </c>
      <c r="F5038" s="196" t="s">
        <v>504</v>
      </c>
      <c r="H5038" s="197">
        <v>50</v>
      </c>
      <c r="I5038" s="198"/>
      <c r="L5038" s="194"/>
      <c r="M5038" s="199"/>
      <c r="N5038" s="200"/>
      <c r="O5038" s="200"/>
      <c r="P5038" s="200"/>
      <c r="Q5038" s="200"/>
      <c r="R5038" s="200"/>
      <c r="S5038" s="200"/>
      <c r="T5038" s="201"/>
      <c r="AT5038" s="195" t="s">
        <v>188</v>
      </c>
      <c r="AU5038" s="195" t="s">
        <v>81</v>
      </c>
      <c r="AV5038" s="12" t="s">
        <v>81</v>
      </c>
      <c r="AW5038" s="12" t="s">
        <v>34</v>
      </c>
      <c r="AX5038" s="12" t="s">
        <v>72</v>
      </c>
      <c r="AY5038" s="195" t="s">
        <v>177</v>
      </c>
    </row>
    <row r="5039" spans="2:51" s="14" customFormat="1" ht="12">
      <c r="B5039" s="221"/>
      <c r="D5039" s="191" t="s">
        <v>188</v>
      </c>
      <c r="E5039" s="222" t="s">
        <v>3</v>
      </c>
      <c r="F5039" s="223" t="s">
        <v>365</v>
      </c>
      <c r="H5039" s="224">
        <v>454.23499999999996</v>
      </c>
      <c r="I5039" s="225"/>
      <c r="L5039" s="221"/>
      <c r="M5039" s="226"/>
      <c r="N5039" s="227"/>
      <c r="O5039" s="227"/>
      <c r="P5039" s="227"/>
      <c r="Q5039" s="227"/>
      <c r="R5039" s="227"/>
      <c r="S5039" s="227"/>
      <c r="T5039" s="228"/>
      <c r="AT5039" s="222" t="s">
        <v>188</v>
      </c>
      <c r="AU5039" s="222" t="s">
        <v>81</v>
      </c>
      <c r="AV5039" s="14" t="s">
        <v>194</v>
      </c>
      <c r="AW5039" s="14" t="s">
        <v>34</v>
      </c>
      <c r="AX5039" s="14" t="s">
        <v>72</v>
      </c>
      <c r="AY5039" s="222" t="s">
        <v>177</v>
      </c>
    </row>
    <row r="5040" spans="2:51" s="12" customFormat="1" ht="12">
      <c r="B5040" s="194"/>
      <c r="D5040" s="191" t="s">
        <v>188</v>
      </c>
      <c r="E5040" s="195" t="s">
        <v>3</v>
      </c>
      <c r="F5040" s="196" t="s">
        <v>3359</v>
      </c>
      <c r="H5040" s="197">
        <v>13.7</v>
      </c>
      <c r="I5040" s="198"/>
      <c r="L5040" s="194"/>
      <c r="M5040" s="199"/>
      <c r="N5040" s="200"/>
      <c r="O5040" s="200"/>
      <c r="P5040" s="200"/>
      <c r="Q5040" s="200"/>
      <c r="R5040" s="200"/>
      <c r="S5040" s="200"/>
      <c r="T5040" s="201"/>
      <c r="AT5040" s="195" t="s">
        <v>188</v>
      </c>
      <c r="AU5040" s="195" t="s">
        <v>81</v>
      </c>
      <c r="AV5040" s="12" t="s">
        <v>81</v>
      </c>
      <c r="AW5040" s="12" t="s">
        <v>34</v>
      </c>
      <c r="AX5040" s="12" t="s">
        <v>72</v>
      </c>
      <c r="AY5040" s="195" t="s">
        <v>177</v>
      </c>
    </row>
    <row r="5041" spans="2:51" s="12" customFormat="1" ht="12">
      <c r="B5041" s="194"/>
      <c r="D5041" s="191" t="s">
        <v>188</v>
      </c>
      <c r="E5041" s="195" t="s">
        <v>3</v>
      </c>
      <c r="F5041" s="196" t="s">
        <v>3359</v>
      </c>
      <c r="H5041" s="197">
        <v>13.7</v>
      </c>
      <c r="I5041" s="198"/>
      <c r="L5041" s="194"/>
      <c r="M5041" s="199"/>
      <c r="N5041" s="200"/>
      <c r="O5041" s="200"/>
      <c r="P5041" s="200"/>
      <c r="Q5041" s="200"/>
      <c r="R5041" s="200"/>
      <c r="S5041" s="200"/>
      <c r="T5041" s="201"/>
      <c r="AT5041" s="195" t="s">
        <v>188</v>
      </c>
      <c r="AU5041" s="195" t="s">
        <v>81</v>
      </c>
      <c r="AV5041" s="12" t="s">
        <v>81</v>
      </c>
      <c r="AW5041" s="12" t="s">
        <v>34</v>
      </c>
      <c r="AX5041" s="12" t="s">
        <v>72</v>
      </c>
      <c r="AY5041" s="195" t="s">
        <v>177</v>
      </c>
    </row>
    <row r="5042" spans="2:51" s="12" customFormat="1" ht="12">
      <c r="B5042" s="194"/>
      <c r="D5042" s="191" t="s">
        <v>188</v>
      </c>
      <c r="E5042" s="195" t="s">
        <v>3</v>
      </c>
      <c r="F5042" s="196" t="s">
        <v>3360</v>
      </c>
      <c r="H5042" s="197">
        <v>14.8</v>
      </c>
      <c r="I5042" s="198"/>
      <c r="L5042" s="194"/>
      <c r="M5042" s="199"/>
      <c r="N5042" s="200"/>
      <c r="O5042" s="200"/>
      <c r="P5042" s="200"/>
      <c r="Q5042" s="200"/>
      <c r="R5042" s="200"/>
      <c r="S5042" s="200"/>
      <c r="T5042" s="201"/>
      <c r="AT5042" s="195" t="s">
        <v>188</v>
      </c>
      <c r="AU5042" s="195" t="s">
        <v>81</v>
      </c>
      <c r="AV5042" s="12" t="s">
        <v>81</v>
      </c>
      <c r="AW5042" s="12" t="s">
        <v>34</v>
      </c>
      <c r="AX5042" s="12" t="s">
        <v>72</v>
      </c>
      <c r="AY5042" s="195" t="s">
        <v>177</v>
      </c>
    </row>
    <row r="5043" spans="2:51" s="12" customFormat="1" ht="12">
      <c r="B5043" s="194"/>
      <c r="D5043" s="191" t="s">
        <v>188</v>
      </c>
      <c r="E5043" s="195" t="s">
        <v>3</v>
      </c>
      <c r="F5043" s="196" t="s">
        <v>3361</v>
      </c>
      <c r="H5043" s="197">
        <v>10.4</v>
      </c>
      <c r="I5043" s="198"/>
      <c r="L5043" s="194"/>
      <c r="M5043" s="199"/>
      <c r="N5043" s="200"/>
      <c r="O5043" s="200"/>
      <c r="P5043" s="200"/>
      <c r="Q5043" s="200"/>
      <c r="R5043" s="200"/>
      <c r="S5043" s="200"/>
      <c r="T5043" s="201"/>
      <c r="AT5043" s="195" t="s">
        <v>188</v>
      </c>
      <c r="AU5043" s="195" t="s">
        <v>81</v>
      </c>
      <c r="AV5043" s="12" t="s">
        <v>81</v>
      </c>
      <c r="AW5043" s="12" t="s">
        <v>34</v>
      </c>
      <c r="AX5043" s="12" t="s">
        <v>72</v>
      </c>
      <c r="AY5043" s="195" t="s">
        <v>177</v>
      </c>
    </row>
    <row r="5044" spans="2:51" s="12" customFormat="1" ht="12">
      <c r="B5044" s="194"/>
      <c r="D5044" s="191" t="s">
        <v>188</v>
      </c>
      <c r="E5044" s="195" t="s">
        <v>3</v>
      </c>
      <c r="F5044" s="196" t="s">
        <v>3379</v>
      </c>
      <c r="H5044" s="197">
        <v>10.3</v>
      </c>
      <c r="I5044" s="198"/>
      <c r="L5044" s="194"/>
      <c r="M5044" s="199"/>
      <c r="N5044" s="200"/>
      <c r="O5044" s="200"/>
      <c r="P5044" s="200"/>
      <c r="Q5044" s="200"/>
      <c r="R5044" s="200"/>
      <c r="S5044" s="200"/>
      <c r="T5044" s="201"/>
      <c r="AT5044" s="195" t="s">
        <v>188</v>
      </c>
      <c r="AU5044" s="195" t="s">
        <v>81</v>
      </c>
      <c r="AV5044" s="12" t="s">
        <v>81</v>
      </c>
      <c r="AW5044" s="12" t="s">
        <v>34</v>
      </c>
      <c r="AX5044" s="12" t="s">
        <v>72</v>
      </c>
      <c r="AY5044" s="195" t="s">
        <v>177</v>
      </c>
    </row>
    <row r="5045" spans="2:51" s="12" customFormat="1" ht="12">
      <c r="B5045" s="194"/>
      <c r="D5045" s="191" t="s">
        <v>188</v>
      </c>
      <c r="E5045" s="195" t="s">
        <v>3</v>
      </c>
      <c r="F5045" s="196" t="s">
        <v>3363</v>
      </c>
      <c r="H5045" s="197">
        <v>14.4</v>
      </c>
      <c r="I5045" s="198"/>
      <c r="L5045" s="194"/>
      <c r="M5045" s="199"/>
      <c r="N5045" s="200"/>
      <c r="O5045" s="200"/>
      <c r="P5045" s="200"/>
      <c r="Q5045" s="200"/>
      <c r="R5045" s="200"/>
      <c r="S5045" s="200"/>
      <c r="T5045" s="201"/>
      <c r="AT5045" s="195" t="s">
        <v>188</v>
      </c>
      <c r="AU5045" s="195" t="s">
        <v>81</v>
      </c>
      <c r="AV5045" s="12" t="s">
        <v>81</v>
      </c>
      <c r="AW5045" s="12" t="s">
        <v>34</v>
      </c>
      <c r="AX5045" s="12" t="s">
        <v>72</v>
      </c>
      <c r="AY5045" s="195" t="s">
        <v>177</v>
      </c>
    </row>
    <row r="5046" spans="2:51" s="12" customFormat="1" ht="12">
      <c r="B5046" s="194"/>
      <c r="D5046" s="191" t="s">
        <v>188</v>
      </c>
      <c r="E5046" s="195" t="s">
        <v>3</v>
      </c>
      <c r="F5046" s="196" t="s">
        <v>3362</v>
      </c>
      <c r="H5046" s="197">
        <v>14.5</v>
      </c>
      <c r="I5046" s="198"/>
      <c r="L5046" s="194"/>
      <c r="M5046" s="199"/>
      <c r="N5046" s="200"/>
      <c r="O5046" s="200"/>
      <c r="P5046" s="200"/>
      <c r="Q5046" s="200"/>
      <c r="R5046" s="200"/>
      <c r="S5046" s="200"/>
      <c r="T5046" s="201"/>
      <c r="AT5046" s="195" t="s">
        <v>188</v>
      </c>
      <c r="AU5046" s="195" t="s">
        <v>81</v>
      </c>
      <c r="AV5046" s="12" t="s">
        <v>81</v>
      </c>
      <c r="AW5046" s="12" t="s">
        <v>34</v>
      </c>
      <c r="AX5046" s="12" t="s">
        <v>72</v>
      </c>
      <c r="AY5046" s="195" t="s">
        <v>177</v>
      </c>
    </row>
    <row r="5047" spans="2:51" s="12" customFormat="1" ht="12">
      <c r="B5047" s="194"/>
      <c r="D5047" s="191" t="s">
        <v>188</v>
      </c>
      <c r="E5047" s="195" t="s">
        <v>3</v>
      </c>
      <c r="F5047" s="196" t="s">
        <v>3380</v>
      </c>
      <c r="H5047" s="197">
        <v>20</v>
      </c>
      <c r="I5047" s="198"/>
      <c r="L5047" s="194"/>
      <c r="M5047" s="199"/>
      <c r="N5047" s="200"/>
      <c r="O5047" s="200"/>
      <c r="P5047" s="200"/>
      <c r="Q5047" s="200"/>
      <c r="R5047" s="200"/>
      <c r="S5047" s="200"/>
      <c r="T5047" s="201"/>
      <c r="AT5047" s="195" t="s">
        <v>188</v>
      </c>
      <c r="AU5047" s="195" t="s">
        <v>81</v>
      </c>
      <c r="AV5047" s="12" t="s">
        <v>81</v>
      </c>
      <c r="AW5047" s="12" t="s">
        <v>34</v>
      </c>
      <c r="AX5047" s="12" t="s">
        <v>72</v>
      </c>
      <c r="AY5047" s="195" t="s">
        <v>177</v>
      </c>
    </row>
    <row r="5048" spans="2:51" s="12" customFormat="1" ht="12">
      <c r="B5048" s="194"/>
      <c r="D5048" s="191" t="s">
        <v>188</v>
      </c>
      <c r="E5048" s="195" t="s">
        <v>3</v>
      </c>
      <c r="F5048" s="196" t="s">
        <v>3365</v>
      </c>
      <c r="H5048" s="197">
        <v>15.4</v>
      </c>
      <c r="I5048" s="198"/>
      <c r="L5048" s="194"/>
      <c r="M5048" s="199"/>
      <c r="N5048" s="200"/>
      <c r="O5048" s="200"/>
      <c r="P5048" s="200"/>
      <c r="Q5048" s="200"/>
      <c r="R5048" s="200"/>
      <c r="S5048" s="200"/>
      <c r="T5048" s="201"/>
      <c r="AT5048" s="195" t="s">
        <v>188</v>
      </c>
      <c r="AU5048" s="195" t="s">
        <v>81</v>
      </c>
      <c r="AV5048" s="12" t="s">
        <v>81</v>
      </c>
      <c r="AW5048" s="12" t="s">
        <v>34</v>
      </c>
      <c r="AX5048" s="12" t="s">
        <v>72</v>
      </c>
      <c r="AY5048" s="195" t="s">
        <v>177</v>
      </c>
    </row>
    <row r="5049" spans="2:51" s="12" customFormat="1" ht="12">
      <c r="B5049" s="194"/>
      <c r="D5049" s="191" t="s">
        <v>188</v>
      </c>
      <c r="E5049" s="195" t="s">
        <v>3</v>
      </c>
      <c r="F5049" s="196" t="s">
        <v>3365</v>
      </c>
      <c r="H5049" s="197">
        <v>15.4</v>
      </c>
      <c r="I5049" s="198"/>
      <c r="L5049" s="194"/>
      <c r="M5049" s="199"/>
      <c r="N5049" s="200"/>
      <c r="O5049" s="200"/>
      <c r="P5049" s="200"/>
      <c r="Q5049" s="200"/>
      <c r="R5049" s="200"/>
      <c r="S5049" s="200"/>
      <c r="T5049" s="201"/>
      <c r="AT5049" s="195" t="s">
        <v>188</v>
      </c>
      <c r="AU5049" s="195" t="s">
        <v>81</v>
      </c>
      <c r="AV5049" s="12" t="s">
        <v>81</v>
      </c>
      <c r="AW5049" s="12" t="s">
        <v>34</v>
      </c>
      <c r="AX5049" s="12" t="s">
        <v>72</v>
      </c>
      <c r="AY5049" s="195" t="s">
        <v>177</v>
      </c>
    </row>
    <row r="5050" spans="2:51" s="12" customFormat="1" ht="12">
      <c r="B5050" s="194"/>
      <c r="D5050" s="191" t="s">
        <v>188</v>
      </c>
      <c r="E5050" s="195" t="s">
        <v>3</v>
      </c>
      <c r="F5050" s="196" t="s">
        <v>3365</v>
      </c>
      <c r="H5050" s="197">
        <v>15.4</v>
      </c>
      <c r="I5050" s="198"/>
      <c r="L5050" s="194"/>
      <c r="M5050" s="199"/>
      <c r="N5050" s="200"/>
      <c r="O5050" s="200"/>
      <c r="P5050" s="200"/>
      <c r="Q5050" s="200"/>
      <c r="R5050" s="200"/>
      <c r="S5050" s="200"/>
      <c r="T5050" s="201"/>
      <c r="AT5050" s="195" t="s">
        <v>188</v>
      </c>
      <c r="AU5050" s="195" t="s">
        <v>81</v>
      </c>
      <c r="AV5050" s="12" t="s">
        <v>81</v>
      </c>
      <c r="AW5050" s="12" t="s">
        <v>34</v>
      </c>
      <c r="AX5050" s="12" t="s">
        <v>72</v>
      </c>
      <c r="AY5050" s="195" t="s">
        <v>177</v>
      </c>
    </row>
    <row r="5051" spans="2:51" s="12" customFormat="1" ht="12">
      <c r="B5051" s="194"/>
      <c r="D5051" s="191" t="s">
        <v>188</v>
      </c>
      <c r="E5051" s="195" t="s">
        <v>3</v>
      </c>
      <c r="F5051" s="196" t="s">
        <v>3365</v>
      </c>
      <c r="H5051" s="197">
        <v>15.4</v>
      </c>
      <c r="I5051" s="198"/>
      <c r="L5051" s="194"/>
      <c r="M5051" s="199"/>
      <c r="N5051" s="200"/>
      <c r="O5051" s="200"/>
      <c r="P5051" s="200"/>
      <c r="Q5051" s="200"/>
      <c r="R5051" s="200"/>
      <c r="S5051" s="200"/>
      <c r="T5051" s="201"/>
      <c r="AT5051" s="195" t="s">
        <v>188</v>
      </c>
      <c r="AU5051" s="195" t="s">
        <v>81</v>
      </c>
      <c r="AV5051" s="12" t="s">
        <v>81</v>
      </c>
      <c r="AW5051" s="12" t="s">
        <v>34</v>
      </c>
      <c r="AX5051" s="12" t="s">
        <v>72</v>
      </c>
      <c r="AY5051" s="195" t="s">
        <v>177</v>
      </c>
    </row>
    <row r="5052" spans="2:51" s="12" customFormat="1" ht="12">
      <c r="B5052" s="194"/>
      <c r="D5052" s="191" t="s">
        <v>188</v>
      </c>
      <c r="E5052" s="195" t="s">
        <v>3</v>
      </c>
      <c r="F5052" s="196" t="s">
        <v>3366</v>
      </c>
      <c r="H5052" s="197">
        <v>15.46</v>
      </c>
      <c r="I5052" s="198"/>
      <c r="L5052" s="194"/>
      <c r="M5052" s="199"/>
      <c r="N5052" s="200"/>
      <c r="O5052" s="200"/>
      <c r="P5052" s="200"/>
      <c r="Q5052" s="200"/>
      <c r="R5052" s="200"/>
      <c r="S5052" s="200"/>
      <c r="T5052" s="201"/>
      <c r="AT5052" s="195" t="s">
        <v>188</v>
      </c>
      <c r="AU5052" s="195" t="s">
        <v>81</v>
      </c>
      <c r="AV5052" s="12" t="s">
        <v>81</v>
      </c>
      <c r="AW5052" s="12" t="s">
        <v>34</v>
      </c>
      <c r="AX5052" s="12" t="s">
        <v>72</v>
      </c>
      <c r="AY5052" s="195" t="s">
        <v>177</v>
      </c>
    </row>
    <row r="5053" spans="2:51" s="12" customFormat="1" ht="12">
      <c r="B5053" s="194"/>
      <c r="D5053" s="191" t="s">
        <v>188</v>
      </c>
      <c r="E5053" s="195" t="s">
        <v>3</v>
      </c>
      <c r="F5053" s="196" t="s">
        <v>3366</v>
      </c>
      <c r="H5053" s="197">
        <v>15.46</v>
      </c>
      <c r="I5053" s="198"/>
      <c r="L5053" s="194"/>
      <c r="M5053" s="199"/>
      <c r="N5053" s="200"/>
      <c r="O5053" s="200"/>
      <c r="P5053" s="200"/>
      <c r="Q5053" s="200"/>
      <c r="R5053" s="200"/>
      <c r="S5053" s="200"/>
      <c r="T5053" s="201"/>
      <c r="AT5053" s="195" t="s">
        <v>188</v>
      </c>
      <c r="AU5053" s="195" t="s">
        <v>81</v>
      </c>
      <c r="AV5053" s="12" t="s">
        <v>81</v>
      </c>
      <c r="AW5053" s="12" t="s">
        <v>34</v>
      </c>
      <c r="AX5053" s="12" t="s">
        <v>72</v>
      </c>
      <c r="AY5053" s="195" t="s">
        <v>177</v>
      </c>
    </row>
    <row r="5054" spans="2:51" s="12" customFormat="1" ht="12">
      <c r="B5054" s="194"/>
      <c r="D5054" s="191" t="s">
        <v>188</v>
      </c>
      <c r="E5054" s="195" t="s">
        <v>3</v>
      </c>
      <c r="F5054" s="196" t="s">
        <v>3381</v>
      </c>
      <c r="H5054" s="197">
        <v>6.84</v>
      </c>
      <c r="I5054" s="198"/>
      <c r="L5054" s="194"/>
      <c r="M5054" s="199"/>
      <c r="N5054" s="200"/>
      <c r="O5054" s="200"/>
      <c r="P5054" s="200"/>
      <c r="Q5054" s="200"/>
      <c r="R5054" s="200"/>
      <c r="S5054" s="200"/>
      <c r="T5054" s="201"/>
      <c r="AT5054" s="195" t="s">
        <v>188</v>
      </c>
      <c r="AU5054" s="195" t="s">
        <v>81</v>
      </c>
      <c r="AV5054" s="12" t="s">
        <v>81</v>
      </c>
      <c r="AW5054" s="12" t="s">
        <v>34</v>
      </c>
      <c r="AX5054" s="12" t="s">
        <v>72</v>
      </c>
      <c r="AY5054" s="195" t="s">
        <v>177</v>
      </c>
    </row>
    <row r="5055" spans="2:51" s="12" customFormat="1" ht="12">
      <c r="B5055" s="194"/>
      <c r="D5055" s="191" t="s">
        <v>188</v>
      </c>
      <c r="E5055" s="195" t="s">
        <v>3</v>
      </c>
      <c r="F5055" s="196" t="s">
        <v>3368</v>
      </c>
      <c r="H5055" s="197">
        <v>10.32</v>
      </c>
      <c r="I5055" s="198"/>
      <c r="L5055" s="194"/>
      <c r="M5055" s="199"/>
      <c r="N5055" s="200"/>
      <c r="O5055" s="200"/>
      <c r="P5055" s="200"/>
      <c r="Q5055" s="200"/>
      <c r="R5055" s="200"/>
      <c r="S5055" s="200"/>
      <c r="T5055" s="201"/>
      <c r="AT5055" s="195" t="s">
        <v>188</v>
      </c>
      <c r="AU5055" s="195" t="s">
        <v>81</v>
      </c>
      <c r="AV5055" s="12" t="s">
        <v>81</v>
      </c>
      <c r="AW5055" s="12" t="s">
        <v>34</v>
      </c>
      <c r="AX5055" s="12" t="s">
        <v>72</v>
      </c>
      <c r="AY5055" s="195" t="s">
        <v>177</v>
      </c>
    </row>
    <row r="5056" spans="2:51" s="12" customFormat="1" ht="12">
      <c r="B5056" s="194"/>
      <c r="D5056" s="191" t="s">
        <v>188</v>
      </c>
      <c r="E5056" s="195" t="s">
        <v>3</v>
      </c>
      <c r="F5056" s="196" t="s">
        <v>3382</v>
      </c>
      <c r="H5056" s="197">
        <v>6.4</v>
      </c>
      <c r="I5056" s="198"/>
      <c r="L5056" s="194"/>
      <c r="M5056" s="199"/>
      <c r="N5056" s="200"/>
      <c r="O5056" s="200"/>
      <c r="P5056" s="200"/>
      <c r="Q5056" s="200"/>
      <c r="R5056" s="200"/>
      <c r="S5056" s="200"/>
      <c r="T5056" s="201"/>
      <c r="AT5056" s="195" t="s">
        <v>188</v>
      </c>
      <c r="AU5056" s="195" t="s">
        <v>81</v>
      </c>
      <c r="AV5056" s="12" t="s">
        <v>81</v>
      </c>
      <c r="AW5056" s="12" t="s">
        <v>34</v>
      </c>
      <c r="AX5056" s="12" t="s">
        <v>72</v>
      </c>
      <c r="AY5056" s="195" t="s">
        <v>177</v>
      </c>
    </row>
    <row r="5057" spans="2:51" s="12" customFormat="1" ht="12">
      <c r="B5057" s="194"/>
      <c r="D5057" s="191" t="s">
        <v>188</v>
      </c>
      <c r="E5057" s="195" t="s">
        <v>3</v>
      </c>
      <c r="F5057" s="196" t="s">
        <v>3383</v>
      </c>
      <c r="H5057" s="197">
        <v>6.9</v>
      </c>
      <c r="I5057" s="198"/>
      <c r="L5057" s="194"/>
      <c r="M5057" s="199"/>
      <c r="N5057" s="200"/>
      <c r="O5057" s="200"/>
      <c r="P5057" s="200"/>
      <c r="Q5057" s="200"/>
      <c r="R5057" s="200"/>
      <c r="S5057" s="200"/>
      <c r="T5057" s="201"/>
      <c r="AT5057" s="195" t="s">
        <v>188</v>
      </c>
      <c r="AU5057" s="195" t="s">
        <v>81</v>
      </c>
      <c r="AV5057" s="12" t="s">
        <v>81</v>
      </c>
      <c r="AW5057" s="12" t="s">
        <v>34</v>
      </c>
      <c r="AX5057" s="12" t="s">
        <v>72</v>
      </c>
      <c r="AY5057" s="195" t="s">
        <v>177</v>
      </c>
    </row>
    <row r="5058" spans="2:51" s="12" customFormat="1" ht="12">
      <c r="B5058" s="194"/>
      <c r="D5058" s="191" t="s">
        <v>188</v>
      </c>
      <c r="E5058" s="195" t="s">
        <v>3</v>
      </c>
      <c r="F5058" s="196" t="s">
        <v>3384</v>
      </c>
      <c r="H5058" s="197">
        <v>15.6</v>
      </c>
      <c r="I5058" s="198"/>
      <c r="L5058" s="194"/>
      <c r="M5058" s="199"/>
      <c r="N5058" s="200"/>
      <c r="O5058" s="200"/>
      <c r="P5058" s="200"/>
      <c r="Q5058" s="200"/>
      <c r="R5058" s="200"/>
      <c r="S5058" s="200"/>
      <c r="T5058" s="201"/>
      <c r="AT5058" s="195" t="s">
        <v>188</v>
      </c>
      <c r="AU5058" s="195" t="s">
        <v>81</v>
      </c>
      <c r="AV5058" s="12" t="s">
        <v>81</v>
      </c>
      <c r="AW5058" s="12" t="s">
        <v>34</v>
      </c>
      <c r="AX5058" s="12" t="s">
        <v>72</v>
      </c>
      <c r="AY5058" s="195" t="s">
        <v>177</v>
      </c>
    </row>
    <row r="5059" spans="2:51" s="12" customFormat="1" ht="12">
      <c r="B5059" s="194"/>
      <c r="D5059" s="191" t="s">
        <v>188</v>
      </c>
      <c r="E5059" s="195" t="s">
        <v>3</v>
      </c>
      <c r="F5059" s="196" t="s">
        <v>3384</v>
      </c>
      <c r="H5059" s="197">
        <v>15.6</v>
      </c>
      <c r="I5059" s="198"/>
      <c r="L5059" s="194"/>
      <c r="M5059" s="199"/>
      <c r="N5059" s="200"/>
      <c r="O5059" s="200"/>
      <c r="P5059" s="200"/>
      <c r="Q5059" s="200"/>
      <c r="R5059" s="200"/>
      <c r="S5059" s="200"/>
      <c r="T5059" s="201"/>
      <c r="AT5059" s="195" t="s">
        <v>188</v>
      </c>
      <c r="AU5059" s="195" t="s">
        <v>81</v>
      </c>
      <c r="AV5059" s="12" t="s">
        <v>81</v>
      </c>
      <c r="AW5059" s="12" t="s">
        <v>34</v>
      </c>
      <c r="AX5059" s="12" t="s">
        <v>72</v>
      </c>
      <c r="AY5059" s="195" t="s">
        <v>177</v>
      </c>
    </row>
    <row r="5060" spans="2:51" s="12" customFormat="1" ht="12">
      <c r="B5060" s="194"/>
      <c r="D5060" s="191" t="s">
        <v>188</v>
      </c>
      <c r="E5060" s="195" t="s">
        <v>3</v>
      </c>
      <c r="F5060" s="196" t="s">
        <v>3384</v>
      </c>
      <c r="H5060" s="197">
        <v>15.6</v>
      </c>
      <c r="I5060" s="198"/>
      <c r="L5060" s="194"/>
      <c r="M5060" s="199"/>
      <c r="N5060" s="200"/>
      <c r="O5060" s="200"/>
      <c r="P5060" s="200"/>
      <c r="Q5060" s="200"/>
      <c r="R5060" s="200"/>
      <c r="S5060" s="200"/>
      <c r="T5060" s="201"/>
      <c r="AT5060" s="195" t="s">
        <v>188</v>
      </c>
      <c r="AU5060" s="195" t="s">
        <v>81</v>
      </c>
      <c r="AV5060" s="12" t="s">
        <v>81</v>
      </c>
      <c r="AW5060" s="12" t="s">
        <v>34</v>
      </c>
      <c r="AX5060" s="12" t="s">
        <v>72</v>
      </c>
      <c r="AY5060" s="195" t="s">
        <v>177</v>
      </c>
    </row>
    <row r="5061" spans="2:51" s="12" customFormat="1" ht="12">
      <c r="B5061" s="194"/>
      <c r="D5061" s="191" t="s">
        <v>188</v>
      </c>
      <c r="E5061" s="195" t="s">
        <v>3</v>
      </c>
      <c r="F5061" s="196" t="s">
        <v>3385</v>
      </c>
      <c r="H5061" s="197">
        <v>15.275</v>
      </c>
      <c r="I5061" s="198"/>
      <c r="L5061" s="194"/>
      <c r="M5061" s="199"/>
      <c r="N5061" s="200"/>
      <c r="O5061" s="200"/>
      <c r="P5061" s="200"/>
      <c r="Q5061" s="200"/>
      <c r="R5061" s="200"/>
      <c r="S5061" s="200"/>
      <c r="T5061" s="201"/>
      <c r="AT5061" s="195" t="s">
        <v>188</v>
      </c>
      <c r="AU5061" s="195" t="s">
        <v>81</v>
      </c>
      <c r="AV5061" s="12" t="s">
        <v>81</v>
      </c>
      <c r="AW5061" s="12" t="s">
        <v>34</v>
      </c>
      <c r="AX5061" s="12" t="s">
        <v>72</v>
      </c>
      <c r="AY5061" s="195" t="s">
        <v>177</v>
      </c>
    </row>
    <row r="5062" spans="2:51" s="12" customFormat="1" ht="12">
      <c r="B5062" s="194"/>
      <c r="D5062" s="191" t="s">
        <v>188</v>
      </c>
      <c r="E5062" s="195" t="s">
        <v>3</v>
      </c>
      <c r="F5062" s="196" t="s">
        <v>3385</v>
      </c>
      <c r="H5062" s="197">
        <v>15.275</v>
      </c>
      <c r="I5062" s="198"/>
      <c r="L5062" s="194"/>
      <c r="M5062" s="199"/>
      <c r="N5062" s="200"/>
      <c r="O5062" s="200"/>
      <c r="P5062" s="200"/>
      <c r="Q5062" s="200"/>
      <c r="R5062" s="200"/>
      <c r="S5062" s="200"/>
      <c r="T5062" s="201"/>
      <c r="AT5062" s="195" t="s">
        <v>188</v>
      </c>
      <c r="AU5062" s="195" t="s">
        <v>81</v>
      </c>
      <c r="AV5062" s="12" t="s">
        <v>81</v>
      </c>
      <c r="AW5062" s="12" t="s">
        <v>34</v>
      </c>
      <c r="AX5062" s="12" t="s">
        <v>72</v>
      </c>
      <c r="AY5062" s="195" t="s">
        <v>177</v>
      </c>
    </row>
    <row r="5063" spans="2:51" s="12" customFormat="1" ht="12">
      <c r="B5063" s="194"/>
      <c r="D5063" s="191" t="s">
        <v>188</v>
      </c>
      <c r="E5063" s="195" t="s">
        <v>3</v>
      </c>
      <c r="F5063" s="196" t="s">
        <v>3385</v>
      </c>
      <c r="H5063" s="197">
        <v>15.275</v>
      </c>
      <c r="I5063" s="198"/>
      <c r="L5063" s="194"/>
      <c r="M5063" s="199"/>
      <c r="N5063" s="200"/>
      <c r="O5063" s="200"/>
      <c r="P5063" s="200"/>
      <c r="Q5063" s="200"/>
      <c r="R5063" s="200"/>
      <c r="S5063" s="200"/>
      <c r="T5063" s="201"/>
      <c r="AT5063" s="195" t="s">
        <v>188</v>
      </c>
      <c r="AU5063" s="195" t="s">
        <v>81</v>
      </c>
      <c r="AV5063" s="12" t="s">
        <v>81</v>
      </c>
      <c r="AW5063" s="12" t="s">
        <v>34</v>
      </c>
      <c r="AX5063" s="12" t="s">
        <v>72</v>
      </c>
      <c r="AY5063" s="195" t="s">
        <v>177</v>
      </c>
    </row>
    <row r="5064" spans="2:51" s="12" customFormat="1" ht="12">
      <c r="B5064" s="194"/>
      <c r="D5064" s="191" t="s">
        <v>188</v>
      </c>
      <c r="E5064" s="195" t="s">
        <v>3</v>
      </c>
      <c r="F5064" s="196" t="s">
        <v>3386</v>
      </c>
      <c r="H5064" s="197">
        <v>7.12</v>
      </c>
      <c r="I5064" s="198"/>
      <c r="L5064" s="194"/>
      <c r="M5064" s="199"/>
      <c r="N5064" s="200"/>
      <c r="O5064" s="200"/>
      <c r="P5064" s="200"/>
      <c r="Q5064" s="200"/>
      <c r="R5064" s="200"/>
      <c r="S5064" s="200"/>
      <c r="T5064" s="201"/>
      <c r="AT5064" s="195" t="s">
        <v>188</v>
      </c>
      <c r="AU5064" s="195" t="s">
        <v>81</v>
      </c>
      <c r="AV5064" s="12" t="s">
        <v>81</v>
      </c>
      <c r="AW5064" s="12" t="s">
        <v>34</v>
      </c>
      <c r="AX5064" s="12" t="s">
        <v>72</v>
      </c>
      <c r="AY5064" s="195" t="s">
        <v>177</v>
      </c>
    </row>
    <row r="5065" spans="2:51" s="12" customFormat="1" ht="12">
      <c r="B5065" s="194"/>
      <c r="D5065" s="191" t="s">
        <v>188</v>
      </c>
      <c r="E5065" s="195" t="s">
        <v>3</v>
      </c>
      <c r="F5065" s="196" t="s">
        <v>3387</v>
      </c>
      <c r="H5065" s="197">
        <v>21.45</v>
      </c>
      <c r="I5065" s="198"/>
      <c r="L5065" s="194"/>
      <c r="M5065" s="199"/>
      <c r="N5065" s="200"/>
      <c r="O5065" s="200"/>
      <c r="P5065" s="200"/>
      <c r="Q5065" s="200"/>
      <c r="R5065" s="200"/>
      <c r="S5065" s="200"/>
      <c r="T5065" s="201"/>
      <c r="AT5065" s="195" t="s">
        <v>188</v>
      </c>
      <c r="AU5065" s="195" t="s">
        <v>81</v>
      </c>
      <c r="AV5065" s="12" t="s">
        <v>81</v>
      </c>
      <c r="AW5065" s="12" t="s">
        <v>34</v>
      </c>
      <c r="AX5065" s="12" t="s">
        <v>72</v>
      </c>
      <c r="AY5065" s="195" t="s">
        <v>177</v>
      </c>
    </row>
    <row r="5066" spans="2:51" s="12" customFormat="1" ht="12">
      <c r="B5066" s="194"/>
      <c r="D5066" s="191" t="s">
        <v>188</v>
      </c>
      <c r="E5066" s="195" t="s">
        <v>3</v>
      </c>
      <c r="F5066" s="196" t="s">
        <v>3388</v>
      </c>
      <c r="H5066" s="197">
        <v>12.8</v>
      </c>
      <c r="I5066" s="198"/>
      <c r="L5066" s="194"/>
      <c r="M5066" s="199"/>
      <c r="N5066" s="200"/>
      <c r="O5066" s="200"/>
      <c r="P5066" s="200"/>
      <c r="Q5066" s="200"/>
      <c r="R5066" s="200"/>
      <c r="S5066" s="200"/>
      <c r="T5066" s="201"/>
      <c r="AT5066" s="195" t="s">
        <v>188</v>
      </c>
      <c r="AU5066" s="195" t="s">
        <v>81</v>
      </c>
      <c r="AV5066" s="12" t="s">
        <v>81</v>
      </c>
      <c r="AW5066" s="12" t="s">
        <v>34</v>
      </c>
      <c r="AX5066" s="12" t="s">
        <v>72</v>
      </c>
      <c r="AY5066" s="195" t="s">
        <v>177</v>
      </c>
    </row>
    <row r="5067" spans="2:51" s="12" customFormat="1" ht="12">
      <c r="B5067" s="194"/>
      <c r="D5067" s="191" t="s">
        <v>188</v>
      </c>
      <c r="E5067" s="195" t="s">
        <v>3</v>
      </c>
      <c r="F5067" s="196" t="s">
        <v>3389</v>
      </c>
      <c r="H5067" s="197">
        <v>10.7</v>
      </c>
      <c r="I5067" s="198"/>
      <c r="L5067" s="194"/>
      <c r="M5067" s="199"/>
      <c r="N5067" s="200"/>
      <c r="O5067" s="200"/>
      <c r="P5067" s="200"/>
      <c r="Q5067" s="200"/>
      <c r="R5067" s="200"/>
      <c r="S5067" s="200"/>
      <c r="T5067" s="201"/>
      <c r="AT5067" s="195" t="s">
        <v>188</v>
      </c>
      <c r="AU5067" s="195" t="s">
        <v>81</v>
      </c>
      <c r="AV5067" s="12" t="s">
        <v>81</v>
      </c>
      <c r="AW5067" s="12" t="s">
        <v>34</v>
      </c>
      <c r="AX5067" s="12" t="s">
        <v>72</v>
      </c>
      <c r="AY5067" s="195" t="s">
        <v>177</v>
      </c>
    </row>
    <row r="5068" spans="2:51" s="12" customFormat="1" ht="12">
      <c r="B5068" s="194"/>
      <c r="D5068" s="191" t="s">
        <v>188</v>
      </c>
      <c r="E5068" s="195" t="s">
        <v>3</v>
      </c>
      <c r="F5068" s="196" t="s">
        <v>3377</v>
      </c>
      <c r="H5068" s="197">
        <v>16.5</v>
      </c>
      <c r="I5068" s="198"/>
      <c r="L5068" s="194"/>
      <c r="M5068" s="199"/>
      <c r="N5068" s="200"/>
      <c r="O5068" s="200"/>
      <c r="P5068" s="200"/>
      <c r="Q5068" s="200"/>
      <c r="R5068" s="200"/>
      <c r="S5068" s="200"/>
      <c r="T5068" s="201"/>
      <c r="AT5068" s="195" t="s">
        <v>188</v>
      </c>
      <c r="AU5068" s="195" t="s">
        <v>81</v>
      </c>
      <c r="AV5068" s="12" t="s">
        <v>81</v>
      </c>
      <c r="AW5068" s="12" t="s">
        <v>34</v>
      </c>
      <c r="AX5068" s="12" t="s">
        <v>72</v>
      </c>
      <c r="AY5068" s="195" t="s">
        <v>177</v>
      </c>
    </row>
    <row r="5069" spans="2:51" s="12" customFormat="1" ht="12">
      <c r="B5069" s="194"/>
      <c r="D5069" s="191" t="s">
        <v>188</v>
      </c>
      <c r="E5069" s="195" t="s">
        <v>3</v>
      </c>
      <c r="F5069" s="196" t="s">
        <v>3390</v>
      </c>
      <c r="H5069" s="197">
        <v>12.3</v>
      </c>
      <c r="I5069" s="198"/>
      <c r="L5069" s="194"/>
      <c r="M5069" s="199"/>
      <c r="N5069" s="200"/>
      <c r="O5069" s="200"/>
      <c r="P5069" s="200"/>
      <c r="Q5069" s="200"/>
      <c r="R5069" s="200"/>
      <c r="S5069" s="200"/>
      <c r="T5069" s="201"/>
      <c r="AT5069" s="195" t="s">
        <v>188</v>
      </c>
      <c r="AU5069" s="195" t="s">
        <v>81</v>
      </c>
      <c r="AV5069" s="12" t="s">
        <v>81</v>
      </c>
      <c r="AW5069" s="12" t="s">
        <v>34</v>
      </c>
      <c r="AX5069" s="12" t="s">
        <v>72</v>
      </c>
      <c r="AY5069" s="195" t="s">
        <v>177</v>
      </c>
    </row>
    <row r="5070" spans="2:51" s="12" customFormat="1" ht="12">
      <c r="B5070" s="194"/>
      <c r="D5070" s="191" t="s">
        <v>188</v>
      </c>
      <c r="E5070" s="195" t="s">
        <v>3</v>
      </c>
      <c r="F5070" s="196" t="s">
        <v>3390</v>
      </c>
      <c r="H5070" s="197">
        <v>12.3</v>
      </c>
      <c r="I5070" s="198"/>
      <c r="L5070" s="194"/>
      <c r="M5070" s="199"/>
      <c r="N5070" s="200"/>
      <c r="O5070" s="200"/>
      <c r="P5070" s="200"/>
      <c r="Q5070" s="200"/>
      <c r="R5070" s="200"/>
      <c r="S5070" s="200"/>
      <c r="T5070" s="201"/>
      <c r="AT5070" s="195" t="s">
        <v>188</v>
      </c>
      <c r="AU5070" s="195" t="s">
        <v>81</v>
      </c>
      <c r="AV5070" s="12" t="s">
        <v>81</v>
      </c>
      <c r="AW5070" s="12" t="s">
        <v>34</v>
      </c>
      <c r="AX5070" s="12" t="s">
        <v>72</v>
      </c>
      <c r="AY5070" s="195" t="s">
        <v>177</v>
      </c>
    </row>
    <row r="5071" spans="2:51" s="12" customFormat="1" ht="12">
      <c r="B5071" s="194"/>
      <c r="D5071" s="191" t="s">
        <v>188</v>
      </c>
      <c r="E5071" s="195" t="s">
        <v>3</v>
      </c>
      <c r="F5071" s="196" t="s">
        <v>504</v>
      </c>
      <c r="H5071" s="197">
        <v>50</v>
      </c>
      <c r="I5071" s="198"/>
      <c r="L5071" s="194"/>
      <c r="M5071" s="199"/>
      <c r="N5071" s="200"/>
      <c r="O5071" s="200"/>
      <c r="P5071" s="200"/>
      <c r="Q5071" s="200"/>
      <c r="R5071" s="200"/>
      <c r="S5071" s="200"/>
      <c r="T5071" s="201"/>
      <c r="AT5071" s="195" t="s">
        <v>188</v>
      </c>
      <c r="AU5071" s="195" t="s">
        <v>81</v>
      </c>
      <c r="AV5071" s="12" t="s">
        <v>81</v>
      </c>
      <c r="AW5071" s="12" t="s">
        <v>34</v>
      </c>
      <c r="AX5071" s="12" t="s">
        <v>72</v>
      </c>
      <c r="AY5071" s="195" t="s">
        <v>177</v>
      </c>
    </row>
    <row r="5072" spans="2:51" s="14" customFormat="1" ht="12">
      <c r="B5072" s="221"/>
      <c r="D5072" s="191" t="s">
        <v>188</v>
      </c>
      <c r="E5072" s="222" t="s">
        <v>3</v>
      </c>
      <c r="F5072" s="223" t="s">
        <v>366</v>
      </c>
      <c r="H5072" s="224">
        <v>470.57500000000005</v>
      </c>
      <c r="I5072" s="225"/>
      <c r="L5072" s="221"/>
      <c r="M5072" s="226"/>
      <c r="N5072" s="227"/>
      <c r="O5072" s="227"/>
      <c r="P5072" s="227"/>
      <c r="Q5072" s="227"/>
      <c r="R5072" s="227"/>
      <c r="S5072" s="227"/>
      <c r="T5072" s="228"/>
      <c r="AT5072" s="222" t="s">
        <v>188</v>
      </c>
      <c r="AU5072" s="222" t="s">
        <v>81</v>
      </c>
      <c r="AV5072" s="14" t="s">
        <v>194</v>
      </c>
      <c r="AW5072" s="14" t="s">
        <v>34</v>
      </c>
      <c r="AX5072" s="14" t="s">
        <v>72</v>
      </c>
      <c r="AY5072" s="222" t="s">
        <v>177</v>
      </c>
    </row>
    <row r="5073" spans="2:51" s="12" customFormat="1" ht="12">
      <c r="B5073" s="194"/>
      <c r="D5073" s="191" t="s">
        <v>188</v>
      </c>
      <c r="E5073" s="195" t="s">
        <v>3</v>
      </c>
      <c r="F5073" s="196" t="s">
        <v>3359</v>
      </c>
      <c r="H5073" s="197">
        <v>13.7</v>
      </c>
      <c r="I5073" s="198"/>
      <c r="L5073" s="194"/>
      <c r="M5073" s="199"/>
      <c r="N5073" s="200"/>
      <c r="O5073" s="200"/>
      <c r="P5073" s="200"/>
      <c r="Q5073" s="200"/>
      <c r="R5073" s="200"/>
      <c r="S5073" s="200"/>
      <c r="T5073" s="201"/>
      <c r="AT5073" s="195" t="s">
        <v>188</v>
      </c>
      <c r="AU5073" s="195" t="s">
        <v>81</v>
      </c>
      <c r="AV5073" s="12" t="s">
        <v>81</v>
      </c>
      <c r="AW5073" s="12" t="s">
        <v>34</v>
      </c>
      <c r="AX5073" s="12" t="s">
        <v>72</v>
      </c>
      <c r="AY5073" s="195" t="s">
        <v>177</v>
      </c>
    </row>
    <row r="5074" spans="2:51" s="12" customFormat="1" ht="12">
      <c r="B5074" s="194"/>
      <c r="D5074" s="191" t="s">
        <v>188</v>
      </c>
      <c r="E5074" s="195" t="s">
        <v>3</v>
      </c>
      <c r="F5074" s="196" t="s">
        <v>3359</v>
      </c>
      <c r="H5074" s="197">
        <v>13.7</v>
      </c>
      <c r="I5074" s="198"/>
      <c r="L5074" s="194"/>
      <c r="M5074" s="199"/>
      <c r="N5074" s="200"/>
      <c r="O5074" s="200"/>
      <c r="P5074" s="200"/>
      <c r="Q5074" s="200"/>
      <c r="R5074" s="200"/>
      <c r="S5074" s="200"/>
      <c r="T5074" s="201"/>
      <c r="AT5074" s="195" t="s">
        <v>188</v>
      </c>
      <c r="AU5074" s="195" t="s">
        <v>81</v>
      </c>
      <c r="AV5074" s="12" t="s">
        <v>81</v>
      </c>
      <c r="AW5074" s="12" t="s">
        <v>34</v>
      </c>
      <c r="AX5074" s="12" t="s">
        <v>72</v>
      </c>
      <c r="AY5074" s="195" t="s">
        <v>177</v>
      </c>
    </row>
    <row r="5075" spans="2:51" s="12" customFormat="1" ht="12">
      <c r="B5075" s="194"/>
      <c r="D5075" s="191" t="s">
        <v>188</v>
      </c>
      <c r="E5075" s="195" t="s">
        <v>3</v>
      </c>
      <c r="F5075" s="196" t="s">
        <v>3360</v>
      </c>
      <c r="H5075" s="197">
        <v>14.8</v>
      </c>
      <c r="I5075" s="198"/>
      <c r="L5075" s="194"/>
      <c r="M5075" s="199"/>
      <c r="N5075" s="200"/>
      <c r="O5075" s="200"/>
      <c r="P5075" s="200"/>
      <c r="Q5075" s="200"/>
      <c r="R5075" s="200"/>
      <c r="S5075" s="200"/>
      <c r="T5075" s="201"/>
      <c r="AT5075" s="195" t="s">
        <v>188</v>
      </c>
      <c r="AU5075" s="195" t="s">
        <v>81</v>
      </c>
      <c r="AV5075" s="12" t="s">
        <v>81</v>
      </c>
      <c r="AW5075" s="12" t="s">
        <v>34</v>
      </c>
      <c r="AX5075" s="12" t="s">
        <v>72</v>
      </c>
      <c r="AY5075" s="195" t="s">
        <v>177</v>
      </c>
    </row>
    <row r="5076" spans="2:51" s="12" customFormat="1" ht="12">
      <c r="B5076" s="194"/>
      <c r="D5076" s="191" t="s">
        <v>188</v>
      </c>
      <c r="E5076" s="195" t="s">
        <v>3</v>
      </c>
      <c r="F5076" s="196" t="s">
        <v>3361</v>
      </c>
      <c r="H5076" s="197">
        <v>10.4</v>
      </c>
      <c r="I5076" s="198"/>
      <c r="L5076" s="194"/>
      <c r="M5076" s="199"/>
      <c r="N5076" s="200"/>
      <c r="O5076" s="200"/>
      <c r="P5076" s="200"/>
      <c r="Q5076" s="200"/>
      <c r="R5076" s="200"/>
      <c r="S5076" s="200"/>
      <c r="T5076" s="201"/>
      <c r="AT5076" s="195" t="s">
        <v>188</v>
      </c>
      <c r="AU5076" s="195" t="s">
        <v>81</v>
      </c>
      <c r="AV5076" s="12" t="s">
        <v>81</v>
      </c>
      <c r="AW5076" s="12" t="s">
        <v>34</v>
      </c>
      <c r="AX5076" s="12" t="s">
        <v>72</v>
      </c>
      <c r="AY5076" s="195" t="s">
        <v>177</v>
      </c>
    </row>
    <row r="5077" spans="2:51" s="12" customFormat="1" ht="12">
      <c r="B5077" s="194"/>
      <c r="D5077" s="191" t="s">
        <v>188</v>
      </c>
      <c r="E5077" s="195" t="s">
        <v>3</v>
      </c>
      <c r="F5077" s="196" t="s">
        <v>3379</v>
      </c>
      <c r="H5077" s="197">
        <v>10.3</v>
      </c>
      <c r="I5077" s="198"/>
      <c r="L5077" s="194"/>
      <c r="M5077" s="199"/>
      <c r="N5077" s="200"/>
      <c r="O5077" s="200"/>
      <c r="P5077" s="200"/>
      <c r="Q5077" s="200"/>
      <c r="R5077" s="200"/>
      <c r="S5077" s="200"/>
      <c r="T5077" s="201"/>
      <c r="AT5077" s="195" t="s">
        <v>188</v>
      </c>
      <c r="AU5077" s="195" t="s">
        <v>81</v>
      </c>
      <c r="AV5077" s="12" t="s">
        <v>81</v>
      </c>
      <c r="AW5077" s="12" t="s">
        <v>34</v>
      </c>
      <c r="AX5077" s="12" t="s">
        <v>72</v>
      </c>
      <c r="AY5077" s="195" t="s">
        <v>177</v>
      </c>
    </row>
    <row r="5078" spans="2:51" s="12" customFormat="1" ht="12">
      <c r="B5078" s="194"/>
      <c r="D5078" s="191" t="s">
        <v>188</v>
      </c>
      <c r="E5078" s="195" t="s">
        <v>3</v>
      </c>
      <c r="F5078" s="196" t="s">
        <v>3363</v>
      </c>
      <c r="H5078" s="197">
        <v>14.4</v>
      </c>
      <c r="I5078" s="198"/>
      <c r="L5078" s="194"/>
      <c r="M5078" s="199"/>
      <c r="N5078" s="200"/>
      <c r="O5078" s="200"/>
      <c r="P5078" s="200"/>
      <c r="Q5078" s="200"/>
      <c r="R5078" s="200"/>
      <c r="S5078" s="200"/>
      <c r="T5078" s="201"/>
      <c r="AT5078" s="195" t="s">
        <v>188</v>
      </c>
      <c r="AU5078" s="195" t="s">
        <v>81</v>
      </c>
      <c r="AV5078" s="12" t="s">
        <v>81</v>
      </c>
      <c r="AW5078" s="12" t="s">
        <v>34</v>
      </c>
      <c r="AX5078" s="12" t="s">
        <v>72</v>
      </c>
      <c r="AY5078" s="195" t="s">
        <v>177</v>
      </c>
    </row>
    <row r="5079" spans="2:51" s="12" customFormat="1" ht="12">
      <c r="B5079" s="194"/>
      <c r="D5079" s="191" t="s">
        <v>188</v>
      </c>
      <c r="E5079" s="195" t="s">
        <v>3</v>
      </c>
      <c r="F5079" s="196" t="s">
        <v>3362</v>
      </c>
      <c r="H5079" s="197">
        <v>14.5</v>
      </c>
      <c r="I5079" s="198"/>
      <c r="L5079" s="194"/>
      <c r="M5079" s="199"/>
      <c r="N5079" s="200"/>
      <c r="O5079" s="200"/>
      <c r="P5079" s="200"/>
      <c r="Q5079" s="200"/>
      <c r="R5079" s="200"/>
      <c r="S5079" s="200"/>
      <c r="T5079" s="201"/>
      <c r="AT5079" s="195" t="s">
        <v>188</v>
      </c>
      <c r="AU5079" s="195" t="s">
        <v>81</v>
      </c>
      <c r="AV5079" s="12" t="s">
        <v>81</v>
      </c>
      <c r="AW5079" s="12" t="s">
        <v>34</v>
      </c>
      <c r="AX5079" s="12" t="s">
        <v>72</v>
      </c>
      <c r="AY5079" s="195" t="s">
        <v>177</v>
      </c>
    </row>
    <row r="5080" spans="2:51" s="12" customFormat="1" ht="12">
      <c r="B5080" s="194"/>
      <c r="D5080" s="191" t="s">
        <v>188</v>
      </c>
      <c r="E5080" s="195" t="s">
        <v>3</v>
      </c>
      <c r="F5080" s="196" t="s">
        <v>3380</v>
      </c>
      <c r="H5080" s="197">
        <v>20</v>
      </c>
      <c r="I5080" s="198"/>
      <c r="L5080" s="194"/>
      <c r="M5080" s="199"/>
      <c r="N5080" s="200"/>
      <c r="O5080" s="200"/>
      <c r="P5080" s="200"/>
      <c r="Q5080" s="200"/>
      <c r="R5080" s="200"/>
      <c r="S5080" s="200"/>
      <c r="T5080" s="201"/>
      <c r="AT5080" s="195" t="s">
        <v>188</v>
      </c>
      <c r="AU5080" s="195" t="s">
        <v>81</v>
      </c>
      <c r="AV5080" s="12" t="s">
        <v>81</v>
      </c>
      <c r="AW5080" s="12" t="s">
        <v>34</v>
      </c>
      <c r="AX5080" s="12" t="s">
        <v>72</v>
      </c>
      <c r="AY5080" s="195" t="s">
        <v>177</v>
      </c>
    </row>
    <row r="5081" spans="2:51" s="12" customFormat="1" ht="12">
      <c r="B5081" s="194"/>
      <c r="D5081" s="191" t="s">
        <v>188</v>
      </c>
      <c r="E5081" s="195" t="s">
        <v>3</v>
      </c>
      <c r="F5081" s="196" t="s">
        <v>3365</v>
      </c>
      <c r="H5081" s="197">
        <v>15.4</v>
      </c>
      <c r="I5081" s="198"/>
      <c r="L5081" s="194"/>
      <c r="M5081" s="199"/>
      <c r="N5081" s="200"/>
      <c r="O5081" s="200"/>
      <c r="P5081" s="200"/>
      <c r="Q5081" s="200"/>
      <c r="R5081" s="200"/>
      <c r="S5081" s="200"/>
      <c r="T5081" s="201"/>
      <c r="AT5081" s="195" t="s">
        <v>188</v>
      </c>
      <c r="AU5081" s="195" t="s">
        <v>81</v>
      </c>
      <c r="AV5081" s="12" t="s">
        <v>81</v>
      </c>
      <c r="AW5081" s="12" t="s">
        <v>34</v>
      </c>
      <c r="AX5081" s="12" t="s">
        <v>72</v>
      </c>
      <c r="AY5081" s="195" t="s">
        <v>177</v>
      </c>
    </row>
    <row r="5082" spans="2:51" s="12" customFormat="1" ht="12">
      <c r="B5082" s="194"/>
      <c r="D5082" s="191" t="s">
        <v>188</v>
      </c>
      <c r="E5082" s="195" t="s">
        <v>3</v>
      </c>
      <c r="F5082" s="196" t="s">
        <v>3365</v>
      </c>
      <c r="H5082" s="197">
        <v>15.4</v>
      </c>
      <c r="I5082" s="198"/>
      <c r="L5082" s="194"/>
      <c r="M5082" s="199"/>
      <c r="N5082" s="200"/>
      <c r="O5082" s="200"/>
      <c r="P5082" s="200"/>
      <c r="Q5082" s="200"/>
      <c r="R5082" s="200"/>
      <c r="S5082" s="200"/>
      <c r="T5082" s="201"/>
      <c r="AT5082" s="195" t="s">
        <v>188</v>
      </c>
      <c r="AU5082" s="195" t="s">
        <v>81</v>
      </c>
      <c r="AV5082" s="12" t="s">
        <v>81</v>
      </c>
      <c r="AW5082" s="12" t="s">
        <v>34</v>
      </c>
      <c r="AX5082" s="12" t="s">
        <v>72</v>
      </c>
      <c r="AY5082" s="195" t="s">
        <v>177</v>
      </c>
    </row>
    <row r="5083" spans="2:51" s="12" customFormat="1" ht="12">
      <c r="B5083" s="194"/>
      <c r="D5083" s="191" t="s">
        <v>188</v>
      </c>
      <c r="E5083" s="195" t="s">
        <v>3</v>
      </c>
      <c r="F5083" s="196" t="s">
        <v>3365</v>
      </c>
      <c r="H5083" s="197">
        <v>15.4</v>
      </c>
      <c r="I5083" s="198"/>
      <c r="L5083" s="194"/>
      <c r="M5083" s="199"/>
      <c r="N5083" s="200"/>
      <c r="O5083" s="200"/>
      <c r="P5083" s="200"/>
      <c r="Q5083" s="200"/>
      <c r="R5083" s="200"/>
      <c r="S5083" s="200"/>
      <c r="T5083" s="201"/>
      <c r="AT5083" s="195" t="s">
        <v>188</v>
      </c>
      <c r="AU5083" s="195" t="s">
        <v>81</v>
      </c>
      <c r="AV5083" s="12" t="s">
        <v>81</v>
      </c>
      <c r="AW5083" s="12" t="s">
        <v>34</v>
      </c>
      <c r="AX5083" s="12" t="s">
        <v>72</v>
      </c>
      <c r="AY5083" s="195" t="s">
        <v>177</v>
      </c>
    </row>
    <row r="5084" spans="2:51" s="12" customFormat="1" ht="12">
      <c r="B5084" s="194"/>
      <c r="D5084" s="191" t="s">
        <v>188</v>
      </c>
      <c r="E5084" s="195" t="s">
        <v>3</v>
      </c>
      <c r="F5084" s="196" t="s">
        <v>3365</v>
      </c>
      <c r="H5084" s="197">
        <v>15.4</v>
      </c>
      <c r="I5084" s="198"/>
      <c r="L5084" s="194"/>
      <c r="M5084" s="199"/>
      <c r="N5084" s="200"/>
      <c r="O5084" s="200"/>
      <c r="P5084" s="200"/>
      <c r="Q5084" s="200"/>
      <c r="R5084" s="200"/>
      <c r="S5084" s="200"/>
      <c r="T5084" s="201"/>
      <c r="AT5084" s="195" t="s">
        <v>188</v>
      </c>
      <c r="AU5084" s="195" t="s">
        <v>81</v>
      </c>
      <c r="AV5084" s="12" t="s">
        <v>81</v>
      </c>
      <c r="AW5084" s="12" t="s">
        <v>34</v>
      </c>
      <c r="AX5084" s="12" t="s">
        <v>72</v>
      </c>
      <c r="AY5084" s="195" t="s">
        <v>177</v>
      </c>
    </row>
    <row r="5085" spans="2:51" s="12" customFormat="1" ht="12">
      <c r="B5085" s="194"/>
      <c r="D5085" s="191" t="s">
        <v>188</v>
      </c>
      <c r="E5085" s="195" t="s">
        <v>3</v>
      </c>
      <c r="F5085" s="196" t="s">
        <v>3366</v>
      </c>
      <c r="H5085" s="197">
        <v>15.46</v>
      </c>
      <c r="I5085" s="198"/>
      <c r="L5085" s="194"/>
      <c r="M5085" s="199"/>
      <c r="N5085" s="200"/>
      <c r="O5085" s="200"/>
      <c r="P5085" s="200"/>
      <c r="Q5085" s="200"/>
      <c r="R5085" s="200"/>
      <c r="S5085" s="200"/>
      <c r="T5085" s="201"/>
      <c r="AT5085" s="195" t="s">
        <v>188</v>
      </c>
      <c r="AU5085" s="195" t="s">
        <v>81</v>
      </c>
      <c r="AV5085" s="12" t="s">
        <v>81</v>
      </c>
      <c r="AW5085" s="12" t="s">
        <v>34</v>
      </c>
      <c r="AX5085" s="12" t="s">
        <v>72</v>
      </c>
      <c r="AY5085" s="195" t="s">
        <v>177</v>
      </c>
    </row>
    <row r="5086" spans="2:51" s="12" customFormat="1" ht="12">
      <c r="B5086" s="194"/>
      <c r="D5086" s="191" t="s">
        <v>188</v>
      </c>
      <c r="E5086" s="195" t="s">
        <v>3</v>
      </c>
      <c r="F5086" s="196" t="s">
        <v>3366</v>
      </c>
      <c r="H5086" s="197">
        <v>15.46</v>
      </c>
      <c r="I5086" s="198"/>
      <c r="L5086" s="194"/>
      <c r="M5086" s="199"/>
      <c r="N5086" s="200"/>
      <c r="O5086" s="200"/>
      <c r="P5086" s="200"/>
      <c r="Q5086" s="200"/>
      <c r="R5086" s="200"/>
      <c r="S5086" s="200"/>
      <c r="T5086" s="201"/>
      <c r="AT5086" s="195" t="s">
        <v>188</v>
      </c>
      <c r="AU5086" s="195" t="s">
        <v>81</v>
      </c>
      <c r="AV5086" s="12" t="s">
        <v>81</v>
      </c>
      <c r="AW5086" s="12" t="s">
        <v>34</v>
      </c>
      <c r="AX5086" s="12" t="s">
        <v>72</v>
      </c>
      <c r="AY5086" s="195" t="s">
        <v>177</v>
      </c>
    </row>
    <row r="5087" spans="2:51" s="12" customFormat="1" ht="12">
      <c r="B5087" s="194"/>
      <c r="D5087" s="191" t="s">
        <v>188</v>
      </c>
      <c r="E5087" s="195" t="s">
        <v>3</v>
      </c>
      <c r="F5087" s="196" t="s">
        <v>3381</v>
      </c>
      <c r="H5087" s="197">
        <v>6.84</v>
      </c>
      <c r="I5087" s="198"/>
      <c r="L5087" s="194"/>
      <c r="M5087" s="199"/>
      <c r="N5087" s="200"/>
      <c r="O5087" s="200"/>
      <c r="P5087" s="200"/>
      <c r="Q5087" s="200"/>
      <c r="R5087" s="200"/>
      <c r="S5087" s="200"/>
      <c r="T5087" s="201"/>
      <c r="AT5087" s="195" t="s">
        <v>188</v>
      </c>
      <c r="AU5087" s="195" t="s">
        <v>81</v>
      </c>
      <c r="AV5087" s="12" t="s">
        <v>81</v>
      </c>
      <c r="AW5087" s="12" t="s">
        <v>34</v>
      </c>
      <c r="AX5087" s="12" t="s">
        <v>72</v>
      </c>
      <c r="AY5087" s="195" t="s">
        <v>177</v>
      </c>
    </row>
    <row r="5088" spans="2:51" s="12" customFormat="1" ht="12">
      <c r="B5088" s="194"/>
      <c r="D5088" s="191" t="s">
        <v>188</v>
      </c>
      <c r="E5088" s="195" t="s">
        <v>3</v>
      </c>
      <c r="F5088" s="196" t="s">
        <v>3368</v>
      </c>
      <c r="H5088" s="197">
        <v>10.32</v>
      </c>
      <c r="I5088" s="198"/>
      <c r="L5088" s="194"/>
      <c r="M5088" s="199"/>
      <c r="N5088" s="200"/>
      <c r="O5088" s="200"/>
      <c r="P5088" s="200"/>
      <c r="Q5088" s="200"/>
      <c r="R5088" s="200"/>
      <c r="S5088" s="200"/>
      <c r="T5088" s="201"/>
      <c r="AT5088" s="195" t="s">
        <v>188</v>
      </c>
      <c r="AU5088" s="195" t="s">
        <v>81</v>
      </c>
      <c r="AV5088" s="12" t="s">
        <v>81</v>
      </c>
      <c r="AW5088" s="12" t="s">
        <v>34</v>
      </c>
      <c r="AX5088" s="12" t="s">
        <v>72</v>
      </c>
      <c r="AY5088" s="195" t="s">
        <v>177</v>
      </c>
    </row>
    <row r="5089" spans="2:51" s="12" customFormat="1" ht="12">
      <c r="B5089" s="194"/>
      <c r="D5089" s="191" t="s">
        <v>188</v>
      </c>
      <c r="E5089" s="195" t="s">
        <v>3</v>
      </c>
      <c r="F5089" s="196" t="s">
        <v>3382</v>
      </c>
      <c r="H5089" s="197">
        <v>6.4</v>
      </c>
      <c r="I5089" s="198"/>
      <c r="L5089" s="194"/>
      <c r="M5089" s="199"/>
      <c r="N5089" s="200"/>
      <c r="O5089" s="200"/>
      <c r="P5089" s="200"/>
      <c r="Q5089" s="200"/>
      <c r="R5089" s="200"/>
      <c r="S5089" s="200"/>
      <c r="T5089" s="201"/>
      <c r="AT5089" s="195" t="s">
        <v>188</v>
      </c>
      <c r="AU5089" s="195" t="s">
        <v>81</v>
      </c>
      <c r="AV5089" s="12" t="s">
        <v>81</v>
      </c>
      <c r="AW5089" s="12" t="s">
        <v>34</v>
      </c>
      <c r="AX5089" s="12" t="s">
        <v>72</v>
      </c>
      <c r="AY5089" s="195" t="s">
        <v>177</v>
      </c>
    </row>
    <row r="5090" spans="2:51" s="12" customFormat="1" ht="12">
      <c r="B5090" s="194"/>
      <c r="D5090" s="191" t="s">
        <v>188</v>
      </c>
      <c r="E5090" s="195" t="s">
        <v>3</v>
      </c>
      <c r="F5090" s="196" t="s">
        <v>3383</v>
      </c>
      <c r="H5090" s="197">
        <v>6.9</v>
      </c>
      <c r="I5090" s="198"/>
      <c r="L5090" s="194"/>
      <c r="M5090" s="199"/>
      <c r="N5090" s="200"/>
      <c r="O5090" s="200"/>
      <c r="P5090" s="200"/>
      <c r="Q5090" s="200"/>
      <c r="R5090" s="200"/>
      <c r="S5090" s="200"/>
      <c r="T5090" s="201"/>
      <c r="AT5090" s="195" t="s">
        <v>188</v>
      </c>
      <c r="AU5090" s="195" t="s">
        <v>81</v>
      </c>
      <c r="AV5090" s="12" t="s">
        <v>81</v>
      </c>
      <c r="AW5090" s="12" t="s">
        <v>34</v>
      </c>
      <c r="AX5090" s="12" t="s">
        <v>72</v>
      </c>
      <c r="AY5090" s="195" t="s">
        <v>177</v>
      </c>
    </row>
    <row r="5091" spans="2:51" s="12" customFormat="1" ht="12">
      <c r="B5091" s="194"/>
      <c r="D5091" s="191" t="s">
        <v>188</v>
      </c>
      <c r="E5091" s="195" t="s">
        <v>3</v>
      </c>
      <c r="F5091" s="196" t="s">
        <v>3384</v>
      </c>
      <c r="H5091" s="197">
        <v>15.6</v>
      </c>
      <c r="I5091" s="198"/>
      <c r="L5091" s="194"/>
      <c r="M5091" s="199"/>
      <c r="N5091" s="200"/>
      <c r="O5091" s="200"/>
      <c r="P5091" s="200"/>
      <c r="Q5091" s="200"/>
      <c r="R5091" s="200"/>
      <c r="S5091" s="200"/>
      <c r="T5091" s="201"/>
      <c r="AT5091" s="195" t="s">
        <v>188</v>
      </c>
      <c r="AU5091" s="195" t="s">
        <v>81</v>
      </c>
      <c r="AV5091" s="12" t="s">
        <v>81</v>
      </c>
      <c r="AW5091" s="12" t="s">
        <v>34</v>
      </c>
      <c r="AX5091" s="12" t="s">
        <v>72</v>
      </c>
      <c r="AY5091" s="195" t="s">
        <v>177</v>
      </c>
    </row>
    <row r="5092" spans="2:51" s="12" customFormat="1" ht="12">
      <c r="B5092" s="194"/>
      <c r="D5092" s="191" t="s">
        <v>188</v>
      </c>
      <c r="E5092" s="195" t="s">
        <v>3</v>
      </c>
      <c r="F5092" s="196" t="s">
        <v>3384</v>
      </c>
      <c r="H5092" s="197">
        <v>15.6</v>
      </c>
      <c r="I5092" s="198"/>
      <c r="L5092" s="194"/>
      <c r="M5092" s="199"/>
      <c r="N5092" s="200"/>
      <c r="O5092" s="200"/>
      <c r="P5092" s="200"/>
      <c r="Q5092" s="200"/>
      <c r="R5092" s="200"/>
      <c r="S5092" s="200"/>
      <c r="T5092" s="201"/>
      <c r="AT5092" s="195" t="s">
        <v>188</v>
      </c>
      <c r="AU5092" s="195" t="s">
        <v>81</v>
      </c>
      <c r="AV5092" s="12" t="s">
        <v>81</v>
      </c>
      <c r="AW5092" s="12" t="s">
        <v>34</v>
      </c>
      <c r="AX5092" s="12" t="s">
        <v>72</v>
      </c>
      <c r="AY5092" s="195" t="s">
        <v>177</v>
      </c>
    </row>
    <row r="5093" spans="2:51" s="12" customFormat="1" ht="12">
      <c r="B5093" s="194"/>
      <c r="D5093" s="191" t="s">
        <v>188</v>
      </c>
      <c r="E5093" s="195" t="s">
        <v>3</v>
      </c>
      <c r="F5093" s="196" t="s">
        <v>3384</v>
      </c>
      <c r="H5093" s="197">
        <v>15.6</v>
      </c>
      <c r="I5093" s="198"/>
      <c r="L5093" s="194"/>
      <c r="M5093" s="199"/>
      <c r="N5093" s="200"/>
      <c r="O5093" s="200"/>
      <c r="P5093" s="200"/>
      <c r="Q5093" s="200"/>
      <c r="R5093" s="200"/>
      <c r="S5093" s="200"/>
      <c r="T5093" s="201"/>
      <c r="AT5093" s="195" t="s">
        <v>188</v>
      </c>
      <c r="AU5093" s="195" t="s">
        <v>81</v>
      </c>
      <c r="AV5093" s="12" t="s">
        <v>81</v>
      </c>
      <c r="AW5093" s="12" t="s">
        <v>34</v>
      </c>
      <c r="AX5093" s="12" t="s">
        <v>72</v>
      </c>
      <c r="AY5093" s="195" t="s">
        <v>177</v>
      </c>
    </row>
    <row r="5094" spans="2:51" s="12" customFormat="1" ht="12">
      <c r="B5094" s="194"/>
      <c r="D5094" s="191" t="s">
        <v>188</v>
      </c>
      <c r="E5094" s="195" t="s">
        <v>3</v>
      </c>
      <c r="F5094" s="196" t="s">
        <v>3385</v>
      </c>
      <c r="H5094" s="197">
        <v>15.275</v>
      </c>
      <c r="I5094" s="198"/>
      <c r="L5094" s="194"/>
      <c r="M5094" s="199"/>
      <c r="N5094" s="200"/>
      <c r="O5094" s="200"/>
      <c r="P5094" s="200"/>
      <c r="Q5094" s="200"/>
      <c r="R5094" s="200"/>
      <c r="S5094" s="200"/>
      <c r="T5094" s="201"/>
      <c r="AT5094" s="195" t="s">
        <v>188</v>
      </c>
      <c r="AU5094" s="195" t="s">
        <v>81</v>
      </c>
      <c r="AV5094" s="12" t="s">
        <v>81</v>
      </c>
      <c r="AW5094" s="12" t="s">
        <v>34</v>
      </c>
      <c r="AX5094" s="12" t="s">
        <v>72</v>
      </c>
      <c r="AY5094" s="195" t="s">
        <v>177</v>
      </c>
    </row>
    <row r="5095" spans="2:51" s="12" customFormat="1" ht="12">
      <c r="B5095" s="194"/>
      <c r="D5095" s="191" t="s">
        <v>188</v>
      </c>
      <c r="E5095" s="195" t="s">
        <v>3</v>
      </c>
      <c r="F5095" s="196" t="s">
        <v>3385</v>
      </c>
      <c r="H5095" s="197">
        <v>15.275</v>
      </c>
      <c r="I5095" s="198"/>
      <c r="L5095" s="194"/>
      <c r="M5095" s="199"/>
      <c r="N5095" s="200"/>
      <c r="O5095" s="200"/>
      <c r="P5095" s="200"/>
      <c r="Q5095" s="200"/>
      <c r="R5095" s="200"/>
      <c r="S5095" s="200"/>
      <c r="T5095" s="201"/>
      <c r="AT5095" s="195" t="s">
        <v>188</v>
      </c>
      <c r="AU5095" s="195" t="s">
        <v>81</v>
      </c>
      <c r="AV5095" s="12" t="s">
        <v>81</v>
      </c>
      <c r="AW5095" s="12" t="s">
        <v>34</v>
      </c>
      <c r="AX5095" s="12" t="s">
        <v>72</v>
      </c>
      <c r="AY5095" s="195" t="s">
        <v>177</v>
      </c>
    </row>
    <row r="5096" spans="2:51" s="12" customFormat="1" ht="12">
      <c r="B5096" s="194"/>
      <c r="D5096" s="191" t="s">
        <v>188</v>
      </c>
      <c r="E5096" s="195" t="s">
        <v>3</v>
      </c>
      <c r="F5096" s="196" t="s">
        <v>3385</v>
      </c>
      <c r="H5096" s="197">
        <v>15.275</v>
      </c>
      <c r="I5096" s="198"/>
      <c r="L5096" s="194"/>
      <c r="M5096" s="199"/>
      <c r="N5096" s="200"/>
      <c r="O5096" s="200"/>
      <c r="P5096" s="200"/>
      <c r="Q5096" s="200"/>
      <c r="R5096" s="200"/>
      <c r="S5096" s="200"/>
      <c r="T5096" s="201"/>
      <c r="AT5096" s="195" t="s">
        <v>188</v>
      </c>
      <c r="AU5096" s="195" t="s">
        <v>81</v>
      </c>
      <c r="AV5096" s="12" t="s">
        <v>81</v>
      </c>
      <c r="AW5096" s="12" t="s">
        <v>34</v>
      </c>
      <c r="AX5096" s="12" t="s">
        <v>72</v>
      </c>
      <c r="AY5096" s="195" t="s">
        <v>177</v>
      </c>
    </row>
    <row r="5097" spans="2:51" s="12" customFormat="1" ht="12">
      <c r="B5097" s="194"/>
      <c r="D5097" s="191" t="s">
        <v>188</v>
      </c>
      <c r="E5097" s="195" t="s">
        <v>3</v>
      </c>
      <c r="F5097" s="196" t="s">
        <v>3386</v>
      </c>
      <c r="H5097" s="197">
        <v>7.12</v>
      </c>
      <c r="I5097" s="198"/>
      <c r="L5097" s="194"/>
      <c r="M5097" s="199"/>
      <c r="N5097" s="200"/>
      <c r="O5097" s="200"/>
      <c r="P5097" s="200"/>
      <c r="Q5097" s="200"/>
      <c r="R5097" s="200"/>
      <c r="S5097" s="200"/>
      <c r="T5097" s="201"/>
      <c r="AT5097" s="195" t="s">
        <v>188</v>
      </c>
      <c r="AU5097" s="195" t="s">
        <v>81</v>
      </c>
      <c r="AV5097" s="12" t="s">
        <v>81</v>
      </c>
      <c r="AW5097" s="12" t="s">
        <v>34</v>
      </c>
      <c r="AX5097" s="12" t="s">
        <v>72</v>
      </c>
      <c r="AY5097" s="195" t="s">
        <v>177</v>
      </c>
    </row>
    <row r="5098" spans="2:51" s="12" customFormat="1" ht="12">
      <c r="B5098" s="194"/>
      <c r="D5098" s="191" t="s">
        <v>188</v>
      </c>
      <c r="E5098" s="195" t="s">
        <v>3</v>
      </c>
      <c r="F5098" s="196" t="s">
        <v>3387</v>
      </c>
      <c r="H5098" s="197">
        <v>21.45</v>
      </c>
      <c r="I5098" s="198"/>
      <c r="L5098" s="194"/>
      <c r="M5098" s="199"/>
      <c r="N5098" s="200"/>
      <c r="O5098" s="200"/>
      <c r="P5098" s="200"/>
      <c r="Q5098" s="200"/>
      <c r="R5098" s="200"/>
      <c r="S5098" s="200"/>
      <c r="T5098" s="201"/>
      <c r="AT5098" s="195" t="s">
        <v>188</v>
      </c>
      <c r="AU5098" s="195" t="s">
        <v>81</v>
      </c>
      <c r="AV5098" s="12" t="s">
        <v>81</v>
      </c>
      <c r="AW5098" s="12" t="s">
        <v>34</v>
      </c>
      <c r="AX5098" s="12" t="s">
        <v>72</v>
      </c>
      <c r="AY5098" s="195" t="s">
        <v>177</v>
      </c>
    </row>
    <row r="5099" spans="2:51" s="12" customFormat="1" ht="12">
      <c r="B5099" s="194"/>
      <c r="D5099" s="191" t="s">
        <v>188</v>
      </c>
      <c r="E5099" s="195" t="s">
        <v>3</v>
      </c>
      <c r="F5099" s="196" t="s">
        <v>3388</v>
      </c>
      <c r="H5099" s="197">
        <v>12.8</v>
      </c>
      <c r="I5099" s="198"/>
      <c r="L5099" s="194"/>
      <c r="M5099" s="199"/>
      <c r="N5099" s="200"/>
      <c r="O5099" s="200"/>
      <c r="P5099" s="200"/>
      <c r="Q5099" s="200"/>
      <c r="R5099" s="200"/>
      <c r="S5099" s="200"/>
      <c r="T5099" s="201"/>
      <c r="AT5099" s="195" t="s">
        <v>188</v>
      </c>
      <c r="AU5099" s="195" t="s">
        <v>81</v>
      </c>
      <c r="AV5099" s="12" t="s">
        <v>81</v>
      </c>
      <c r="AW5099" s="12" t="s">
        <v>34</v>
      </c>
      <c r="AX5099" s="12" t="s">
        <v>72</v>
      </c>
      <c r="AY5099" s="195" t="s">
        <v>177</v>
      </c>
    </row>
    <row r="5100" spans="2:51" s="12" customFormat="1" ht="12">
      <c r="B5100" s="194"/>
      <c r="D5100" s="191" t="s">
        <v>188</v>
      </c>
      <c r="E5100" s="195" t="s">
        <v>3</v>
      </c>
      <c r="F5100" s="196" t="s">
        <v>3389</v>
      </c>
      <c r="H5100" s="197">
        <v>10.7</v>
      </c>
      <c r="I5100" s="198"/>
      <c r="L5100" s="194"/>
      <c r="M5100" s="199"/>
      <c r="N5100" s="200"/>
      <c r="O5100" s="200"/>
      <c r="P5100" s="200"/>
      <c r="Q5100" s="200"/>
      <c r="R5100" s="200"/>
      <c r="S5100" s="200"/>
      <c r="T5100" s="201"/>
      <c r="AT5100" s="195" t="s">
        <v>188</v>
      </c>
      <c r="AU5100" s="195" t="s">
        <v>81</v>
      </c>
      <c r="AV5100" s="12" t="s">
        <v>81</v>
      </c>
      <c r="AW5100" s="12" t="s">
        <v>34</v>
      </c>
      <c r="AX5100" s="12" t="s">
        <v>72</v>
      </c>
      <c r="AY5100" s="195" t="s">
        <v>177</v>
      </c>
    </row>
    <row r="5101" spans="2:51" s="12" customFormat="1" ht="12">
      <c r="B5101" s="194"/>
      <c r="D5101" s="191" t="s">
        <v>188</v>
      </c>
      <c r="E5101" s="195" t="s">
        <v>3</v>
      </c>
      <c r="F5101" s="196" t="s">
        <v>3377</v>
      </c>
      <c r="H5101" s="197">
        <v>16.5</v>
      </c>
      <c r="I5101" s="198"/>
      <c r="L5101" s="194"/>
      <c r="M5101" s="199"/>
      <c r="N5101" s="200"/>
      <c r="O5101" s="200"/>
      <c r="P5101" s="200"/>
      <c r="Q5101" s="200"/>
      <c r="R5101" s="200"/>
      <c r="S5101" s="200"/>
      <c r="T5101" s="201"/>
      <c r="AT5101" s="195" t="s">
        <v>188</v>
      </c>
      <c r="AU5101" s="195" t="s">
        <v>81</v>
      </c>
      <c r="AV5101" s="12" t="s">
        <v>81</v>
      </c>
      <c r="AW5101" s="12" t="s">
        <v>34</v>
      </c>
      <c r="AX5101" s="12" t="s">
        <v>72</v>
      </c>
      <c r="AY5101" s="195" t="s">
        <v>177</v>
      </c>
    </row>
    <row r="5102" spans="2:51" s="12" customFormat="1" ht="12">
      <c r="B5102" s="194"/>
      <c r="D5102" s="191" t="s">
        <v>188</v>
      </c>
      <c r="E5102" s="195" t="s">
        <v>3</v>
      </c>
      <c r="F5102" s="196" t="s">
        <v>3390</v>
      </c>
      <c r="H5102" s="197">
        <v>12.3</v>
      </c>
      <c r="I5102" s="198"/>
      <c r="L5102" s="194"/>
      <c r="M5102" s="199"/>
      <c r="N5102" s="200"/>
      <c r="O5102" s="200"/>
      <c r="P5102" s="200"/>
      <c r="Q5102" s="200"/>
      <c r="R5102" s="200"/>
      <c r="S5102" s="200"/>
      <c r="T5102" s="201"/>
      <c r="AT5102" s="195" t="s">
        <v>188</v>
      </c>
      <c r="AU5102" s="195" t="s">
        <v>81</v>
      </c>
      <c r="AV5102" s="12" t="s">
        <v>81</v>
      </c>
      <c r="AW5102" s="12" t="s">
        <v>34</v>
      </c>
      <c r="AX5102" s="12" t="s">
        <v>72</v>
      </c>
      <c r="AY5102" s="195" t="s">
        <v>177</v>
      </c>
    </row>
    <row r="5103" spans="2:51" s="12" customFormat="1" ht="12">
      <c r="B5103" s="194"/>
      <c r="D5103" s="191" t="s">
        <v>188</v>
      </c>
      <c r="E5103" s="195" t="s">
        <v>3</v>
      </c>
      <c r="F5103" s="196" t="s">
        <v>3390</v>
      </c>
      <c r="H5103" s="197">
        <v>12.3</v>
      </c>
      <c r="I5103" s="198"/>
      <c r="L5103" s="194"/>
      <c r="M5103" s="199"/>
      <c r="N5103" s="200"/>
      <c r="O5103" s="200"/>
      <c r="P5103" s="200"/>
      <c r="Q5103" s="200"/>
      <c r="R5103" s="200"/>
      <c r="S5103" s="200"/>
      <c r="T5103" s="201"/>
      <c r="AT5103" s="195" t="s">
        <v>188</v>
      </c>
      <c r="AU5103" s="195" t="s">
        <v>81</v>
      </c>
      <c r="AV5103" s="12" t="s">
        <v>81</v>
      </c>
      <c r="AW5103" s="12" t="s">
        <v>34</v>
      </c>
      <c r="AX5103" s="12" t="s">
        <v>72</v>
      </c>
      <c r="AY5103" s="195" t="s">
        <v>177</v>
      </c>
    </row>
    <row r="5104" spans="2:51" s="12" customFormat="1" ht="12">
      <c r="B5104" s="194"/>
      <c r="D5104" s="191" t="s">
        <v>188</v>
      </c>
      <c r="E5104" s="195" t="s">
        <v>3</v>
      </c>
      <c r="F5104" s="196" t="s">
        <v>504</v>
      </c>
      <c r="H5104" s="197">
        <v>50</v>
      </c>
      <c r="I5104" s="198"/>
      <c r="L5104" s="194"/>
      <c r="M5104" s="199"/>
      <c r="N5104" s="200"/>
      <c r="O5104" s="200"/>
      <c r="P5104" s="200"/>
      <c r="Q5104" s="200"/>
      <c r="R5104" s="200"/>
      <c r="S5104" s="200"/>
      <c r="T5104" s="201"/>
      <c r="AT5104" s="195" t="s">
        <v>188</v>
      </c>
      <c r="AU5104" s="195" t="s">
        <v>81</v>
      </c>
      <c r="AV5104" s="12" t="s">
        <v>81</v>
      </c>
      <c r="AW5104" s="12" t="s">
        <v>34</v>
      </c>
      <c r="AX5104" s="12" t="s">
        <v>72</v>
      </c>
      <c r="AY5104" s="195" t="s">
        <v>177</v>
      </c>
    </row>
    <row r="5105" spans="2:51" s="14" customFormat="1" ht="12">
      <c r="B5105" s="221"/>
      <c r="D5105" s="191" t="s">
        <v>188</v>
      </c>
      <c r="E5105" s="222" t="s">
        <v>3</v>
      </c>
      <c r="F5105" s="223" t="s">
        <v>367</v>
      </c>
      <c r="H5105" s="224">
        <v>470.57500000000005</v>
      </c>
      <c r="I5105" s="225"/>
      <c r="L5105" s="221"/>
      <c r="M5105" s="226"/>
      <c r="N5105" s="227"/>
      <c r="O5105" s="227"/>
      <c r="P5105" s="227"/>
      <c r="Q5105" s="227"/>
      <c r="R5105" s="227"/>
      <c r="S5105" s="227"/>
      <c r="T5105" s="228"/>
      <c r="AT5105" s="222" t="s">
        <v>188</v>
      </c>
      <c r="AU5105" s="222" t="s">
        <v>81</v>
      </c>
      <c r="AV5105" s="14" t="s">
        <v>194</v>
      </c>
      <c r="AW5105" s="14" t="s">
        <v>34</v>
      </c>
      <c r="AX5105" s="14" t="s">
        <v>72</v>
      </c>
      <c r="AY5105" s="222" t="s">
        <v>177</v>
      </c>
    </row>
    <row r="5106" spans="2:51" s="12" customFormat="1" ht="12">
      <c r="B5106" s="194"/>
      <c r="D5106" s="191" t="s">
        <v>188</v>
      </c>
      <c r="E5106" s="195" t="s">
        <v>3</v>
      </c>
      <c r="F5106" s="196" t="s">
        <v>3391</v>
      </c>
      <c r="H5106" s="197">
        <v>10.35</v>
      </c>
      <c r="I5106" s="198"/>
      <c r="L5106" s="194"/>
      <c r="M5106" s="199"/>
      <c r="N5106" s="200"/>
      <c r="O5106" s="200"/>
      <c r="P5106" s="200"/>
      <c r="Q5106" s="200"/>
      <c r="R5106" s="200"/>
      <c r="S5106" s="200"/>
      <c r="T5106" s="201"/>
      <c r="AT5106" s="195" t="s">
        <v>188</v>
      </c>
      <c r="AU5106" s="195" t="s">
        <v>81</v>
      </c>
      <c r="AV5106" s="12" t="s">
        <v>81</v>
      </c>
      <c r="AW5106" s="12" t="s">
        <v>34</v>
      </c>
      <c r="AX5106" s="12" t="s">
        <v>72</v>
      </c>
      <c r="AY5106" s="195" t="s">
        <v>177</v>
      </c>
    </row>
    <row r="5107" spans="2:51" s="12" customFormat="1" ht="12">
      <c r="B5107" s="194"/>
      <c r="D5107" s="191" t="s">
        <v>188</v>
      </c>
      <c r="E5107" s="195" t="s">
        <v>3</v>
      </c>
      <c r="F5107" s="196" t="s">
        <v>3392</v>
      </c>
      <c r="H5107" s="197">
        <v>10.25</v>
      </c>
      <c r="I5107" s="198"/>
      <c r="L5107" s="194"/>
      <c r="M5107" s="199"/>
      <c r="N5107" s="200"/>
      <c r="O5107" s="200"/>
      <c r="P5107" s="200"/>
      <c r="Q5107" s="200"/>
      <c r="R5107" s="200"/>
      <c r="S5107" s="200"/>
      <c r="T5107" s="201"/>
      <c r="AT5107" s="195" t="s">
        <v>188</v>
      </c>
      <c r="AU5107" s="195" t="s">
        <v>81</v>
      </c>
      <c r="AV5107" s="12" t="s">
        <v>81</v>
      </c>
      <c r="AW5107" s="12" t="s">
        <v>34</v>
      </c>
      <c r="AX5107" s="12" t="s">
        <v>72</v>
      </c>
      <c r="AY5107" s="195" t="s">
        <v>177</v>
      </c>
    </row>
    <row r="5108" spans="2:51" s="12" customFormat="1" ht="12">
      <c r="B5108" s="194"/>
      <c r="D5108" s="191" t="s">
        <v>188</v>
      </c>
      <c r="E5108" s="195" t="s">
        <v>3</v>
      </c>
      <c r="F5108" s="196" t="s">
        <v>3393</v>
      </c>
      <c r="H5108" s="197">
        <v>14.25</v>
      </c>
      <c r="I5108" s="198"/>
      <c r="L5108" s="194"/>
      <c r="M5108" s="199"/>
      <c r="N5108" s="200"/>
      <c r="O5108" s="200"/>
      <c r="P5108" s="200"/>
      <c r="Q5108" s="200"/>
      <c r="R5108" s="200"/>
      <c r="S5108" s="200"/>
      <c r="T5108" s="201"/>
      <c r="AT5108" s="195" t="s">
        <v>188</v>
      </c>
      <c r="AU5108" s="195" t="s">
        <v>81</v>
      </c>
      <c r="AV5108" s="12" t="s">
        <v>81</v>
      </c>
      <c r="AW5108" s="12" t="s">
        <v>34</v>
      </c>
      <c r="AX5108" s="12" t="s">
        <v>72</v>
      </c>
      <c r="AY5108" s="195" t="s">
        <v>177</v>
      </c>
    </row>
    <row r="5109" spans="2:51" s="12" customFormat="1" ht="12">
      <c r="B5109" s="194"/>
      <c r="D5109" s="191" t="s">
        <v>188</v>
      </c>
      <c r="E5109" s="195" t="s">
        <v>3</v>
      </c>
      <c r="F5109" s="196" t="s">
        <v>3394</v>
      </c>
      <c r="H5109" s="197">
        <v>14.15</v>
      </c>
      <c r="I5109" s="198"/>
      <c r="L5109" s="194"/>
      <c r="M5109" s="199"/>
      <c r="N5109" s="200"/>
      <c r="O5109" s="200"/>
      <c r="P5109" s="200"/>
      <c r="Q5109" s="200"/>
      <c r="R5109" s="200"/>
      <c r="S5109" s="200"/>
      <c r="T5109" s="201"/>
      <c r="AT5109" s="195" t="s">
        <v>188</v>
      </c>
      <c r="AU5109" s="195" t="s">
        <v>81</v>
      </c>
      <c r="AV5109" s="12" t="s">
        <v>81</v>
      </c>
      <c r="AW5109" s="12" t="s">
        <v>34</v>
      </c>
      <c r="AX5109" s="12" t="s">
        <v>72</v>
      </c>
      <c r="AY5109" s="195" t="s">
        <v>177</v>
      </c>
    </row>
    <row r="5110" spans="2:51" s="12" customFormat="1" ht="12">
      <c r="B5110" s="194"/>
      <c r="D5110" s="191" t="s">
        <v>188</v>
      </c>
      <c r="E5110" s="195" t="s">
        <v>3</v>
      </c>
      <c r="F5110" s="196" t="s">
        <v>3395</v>
      </c>
      <c r="H5110" s="197">
        <v>19.1</v>
      </c>
      <c r="I5110" s="198"/>
      <c r="L5110" s="194"/>
      <c r="M5110" s="199"/>
      <c r="N5110" s="200"/>
      <c r="O5110" s="200"/>
      <c r="P5110" s="200"/>
      <c r="Q5110" s="200"/>
      <c r="R5110" s="200"/>
      <c r="S5110" s="200"/>
      <c r="T5110" s="201"/>
      <c r="AT5110" s="195" t="s">
        <v>188</v>
      </c>
      <c r="AU5110" s="195" t="s">
        <v>81</v>
      </c>
      <c r="AV5110" s="12" t="s">
        <v>81</v>
      </c>
      <c r="AW5110" s="12" t="s">
        <v>34</v>
      </c>
      <c r="AX5110" s="12" t="s">
        <v>72</v>
      </c>
      <c r="AY5110" s="195" t="s">
        <v>177</v>
      </c>
    </row>
    <row r="5111" spans="2:51" s="12" customFormat="1" ht="12">
      <c r="B5111" s="194"/>
      <c r="D5111" s="191" t="s">
        <v>188</v>
      </c>
      <c r="E5111" s="195" t="s">
        <v>3</v>
      </c>
      <c r="F5111" s="196" t="s">
        <v>3396</v>
      </c>
      <c r="H5111" s="197">
        <v>31.18</v>
      </c>
      <c r="I5111" s="198"/>
      <c r="L5111" s="194"/>
      <c r="M5111" s="199"/>
      <c r="N5111" s="200"/>
      <c r="O5111" s="200"/>
      <c r="P5111" s="200"/>
      <c r="Q5111" s="200"/>
      <c r="R5111" s="200"/>
      <c r="S5111" s="200"/>
      <c r="T5111" s="201"/>
      <c r="AT5111" s="195" t="s">
        <v>188</v>
      </c>
      <c r="AU5111" s="195" t="s">
        <v>81</v>
      </c>
      <c r="AV5111" s="12" t="s">
        <v>81</v>
      </c>
      <c r="AW5111" s="12" t="s">
        <v>34</v>
      </c>
      <c r="AX5111" s="12" t="s">
        <v>72</v>
      </c>
      <c r="AY5111" s="195" t="s">
        <v>177</v>
      </c>
    </row>
    <row r="5112" spans="2:51" s="12" customFormat="1" ht="12">
      <c r="B5112" s="194"/>
      <c r="D5112" s="191" t="s">
        <v>188</v>
      </c>
      <c r="E5112" s="195" t="s">
        <v>3</v>
      </c>
      <c r="F5112" s="196" t="s">
        <v>3397</v>
      </c>
      <c r="H5112" s="197">
        <v>21.9</v>
      </c>
      <c r="I5112" s="198"/>
      <c r="L5112" s="194"/>
      <c r="M5112" s="199"/>
      <c r="N5112" s="200"/>
      <c r="O5112" s="200"/>
      <c r="P5112" s="200"/>
      <c r="Q5112" s="200"/>
      <c r="R5112" s="200"/>
      <c r="S5112" s="200"/>
      <c r="T5112" s="201"/>
      <c r="AT5112" s="195" t="s">
        <v>188</v>
      </c>
      <c r="AU5112" s="195" t="s">
        <v>81</v>
      </c>
      <c r="AV5112" s="12" t="s">
        <v>81</v>
      </c>
      <c r="AW5112" s="12" t="s">
        <v>34</v>
      </c>
      <c r="AX5112" s="12" t="s">
        <v>72</v>
      </c>
      <c r="AY5112" s="195" t="s">
        <v>177</v>
      </c>
    </row>
    <row r="5113" spans="2:51" s="12" customFormat="1" ht="12">
      <c r="B5113" s="194"/>
      <c r="D5113" s="191" t="s">
        <v>188</v>
      </c>
      <c r="E5113" s="195" t="s">
        <v>3</v>
      </c>
      <c r="F5113" s="196" t="s">
        <v>3398</v>
      </c>
      <c r="H5113" s="197">
        <v>9.4</v>
      </c>
      <c r="I5113" s="198"/>
      <c r="L5113" s="194"/>
      <c r="M5113" s="199"/>
      <c r="N5113" s="200"/>
      <c r="O5113" s="200"/>
      <c r="P5113" s="200"/>
      <c r="Q5113" s="200"/>
      <c r="R5113" s="200"/>
      <c r="S5113" s="200"/>
      <c r="T5113" s="201"/>
      <c r="AT5113" s="195" t="s">
        <v>188</v>
      </c>
      <c r="AU5113" s="195" t="s">
        <v>81</v>
      </c>
      <c r="AV5113" s="12" t="s">
        <v>81</v>
      </c>
      <c r="AW5113" s="12" t="s">
        <v>34</v>
      </c>
      <c r="AX5113" s="12" t="s">
        <v>72</v>
      </c>
      <c r="AY5113" s="195" t="s">
        <v>177</v>
      </c>
    </row>
    <row r="5114" spans="2:51" s="12" customFormat="1" ht="12">
      <c r="B5114" s="194"/>
      <c r="D5114" s="191" t="s">
        <v>188</v>
      </c>
      <c r="E5114" s="195" t="s">
        <v>3</v>
      </c>
      <c r="F5114" s="196" t="s">
        <v>3399</v>
      </c>
      <c r="H5114" s="197">
        <v>9</v>
      </c>
      <c r="I5114" s="198"/>
      <c r="L5114" s="194"/>
      <c r="M5114" s="199"/>
      <c r="N5114" s="200"/>
      <c r="O5114" s="200"/>
      <c r="P5114" s="200"/>
      <c r="Q5114" s="200"/>
      <c r="R5114" s="200"/>
      <c r="S5114" s="200"/>
      <c r="T5114" s="201"/>
      <c r="AT5114" s="195" t="s">
        <v>188</v>
      </c>
      <c r="AU5114" s="195" t="s">
        <v>81</v>
      </c>
      <c r="AV5114" s="12" t="s">
        <v>81</v>
      </c>
      <c r="AW5114" s="12" t="s">
        <v>34</v>
      </c>
      <c r="AX5114" s="12" t="s">
        <v>72</v>
      </c>
      <c r="AY5114" s="195" t="s">
        <v>177</v>
      </c>
    </row>
    <row r="5115" spans="2:51" s="12" customFormat="1" ht="12">
      <c r="B5115" s="194"/>
      <c r="D5115" s="191" t="s">
        <v>188</v>
      </c>
      <c r="E5115" s="195" t="s">
        <v>3</v>
      </c>
      <c r="F5115" s="196" t="s">
        <v>3400</v>
      </c>
      <c r="H5115" s="197">
        <v>4.3</v>
      </c>
      <c r="I5115" s="198"/>
      <c r="L5115" s="194"/>
      <c r="M5115" s="199"/>
      <c r="N5115" s="200"/>
      <c r="O5115" s="200"/>
      <c r="P5115" s="200"/>
      <c r="Q5115" s="200"/>
      <c r="R5115" s="200"/>
      <c r="S5115" s="200"/>
      <c r="T5115" s="201"/>
      <c r="AT5115" s="195" t="s">
        <v>188</v>
      </c>
      <c r="AU5115" s="195" t="s">
        <v>81</v>
      </c>
      <c r="AV5115" s="12" t="s">
        <v>81</v>
      </c>
      <c r="AW5115" s="12" t="s">
        <v>34</v>
      </c>
      <c r="AX5115" s="12" t="s">
        <v>72</v>
      </c>
      <c r="AY5115" s="195" t="s">
        <v>177</v>
      </c>
    </row>
    <row r="5116" spans="2:51" s="12" customFormat="1" ht="12">
      <c r="B5116" s="194"/>
      <c r="D5116" s="191" t="s">
        <v>188</v>
      </c>
      <c r="E5116" s="195" t="s">
        <v>3</v>
      </c>
      <c r="F5116" s="196" t="s">
        <v>3401</v>
      </c>
      <c r="H5116" s="197">
        <v>7.72</v>
      </c>
      <c r="I5116" s="198"/>
      <c r="L5116" s="194"/>
      <c r="M5116" s="199"/>
      <c r="N5116" s="200"/>
      <c r="O5116" s="200"/>
      <c r="P5116" s="200"/>
      <c r="Q5116" s="200"/>
      <c r="R5116" s="200"/>
      <c r="S5116" s="200"/>
      <c r="T5116" s="201"/>
      <c r="AT5116" s="195" t="s">
        <v>188</v>
      </c>
      <c r="AU5116" s="195" t="s">
        <v>81</v>
      </c>
      <c r="AV5116" s="12" t="s">
        <v>81</v>
      </c>
      <c r="AW5116" s="12" t="s">
        <v>34</v>
      </c>
      <c r="AX5116" s="12" t="s">
        <v>72</v>
      </c>
      <c r="AY5116" s="195" t="s">
        <v>177</v>
      </c>
    </row>
    <row r="5117" spans="2:51" s="12" customFormat="1" ht="12">
      <c r="B5117" s="194"/>
      <c r="D5117" s="191" t="s">
        <v>188</v>
      </c>
      <c r="E5117" s="195" t="s">
        <v>3</v>
      </c>
      <c r="F5117" s="196" t="s">
        <v>3382</v>
      </c>
      <c r="H5117" s="197">
        <v>6.4</v>
      </c>
      <c r="I5117" s="198"/>
      <c r="L5117" s="194"/>
      <c r="M5117" s="199"/>
      <c r="N5117" s="200"/>
      <c r="O5117" s="200"/>
      <c r="P5117" s="200"/>
      <c r="Q5117" s="200"/>
      <c r="R5117" s="200"/>
      <c r="S5117" s="200"/>
      <c r="T5117" s="201"/>
      <c r="AT5117" s="195" t="s">
        <v>188</v>
      </c>
      <c r="AU5117" s="195" t="s">
        <v>81</v>
      </c>
      <c r="AV5117" s="12" t="s">
        <v>81</v>
      </c>
      <c r="AW5117" s="12" t="s">
        <v>34</v>
      </c>
      <c r="AX5117" s="12" t="s">
        <v>72</v>
      </c>
      <c r="AY5117" s="195" t="s">
        <v>177</v>
      </c>
    </row>
    <row r="5118" spans="2:51" s="12" customFormat="1" ht="12">
      <c r="B5118" s="194"/>
      <c r="D5118" s="191" t="s">
        <v>188</v>
      </c>
      <c r="E5118" s="195" t="s">
        <v>3</v>
      </c>
      <c r="F5118" s="196" t="s">
        <v>3402</v>
      </c>
      <c r="H5118" s="197">
        <v>6.75</v>
      </c>
      <c r="I5118" s="198"/>
      <c r="L5118" s="194"/>
      <c r="M5118" s="199"/>
      <c r="N5118" s="200"/>
      <c r="O5118" s="200"/>
      <c r="P5118" s="200"/>
      <c r="Q5118" s="200"/>
      <c r="R5118" s="200"/>
      <c r="S5118" s="200"/>
      <c r="T5118" s="201"/>
      <c r="AT5118" s="195" t="s">
        <v>188</v>
      </c>
      <c r="AU5118" s="195" t="s">
        <v>81</v>
      </c>
      <c r="AV5118" s="12" t="s">
        <v>81</v>
      </c>
      <c r="AW5118" s="12" t="s">
        <v>34</v>
      </c>
      <c r="AX5118" s="12" t="s">
        <v>72</v>
      </c>
      <c r="AY5118" s="195" t="s">
        <v>177</v>
      </c>
    </row>
    <row r="5119" spans="2:51" s="12" customFormat="1" ht="12">
      <c r="B5119" s="194"/>
      <c r="D5119" s="191" t="s">
        <v>188</v>
      </c>
      <c r="E5119" s="195" t="s">
        <v>3</v>
      </c>
      <c r="F5119" s="196" t="s">
        <v>3384</v>
      </c>
      <c r="H5119" s="197">
        <v>15.6</v>
      </c>
      <c r="I5119" s="198"/>
      <c r="L5119" s="194"/>
      <c r="M5119" s="199"/>
      <c r="N5119" s="200"/>
      <c r="O5119" s="200"/>
      <c r="P5119" s="200"/>
      <c r="Q5119" s="200"/>
      <c r="R5119" s="200"/>
      <c r="S5119" s="200"/>
      <c r="T5119" s="201"/>
      <c r="AT5119" s="195" t="s">
        <v>188</v>
      </c>
      <c r="AU5119" s="195" t="s">
        <v>81</v>
      </c>
      <c r="AV5119" s="12" t="s">
        <v>81</v>
      </c>
      <c r="AW5119" s="12" t="s">
        <v>34</v>
      </c>
      <c r="AX5119" s="12" t="s">
        <v>72</v>
      </c>
      <c r="AY5119" s="195" t="s">
        <v>177</v>
      </c>
    </row>
    <row r="5120" spans="2:51" s="12" customFormat="1" ht="12">
      <c r="B5120" s="194"/>
      <c r="D5120" s="191" t="s">
        <v>188</v>
      </c>
      <c r="E5120" s="195" t="s">
        <v>3</v>
      </c>
      <c r="F5120" s="196" t="s">
        <v>3384</v>
      </c>
      <c r="H5120" s="197">
        <v>15.6</v>
      </c>
      <c r="I5120" s="198"/>
      <c r="L5120" s="194"/>
      <c r="M5120" s="199"/>
      <c r="N5120" s="200"/>
      <c r="O5120" s="200"/>
      <c r="P5120" s="200"/>
      <c r="Q5120" s="200"/>
      <c r="R5120" s="200"/>
      <c r="S5120" s="200"/>
      <c r="T5120" s="201"/>
      <c r="AT5120" s="195" t="s">
        <v>188</v>
      </c>
      <c r="AU5120" s="195" t="s">
        <v>81</v>
      </c>
      <c r="AV5120" s="12" t="s">
        <v>81</v>
      </c>
      <c r="AW5120" s="12" t="s">
        <v>34</v>
      </c>
      <c r="AX5120" s="12" t="s">
        <v>72</v>
      </c>
      <c r="AY5120" s="195" t="s">
        <v>177</v>
      </c>
    </row>
    <row r="5121" spans="2:51" s="12" customFormat="1" ht="12">
      <c r="B5121" s="194"/>
      <c r="D5121" s="191" t="s">
        <v>188</v>
      </c>
      <c r="E5121" s="195" t="s">
        <v>3</v>
      </c>
      <c r="F5121" s="196" t="s">
        <v>3384</v>
      </c>
      <c r="H5121" s="197">
        <v>15.6</v>
      </c>
      <c r="I5121" s="198"/>
      <c r="L5121" s="194"/>
      <c r="M5121" s="199"/>
      <c r="N5121" s="200"/>
      <c r="O5121" s="200"/>
      <c r="P5121" s="200"/>
      <c r="Q5121" s="200"/>
      <c r="R5121" s="200"/>
      <c r="S5121" s="200"/>
      <c r="T5121" s="201"/>
      <c r="AT5121" s="195" t="s">
        <v>188</v>
      </c>
      <c r="AU5121" s="195" t="s">
        <v>81</v>
      </c>
      <c r="AV5121" s="12" t="s">
        <v>81</v>
      </c>
      <c r="AW5121" s="12" t="s">
        <v>34</v>
      </c>
      <c r="AX5121" s="12" t="s">
        <v>72</v>
      </c>
      <c r="AY5121" s="195" t="s">
        <v>177</v>
      </c>
    </row>
    <row r="5122" spans="2:51" s="12" customFormat="1" ht="12">
      <c r="B5122" s="194"/>
      <c r="D5122" s="191" t="s">
        <v>188</v>
      </c>
      <c r="E5122" s="195" t="s">
        <v>3</v>
      </c>
      <c r="F5122" s="196" t="s">
        <v>3385</v>
      </c>
      <c r="H5122" s="197">
        <v>15.275</v>
      </c>
      <c r="I5122" s="198"/>
      <c r="L5122" s="194"/>
      <c r="M5122" s="199"/>
      <c r="N5122" s="200"/>
      <c r="O5122" s="200"/>
      <c r="P5122" s="200"/>
      <c r="Q5122" s="200"/>
      <c r="R5122" s="200"/>
      <c r="S5122" s="200"/>
      <c r="T5122" s="201"/>
      <c r="AT5122" s="195" t="s">
        <v>188</v>
      </c>
      <c r="AU5122" s="195" t="s">
        <v>81</v>
      </c>
      <c r="AV5122" s="12" t="s">
        <v>81</v>
      </c>
      <c r="AW5122" s="12" t="s">
        <v>34</v>
      </c>
      <c r="AX5122" s="12" t="s">
        <v>72</v>
      </c>
      <c r="AY5122" s="195" t="s">
        <v>177</v>
      </c>
    </row>
    <row r="5123" spans="2:51" s="12" customFormat="1" ht="12">
      <c r="B5123" s="194"/>
      <c r="D5123" s="191" t="s">
        <v>188</v>
      </c>
      <c r="E5123" s="195" t="s">
        <v>3</v>
      </c>
      <c r="F5123" s="196" t="s">
        <v>3385</v>
      </c>
      <c r="H5123" s="197">
        <v>15.275</v>
      </c>
      <c r="I5123" s="198"/>
      <c r="L5123" s="194"/>
      <c r="M5123" s="199"/>
      <c r="N5123" s="200"/>
      <c r="O5123" s="200"/>
      <c r="P5123" s="200"/>
      <c r="Q5123" s="200"/>
      <c r="R5123" s="200"/>
      <c r="S5123" s="200"/>
      <c r="T5123" s="201"/>
      <c r="AT5123" s="195" t="s">
        <v>188</v>
      </c>
      <c r="AU5123" s="195" t="s">
        <v>81</v>
      </c>
      <c r="AV5123" s="12" t="s">
        <v>81</v>
      </c>
      <c r="AW5123" s="12" t="s">
        <v>34</v>
      </c>
      <c r="AX5123" s="12" t="s">
        <v>72</v>
      </c>
      <c r="AY5123" s="195" t="s">
        <v>177</v>
      </c>
    </row>
    <row r="5124" spans="2:51" s="12" customFormat="1" ht="12">
      <c r="B5124" s="194"/>
      <c r="D5124" s="191" t="s">
        <v>188</v>
      </c>
      <c r="E5124" s="195" t="s">
        <v>3</v>
      </c>
      <c r="F5124" s="196" t="s">
        <v>3385</v>
      </c>
      <c r="H5124" s="197">
        <v>15.275</v>
      </c>
      <c r="I5124" s="198"/>
      <c r="L5124" s="194"/>
      <c r="M5124" s="199"/>
      <c r="N5124" s="200"/>
      <c r="O5124" s="200"/>
      <c r="P5124" s="200"/>
      <c r="Q5124" s="200"/>
      <c r="R5124" s="200"/>
      <c r="S5124" s="200"/>
      <c r="T5124" s="201"/>
      <c r="AT5124" s="195" t="s">
        <v>188</v>
      </c>
      <c r="AU5124" s="195" t="s">
        <v>81</v>
      </c>
      <c r="AV5124" s="12" t="s">
        <v>81</v>
      </c>
      <c r="AW5124" s="12" t="s">
        <v>34</v>
      </c>
      <c r="AX5124" s="12" t="s">
        <v>72</v>
      </c>
      <c r="AY5124" s="195" t="s">
        <v>177</v>
      </c>
    </row>
    <row r="5125" spans="2:51" s="12" customFormat="1" ht="12">
      <c r="B5125" s="194"/>
      <c r="D5125" s="191" t="s">
        <v>188</v>
      </c>
      <c r="E5125" s="195" t="s">
        <v>3</v>
      </c>
      <c r="F5125" s="196" t="s">
        <v>3403</v>
      </c>
      <c r="H5125" s="197">
        <v>9.6</v>
      </c>
      <c r="I5125" s="198"/>
      <c r="L5125" s="194"/>
      <c r="M5125" s="199"/>
      <c r="N5125" s="200"/>
      <c r="O5125" s="200"/>
      <c r="P5125" s="200"/>
      <c r="Q5125" s="200"/>
      <c r="R5125" s="200"/>
      <c r="S5125" s="200"/>
      <c r="T5125" s="201"/>
      <c r="AT5125" s="195" t="s">
        <v>188</v>
      </c>
      <c r="AU5125" s="195" t="s">
        <v>81</v>
      </c>
      <c r="AV5125" s="12" t="s">
        <v>81</v>
      </c>
      <c r="AW5125" s="12" t="s">
        <v>34</v>
      </c>
      <c r="AX5125" s="12" t="s">
        <v>72</v>
      </c>
      <c r="AY5125" s="195" t="s">
        <v>177</v>
      </c>
    </row>
    <row r="5126" spans="2:51" s="12" customFormat="1" ht="12">
      <c r="B5126" s="194"/>
      <c r="D5126" s="191" t="s">
        <v>188</v>
      </c>
      <c r="E5126" s="195" t="s">
        <v>3</v>
      </c>
      <c r="F5126" s="196" t="s">
        <v>3387</v>
      </c>
      <c r="H5126" s="197">
        <v>21.45</v>
      </c>
      <c r="I5126" s="198"/>
      <c r="L5126" s="194"/>
      <c r="M5126" s="199"/>
      <c r="N5126" s="200"/>
      <c r="O5126" s="200"/>
      <c r="P5126" s="200"/>
      <c r="Q5126" s="200"/>
      <c r="R5126" s="200"/>
      <c r="S5126" s="200"/>
      <c r="T5126" s="201"/>
      <c r="AT5126" s="195" t="s">
        <v>188</v>
      </c>
      <c r="AU5126" s="195" t="s">
        <v>81</v>
      </c>
      <c r="AV5126" s="12" t="s">
        <v>81</v>
      </c>
      <c r="AW5126" s="12" t="s">
        <v>34</v>
      </c>
      <c r="AX5126" s="12" t="s">
        <v>72</v>
      </c>
      <c r="AY5126" s="195" t="s">
        <v>177</v>
      </c>
    </row>
    <row r="5127" spans="2:51" s="12" customFormat="1" ht="12">
      <c r="B5127" s="194"/>
      <c r="D5127" s="191" t="s">
        <v>188</v>
      </c>
      <c r="E5127" s="195" t="s">
        <v>3</v>
      </c>
      <c r="F5127" s="196" t="s">
        <v>3388</v>
      </c>
      <c r="H5127" s="197">
        <v>12.8</v>
      </c>
      <c r="I5127" s="198"/>
      <c r="L5127" s="194"/>
      <c r="M5127" s="199"/>
      <c r="N5127" s="200"/>
      <c r="O5127" s="200"/>
      <c r="P5127" s="200"/>
      <c r="Q5127" s="200"/>
      <c r="R5127" s="200"/>
      <c r="S5127" s="200"/>
      <c r="T5127" s="201"/>
      <c r="AT5127" s="195" t="s">
        <v>188</v>
      </c>
      <c r="AU5127" s="195" t="s">
        <v>81</v>
      </c>
      <c r="AV5127" s="12" t="s">
        <v>81</v>
      </c>
      <c r="AW5127" s="12" t="s">
        <v>34</v>
      </c>
      <c r="AX5127" s="12" t="s">
        <v>72</v>
      </c>
      <c r="AY5127" s="195" t="s">
        <v>177</v>
      </c>
    </row>
    <row r="5128" spans="2:51" s="12" customFormat="1" ht="12">
      <c r="B5128" s="194"/>
      <c r="D5128" s="191" t="s">
        <v>188</v>
      </c>
      <c r="E5128" s="195" t="s">
        <v>3</v>
      </c>
      <c r="F5128" s="196" t="s">
        <v>3389</v>
      </c>
      <c r="H5128" s="197">
        <v>10.7</v>
      </c>
      <c r="I5128" s="198"/>
      <c r="L5128" s="194"/>
      <c r="M5128" s="199"/>
      <c r="N5128" s="200"/>
      <c r="O5128" s="200"/>
      <c r="P5128" s="200"/>
      <c r="Q5128" s="200"/>
      <c r="R5128" s="200"/>
      <c r="S5128" s="200"/>
      <c r="T5128" s="201"/>
      <c r="AT5128" s="195" t="s">
        <v>188</v>
      </c>
      <c r="AU5128" s="195" t="s">
        <v>81</v>
      </c>
      <c r="AV5128" s="12" t="s">
        <v>81</v>
      </c>
      <c r="AW5128" s="12" t="s">
        <v>34</v>
      </c>
      <c r="AX5128" s="12" t="s">
        <v>72</v>
      </c>
      <c r="AY5128" s="195" t="s">
        <v>177</v>
      </c>
    </row>
    <row r="5129" spans="2:51" s="12" customFormat="1" ht="12">
      <c r="B5129" s="194"/>
      <c r="D5129" s="191" t="s">
        <v>188</v>
      </c>
      <c r="E5129" s="195" t="s">
        <v>3</v>
      </c>
      <c r="F5129" s="196" t="s">
        <v>3377</v>
      </c>
      <c r="H5129" s="197">
        <v>16.5</v>
      </c>
      <c r="I5129" s="198"/>
      <c r="L5129" s="194"/>
      <c r="M5129" s="199"/>
      <c r="N5129" s="200"/>
      <c r="O5129" s="200"/>
      <c r="P5129" s="200"/>
      <c r="Q5129" s="200"/>
      <c r="R5129" s="200"/>
      <c r="S5129" s="200"/>
      <c r="T5129" s="201"/>
      <c r="AT5129" s="195" t="s">
        <v>188</v>
      </c>
      <c r="AU5129" s="195" t="s">
        <v>81</v>
      </c>
      <c r="AV5129" s="12" t="s">
        <v>81</v>
      </c>
      <c r="AW5129" s="12" t="s">
        <v>34</v>
      </c>
      <c r="AX5129" s="12" t="s">
        <v>72</v>
      </c>
      <c r="AY5129" s="195" t="s">
        <v>177</v>
      </c>
    </row>
    <row r="5130" spans="2:51" s="12" customFormat="1" ht="12">
      <c r="B5130" s="194"/>
      <c r="D5130" s="191" t="s">
        <v>188</v>
      </c>
      <c r="E5130" s="195" t="s">
        <v>3</v>
      </c>
      <c r="F5130" s="196" t="s">
        <v>3390</v>
      </c>
      <c r="H5130" s="197">
        <v>12.3</v>
      </c>
      <c r="I5130" s="198"/>
      <c r="L5130" s="194"/>
      <c r="M5130" s="199"/>
      <c r="N5130" s="200"/>
      <c r="O5130" s="200"/>
      <c r="P5130" s="200"/>
      <c r="Q5130" s="200"/>
      <c r="R5130" s="200"/>
      <c r="S5130" s="200"/>
      <c r="T5130" s="201"/>
      <c r="AT5130" s="195" t="s">
        <v>188</v>
      </c>
      <c r="AU5130" s="195" t="s">
        <v>81</v>
      </c>
      <c r="AV5130" s="12" t="s">
        <v>81</v>
      </c>
      <c r="AW5130" s="12" t="s">
        <v>34</v>
      </c>
      <c r="AX5130" s="12" t="s">
        <v>72</v>
      </c>
      <c r="AY5130" s="195" t="s">
        <v>177</v>
      </c>
    </row>
    <row r="5131" spans="2:51" s="12" customFormat="1" ht="12">
      <c r="B5131" s="194"/>
      <c r="D5131" s="191" t="s">
        <v>188</v>
      </c>
      <c r="E5131" s="195" t="s">
        <v>3</v>
      </c>
      <c r="F5131" s="196" t="s">
        <v>3390</v>
      </c>
      <c r="H5131" s="197">
        <v>12.3</v>
      </c>
      <c r="I5131" s="198"/>
      <c r="L5131" s="194"/>
      <c r="M5131" s="199"/>
      <c r="N5131" s="200"/>
      <c r="O5131" s="200"/>
      <c r="P5131" s="200"/>
      <c r="Q5131" s="200"/>
      <c r="R5131" s="200"/>
      <c r="S5131" s="200"/>
      <c r="T5131" s="201"/>
      <c r="AT5131" s="195" t="s">
        <v>188</v>
      </c>
      <c r="AU5131" s="195" t="s">
        <v>81</v>
      </c>
      <c r="AV5131" s="12" t="s">
        <v>81</v>
      </c>
      <c r="AW5131" s="12" t="s">
        <v>34</v>
      </c>
      <c r="AX5131" s="12" t="s">
        <v>72</v>
      </c>
      <c r="AY5131" s="195" t="s">
        <v>177</v>
      </c>
    </row>
    <row r="5132" spans="2:51" s="12" customFormat="1" ht="12">
      <c r="B5132" s="194"/>
      <c r="D5132" s="191" t="s">
        <v>188</v>
      </c>
      <c r="E5132" s="195" t="s">
        <v>3</v>
      </c>
      <c r="F5132" s="196" t="s">
        <v>504</v>
      </c>
      <c r="H5132" s="197">
        <v>50</v>
      </c>
      <c r="I5132" s="198"/>
      <c r="L5132" s="194"/>
      <c r="M5132" s="199"/>
      <c r="N5132" s="200"/>
      <c r="O5132" s="200"/>
      <c r="P5132" s="200"/>
      <c r="Q5132" s="200"/>
      <c r="R5132" s="200"/>
      <c r="S5132" s="200"/>
      <c r="T5132" s="201"/>
      <c r="AT5132" s="195" t="s">
        <v>188</v>
      </c>
      <c r="AU5132" s="195" t="s">
        <v>81</v>
      </c>
      <c r="AV5132" s="12" t="s">
        <v>81</v>
      </c>
      <c r="AW5132" s="12" t="s">
        <v>34</v>
      </c>
      <c r="AX5132" s="12" t="s">
        <v>72</v>
      </c>
      <c r="AY5132" s="195" t="s">
        <v>177</v>
      </c>
    </row>
    <row r="5133" spans="2:51" s="14" customFormat="1" ht="12">
      <c r="B5133" s="221"/>
      <c r="D5133" s="191" t="s">
        <v>188</v>
      </c>
      <c r="E5133" s="222" t="s">
        <v>3</v>
      </c>
      <c r="F5133" s="223" t="s">
        <v>356</v>
      </c>
      <c r="H5133" s="224">
        <v>403.02500000000003</v>
      </c>
      <c r="I5133" s="225"/>
      <c r="L5133" s="221"/>
      <c r="M5133" s="226"/>
      <c r="N5133" s="227"/>
      <c r="O5133" s="227"/>
      <c r="P5133" s="227"/>
      <c r="Q5133" s="227"/>
      <c r="R5133" s="227"/>
      <c r="S5133" s="227"/>
      <c r="T5133" s="228"/>
      <c r="AT5133" s="222" t="s">
        <v>188</v>
      </c>
      <c r="AU5133" s="222" t="s">
        <v>81</v>
      </c>
      <c r="AV5133" s="14" t="s">
        <v>194</v>
      </c>
      <c r="AW5133" s="14" t="s">
        <v>34</v>
      </c>
      <c r="AX5133" s="14" t="s">
        <v>72</v>
      </c>
      <c r="AY5133" s="222" t="s">
        <v>177</v>
      </c>
    </row>
    <row r="5134" spans="2:51" s="12" customFormat="1" ht="12">
      <c r="B5134" s="194"/>
      <c r="D5134" s="191" t="s">
        <v>188</v>
      </c>
      <c r="E5134" s="195" t="s">
        <v>3</v>
      </c>
      <c r="F5134" s="196" t="s">
        <v>3404</v>
      </c>
      <c r="H5134" s="197">
        <v>6.25</v>
      </c>
      <c r="I5134" s="198"/>
      <c r="L5134" s="194"/>
      <c r="M5134" s="199"/>
      <c r="N5134" s="200"/>
      <c r="O5134" s="200"/>
      <c r="P5134" s="200"/>
      <c r="Q5134" s="200"/>
      <c r="R5134" s="200"/>
      <c r="S5134" s="200"/>
      <c r="T5134" s="201"/>
      <c r="AT5134" s="195" t="s">
        <v>188</v>
      </c>
      <c r="AU5134" s="195" t="s">
        <v>81</v>
      </c>
      <c r="AV5134" s="12" t="s">
        <v>81</v>
      </c>
      <c r="AW5134" s="12" t="s">
        <v>34</v>
      </c>
      <c r="AX5134" s="12" t="s">
        <v>72</v>
      </c>
      <c r="AY5134" s="195" t="s">
        <v>177</v>
      </c>
    </row>
    <row r="5135" spans="2:51" s="12" customFormat="1" ht="12">
      <c r="B5135" s="194"/>
      <c r="D5135" s="191" t="s">
        <v>188</v>
      </c>
      <c r="E5135" s="195" t="s">
        <v>3</v>
      </c>
      <c r="F5135" s="196" t="s">
        <v>3405</v>
      </c>
      <c r="H5135" s="197">
        <v>14.6</v>
      </c>
      <c r="I5135" s="198"/>
      <c r="L5135" s="194"/>
      <c r="M5135" s="199"/>
      <c r="N5135" s="200"/>
      <c r="O5135" s="200"/>
      <c r="P5135" s="200"/>
      <c r="Q5135" s="200"/>
      <c r="R5135" s="200"/>
      <c r="S5135" s="200"/>
      <c r="T5135" s="201"/>
      <c r="AT5135" s="195" t="s">
        <v>188</v>
      </c>
      <c r="AU5135" s="195" t="s">
        <v>81</v>
      </c>
      <c r="AV5135" s="12" t="s">
        <v>81</v>
      </c>
      <c r="AW5135" s="12" t="s">
        <v>34</v>
      </c>
      <c r="AX5135" s="12" t="s">
        <v>72</v>
      </c>
      <c r="AY5135" s="195" t="s">
        <v>177</v>
      </c>
    </row>
    <row r="5136" spans="2:51" s="12" customFormat="1" ht="12">
      <c r="B5136" s="194"/>
      <c r="D5136" s="191" t="s">
        <v>188</v>
      </c>
      <c r="E5136" s="195" t="s">
        <v>3</v>
      </c>
      <c r="F5136" s="196" t="s">
        <v>3405</v>
      </c>
      <c r="H5136" s="197">
        <v>14.6</v>
      </c>
      <c r="I5136" s="198"/>
      <c r="L5136" s="194"/>
      <c r="M5136" s="199"/>
      <c r="N5136" s="200"/>
      <c r="O5136" s="200"/>
      <c r="P5136" s="200"/>
      <c r="Q5136" s="200"/>
      <c r="R5136" s="200"/>
      <c r="S5136" s="200"/>
      <c r="T5136" s="201"/>
      <c r="AT5136" s="195" t="s">
        <v>188</v>
      </c>
      <c r="AU5136" s="195" t="s">
        <v>81</v>
      </c>
      <c r="AV5136" s="12" t="s">
        <v>81</v>
      </c>
      <c r="AW5136" s="12" t="s">
        <v>34</v>
      </c>
      <c r="AX5136" s="12" t="s">
        <v>72</v>
      </c>
      <c r="AY5136" s="195" t="s">
        <v>177</v>
      </c>
    </row>
    <row r="5137" spans="2:51" s="12" customFormat="1" ht="12">
      <c r="B5137" s="194"/>
      <c r="D5137" s="191" t="s">
        <v>188</v>
      </c>
      <c r="E5137" s="195" t="s">
        <v>3</v>
      </c>
      <c r="F5137" s="196" t="s">
        <v>3406</v>
      </c>
      <c r="H5137" s="197">
        <v>9.95</v>
      </c>
      <c r="I5137" s="198"/>
      <c r="L5137" s="194"/>
      <c r="M5137" s="199"/>
      <c r="N5137" s="200"/>
      <c r="O5137" s="200"/>
      <c r="P5137" s="200"/>
      <c r="Q5137" s="200"/>
      <c r="R5137" s="200"/>
      <c r="S5137" s="200"/>
      <c r="T5137" s="201"/>
      <c r="AT5137" s="195" t="s">
        <v>188</v>
      </c>
      <c r="AU5137" s="195" t="s">
        <v>81</v>
      </c>
      <c r="AV5137" s="12" t="s">
        <v>81</v>
      </c>
      <c r="AW5137" s="12" t="s">
        <v>34</v>
      </c>
      <c r="AX5137" s="12" t="s">
        <v>72</v>
      </c>
      <c r="AY5137" s="195" t="s">
        <v>177</v>
      </c>
    </row>
    <row r="5138" spans="2:51" s="12" customFormat="1" ht="12">
      <c r="B5138" s="194"/>
      <c r="D5138" s="191" t="s">
        <v>188</v>
      </c>
      <c r="E5138" s="195" t="s">
        <v>3</v>
      </c>
      <c r="F5138" s="196" t="s">
        <v>3406</v>
      </c>
      <c r="H5138" s="197">
        <v>9.95</v>
      </c>
      <c r="I5138" s="198"/>
      <c r="L5138" s="194"/>
      <c r="M5138" s="199"/>
      <c r="N5138" s="200"/>
      <c r="O5138" s="200"/>
      <c r="P5138" s="200"/>
      <c r="Q5138" s="200"/>
      <c r="R5138" s="200"/>
      <c r="S5138" s="200"/>
      <c r="T5138" s="201"/>
      <c r="AT5138" s="195" t="s">
        <v>188</v>
      </c>
      <c r="AU5138" s="195" t="s">
        <v>81</v>
      </c>
      <c r="AV5138" s="12" t="s">
        <v>81</v>
      </c>
      <c r="AW5138" s="12" t="s">
        <v>34</v>
      </c>
      <c r="AX5138" s="12" t="s">
        <v>72</v>
      </c>
      <c r="AY5138" s="195" t="s">
        <v>177</v>
      </c>
    </row>
    <row r="5139" spans="2:51" s="12" customFormat="1" ht="12">
      <c r="B5139" s="194"/>
      <c r="D5139" s="191" t="s">
        <v>188</v>
      </c>
      <c r="E5139" s="195" t="s">
        <v>3</v>
      </c>
      <c r="F5139" s="196" t="s">
        <v>3407</v>
      </c>
      <c r="H5139" s="197">
        <v>10.7</v>
      </c>
      <c r="I5139" s="198"/>
      <c r="L5139" s="194"/>
      <c r="M5139" s="199"/>
      <c r="N5139" s="200"/>
      <c r="O5139" s="200"/>
      <c r="P5139" s="200"/>
      <c r="Q5139" s="200"/>
      <c r="R5139" s="200"/>
      <c r="S5139" s="200"/>
      <c r="T5139" s="201"/>
      <c r="AT5139" s="195" t="s">
        <v>188</v>
      </c>
      <c r="AU5139" s="195" t="s">
        <v>81</v>
      </c>
      <c r="AV5139" s="12" t="s">
        <v>81</v>
      </c>
      <c r="AW5139" s="12" t="s">
        <v>34</v>
      </c>
      <c r="AX5139" s="12" t="s">
        <v>72</v>
      </c>
      <c r="AY5139" s="195" t="s">
        <v>177</v>
      </c>
    </row>
    <row r="5140" spans="2:51" s="12" customFormat="1" ht="12">
      <c r="B5140" s="194"/>
      <c r="D5140" s="191" t="s">
        <v>188</v>
      </c>
      <c r="E5140" s="195" t="s">
        <v>3</v>
      </c>
      <c r="F5140" s="196" t="s">
        <v>3408</v>
      </c>
      <c r="H5140" s="197">
        <v>6.45</v>
      </c>
      <c r="I5140" s="198"/>
      <c r="L5140" s="194"/>
      <c r="M5140" s="199"/>
      <c r="N5140" s="200"/>
      <c r="O5140" s="200"/>
      <c r="P5140" s="200"/>
      <c r="Q5140" s="200"/>
      <c r="R5140" s="200"/>
      <c r="S5140" s="200"/>
      <c r="T5140" s="201"/>
      <c r="AT5140" s="195" t="s">
        <v>188</v>
      </c>
      <c r="AU5140" s="195" t="s">
        <v>81</v>
      </c>
      <c r="AV5140" s="12" t="s">
        <v>81</v>
      </c>
      <c r="AW5140" s="12" t="s">
        <v>34</v>
      </c>
      <c r="AX5140" s="12" t="s">
        <v>72</v>
      </c>
      <c r="AY5140" s="195" t="s">
        <v>177</v>
      </c>
    </row>
    <row r="5141" spans="2:51" s="12" customFormat="1" ht="12">
      <c r="B5141" s="194"/>
      <c r="D5141" s="191" t="s">
        <v>188</v>
      </c>
      <c r="E5141" s="195" t="s">
        <v>3</v>
      </c>
      <c r="F5141" s="196" t="s">
        <v>3409</v>
      </c>
      <c r="H5141" s="197">
        <v>12.05</v>
      </c>
      <c r="I5141" s="198"/>
      <c r="L5141" s="194"/>
      <c r="M5141" s="199"/>
      <c r="N5141" s="200"/>
      <c r="O5141" s="200"/>
      <c r="P5141" s="200"/>
      <c r="Q5141" s="200"/>
      <c r="R5141" s="200"/>
      <c r="S5141" s="200"/>
      <c r="T5141" s="201"/>
      <c r="AT5141" s="195" t="s">
        <v>188</v>
      </c>
      <c r="AU5141" s="195" t="s">
        <v>81</v>
      </c>
      <c r="AV5141" s="12" t="s">
        <v>81</v>
      </c>
      <c r="AW5141" s="12" t="s">
        <v>34</v>
      </c>
      <c r="AX5141" s="12" t="s">
        <v>72</v>
      </c>
      <c r="AY5141" s="195" t="s">
        <v>177</v>
      </c>
    </row>
    <row r="5142" spans="2:51" s="12" customFormat="1" ht="12">
      <c r="B5142" s="194"/>
      <c r="D5142" s="191" t="s">
        <v>188</v>
      </c>
      <c r="E5142" s="195" t="s">
        <v>3</v>
      </c>
      <c r="F5142" s="196" t="s">
        <v>3409</v>
      </c>
      <c r="H5142" s="197">
        <v>12.05</v>
      </c>
      <c r="I5142" s="198"/>
      <c r="L5142" s="194"/>
      <c r="M5142" s="199"/>
      <c r="N5142" s="200"/>
      <c r="O5142" s="200"/>
      <c r="P5142" s="200"/>
      <c r="Q5142" s="200"/>
      <c r="R5142" s="200"/>
      <c r="S5142" s="200"/>
      <c r="T5142" s="201"/>
      <c r="AT5142" s="195" t="s">
        <v>188</v>
      </c>
      <c r="AU5142" s="195" t="s">
        <v>81</v>
      </c>
      <c r="AV5142" s="12" t="s">
        <v>81</v>
      </c>
      <c r="AW5142" s="12" t="s">
        <v>34</v>
      </c>
      <c r="AX5142" s="12" t="s">
        <v>72</v>
      </c>
      <c r="AY5142" s="195" t="s">
        <v>177</v>
      </c>
    </row>
    <row r="5143" spans="2:51" s="12" customFormat="1" ht="12">
      <c r="B5143" s="194"/>
      <c r="D5143" s="191" t="s">
        <v>188</v>
      </c>
      <c r="E5143" s="195" t="s">
        <v>3</v>
      </c>
      <c r="F5143" s="196" t="s">
        <v>3409</v>
      </c>
      <c r="H5143" s="197">
        <v>12.05</v>
      </c>
      <c r="I5143" s="198"/>
      <c r="L5143" s="194"/>
      <c r="M5143" s="199"/>
      <c r="N5143" s="200"/>
      <c r="O5143" s="200"/>
      <c r="P5143" s="200"/>
      <c r="Q5143" s="200"/>
      <c r="R5143" s="200"/>
      <c r="S5143" s="200"/>
      <c r="T5143" s="201"/>
      <c r="AT5143" s="195" t="s">
        <v>188</v>
      </c>
      <c r="AU5143" s="195" t="s">
        <v>81</v>
      </c>
      <c r="AV5143" s="12" t="s">
        <v>81</v>
      </c>
      <c r="AW5143" s="12" t="s">
        <v>34</v>
      </c>
      <c r="AX5143" s="12" t="s">
        <v>72</v>
      </c>
      <c r="AY5143" s="195" t="s">
        <v>177</v>
      </c>
    </row>
    <row r="5144" spans="2:51" s="12" customFormat="1" ht="12">
      <c r="B5144" s="194"/>
      <c r="D5144" s="191" t="s">
        <v>188</v>
      </c>
      <c r="E5144" s="195" t="s">
        <v>3</v>
      </c>
      <c r="F5144" s="196" t="s">
        <v>3409</v>
      </c>
      <c r="H5144" s="197">
        <v>12.05</v>
      </c>
      <c r="I5144" s="198"/>
      <c r="L5144" s="194"/>
      <c r="M5144" s="199"/>
      <c r="N5144" s="200"/>
      <c r="O5144" s="200"/>
      <c r="P5144" s="200"/>
      <c r="Q5144" s="200"/>
      <c r="R5144" s="200"/>
      <c r="S5144" s="200"/>
      <c r="T5144" s="201"/>
      <c r="AT5144" s="195" t="s">
        <v>188</v>
      </c>
      <c r="AU5144" s="195" t="s">
        <v>81</v>
      </c>
      <c r="AV5144" s="12" t="s">
        <v>81</v>
      </c>
      <c r="AW5144" s="12" t="s">
        <v>34</v>
      </c>
      <c r="AX5144" s="12" t="s">
        <v>72</v>
      </c>
      <c r="AY5144" s="195" t="s">
        <v>177</v>
      </c>
    </row>
    <row r="5145" spans="2:51" s="12" customFormat="1" ht="12">
      <c r="B5145" s="194"/>
      <c r="D5145" s="191" t="s">
        <v>188</v>
      </c>
      <c r="E5145" s="195" t="s">
        <v>3</v>
      </c>
      <c r="F5145" s="196" t="s">
        <v>3409</v>
      </c>
      <c r="H5145" s="197">
        <v>12.05</v>
      </c>
      <c r="I5145" s="198"/>
      <c r="L5145" s="194"/>
      <c r="M5145" s="199"/>
      <c r="N5145" s="200"/>
      <c r="O5145" s="200"/>
      <c r="P5145" s="200"/>
      <c r="Q5145" s="200"/>
      <c r="R5145" s="200"/>
      <c r="S5145" s="200"/>
      <c r="T5145" s="201"/>
      <c r="AT5145" s="195" t="s">
        <v>188</v>
      </c>
      <c r="AU5145" s="195" t="s">
        <v>81</v>
      </c>
      <c r="AV5145" s="12" t="s">
        <v>81</v>
      </c>
      <c r="AW5145" s="12" t="s">
        <v>34</v>
      </c>
      <c r="AX5145" s="12" t="s">
        <v>72</v>
      </c>
      <c r="AY5145" s="195" t="s">
        <v>177</v>
      </c>
    </row>
    <row r="5146" spans="2:51" s="12" customFormat="1" ht="12">
      <c r="B5146" s="194"/>
      <c r="D5146" s="191" t="s">
        <v>188</v>
      </c>
      <c r="E5146" s="195" t="s">
        <v>3</v>
      </c>
      <c r="F5146" s="196" t="s">
        <v>3410</v>
      </c>
      <c r="H5146" s="197">
        <v>12.19</v>
      </c>
      <c r="I5146" s="198"/>
      <c r="L5146" s="194"/>
      <c r="M5146" s="199"/>
      <c r="N5146" s="200"/>
      <c r="O5146" s="200"/>
      <c r="P5146" s="200"/>
      <c r="Q5146" s="200"/>
      <c r="R5146" s="200"/>
      <c r="S5146" s="200"/>
      <c r="T5146" s="201"/>
      <c r="AT5146" s="195" t="s">
        <v>188</v>
      </c>
      <c r="AU5146" s="195" t="s">
        <v>81</v>
      </c>
      <c r="AV5146" s="12" t="s">
        <v>81</v>
      </c>
      <c r="AW5146" s="12" t="s">
        <v>34</v>
      </c>
      <c r="AX5146" s="12" t="s">
        <v>72</v>
      </c>
      <c r="AY5146" s="195" t="s">
        <v>177</v>
      </c>
    </row>
    <row r="5147" spans="2:51" s="12" customFormat="1" ht="12">
      <c r="B5147" s="194"/>
      <c r="D5147" s="191" t="s">
        <v>188</v>
      </c>
      <c r="E5147" s="195" t="s">
        <v>3</v>
      </c>
      <c r="F5147" s="196" t="s">
        <v>3411</v>
      </c>
      <c r="H5147" s="197">
        <v>12.8</v>
      </c>
      <c r="I5147" s="198"/>
      <c r="L5147" s="194"/>
      <c r="M5147" s="199"/>
      <c r="N5147" s="200"/>
      <c r="O5147" s="200"/>
      <c r="P5147" s="200"/>
      <c r="Q5147" s="200"/>
      <c r="R5147" s="200"/>
      <c r="S5147" s="200"/>
      <c r="T5147" s="201"/>
      <c r="AT5147" s="195" t="s">
        <v>188</v>
      </c>
      <c r="AU5147" s="195" t="s">
        <v>81</v>
      </c>
      <c r="AV5147" s="12" t="s">
        <v>81</v>
      </c>
      <c r="AW5147" s="12" t="s">
        <v>34</v>
      </c>
      <c r="AX5147" s="12" t="s">
        <v>72</v>
      </c>
      <c r="AY5147" s="195" t="s">
        <v>177</v>
      </c>
    </row>
    <row r="5148" spans="2:51" s="12" customFormat="1" ht="12">
      <c r="B5148" s="194"/>
      <c r="D5148" s="191" t="s">
        <v>188</v>
      </c>
      <c r="E5148" s="195" t="s">
        <v>3</v>
      </c>
      <c r="F5148" s="196" t="s">
        <v>3412</v>
      </c>
      <c r="H5148" s="197">
        <v>6.78</v>
      </c>
      <c r="I5148" s="198"/>
      <c r="L5148" s="194"/>
      <c r="M5148" s="199"/>
      <c r="N5148" s="200"/>
      <c r="O5148" s="200"/>
      <c r="P5148" s="200"/>
      <c r="Q5148" s="200"/>
      <c r="R5148" s="200"/>
      <c r="S5148" s="200"/>
      <c r="T5148" s="201"/>
      <c r="AT5148" s="195" t="s">
        <v>188</v>
      </c>
      <c r="AU5148" s="195" t="s">
        <v>81</v>
      </c>
      <c r="AV5148" s="12" t="s">
        <v>81</v>
      </c>
      <c r="AW5148" s="12" t="s">
        <v>34</v>
      </c>
      <c r="AX5148" s="12" t="s">
        <v>72</v>
      </c>
      <c r="AY5148" s="195" t="s">
        <v>177</v>
      </c>
    </row>
    <row r="5149" spans="2:51" s="12" customFormat="1" ht="12">
      <c r="B5149" s="194"/>
      <c r="D5149" s="191" t="s">
        <v>188</v>
      </c>
      <c r="E5149" s="195" t="s">
        <v>3</v>
      </c>
      <c r="F5149" s="196" t="s">
        <v>3413</v>
      </c>
      <c r="H5149" s="197">
        <v>6.66</v>
      </c>
      <c r="I5149" s="198"/>
      <c r="L5149" s="194"/>
      <c r="M5149" s="199"/>
      <c r="N5149" s="200"/>
      <c r="O5149" s="200"/>
      <c r="P5149" s="200"/>
      <c r="Q5149" s="200"/>
      <c r="R5149" s="200"/>
      <c r="S5149" s="200"/>
      <c r="T5149" s="201"/>
      <c r="AT5149" s="195" t="s">
        <v>188</v>
      </c>
      <c r="AU5149" s="195" t="s">
        <v>81</v>
      </c>
      <c r="AV5149" s="12" t="s">
        <v>81</v>
      </c>
      <c r="AW5149" s="12" t="s">
        <v>34</v>
      </c>
      <c r="AX5149" s="12" t="s">
        <v>72</v>
      </c>
      <c r="AY5149" s="195" t="s">
        <v>177</v>
      </c>
    </row>
    <row r="5150" spans="2:51" s="12" customFormat="1" ht="12">
      <c r="B5150" s="194"/>
      <c r="D5150" s="191" t="s">
        <v>188</v>
      </c>
      <c r="E5150" s="195" t="s">
        <v>3</v>
      </c>
      <c r="F5150" s="196" t="s">
        <v>3382</v>
      </c>
      <c r="H5150" s="197">
        <v>6.4</v>
      </c>
      <c r="I5150" s="198"/>
      <c r="L5150" s="194"/>
      <c r="M5150" s="199"/>
      <c r="N5150" s="200"/>
      <c r="O5150" s="200"/>
      <c r="P5150" s="200"/>
      <c r="Q5150" s="200"/>
      <c r="R5150" s="200"/>
      <c r="S5150" s="200"/>
      <c r="T5150" s="201"/>
      <c r="AT5150" s="195" t="s">
        <v>188</v>
      </c>
      <c r="AU5150" s="195" t="s">
        <v>81</v>
      </c>
      <c r="AV5150" s="12" t="s">
        <v>81</v>
      </c>
      <c r="AW5150" s="12" t="s">
        <v>34</v>
      </c>
      <c r="AX5150" s="12" t="s">
        <v>72</v>
      </c>
      <c r="AY5150" s="195" t="s">
        <v>177</v>
      </c>
    </row>
    <row r="5151" spans="2:51" s="12" customFormat="1" ht="12">
      <c r="B5151" s="194"/>
      <c r="D5151" s="191" t="s">
        <v>188</v>
      </c>
      <c r="E5151" s="195" t="s">
        <v>3</v>
      </c>
      <c r="F5151" s="196" t="s">
        <v>3382</v>
      </c>
      <c r="H5151" s="197">
        <v>6.4</v>
      </c>
      <c r="I5151" s="198"/>
      <c r="L5151" s="194"/>
      <c r="M5151" s="199"/>
      <c r="N5151" s="200"/>
      <c r="O5151" s="200"/>
      <c r="P5151" s="200"/>
      <c r="Q5151" s="200"/>
      <c r="R5151" s="200"/>
      <c r="S5151" s="200"/>
      <c r="T5151" s="201"/>
      <c r="AT5151" s="195" t="s">
        <v>188</v>
      </c>
      <c r="AU5151" s="195" t="s">
        <v>81</v>
      </c>
      <c r="AV5151" s="12" t="s">
        <v>81</v>
      </c>
      <c r="AW5151" s="12" t="s">
        <v>34</v>
      </c>
      <c r="AX5151" s="12" t="s">
        <v>72</v>
      </c>
      <c r="AY5151" s="195" t="s">
        <v>177</v>
      </c>
    </row>
    <row r="5152" spans="2:51" s="12" customFormat="1" ht="12">
      <c r="B5152" s="194"/>
      <c r="D5152" s="191" t="s">
        <v>188</v>
      </c>
      <c r="E5152" s="195" t="s">
        <v>3</v>
      </c>
      <c r="F5152" s="196" t="s">
        <v>3414</v>
      </c>
      <c r="H5152" s="197">
        <v>12.1</v>
      </c>
      <c r="I5152" s="198"/>
      <c r="L5152" s="194"/>
      <c r="M5152" s="199"/>
      <c r="N5152" s="200"/>
      <c r="O5152" s="200"/>
      <c r="P5152" s="200"/>
      <c r="Q5152" s="200"/>
      <c r="R5152" s="200"/>
      <c r="S5152" s="200"/>
      <c r="T5152" s="201"/>
      <c r="AT5152" s="195" t="s">
        <v>188</v>
      </c>
      <c r="AU5152" s="195" t="s">
        <v>81</v>
      </c>
      <c r="AV5152" s="12" t="s">
        <v>81</v>
      </c>
      <c r="AW5152" s="12" t="s">
        <v>34</v>
      </c>
      <c r="AX5152" s="12" t="s">
        <v>72</v>
      </c>
      <c r="AY5152" s="195" t="s">
        <v>177</v>
      </c>
    </row>
    <row r="5153" spans="2:51" s="12" customFormat="1" ht="12">
      <c r="B5153" s="194"/>
      <c r="D5153" s="191" t="s">
        <v>188</v>
      </c>
      <c r="E5153" s="195" t="s">
        <v>3</v>
      </c>
      <c r="F5153" s="196" t="s">
        <v>3415</v>
      </c>
      <c r="H5153" s="197">
        <v>14.4</v>
      </c>
      <c r="I5153" s="198"/>
      <c r="L5153" s="194"/>
      <c r="M5153" s="199"/>
      <c r="N5153" s="200"/>
      <c r="O5153" s="200"/>
      <c r="P5153" s="200"/>
      <c r="Q5153" s="200"/>
      <c r="R5153" s="200"/>
      <c r="S5153" s="200"/>
      <c r="T5153" s="201"/>
      <c r="AT5153" s="195" t="s">
        <v>188</v>
      </c>
      <c r="AU5153" s="195" t="s">
        <v>81</v>
      </c>
      <c r="AV5153" s="12" t="s">
        <v>81</v>
      </c>
      <c r="AW5153" s="12" t="s">
        <v>34</v>
      </c>
      <c r="AX5153" s="12" t="s">
        <v>72</v>
      </c>
      <c r="AY5153" s="195" t="s">
        <v>177</v>
      </c>
    </row>
    <row r="5154" spans="2:51" s="12" customFormat="1" ht="12">
      <c r="B5154" s="194"/>
      <c r="D5154" s="191" t="s">
        <v>188</v>
      </c>
      <c r="E5154" s="195" t="s">
        <v>3</v>
      </c>
      <c r="F5154" s="196" t="s">
        <v>3416</v>
      </c>
      <c r="H5154" s="197">
        <v>9.7</v>
      </c>
      <c r="I5154" s="198"/>
      <c r="L5154" s="194"/>
      <c r="M5154" s="199"/>
      <c r="N5154" s="200"/>
      <c r="O5154" s="200"/>
      <c r="P5154" s="200"/>
      <c r="Q5154" s="200"/>
      <c r="R5154" s="200"/>
      <c r="S5154" s="200"/>
      <c r="T5154" s="201"/>
      <c r="AT5154" s="195" t="s">
        <v>188</v>
      </c>
      <c r="AU5154" s="195" t="s">
        <v>81</v>
      </c>
      <c r="AV5154" s="12" t="s">
        <v>81</v>
      </c>
      <c r="AW5154" s="12" t="s">
        <v>34</v>
      </c>
      <c r="AX5154" s="12" t="s">
        <v>72</v>
      </c>
      <c r="AY5154" s="195" t="s">
        <v>177</v>
      </c>
    </row>
    <row r="5155" spans="2:51" s="12" customFormat="1" ht="12">
      <c r="B5155" s="194"/>
      <c r="D5155" s="191" t="s">
        <v>188</v>
      </c>
      <c r="E5155" s="195" t="s">
        <v>3</v>
      </c>
      <c r="F5155" s="196" t="s">
        <v>3417</v>
      </c>
      <c r="H5155" s="197">
        <v>15.8</v>
      </c>
      <c r="I5155" s="198"/>
      <c r="L5155" s="194"/>
      <c r="M5155" s="199"/>
      <c r="N5155" s="200"/>
      <c r="O5155" s="200"/>
      <c r="P5155" s="200"/>
      <c r="Q5155" s="200"/>
      <c r="R5155" s="200"/>
      <c r="S5155" s="200"/>
      <c r="T5155" s="201"/>
      <c r="AT5155" s="195" t="s">
        <v>188</v>
      </c>
      <c r="AU5155" s="195" t="s">
        <v>81</v>
      </c>
      <c r="AV5155" s="12" t="s">
        <v>81</v>
      </c>
      <c r="AW5155" s="12" t="s">
        <v>34</v>
      </c>
      <c r="AX5155" s="12" t="s">
        <v>72</v>
      </c>
      <c r="AY5155" s="195" t="s">
        <v>177</v>
      </c>
    </row>
    <row r="5156" spans="2:51" s="12" customFormat="1" ht="12">
      <c r="B5156" s="194"/>
      <c r="D5156" s="191" t="s">
        <v>188</v>
      </c>
      <c r="E5156" s="195" t="s">
        <v>3</v>
      </c>
      <c r="F5156" s="196" t="s">
        <v>504</v>
      </c>
      <c r="H5156" s="197">
        <v>50</v>
      </c>
      <c r="I5156" s="198"/>
      <c r="L5156" s="194"/>
      <c r="M5156" s="199"/>
      <c r="N5156" s="200"/>
      <c r="O5156" s="200"/>
      <c r="P5156" s="200"/>
      <c r="Q5156" s="200"/>
      <c r="R5156" s="200"/>
      <c r="S5156" s="200"/>
      <c r="T5156" s="201"/>
      <c r="AT5156" s="195" t="s">
        <v>188</v>
      </c>
      <c r="AU5156" s="195" t="s">
        <v>81</v>
      </c>
      <c r="AV5156" s="12" t="s">
        <v>81</v>
      </c>
      <c r="AW5156" s="12" t="s">
        <v>34</v>
      </c>
      <c r="AX5156" s="12" t="s">
        <v>72</v>
      </c>
      <c r="AY5156" s="195" t="s">
        <v>177</v>
      </c>
    </row>
    <row r="5157" spans="2:51" s="14" customFormat="1" ht="12">
      <c r="B5157" s="221"/>
      <c r="D5157" s="191" t="s">
        <v>188</v>
      </c>
      <c r="E5157" s="222" t="s">
        <v>3</v>
      </c>
      <c r="F5157" s="223" t="s">
        <v>358</v>
      </c>
      <c r="H5157" s="224">
        <v>285.98</v>
      </c>
      <c r="I5157" s="225"/>
      <c r="L5157" s="221"/>
      <c r="M5157" s="226"/>
      <c r="N5157" s="227"/>
      <c r="O5157" s="227"/>
      <c r="P5157" s="227"/>
      <c r="Q5157" s="227"/>
      <c r="R5157" s="227"/>
      <c r="S5157" s="227"/>
      <c r="T5157" s="228"/>
      <c r="AT5157" s="222" t="s">
        <v>188</v>
      </c>
      <c r="AU5157" s="222" t="s">
        <v>81</v>
      </c>
      <c r="AV5157" s="14" t="s">
        <v>194</v>
      </c>
      <c r="AW5157" s="14" t="s">
        <v>34</v>
      </c>
      <c r="AX5157" s="14" t="s">
        <v>72</v>
      </c>
      <c r="AY5157" s="222" t="s">
        <v>177</v>
      </c>
    </row>
    <row r="5158" spans="2:51" s="13" customFormat="1" ht="12">
      <c r="B5158" s="213"/>
      <c r="D5158" s="191" t="s">
        <v>188</v>
      </c>
      <c r="E5158" s="214" t="s">
        <v>3</v>
      </c>
      <c r="F5158" s="215" t="s">
        <v>359</v>
      </c>
      <c r="H5158" s="216">
        <v>2654.180000000001</v>
      </c>
      <c r="I5158" s="217"/>
      <c r="L5158" s="213"/>
      <c r="M5158" s="218"/>
      <c r="N5158" s="219"/>
      <c r="O5158" s="219"/>
      <c r="P5158" s="219"/>
      <c r="Q5158" s="219"/>
      <c r="R5158" s="219"/>
      <c r="S5158" s="219"/>
      <c r="T5158" s="220"/>
      <c r="AT5158" s="214" t="s">
        <v>188</v>
      </c>
      <c r="AU5158" s="214" t="s">
        <v>81</v>
      </c>
      <c r="AV5158" s="13" t="s">
        <v>184</v>
      </c>
      <c r="AW5158" s="13" t="s">
        <v>34</v>
      </c>
      <c r="AX5158" s="13" t="s">
        <v>79</v>
      </c>
      <c r="AY5158" s="214" t="s">
        <v>177</v>
      </c>
    </row>
    <row r="5159" spans="2:65" s="1" customFormat="1" ht="48" customHeight="1">
      <c r="B5159" s="177"/>
      <c r="C5159" s="178" t="s">
        <v>3418</v>
      </c>
      <c r="D5159" s="178" t="s">
        <v>179</v>
      </c>
      <c r="E5159" s="179" t="s">
        <v>3419</v>
      </c>
      <c r="F5159" s="180" t="s">
        <v>3420</v>
      </c>
      <c r="G5159" s="181" t="s">
        <v>221</v>
      </c>
      <c r="H5159" s="182">
        <v>48.781</v>
      </c>
      <c r="I5159" s="183"/>
      <c r="J5159" s="184">
        <f>ROUND(I5159*H5159,2)</f>
        <v>0</v>
      </c>
      <c r="K5159" s="180" t="s">
        <v>183</v>
      </c>
      <c r="L5159" s="37"/>
      <c r="M5159" s="185" t="s">
        <v>3</v>
      </c>
      <c r="N5159" s="186" t="s">
        <v>43</v>
      </c>
      <c r="O5159" s="70"/>
      <c r="P5159" s="187">
        <f>O5159*H5159</f>
        <v>0</v>
      </c>
      <c r="Q5159" s="187">
        <v>0</v>
      </c>
      <c r="R5159" s="187">
        <f>Q5159*H5159</f>
        <v>0</v>
      </c>
      <c r="S5159" s="187">
        <v>0</v>
      </c>
      <c r="T5159" s="188">
        <f>S5159*H5159</f>
        <v>0</v>
      </c>
      <c r="AR5159" s="189" t="s">
        <v>265</v>
      </c>
      <c r="AT5159" s="189" t="s">
        <v>179</v>
      </c>
      <c r="AU5159" s="189" t="s">
        <v>81</v>
      </c>
      <c r="AY5159" s="18" t="s">
        <v>177</v>
      </c>
      <c r="BE5159" s="190">
        <f>IF(N5159="základní",J5159,0)</f>
        <v>0</v>
      </c>
      <c r="BF5159" s="190">
        <f>IF(N5159="snížená",J5159,0)</f>
        <v>0</v>
      </c>
      <c r="BG5159" s="190">
        <f>IF(N5159="zákl. přenesená",J5159,0)</f>
        <v>0</v>
      </c>
      <c r="BH5159" s="190">
        <f>IF(N5159="sníž. přenesená",J5159,0)</f>
        <v>0</v>
      </c>
      <c r="BI5159" s="190">
        <f>IF(N5159="nulová",J5159,0)</f>
        <v>0</v>
      </c>
      <c r="BJ5159" s="18" t="s">
        <v>79</v>
      </c>
      <c r="BK5159" s="190">
        <f>ROUND(I5159*H5159,2)</f>
        <v>0</v>
      </c>
      <c r="BL5159" s="18" t="s">
        <v>265</v>
      </c>
      <c r="BM5159" s="189" t="s">
        <v>3421</v>
      </c>
    </row>
    <row r="5160" spans="2:47" s="1" customFormat="1" ht="12">
      <c r="B5160" s="37"/>
      <c r="D5160" s="191" t="s">
        <v>186</v>
      </c>
      <c r="F5160" s="192" t="s">
        <v>1641</v>
      </c>
      <c r="I5160" s="122"/>
      <c r="L5160" s="37"/>
      <c r="M5160" s="193"/>
      <c r="N5160" s="70"/>
      <c r="O5160" s="70"/>
      <c r="P5160" s="70"/>
      <c r="Q5160" s="70"/>
      <c r="R5160" s="70"/>
      <c r="S5160" s="70"/>
      <c r="T5160" s="71"/>
      <c r="AT5160" s="18" t="s">
        <v>186</v>
      </c>
      <c r="AU5160" s="18" t="s">
        <v>81</v>
      </c>
    </row>
    <row r="5161" spans="2:63" s="11" customFormat="1" ht="22.8" customHeight="1">
      <c r="B5161" s="164"/>
      <c r="D5161" s="165" t="s">
        <v>71</v>
      </c>
      <c r="E5161" s="175" t="s">
        <v>3422</v>
      </c>
      <c r="F5161" s="175" t="s">
        <v>3423</v>
      </c>
      <c r="I5161" s="167"/>
      <c r="J5161" s="176">
        <f>BK5161</f>
        <v>0</v>
      </c>
      <c r="L5161" s="164"/>
      <c r="M5161" s="169"/>
      <c r="N5161" s="170"/>
      <c r="O5161" s="170"/>
      <c r="P5161" s="171">
        <f>SUM(P5162:P5185)</f>
        <v>0</v>
      </c>
      <c r="Q5161" s="170"/>
      <c r="R5161" s="171">
        <f>SUM(R5162:R5185)</f>
        <v>0.09676799999999999</v>
      </c>
      <c r="S5161" s="170"/>
      <c r="T5161" s="172">
        <f>SUM(T5162:T5185)</f>
        <v>0</v>
      </c>
      <c r="AR5161" s="165" t="s">
        <v>81</v>
      </c>
      <c r="AT5161" s="173" t="s">
        <v>71</v>
      </c>
      <c r="AU5161" s="173" t="s">
        <v>79</v>
      </c>
      <c r="AY5161" s="165" t="s">
        <v>177</v>
      </c>
      <c r="BK5161" s="174">
        <f>SUM(BK5162:BK5185)</f>
        <v>0</v>
      </c>
    </row>
    <row r="5162" spans="2:65" s="1" customFormat="1" ht="24" customHeight="1">
      <c r="B5162" s="177"/>
      <c r="C5162" s="178" t="s">
        <v>3424</v>
      </c>
      <c r="D5162" s="178" t="s">
        <v>179</v>
      </c>
      <c r="E5162" s="179" t="s">
        <v>3425</v>
      </c>
      <c r="F5162" s="180" t="s">
        <v>3426</v>
      </c>
      <c r="G5162" s="181" t="s">
        <v>261</v>
      </c>
      <c r="H5162" s="182">
        <v>403.2</v>
      </c>
      <c r="I5162" s="183"/>
      <c r="J5162" s="184">
        <f>ROUND(I5162*H5162,2)</f>
        <v>0</v>
      </c>
      <c r="K5162" s="180" t="s">
        <v>183</v>
      </c>
      <c r="L5162" s="37"/>
      <c r="M5162" s="185" t="s">
        <v>3</v>
      </c>
      <c r="N5162" s="186" t="s">
        <v>43</v>
      </c>
      <c r="O5162" s="70"/>
      <c r="P5162" s="187">
        <f>O5162*H5162</f>
        <v>0</v>
      </c>
      <c r="Q5162" s="187">
        <v>0</v>
      </c>
      <c r="R5162" s="187">
        <f>Q5162*H5162</f>
        <v>0</v>
      </c>
      <c r="S5162" s="187">
        <v>0</v>
      </c>
      <c r="T5162" s="188">
        <f>S5162*H5162</f>
        <v>0</v>
      </c>
      <c r="AR5162" s="189" t="s">
        <v>265</v>
      </c>
      <c r="AT5162" s="189" t="s">
        <v>179</v>
      </c>
      <c r="AU5162" s="189" t="s">
        <v>81</v>
      </c>
      <c r="AY5162" s="18" t="s">
        <v>177</v>
      </c>
      <c r="BE5162" s="190">
        <f>IF(N5162="základní",J5162,0)</f>
        <v>0</v>
      </c>
      <c r="BF5162" s="190">
        <f>IF(N5162="snížená",J5162,0)</f>
        <v>0</v>
      </c>
      <c r="BG5162" s="190">
        <f>IF(N5162="zákl. přenesená",J5162,0)</f>
        <v>0</v>
      </c>
      <c r="BH5162" s="190">
        <f>IF(N5162="sníž. přenesená",J5162,0)</f>
        <v>0</v>
      </c>
      <c r="BI5162" s="190">
        <f>IF(N5162="nulová",J5162,0)</f>
        <v>0</v>
      </c>
      <c r="BJ5162" s="18" t="s">
        <v>79</v>
      </c>
      <c r="BK5162" s="190">
        <f>ROUND(I5162*H5162,2)</f>
        <v>0</v>
      </c>
      <c r="BL5162" s="18" t="s">
        <v>265</v>
      </c>
      <c r="BM5162" s="189" t="s">
        <v>3427</v>
      </c>
    </row>
    <row r="5163" spans="2:51" s="12" customFormat="1" ht="12">
      <c r="B5163" s="194"/>
      <c r="D5163" s="191" t="s">
        <v>188</v>
      </c>
      <c r="E5163" s="195" t="s">
        <v>3</v>
      </c>
      <c r="F5163" s="196" t="s">
        <v>3428</v>
      </c>
      <c r="H5163" s="197">
        <v>92.8</v>
      </c>
      <c r="I5163" s="198"/>
      <c r="L5163" s="194"/>
      <c r="M5163" s="199"/>
      <c r="N5163" s="200"/>
      <c r="O5163" s="200"/>
      <c r="P5163" s="200"/>
      <c r="Q5163" s="200"/>
      <c r="R5163" s="200"/>
      <c r="S5163" s="200"/>
      <c r="T5163" s="201"/>
      <c r="AT5163" s="195" t="s">
        <v>188</v>
      </c>
      <c r="AU5163" s="195" t="s">
        <v>81</v>
      </c>
      <c r="AV5163" s="12" t="s">
        <v>81</v>
      </c>
      <c r="AW5163" s="12" t="s">
        <v>34</v>
      </c>
      <c r="AX5163" s="12" t="s">
        <v>72</v>
      </c>
      <c r="AY5163" s="195" t="s">
        <v>177</v>
      </c>
    </row>
    <row r="5164" spans="2:51" s="12" customFormat="1" ht="12">
      <c r="B5164" s="194"/>
      <c r="D5164" s="191" t="s">
        <v>188</v>
      </c>
      <c r="E5164" s="195" t="s">
        <v>3</v>
      </c>
      <c r="F5164" s="196" t="s">
        <v>3429</v>
      </c>
      <c r="H5164" s="197">
        <v>48.05</v>
      </c>
      <c r="I5164" s="198"/>
      <c r="L5164" s="194"/>
      <c r="M5164" s="199"/>
      <c r="N5164" s="200"/>
      <c r="O5164" s="200"/>
      <c r="P5164" s="200"/>
      <c r="Q5164" s="200"/>
      <c r="R5164" s="200"/>
      <c r="S5164" s="200"/>
      <c r="T5164" s="201"/>
      <c r="AT5164" s="195" t="s">
        <v>188</v>
      </c>
      <c r="AU5164" s="195" t="s">
        <v>81</v>
      </c>
      <c r="AV5164" s="12" t="s">
        <v>81</v>
      </c>
      <c r="AW5164" s="12" t="s">
        <v>34</v>
      </c>
      <c r="AX5164" s="12" t="s">
        <v>72</v>
      </c>
      <c r="AY5164" s="195" t="s">
        <v>177</v>
      </c>
    </row>
    <row r="5165" spans="2:51" s="12" customFormat="1" ht="12">
      <c r="B5165" s="194"/>
      <c r="D5165" s="191" t="s">
        <v>188</v>
      </c>
      <c r="E5165" s="195" t="s">
        <v>3</v>
      </c>
      <c r="F5165" s="196" t="s">
        <v>3430</v>
      </c>
      <c r="H5165" s="197">
        <v>60.2</v>
      </c>
      <c r="I5165" s="198"/>
      <c r="L5165" s="194"/>
      <c r="M5165" s="199"/>
      <c r="N5165" s="200"/>
      <c r="O5165" s="200"/>
      <c r="P5165" s="200"/>
      <c r="Q5165" s="200"/>
      <c r="R5165" s="200"/>
      <c r="S5165" s="200"/>
      <c r="T5165" s="201"/>
      <c r="AT5165" s="195" t="s">
        <v>188</v>
      </c>
      <c r="AU5165" s="195" t="s">
        <v>81</v>
      </c>
      <c r="AV5165" s="12" t="s">
        <v>81</v>
      </c>
      <c r="AW5165" s="12" t="s">
        <v>34</v>
      </c>
      <c r="AX5165" s="12" t="s">
        <v>72</v>
      </c>
      <c r="AY5165" s="195" t="s">
        <v>177</v>
      </c>
    </row>
    <row r="5166" spans="2:51" s="12" customFormat="1" ht="12">
      <c r="B5166" s="194"/>
      <c r="D5166" s="191" t="s">
        <v>188</v>
      </c>
      <c r="E5166" s="195" t="s">
        <v>3</v>
      </c>
      <c r="F5166" s="196" t="s">
        <v>3431</v>
      </c>
      <c r="H5166" s="197">
        <v>142.1</v>
      </c>
      <c r="I5166" s="198"/>
      <c r="L5166" s="194"/>
      <c r="M5166" s="199"/>
      <c r="N5166" s="200"/>
      <c r="O5166" s="200"/>
      <c r="P5166" s="200"/>
      <c r="Q5166" s="200"/>
      <c r="R5166" s="200"/>
      <c r="S5166" s="200"/>
      <c r="T5166" s="201"/>
      <c r="AT5166" s="195" t="s">
        <v>188</v>
      </c>
      <c r="AU5166" s="195" t="s">
        <v>81</v>
      </c>
      <c r="AV5166" s="12" t="s">
        <v>81</v>
      </c>
      <c r="AW5166" s="12" t="s">
        <v>34</v>
      </c>
      <c r="AX5166" s="12" t="s">
        <v>72</v>
      </c>
      <c r="AY5166" s="195" t="s">
        <v>177</v>
      </c>
    </row>
    <row r="5167" spans="2:51" s="12" customFormat="1" ht="12">
      <c r="B5167" s="194"/>
      <c r="D5167" s="191" t="s">
        <v>188</v>
      </c>
      <c r="E5167" s="195" t="s">
        <v>3</v>
      </c>
      <c r="F5167" s="196" t="s">
        <v>3432</v>
      </c>
      <c r="H5167" s="197">
        <v>2</v>
      </c>
      <c r="I5167" s="198"/>
      <c r="L5167" s="194"/>
      <c r="M5167" s="199"/>
      <c r="N5167" s="200"/>
      <c r="O5167" s="200"/>
      <c r="P5167" s="200"/>
      <c r="Q5167" s="200"/>
      <c r="R5167" s="200"/>
      <c r="S5167" s="200"/>
      <c r="T5167" s="201"/>
      <c r="AT5167" s="195" t="s">
        <v>188</v>
      </c>
      <c r="AU5167" s="195" t="s">
        <v>81</v>
      </c>
      <c r="AV5167" s="12" t="s">
        <v>81</v>
      </c>
      <c r="AW5167" s="12" t="s">
        <v>34</v>
      </c>
      <c r="AX5167" s="12" t="s">
        <v>72</v>
      </c>
      <c r="AY5167" s="195" t="s">
        <v>177</v>
      </c>
    </row>
    <row r="5168" spans="2:51" s="12" customFormat="1" ht="12">
      <c r="B5168" s="194"/>
      <c r="D5168" s="191" t="s">
        <v>188</v>
      </c>
      <c r="E5168" s="195" t="s">
        <v>3</v>
      </c>
      <c r="F5168" s="196" t="s">
        <v>3433</v>
      </c>
      <c r="H5168" s="197">
        <v>58.05</v>
      </c>
      <c r="I5168" s="198"/>
      <c r="L5168" s="194"/>
      <c r="M5168" s="199"/>
      <c r="N5168" s="200"/>
      <c r="O5168" s="200"/>
      <c r="P5168" s="200"/>
      <c r="Q5168" s="200"/>
      <c r="R5168" s="200"/>
      <c r="S5168" s="200"/>
      <c r="T5168" s="201"/>
      <c r="AT5168" s="195" t="s">
        <v>188</v>
      </c>
      <c r="AU5168" s="195" t="s">
        <v>81</v>
      </c>
      <c r="AV5168" s="12" t="s">
        <v>81</v>
      </c>
      <c r="AW5168" s="12" t="s">
        <v>34</v>
      </c>
      <c r="AX5168" s="12" t="s">
        <v>72</v>
      </c>
      <c r="AY5168" s="195" t="s">
        <v>177</v>
      </c>
    </row>
    <row r="5169" spans="2:51" s="13" customFormat="1" ht="12">
      <c r="B5169" s="213"/>
      <c r="D5169" s="191" t="s">
        <v>188</v>
      </c>
      <c r="E5169" s="214" t="s">
        <v>3</v>
      </c>
      <c r="F5169" s="215" t="s">
        <v>345</v>
      </c>
      <c r="H5169" s="216">
        <v>403.2</v>
      </c>
      <c r="I5169" s="217"/>
      <c r="L5169" s="213"/>
      <c r="M5169" s="218"/>
      <c r="N5169" s="219"/>
      <c r="O5169" s="219"/>
      <c r="P5169" s="219"/>
      <c r="Q5169" s="219"/>
      <c r="R5169" s="219"/>
      <c r="S5169" s="219"/>
      <c r="T5169" s="220"/>
      <c r="AT5169" s="214" t="s">
        <v>188</v>
      </c>
      <c r="AU5169" s="214" t="s">
        <v>81</v>
      </c>
      <c r="AV5169" s="13" t="s">
        <v>184</v>
      </c>
      <c r="AW5169" s="13" t="s">
        <v>34</v>
      </c>
      <c r="AX5169" s="13" t="s">
        <v>79</v>
      </c>
      <c r="AY5169" s="214" t="s">
        <v>177</v>
      </c>
    </row>
    <row r="5170" spans="2:65" s="1" customFormat="1" ht="24" customHeight="1">
      <c r="B5170" s="177"/>
      <c r="C5170" s="178" t="s">
        <v>3434</v>
      </c>
      <c r="D5170" s="178" t="s">
        <v>179</v>
      </c>
      <c r="E5170" s="179" t="s">
        <v>3435</v>
      </c>
      <c r="F5170" s="180" t="s">
        <v>3436</v>
      </c>
      <c r="G5170" s="181" t="s">
        <v>261</v>
      </c>
      <c r="H5170" s="182">
        <v>403.2</v>
      </c>
      <c r="I5170" s="183"/>
      <c r="J5170" s="184">
        <f>ROUND(I5170*H5170,2)</f>
        <v>0</v>
      </c>
      <c r="K5170" s="180" t="s">
        <v>183</v>
      </c>
      <c r="L5170" s="37"/>
      <c r="M5170" s="185" t="s">
        <v>3</v>
      </c>
      <c r="N5170" s="186" t="s">
        <v>43</v>
      </c>
      <c r="O5170" s="70"/>
      <c r="P5170" s="187">
        <f>O5170*H5170</f>
        <v>0</v>
      </c>
      <c r="Q5170" s="187">
        <v>0.00012</v>
      </c>
      <c r="R5170" s="187">
        <f>Q5170*H5170</f>
        <v>0.048383999999999996</v>
      </c>
      <c r="S5170" s="187">
        <v>0</v>
      </c>
      <c r="T5170" s="188">
        <f>S5170*H5170</f>
        <v>0</v>
      </c>
      <c r="AR5170" s="189" t="s">
        <v>265</v>
      </c>
      <c r="AT5170" s="189" t="s">
        <v>179</v>
      </c>
      <c r="AU5170" s="189" t="s">
        <v>81</v>
      </c>
      <c r="AY5170" s="18" t="s">
        <v>177</v>
      </c>
      <c r="BE5170" s="190">
        <f>IF(N5170="základní",J5170,0)</f>
        <v>0</v>
      </c>
      <c r="BF5170" s="190">
        <f>IF(N5170="snížená",J5170,0)</f>
        <v>0</v>
      </c>
      <c r="BG5170" s="190">
        <f>IF(N5170="zákl. přenesená",J5170,0)</f>
        <v>0</v>
      </c>
      <c r="BH5170" s="190">
        <f>IF(N5170="sníž. přenesená",J5170,0)</f>
        <v>0</v>
      </c>
      <c r="BI5170" s="190">
        <f>IF(N5170="nulová",J5170,0)</f>
        <v>0</v>
      </c>
      <c r="BJ5170" s="18" t="s">
        <v>79</v>
      </c>
      <c r="BK5170" s="190">
        <f>ROUND(I5170*H5170,2)</f>
        <v>0</v>
      </c>
      <c r="BL5170" s="18" t="s">
        <v>265</v>
      </c>
      <c r="BM5170" s="189" t="s">
        <v>3437</v>
      </c>
    </row>
    <row r="5171" spans="2:51" s="12" customFormat="1" ht="12">
      <c r="B5171" s="194"/>
      <c r="D5171" s="191" t="s">
        <v>188</v>
      </c>
      <c r="E5171" s="195" t="s">
        <v>3</v>
      </c>
      <c r="F5171" s="196" t="s">
        <v>3428</v>
      </c>
      <c r="H5171" s="197">
        <v>92.8</v>
      </c>
      <c r="I5171" s="198"/>
      <c r="L5171" s="194"/>
      <c r="M5171" s="199"/>
      <c r="N5171" s="200"/>
      <c r="O5171" s="200"/>
      <c r="P5171" s="200"/>
      <c r="Q5171" s="200"/>
      <c r="R5171" s="200"/>
      <c r="S5171" s="200"/>
      <c r="T5171" s="201"/>
      <c r="AT5171" s="195" t="s">
        <v>188</v>
      </c>
      <c r="AU5171" s="195" t="s">
        <v>81</v>
      </c>
      <c r="AV5171" s="12" t="s">
        <v>81</v>
      </c>
      <c r="AW5171" s="12" t="s">
        <v>34</v>
      </c>
      <c r="AX5171" s="12" t="s">
        <v>72</v>
      </c>
      <c r="AY5171" s="195" t="s">
        <v>177</v>
      </c>
    </row>
    <row r="5172" spans="2:51" s="12" customFormat="1" ht="12">
      <c r="B5172" s="194"/>
      <c r="D5172" s="191" t="s">
        <v>188</v>
      </c>
      <c r="E5172" s="195" t="s">
        <v>3</v>
      </c>
      <c r="F5172" s="196" t="s">
        <v>3429</v>
      </c>
      <c r="H5172" s="197">
        <v>48.05</v>
      </c>
      <c r="I5172" s="198"/>
      <c r="L5172" s="194"/>
      <c r="M5172" s="199"/>
      <c r="N5172" s="200"/>
      <c r="O5172" s="200"/>
      <c r="P5172" s="200"/>
      <c r="Q5172" s="200"/>
      <c r="R5172" s="200"/>
      <c r="S5172" s="200"/>
      <c r="T5172" s="201"/>
      <c r="AT5172" s="195" t="s">
        <v>188</v>
      </c>
      <c r="AU5172" s="195" t="s">
        <v>81</v>
      </c>
      <c r="AV5172" s="12" t="s">
        <v>81</v>
      </c>
      <c r="AW5172" s="12" t="s">
        <v>34</v>
      </c>
      <c r="AX5172" s="12" t="s">
        <v>72</v>
      </c>
      <c r="AY5172" s="195" t="s">
        <v>177</v>
      </c>
    </row>
    <row r="5173" spans="2:51" s="12" customFormat="1" ht="12">
      <c r="B5173" s="194"/>
      <c r="D5173" s="191" t="s">
        <v>188</v>
      </c>
      <c r="E5173" s="195" t="s">
        <v>3</v>
      </c>
      <c r="F5173" s="196" t="s">
        <v>3430</v>
      </c>
      <c r="H5173" s="197">
        <v>60.2</v>
      </c>
      <c r="I5173" s="198"/>
      <c r="L5173" s="194"/>
      <c r="M5173" s="199"/>
      <c r="N5173" s="200"/>
      <c r="O5173" s="200"/>
      <c r="P5173" s="200"/>
      <c r="Q5173" s="200"/>
      <c r="R5173" s="200"/>
      <c r="S5173" s="200"/>
      <c r="T5173" s="201"/>
      <c r="AT5173" s="195" t="s">
        <v>188</v>
      </c>
      <c r="AU5173" s="195" t="s">
        <v>81</v>
      </c>
      <c r="AV5173" s="12" t="s">
        <v>81</v>
      </c>
      <c r="AW5173" s="12" t="s">
        <v>34</v>
      </c>
      <c r="AX5173" s="12" t="s">
        <v>72</v>
      </c>
      <c r="AY5173" s="195" t="s">
        <v>177</v>
      </c>
    </row>
    <row r="5174" spans="2:51" s="12" customFormat="1" ht="12">
      <c r="B5174" s="194"/>
      <c r="D5174" s="191" t="s">
        <v>188</v>
      </c>
      <c r="E5174" s="195" t="s">
        <v>3</v>
      </c>
      <c r="F5174" s="196" t="s">
        <v>3431</v>
      </c>
      <c r="H5174" s="197">
        <v>142.1</v>
      </c>
      <c r="I5174" s="198"/>
      <c r="L5174" s="194"/>
      <c r="M5174" s="199"/>
      <c r="N5174" s="200"/>
      <c r="O5174" s="200"/>
      <c r="P5174" s="200"/>
      <c r="Q5174" s="200"/>
      <c r="R5174" s="200"/>
      <c r="S5174" s="200"/>
      <c r="T5174" s="201"/>
      <c r="AT5174" s="195" t="s">
        <v>188</v>
      </c>
      <c r="AU5174" s="195" t="s">
        <v>81</v>
      </c>
      <c r="AV5174" s="12" t="s">
        <v>81</v>
      </c>
      <c r="AW5174" s="12" t="s">
        <v>34</v>
      </c>
      <c r="AX5174" s="12" t="s">
        <v>72</v>
      </c>
      <c r="AY5174" s="195" t="s">
        <v>177</v>
      </c>
    </row>
    <row r="5175" spans="2:51" s="12" customFormat="1" ht="12">
      <c r="B5175" s="194"/>
      <c r="D5175" s="191" t="s">
        <v>188</v>
      </c>
      <c r="E5175" s="195" t="s">
        <v>3</v>
      </c>
      <c r="F5175" s="196" t="s">
        <v>3432</v>
      </c>
      <c r="H5175" s="197">
        <v>2</v>
      </c>
      <c r="I5175" s="198"/>
      <c r="L5175" s="194"/>
      <c r="M5175" s="199"/>
      <c r="N5175" s="200"/>
      <c r="O5175" s="200"/>
      <c r="P5175" s="200"/>
      <c r="Q5175" s="200"/>
      <c r="R5175" s="200"/>
      <c r="S5175" s="200"/>
      <c r="T5175" s="201"/>
      <c r="AT5175" s="195" t="s">
        <v>188</v>
      </c>
      <c r="AU5175" s="195" t="s">
        <v>81</v>
      </c>
      <c r="AV5175" s="12" t="s">
        <v>81</v>
      </c>
      <c r="AW5175" s="12" t="s">
        <v>34</v>
      </c>
      <c r="AX5175" s="12" t="s">
        <v>72</v>
      </c>
      <c r="AY5175" s="195" t="s">
        <v>177</v>
      </c>
    </row>
    <row r="5176" spans="2:51" s="12" customFormat="1" ht="12">
      <c r="B5176" s="194"/>
      <c r="D5176" s="191" t="s">
        <v>188</v>
      </c>
      <c r="E5176" s="195" t="s">
        <v>3</v>
      </c>
      <c r="F5176" s="196" t="s">
        <v>3433</v>
      </c>
      <c r="H5176" s="197">
        <v>58.05</v>
      </c>
      <c r="I5176" s="198"/>
      <c r="L5176" s="194"/>
      <c r="M5176" s="199"/>
      <c r="N5176" s="200"/>
      <c r="O5176" s="200"/>
      <c r="P5176" s="200"/>
      <c r="Q5176" s="200"/>
      <c r="R5176" s="200"/>
      <c r="S5176" s="200"/>
      <c r="T5176" s="201"/>
      <c r="AT5176" s="195" t="s">
        <v>188</v>
      </c>
      <c r="AU5176" s="195" t="s">
        <v>81</v>
      </c>
      <c r="AV5176" s="12" t="s">
        <v>81</v>
      </c>
      <c r="AW5176" s="12" t="s">
        <v>34</v>
      </c>
      <c r="AX5176" s="12" t="s">
        <v>72</v>
      </c>
      <c r="AY5176" s="195" t="s">
        <v>177</v>
      </c>
    </row>
    <row r="5177" spans="2:51" s="13" customFormat="1" ht="12">
      <c r="B5177" s="213"/>
      <c r="D5177" s="191" t="s">
        <v>188</v>
      </c>
      <c r="E5177" s="214" t="s">
        <v>3</v>
      </c>
      <c r="F5177" s="215" t="s">
        <v>345</v>
      </c>
      <c r="H5177" s="216">
        <v>403.2</v>
      </c>
      <c r="I5177" s="217"/>
      <c r="L5177" s="213"/>
      <c r="M5177" s="218"/>
      <c r="N5177" s="219"/>
      <c r="O5177" s="219"/>
      <c r="P5177" s="219"/>
      <c r="Q5177" s="219"/>
      <c r="R5177" s="219"/>
      <c r="S5177" s="219"/>
      <c r="T5177" s="220"/>
      <c r="AT5177" s="214" t="s">
        <v>188</v>
      </c>
      <c r="AU5177" s="214" t="s">
        <v>81</v>
      </c>
      <c r="AV5177" s="13" t="s">
        <v>184</v>
      </c>
      <c r="AW5177" s="13" t="s">
        <v>34</v>
      </c>
      <c r="AX5177" s="13" t="s">
        <v>79</v>
      </c>
      <c r="AY5177" s="214" t="s">
        <v>177</v>
      </c>
    </row>
    <row r="5178" spans="2:65" s="1" customFormat="1" ht="24" customHeight="1">
      <c r="B5178" s="177"/>
      <c r="C5178" s="178" t="s">
        <v>3438</v>
      </c>
      <c r="D5178" s="178" t="s">
        <v>179</v>
      </c>
      <c r="E5178" s="179" t="s">
        <v>3439</v>
      </c>
      <c r="F5178" s="180" t="s">
        <v>3440</v>
      </c>
      <c r="G5178" s="181" t="s">
        <v>261</v>
      </c>
      <c r="H5178" s="182">
        <v>403.2</v>
      </c>
      <c r="I5178" s="183"/>
      <c r="J5178" s="184">
        <f>ROUND(I5178*H5178,2)</f>
        <v>0</v>
      </c>
      <c r="K5178" s="180" t="s">
        <v>183</v>
      </c>
      <c r="L5178" s="37"/>
      <c r="M5178" s="185" t="s">
        <v>3</v>
      </c>
      <c r="N5178" s="186" t="s">
        <v>43</v>
      </c>
      <c r="O5178" s="70"/>
      <c r="P5178" s="187">
        <f>O5178*H5178</f>
        <v>0</v>
      </c>
      <c r="Q5178" s="187">
        <v>0.00012</v>
      </c>
      <c r="R5178" s="187">
        <f>Q5178*H5178</f>
        <v>0.048383999999999996</v>
      </c>
      <c r="S5178" s="187">
        <v>0</v>
      </c>
      <c r="T5178" s="188">
        <f>S5178*H5178</f>
        <v>0</v>
      </c>
      <c r="AR5178" s="189" t="s">
        <v>265</v>
      </c>
      <c r="AT5178" s="189" t="s">
        <v>179</v>
      </c>
      <c r="AU5178" s="189" t="s">
        <v>81</v>
      </c>
      <c r="AY5178" s="18" t="s">
        <v>177</v>
      </c>
      <c r="BE5178" s="190">
        <f>IF(N5178="základní",J5178,0)</f>
        <v>0</v>
      </c>
      <c r="BF5178" s="190">
        <f>IF(N5178="snížená",J5178,0)</f>
        <v>0</v>
      </c>
      <c r="BG5178" s="190">
        <f>IF(N5178="zákl. přenesená",J5178,0)</f>
        <v>0</v>
      </c>
      <c r="BH5178" s="190">
        <f>IF(N5178="sníž. přenesená",J5178,0)</f>
        <v>0</v>
      </c>
      <c r="BI5178" s="190">
        <f>IF(N5178="nulová",J5178,0)</f>
        <v>0</v>
      </c>
      <c r="BJ5178" s="18" t="s">
        <v>79</v>
      </c>
      <c r="BK5178" s="190">
        <f>ROUND(I5178*H5178,2)</f>
        <v>0</v>
      </c>
      <c r="BL5178" s="18" t="s">
        <v>265</v>
      </c>
      <c r="BM5178" s="189" t="s">
        <v>3441</v>
      </c>
    </row>
    <row r="5179" spans="2:51" s="12" customFormat="1" ht="12">
      <c r="B5179" s="194"/>
      <c r="D5179" s="191" t="s">
        <v>188</v>
      </c>
      <c r="E5179" s="195" t="s">
        <v>3</v>
      </c>
      <c r="F5179" s="196" t="s">
        <v>3428</v>
      </c>
      <c r="H5179" s="197">
        <v>92.8</v>
      </c>
      <c r="I5179" s="198"/>
      <c r="L5179" s="194"/>
      <c r="M5179" s="199"/>
      <c r="N5179" s="200"/>
      <c r="O5179" s="200"/>
      <c r="P5179" s="200"/>
      <c r="Q5179" s="200"/>
      <c r="R5179" s="200"/>
      <c r="S5179" s="200"/>
      <c r="T5179" s="201"/>
      <c r="AT5179" s="195" t="s">
        <v>188</v>
      </c>
      <c r="AU5179" s="195" t="s">
        <v>81</v>
      </c>
      <c r="AV5179" s="12" t="s">
        <v>81</v>
      </c>
      <c r="AW5179" s="12" t="s">
        <v>34</v>
      </c>
      <c r="AX5179" s="12" t="s">
        <v>72</v>
      </c>
      <c r="AY5179" s="195" t="s">
        <v>177</v>
      </c>
    </row>
    <row r="5180" spans="2:51" s="12" customFormat="1" ht="12">
      <c r="B5180" s="194"/>
      <c r="D5180" s="191" t="s">
        <v>188</v>
      </c>
      <c r="E5180" s="195" t="s">
        <v>3</v>
      </c>
      <c r="F5180" s="196" t="s">
        <v>3429</v>
      </c>
      <c r="H5180" s="197">
        <v>48.05</v>
      </c>
      <c r="I5180" s="198"/>
      <c r="L5180" s="194"/>
      <c r="M5180" s="199"/>
      <c r="N5180" s="200"/>
      <c r="O5180" s="200"/>
      <c r="P5180" s="200"/>
      <c r="Q5180" s="200"/>
      <c r="R5180" s="200"/>
      <c r="S5180" s="200"/>
      <c r="T5180" s="201"/>
      <c r="AT5180" s="195" t="s">
        <v>188</v>
      </c>
      <c r="AU5180" s="195" t="s">
        <v>81</v>
      </c>
      <c r="AV5180" s="12" t="s">
        <v>81</v>
      </c>
      <c r="AW5180" s="12" t="s">
        <v>34</v>
      </c>
      <c r="AX5180" s="12" t="s">
        <v>72</v>
      </c>
      <c r="AY5180" s="195" t="s">
        <v>177</v>
      </c>
    </row>
    <row r="5181" spans="2:51" s="12" customFormat="1" ht="12">
      <c r="B5181" s="194"/>
      <c r="D5181" s="191" t="s">
        <v>188</v>
      </c>
      <c r="E5181" s="195" t="s">
        <v>3</v>
      </c>
      <c r="F5181" s="196" t="s">
        <v>3430</v>
      </c>
      <c r="H5181" s="197">
        <v>60.2</v>
      </c>
      <c r="I5181" s="198"/>
      <c r="L5181" s="194"/>
      <c r="M5181" s="199"/>
      <c r="N5181" s="200"/>
      <c r="O5181" s="200"/>
      <c r="P5181" s="200"/>
      <c r="Q5181" s="200"/>
      <c r="R5181" s="200"/>
      <c r="S5181" s="200"/>
      <c r="T5181" s="201"/>
      <c r="AT5181" s="195" t="s">
        <v>188</v>
      </c>
      <c r="AU5181" s="195" t="s">
        <v>81</v>
      </c>
      <c r="AV5181" s="12" t="s">
        <v>81</v>
      </c>
      <c r="AW5181" s="12" t="s">
        <v>34</v>
      </c>
      <c r="AX5181" s="12" t="s">
        <v>72</v>
      </c>
      <c r="AY5181" s="195" t="s">
        <v>177</v>
      </c>
    </row>
    <row r="5182" spans="2:51" s="12" customFormat="1" ht="12">
      <c r="B5182" s="194"/>
      <c r="D5182" s="191" t="s">
        <v>188</v>
      </c>
      <c r="E5182" s="195" t="s">
        <v>3</v>
      </c>
      <c r="F5182" s="196" t="s">
        <v>3431</v>
      </c>
      <c r="H5182" s="197">
        <v>142.1</v>
      </c>
      <c r="I5182" s="198"/>
      <c r="L5182" s="194"/>
      <c r="M5182" s="199"/>
      <c r="N5182" s="200"/>
      <c r="O5182" s="200"/>
      <c r="P5182" s="200"/>
      <c r="Q5182" s="200"/>
      <c r="R5182" s="200"/>
      <c r="S5182" s="200"/>
      <c r="T5182" s="201"/>
      <c r="AT5182" s="195" t="s">
        <v>188</v>
      </c>
      <c r="AU5182" s="195" t="s">
        <v>81</v>
      </c>
      <c r="AV5182" s="12" t="s">
        <v>81</v>
      </c>
      <c r="AW5182" s="12" t="s">
        <v>34</v>
      </c>
      <c r="AX5182" s="12" t="s">
        <v>72</v>
      </c>
      <c r="AY5182" s="195" t="s">
        <v>177</v>
      </c>
    </row>
    <row r="5183" spans="2:51" s="12" customFormat="1" ht="12">
      <c r="B5183" s="194"/>
      <c r="D5183" s="191" t="s">
        <v>188</v>
      </c>
      <c r="E5183" s="195" t="s">
        <v>3</v>
      </c>
      <c r="F5183" s="196" t="s">
        <v>3432</v>
      </c>
      <c r="H5183" s="197">
        <v>2</v>
      </c>
      <c r="I5183" s="198"/>
      <c r="L5183" s="194"/>
      <c r="M5183" s="199"/>
      <c r="N5183" s="200"/>
      <c r="O5183" s="200"/>
      <c r="P5183" s="200"/>
      <c r="Q5183" s="200"/>
      <c r="R5183" s="200"/>
      <c r="S5183" s="200"/>
      <c r="T5183" s="201"/>
      <c r="AT5183" s="195" t="s">
        <v>188</v>
      </c>
      <c r="AU5183" s="195" t="s">
        <v>81</v>
      </c>
      <c r="AV5183" s="12" t="s">
        <v>81</v>
      </c>
      <c r="AW5183" s="12" t="s">
        <v>34</v>
      </c>
      <c r="AX5183" s="12" t="s">
        <v>72</v>
      </c>
      <c r="AY5183" s="195" t="s">
        <v>177</v>
      </c>
    </row>
    <row r="5184" spans="2:51" s="12" customFormat="1" ht="12">
      <c r="B5184" s="194"/>
      <c r="D5184" s="191" t="s">
        <v>188</v>
      </c>
      <c r="E5184" s="195" t="s">
        <v>3</v>
      </c>
      <c r="F5184" s="196" t="s">
        <v>3433</v>
      </c>
      <c r="H5184" s="197">
        <v>58.05</v>
      </c>
      <c r="I5184" s="198"/>
      <c r="L5184" s="194"/>
      <c r="M5184" s="199"/>
      <c r="N5184" s="200"/>
      <c r="O5184" s="200"/>
      <c r="P5184" s="200"/>
      <c r="Q5184" s="200"/>
      <c r="R5184" s="200"/>
      <c r="S5184" s="200"/>
      <c r="T5184" s="201"/>
      <c r="AT5184" s="195" t="s">
        <v>188</v>
      </c>
      <c r="AU5184" s="195" t="s">
        <v>81</v>
      </c>
      <c r="AV5184" s="12" t="s">
        <v>81</v>
      </c>
      <c r="AW5184" s="12" t="s">
        <v>34</v>
      </c>
      <c r="AX5184" s="12" t="s">
        <v>72</v>
      </c>
      <c r="AY5184" s="195" t="s">
        <v>177</v>
      </c>
    </row>
    <row r="5185" spans="2:51" s="13" customFormat="1" ht="12">
      <c r="B5185" s="213"/>
      <c r="D5185" s="191" t="s">
        <v>188</v>
      </c>
      <c r="E5185" s="214" t="s">
        <v>3</v>
      </c>
      <c r="F5185" s="215" t="s">
        <v>345</v>
      </c>
      <c r="H5185" s="216">
        <v>403.2</v>
      </c>
      <c r="I5185" s="217"/>
      <c r="L5185" s="213"/>
      <c r="M5185" s="218"/>
      <c r="N5185" s="219"/>
      <c r="O5185" s="219"/>
      <c r="P5185" s="219"/>
      <c r="Q5185" s="219"/>
      <c r="R5185" s="219"/>
      <c r="S5185" s="219"/>
      <c r="T5185" s="220"/>
      <c r="AT5185" s="214" t="s">
        <v>188</v>
      </c>
      <c r="AU5185" s="214" t="s">
        <v>81</v>
      </c>
      <c r="AV5185" s="13" t="s">
        <v>184</v>
      </c>
      <c r="AW5185" s="13" t="s">
        <v>34</v>
      </c>
      <c r="AX5185" s="13" t="s">
        <v>79</v>
      </c>
      <c r="AY5185" s="214" t="s">
        <v>177</v>
      </c>
    </row>
    <row r="5186" spans="2:63" s="11" customFormat="1" ht="22.8" customHeight="1">
      <c r="B5186" s="164"/>
      <c r="D5186" s="165" t="s">
        <v>71</v>
      </c>
      <c r="E5186" s="175" t="s">
        <v>3442</v>
      </c>
      <c r="F5186" s="175" t="s">
        <v>3443</v>
      </c>
      <c r="I5186" s="167"/>
      <c r="J5186" s="176">
        <f>BK5186</f>
        <v>0</v>
      </c>
      <c r="L5186" s="164"/>
      <c r="M5186" s="169"/>
      <c r="N5186" s="170"/>
      <c r="O5186" s="170"/>
      <c r="P5186" s="171">
        <f>SUM(P5187:P5541)</f>
        <v>0</v>
      </c>
      <c r="Q5186" s="170"/>
      <c r="R5186" s="171">
        <f>SUM(R5187:R5541)</f>
        <v>9.181415739999998</v>
      </c>
      <c r="S5186" s="170"/>
      <c r="T5186" s="172">
        <f>SUM(T5187:T5541)</f>
        <v>0</v>
      </c>
      <c r="AR5186" s="165" t="s">
        <v>81</v>
      </c>
      <c r="AT5186" s="173" t="s">
        <v>71</v>
      </c>
      <c r="AU5186" s="173" t="s">
        <v>79</v>
      </c>
      <c r="AY5186" s="165" t="s">
        <v>177</v>
      </c>
      <c r="BK5186" s="174">
        <f>SUM(BK5187:BK5541)</f>
        <v>0</v>
      </c>
    </row>
    <row r="5187" spans="2:65" s="1" customFormat="1" ht="24" customHeight="1">
      <c r="B5187" s="177"/>
      <c r="C5187" s="178" t="s">
        <v>3444</v>
      </c>
      <c r="D5187" s="178" t="s">
        <v>179</v>
      </c>
      <c r="E5187" s="179" t="s">
        <v>3445</v>
      </c>
      <c r="F5187" s="180" t="s">
        <v>3446</v>
      </c>
      <c r="G5187" s="181" t="s">
        <v>261</v>
      </c>
      <c r="H5187" s="182">
        <v>13428.94</v>
      </c>
      <c r="I5187" s="183"/>
      <c r="J5187" s="184">
        <f>ROUND(I5187*H5187,2)</f>
        <v>0</v>
      </c>
      <c r="K5187" s="180" t="s">
        <v>183</v>
      </c>
      <c r="L5187" s="37"/>
      <c r="M5187" s="185" t="s">
        <v>3</v>
      </c>
      <c r="N5187" s="186" t="s">
        <v>43</v>
      </c>
      <c r="O5187" s="70"/>
      <c r="P5187" s="187">
        <f>O5187*H5187</f>
        <v>0</v>
      </c>
      <c r="Q5187" s="187">
        <v>0.00021</v>
      </c>
      <c r="R5187" s="187">
        <f>Q5187*H5187</f>
        <v>2.8200774</v>
      </c>
      <c r="S5187" s="187">
        <v>0</v>
      </c>
      <c r="T5187" s="188">
        <f>S5187*H5187</f>
        <v>0</v>
      </c>
      <c r="AR5187" s="189" t="s">
        <v>265</v>
      </c>
      <c r="AT5187" s="189" t="s">
        <v>179</v>
      </c>
      <c r="AU5187" s="189" t="s">
        <v>81</v>
      </c>
      <c r="AY5187" s="18" t="s">
        <v>177</v>
      </c>
      <c r="BE5187" s="190">
        <f>IF(N5187="základní",J5187,0)</f>
        <v>0</v>
      </c>
      <c r="BF5187" s="190">
        <f>IF(N5187="snížená",J5187,0)</f>
        <v>0</v>
      </c>
      <c r="BG5187" s="190">
        <f>IF(N5187="zákl. přenesená",J5187,0)</f>
        <v>0</v>
      </c>
      <c r="BH5187" s="190">
        <f>IF(N5187="sníž. přenesená",J5187,0)</f>
        <v>0</v>
      </c>
      <c r="BI5187" s="190">
        <f>IF(N5187="nulová",J5187,0)</f>
        <v>0</v>
      </c>
      <c r="BJ5187" s="18" t="s">
        <v>79</v>
      </c>
      <c r="BK5187" s="190">
        <f>ROUND(I5187*H5187,2)</f>
        <v>0</v>
      </c>
      <c r="BL5187" s="18" t="s">
        <v>265</v>
      </c>
      <c r="BM5187" s="189" t="s">
        <v>3447</v>
      </c>
    </row>
    <row r="5188" spans="2:51" s="12" customFormat="1" ht="12">
      <c r="B5188" s="194"/>
      <c r="D5188" s="191" t="s">
        <v>188</v>
      </c>
      <c r="E5188" s="195" t="s">
        <v>3</v>
      </c>
      <c r="F5188" s="196" t="s">
        <v>3448</v>
      </c>
      <c r="H5188" s="197">
        <v>13428.94</v>
      </c>
      <c r="I5188" s="198"/>
      <c r="L5188" s="194"/>
      <c r="M5188" s="199"/>
      <c r="N5188" s="200"/>
      <c r="O5188" s="200"/>
      <c r="P5188" s="200"/>
      <c r="Q5188" s="200"/>
      <c r="R5188" s="200"/>
      <c r="S5188" s="200"/>
      <c r="T5188" s="201"/>
      <c r="AT5188" s="195" t="s">
        <v>188</v>
      </c>
      <c r="AU5188" s="195" t="s">
        <v>81</v>
      </c>
      <c r="AV5188" s="12" t="s">
        <v>81</v>
      </c>
      <c r="AW5188" s="12" t="s">
        <v>34</v>
      </c>
      <c r="AX5188" s="12" t="s">
        <v>79</v>
      </c>
      <c r="AY5188" s="195" t="s">
        <v>177</v>
      </c>
    </row>
    <row r="5189" spans="2:65" s="1" customFormat="1" ht="24" customHeight="1">
      <c r="B5189" s="177"/>
      <c r="C5189" s="178" t="s">
        <v>3449</v>
      </c>
      <c r="D5189" s="178" t="s">
        <v>179</v>
      </c>
      <c r="E5189" s="179" t="s">
        <v>3450</v>
      </c>
      <c r="F5189" s="180" t="s">
        <v>3451</v>
      </c>
      <c r="G5189" s="181" t="s">
        <v>261</v>
      </c>
      <c r="H5189" s="182">
        <v>120</v>
      </c>
      <c r="I5189" s="183"/>
      <c r="J5189" s="184">
        <f>ROUND(I5189*H5189,2)</f>
        <v>0</v>
      </c>
      <c r="K5189" s="180" t="s">
        <v>183</v>
      </c>
      <c r="L5189" s="37"/>
      <c r="M5189" s="185" t="s">
        <v>3</v>
      </c>
      <c r="N5189" s="186" t="s">
        <v>43</v>
      </c>
      <c r="O5189" s="70"/>
      <c r="P5189" s="187">
        <f>O5189*H5189</f>
        <v>0</v>
      </c>
      <c r="Q5189" s="187">
        <v>0.00022</v>
      </c>
      <c r="R5189" s="187">
        <f>Q5189*H5189</f>
        <v>0.0264</v>
      </c>
      <c r="S5189" s="187">
        <v>0</v>
      </c>
      <c r="T5189" s="188">
        <f>S5189*H5189</f>
        <v>0</v>
      </c>
      <c r="AR5189" s="189" t="s">
        <v>265</v>
      </c>
      <c r="AT5189" s="189" t="s">
        <v>179</v>
      </c>
      <c r="AU5189" s="189" t="s">
        <v>81</v>
      </c>
      <c r="AY5189" s="18" t="s">
        <v>177</v>
      </c>
      <c r="BE5189" s="190">
        <f>IF(N5189="základní",J5189,0)</f>
        <v>0</v>
      </c>
      <c r="BF5189" s="190">
        <f>IF(N5189="snížená",J5189,0)</f>
        <v>0</v>
      </c>
      <c r="BG5189" s="190">
        <f>IF(N5189="zákl. přenesená",J5189,0)</f>
        <v>0</v>
      </c>
      <c r="BH5189" s="190">
        <f>IF(N5189="sníž. přenesená",J5189,0)</f>
        <v>0</v>
      </c>
      <c r="BI5189" s="190">
        <f>IF(N5189="nulová",J5189,0)</f>
        <v>0</v>
      </c>
      <c r="BJ5189" s="18" t="s">
        <v>79</v>
      </c>
      <c r="BK5189" s="190">
        <f>ROUND(I5189*H5189,2)</f>
        <v>0</v>
      </c>
      <c r="BL5189" s="18" t="s">
        <v>265</v>
      </c>
      <c r="BM5189" s="189" t="s">
        <v>3452</v>
      </c>
    </row>
    <row r="5190" spans="2:51" s="12" customFormat="1" ht="12">
      <c r="B5190" s="194"/>
      <c r="D5190" s="191" t="s">
        <v>188</v>
      </c>
      <c r="E5190" s="195" t="s">
        <v>3</v>
      </c>
      <c r="F5190" s="196" t="s">
        <v>3453</v>
      </c>
      <c r="H5190" s="197">
        <v>120</v>
      </c>
      <c r="I5190" s="198"/>
      <c r="L5190" s="194"/>
      <c r="M5190" s="199"/>
      <c r="N5190" s="200"/>
      <c r="O5190" s="200"/>
      <c r="P5190" s="200"/>
      <c r="Q5190" s="200"/>
      <c r="R5190" s="200"/>
      <c r="S5190" s="200"/>
      <c r="T5190" s="201"/>
      <c r="AT5190" s="195" t="s">
        <v>188</v>
      </c>
      <c r="AU5190" s="195" t="s">
        <v>81</v>
      </c>
      <c r="AV5190" s="12" t="s">
        <v>81</v>
      </c>
      <c r="AW5190" s="12" t="s">
        <v>34</v>
      </c>
      <c r="AX5190" s="12" t="s">
        <v>79</v>
      </c>
      <c r="AY5190" s="195" t="s">
        <v>177</v>
      </c>
    </row>
    <row r="5191" spans="2:65" s="1" customFormat="1" ht="24" customHeight="1">
      <c r="B5191" s="177"/>
      <c r="C5191" s="178" t="s">
        <v>3454</v>
      </c>
      <c r="D5191" s="178" t="s">
        <v>179</v>
      </c>
      <c r="E5191" s="179" t="s">
        <v>3455</v>
      </c>
      <c r="F5191" s="180" t="s">
        <v>3456</v>
      </c>
      <c r="G5191" s="181" t="s">
        <v>261</v>
      </c>
      <c r="H5191" s="182">
        <v>16440.14</v>
      </c>
      <c r="I5191" s="183"/>
      <c r="J5191" s="184">
        <f>ROUND(I5191*H5191,2)</f>
        <v>0</v>
      </c>
      <c r="K5191" s="180" t="s">
        <v>183</v>
      </c>
      <c r="L5191" s="37"/>
      <c r="M5191" s="185" t="s">
        <v>3</v>
      </c>
      <c r="N5191" s="186" t="s">
        <v>43</v>
      </c>
      <c r="O5191" s="70"/>
      <c r="P5191" s="187">
        <f>O5191*H5191</f>
        <v>0</v>
      </c>
      <c r="Q5191" s="187">
        <v>0.0002</v>
      </c>
      <c r="R5191" s="187">
        <f>Q5191*H5191</f>
        <v>3.288028</v>
      </c>
      <c r="S5191" s="187">
        <v>0</v>
      </c>
      <c r="T5191" s="188">
        <f>S5191*H5191</f>
        <v>0</v>
      </c>
      <c r="AR5191" s="189" t="s">
        <v>265</v>
      </c>
      <c r="AT5191" s="189" t="s">
        <v>179</v>
      </c>
      <c r="AU5191" s="189" t="s">
        <v>81</v>
      </c>
      <c r="AY5191" s="18" t="s">
        <v>177</v>
      </c>
      <c r="BE5191" s="190">
        <f>IF(N5191="základní",J5191,0)</f>
        <v>0</v>
      </c>
      <c r="BF5191" s="190">
        <f>IF(N5191="snížená",J5191,0)</f>
        <v>0</v>
      </c>
      <c r="BG5191" s="190">
        <f>IF(N5191="zákl. přenesená",J5191,0)</f>
        <v>0</v>
      </c>
      <c r="BH5191" s="190">
        <f>IF(N5191="sníž. přenesená",J5191,0)</f>
        <v>0</v>
      </c>
      <c r="BI5191" s="190">
        <f>IF(N5191="nulová",J5191,0)</f>
        <v>0</v>
      </c>
      <c r="BJ5191" s="18" t="s">
        <v>79</v>
      </c>
      <c r="BK5191" s="190">
        <f>ROUND(I5191*H5191,2)</f>
        <v>0</v>
      </c>
      <c r="BL5191" s="18" t="s">
        <v>265</v>
      </c>
      <c r="BM5191" s="189" t="s">
        <v>3457</v>
      </c>
    </row>
    <row r="5192" spans="2:51" s="12" customFormat="1" ht="12">
      <c r="B5192" s="194"/>
      <c r="D5192" s="191" t="s">
        <v>188</v>
      </c>
      <c r="E5192" s="195" t="s">
        <v>3</v>
      </c>
      <c r="F5192" s="196" t="s">
        <v>3458</v>
      </c>
      <c r="H5192" s="197">
        <v>16440.14</v>
      </c>
      <c r="I5192" s="198"/>
      <c r="L5192" s="194"/>
      <c r="M5192" s="199"/>
      <c r="N5192" s="200"/>
      <c r="O5192" s="200"/>
      <c r="P5192" s="200"/>
      <c r="Q5192" s="200"/>
      <c r="R5192" s="200"/>
      <c r="S5192" s="200"/>
      <c r="T5192" s="201"/>
      <c r="AT5192" s="195" t="s">
        <v>188</v>
      </c>
      <c r="AU5192" s="195" t="s">
        <v>81</v>
      </c>
      <c r="AV5192" s="12" t="s">
        <v>81</v>
      </c>
      <c r="AW5192" s="12" t="s">
        <v>34</v>
      </c>
      <c r="AX5192" s="12" t="s">
        <v>79</v>
      </c>
      <c r="AY5192" s="195" t="s">
        <v>177</v>
      </c>
    </row>
    <row r="5193" spans="2:65" s="1" customFormat="1" ht="24" customHeight="1">
      <c r="B5193" s="177"/>
      <c r="C5193" s="178" t="s">
        <v>3459</v>
      </c>
      <c r="D5193" s="178" t="s">
        <v>179</v>
      </c>
      <c r="E5193" s="179" t="s">
        <v>3460</v>
      </c>
      <c r="F5193" s="180" t="s">
        <v>3461</v>
      </c>
      <c r="G5193" s="181" t="s">
        <v>261</v>
      </c>
      <c r="H5193" s="182">
        <v>6500.454</v>
      </c>
      <c r="I5193" s="183"/>
      <c r="J5193" s="184">
        <f>ROUND(I5193*H5193,2)</f>
        <v>0</v>
      </c>
      <c r="K5193" s="180" t="s">
        <v>3</v>
      </c>
      <c r="L5193" s="37"/>
      <c r="M5193" s="185" t="s">
        <v>3</v>
      </c>
      <c r="N5193" s="186" t="s">
        <v>43</v>
      </c>
      <c r="O5193" s="70"/>
      <c r="P5193" s="187">
        <f>O5193*H5193</f>
        <v>0</v>
      </c>
      <c r="Q5193" s="187">
        <v>0</v>
      </c>
      <c r="R5193" s="187">
        <f>Q5193*H5193</f>
        <v>0</v>
      </c>
      <c r="S5193" s="187">
        <v>0</v>
      </c>
      <c r="T5193" s="188">
        <f>S5193*H5193</f>
        <v>0</v>
      </c>
      <c r="AR5193" s="189" t="s">
        <v>265</v>
      </c>
      <c r="AT5193" s="189" t="s">
        <v>179</v>
      </c>
      <c r="AU5193" s="189" t="s">
        <v>81</v>
      </c>
      <c r="AY5193" s="18" t="s">
        <v>177</v>
      </c>
      <c r="BE5193" s="190">
        <f>IF(N5193="základní",J5193,0)</f>
        <v>0</v>
      </c>
      <c r="BF5193" s="190">
        <f>IF(N5193="snížená",J5193,0)</f>
        <v>0</v>
      </c>
      <c r="BG5193" s="190">
        <f>IF(N5193="zákl. přenesená",J5193,0)</f>
        <v>0</v>
      </c>
      <c r="BH5193" s="190">
        <f>IF(N5193="sníž. přenesená",J5193,0)</f>
        <v>0</v>
      </c>
      <c r="BI5193" s="190">
        <f>IF(N5193="nulová",J5193,0)</f>
        <v>0</v>
      </c>
      <c r="BJ5193" s="18" t="s">
        <v>79</v>
      </c>
      <c r="BK5193" s="190">
        <f>ROUND(I5193*H5193,2)</f>
        <v>0</v>
      </c>
      <c r="BL5193" s="18" t="s">
        <v>265</v>
      </c>
      <c r="BM5193" s="189" t="s">
        <v>3462</v>
      </c>
    </row>
    <row r="5194" spans="2:51" s="12" customFormat="1" ht="12">
      <c r="B5194" s="194"/>
      <c r="D5194" s="191" t="s">
        <v>188</v>
      </c>
      <c r="E5194" s="195" t="s">
        <v>3</v>
      </c>
      <c r="F5194" s="196" t="s">
        <v>3463</v>
      </c>
      <c r="H5194" s="197">
        <v>16.8</v>
      </c>
      <c r="I5194" s="198"/>
      <c r="L5194" s="194"/>
      <c r="M5194" s="199"/>
      <c r="N5194" s="200"/>
      <c r="O5194" s="200"/>
      <c r="P5194" s="200"/>
      <c r="Q5194" s="200"/>
      <c r="R5194" s="200"/>
      <c r="S5194" s="200"/>
      <c r="T5194" s="201"/>
      <c r="AT5194" s="195" t="s">
        <v>188</v>
      </c>
      <c r="AU5194" s="195" t="s">
        <v>81</v>
      </c>
      <c r="AV5194" s="12" t="s">
        <v>81</v>
      </c>
      <c r="AW5194" s="12" t="s">
        <v>34</v>
      </c>
      <c r="AX5194" s="12" t="s">
        <v>72</v>
      </c>
      <c r="AY5194" s="195" t="s">
        <v>177</v>
      </c>
    </row>
    <row r="5195" spans="2:51" s="12" customFormat="1" ht="12">
      <c r="B5195" s="194"/>
      <c r="D5195" s="191" t="s">
        <v>188</v>
      </c>
      <c r="E5195" s="195" t="s">
        <v>3</v>
      </c>
      <c r="F5195" s="196" t="s">
        <v>3464</v>
      </c>
      <c r="H5195" s="197">
        <v>24.6</v>
      </c>
      <c r="I5195" s="198"/>
      <c r="L5195" s="194"/>
      <c r="M5195" s="199"/>
      <c r="N5195" s="200"/>
      <c r="O5195" s="200"/>
      <c r="P5195" s="200"/>
      <c r="Q5195" s="200"/>
      <c r="R5195" s="200"/>
      <c r="S5195" s="200"/>
      <c r="T5195" s="201"/>
      <c r="AT5195" s="195" t="s">
        <v>188</v>
      </c>
      <c r="AU5195" s="195" t="s">
        <v>81</v>
      </c>
      <c r="AV5195" s="12" t="s">
        <v>81</v>
      </c>
      <c r="AW5195" s="12" t="s">
        <v>34</v>
      </c>
      <c r="AX5195" s="12" t="s">
        <v>72</v>
      </c>
      <c r="AY5195" s="195" t="s">
        <v>177</v>
      </c>
    </row>
    <row r="5196" spans="2:51" s="12" customFormat="1" ht="12">
      <c r="B5196" s="194"/>
      <c r="D5196" s="191" t="s">
        <v>188</v>
      </c>
      <c r="E5196" s="195" t="s">
        <v>3</v>
      </c>
      <c r="F5196" s="196" t="s">
        <v>3465</v>
      </c>
      <c r="H5196" s="197">
        <v>43.02</v>
      </c>
      <c r="I5196" s="198"/>
      <c r="L5196" s="194"/>
      <c r="M5196" s="199"/>
      <c r="N5196" s="200"/>
      <c r="O5196" s="200"/>
      <c r="P5196" s="200"/>
      <c r="Q5196" s="200"/>
      <c r="R5196" s="200"/>
      <c r="S5196" s="200"/>
      <c r="T5196" s="201"/>
      <c r="AT5196" s="195" t="s">
        <v>188</v>
      </c>
      <c r="AU5196" s="195" t="s">
        <v>81</v>
      </c>
      <c r="AV5196" s="12" t="s">
        <v>81</v>
      </c>
      <c r="AW5196" s="12" t="s">
        <v>34</v>
      </c>
      <c r="AX5196" s="12" t="s">
        <v>72</v>
      </c>
      <c r="AY5196" s="195" t="s">
        <v>177</v>
      </c>
    </row>
    <row r="5197" spans="2:51" s="12" customFormat="1" ht="12">
      <c r="B5197" s="194"/>
      <c r="D5197" s="191" t="s">
        <v>188</v>
      </c>
      <c r="E5197" s="195" t="s">
        <v>3</v>
      </c>
      <c r="F5197" s="196" t="s">
        <v>3466</v>
      </c>
      <c r="H5197" s="197">
        <v>49.03</v>
      </c>
      <c r="I5197" s="198"/>
      <c r="L5197" s="194"/>
      <c r="M5197" s="199"/>
      <c r="N5197" s="200"/>
      <c r="O5197" s="200"/>
      <c r="P5197" s="200"/>
      <c r="Q5197" s="200"/>
      <c r="R5197" s="200"/>
      <c r="S5197" s="200"/>
      <c r="T5197" s="201"/>
      <c r="AT5197" s="195" t="s">
        <v>188</v>
      </c>
      <c r="AU5197" s="195" t="s">
        <v>81</v>
      </c>
      <c r="AV5197" s="12" t="s">
        <v>81</v>
      </c>
      <c r="AW5197" s="12" t="s">
        <v>34</v>
      </c>
      <c r="AX5197" s="12" t="s">
        <v>72</v>
      </c>
      <c r="AY5197" s="195" t="s">
        <v>177</v>
      </c>
    </row>
    <row r="5198" spans="2:51" s="12" customFormat="1" ht="12">
      <c r="B5198" s="194"/>
      <c r="D5198" s="191" t="s">
        <v>188</v>
      </c>
      <c r="E5198" s="195" t="s">
        <v>3</v>
      </c>
      <c r="F5198" s="196" t="s">
        <v>3467</v>
      </c>
      <c r="H5198" s="197">
        <v>29.38</v>
      </c>
      <c r="I5198" s="198"/>
      <c r="L5198" s="194"/>
      <c r="M5198" s="199"/>
      <c r="N5198" s="200"/>
      <c r="O5198" s="200"/>
      <c r="P5198" s="200"/>
      <c r="Q5198" s="200"/>
      <c r="R5198" s="200"/>
      <c r="S5198" s="200"/>
      <c r="T5198" s="201"/>
      <c r="AT5198" s="195" t="s">
        <v>188</v>
      </c>
      <c r="AU5198" s="195" t="s">
        <v>81</v>
      </c>
      <c r="AV5198" s="12" t="s">
        <v>81</v>
      </c>
      <c r="AW5198" s="12" t="s">
        <v>34</v>
      </c>
      <c r="AX5198" s="12" t="s">
        <v>72</v>
      </c>
      <c r="AY5198" s="195" t="s">
        <v>177</v>
      </c>
    </row>
    <row r="5199" spans="2:51" s="12" customFormat="1" ht="12">
      <c r="B5199" s="194"/>
      <c r="D5199" s="191" t="s">
        <v>188</v>
      </c>
      <c r="E5199" s="195" t="s">
        <v>3</v>
      </c>
      <c r="F5199" s="196" t="s">
        <v>3468</v>
      </c>
      <c r="H5199" s="197">
        <v>21</v>
      </c>
      <c r="I5199" s="198"/>
      <c r="L5199" s="194"/>
      <c r="M5199" s="199"/>
      <c r="N5199" s="200"/>
      <c r="O5199" s="200"/>
      <c r="P5199" s="200"/>
      <c r="Q5199" s="200"/>
      <c r="R5199" s="200"/>
      <c r="S5199" s="200"/>
      <c r="T5199" s="201"/>
      <c r="AT5199" s="195" t="s">
        <v>188</v>
      </c>
      <c r="AU5199" s="195" t="s">
        <v>81</v>
      </c>
      <c r="AV5199" s="12" t="s">
        <v>81</v>
      </c>
      <c r="AW5199" s="12" t="s">
        <v>34</v>
      </c>
      <c r="AX5199" s="12" t="s">
        <v>72</v>
      </c>
      <c r="AY5199" s="195" t="s">
        <v>177</v>
      </c>
    </row>
    <row r="5200" spans="2:51" s="12" customFormat="1" ht="12">
      <c r="B5200" s="194"/>
      <c r="D5200" s="191" t="s">
        <v>188</v>
      </c>
      <c r="E5200" s="195" t="s">
        <v>3</v>
      </c>
      <c r="F5200" s="196" t="s">
        <v>3469</v>
      </c>
      <c r="H5200" s="197">
        <v>9.6</v>
      </c>
      <c r="I5200" s="198"/>
      <c r="L5200" s="194"/>
      <c r="M5200" s="199"/>
      <c r="N5200" s="200"/>
      <c r="O5200" s="200"/>
      <c r="P5200" s="200"/>
      <c r="Q5200" s="200"/>
      <c r="R5200" s="200"/>
      <c r="S5200" s="200"/>
      <c r="T5200" s="201"/>
      <c r="AT5200" s="195" t="s">
        <v>188</v>
      </c>
      <c r="AU5200" s="195" t="s">
        <v>81</v>
      </c>
      <c r="AV5200" s="12" t="s">
        <v>81</v>
      </c>
      <c r="AW5200" s="12" t="s">
        <v>34</v>
      </c>
      <c r="AX5200" s="12" t="s">
        <v>72</v>
      </c>
      <c r="AY5200" s="195" t="s">
        <v>177</v>
      </c>
    </row>
    <row r="5201" spans="2:51" s="12" customFormat="1" ht="12">
      <c r="B5201" s="194"/>
      <c r="D5201" s="191" t="s">
        <v>188</v>
      </c>
      <c r="E5201" s="195" t="s">
        <v>3</v>
      </c>
      <c r="F5201" s="196" t="s">
        <v>3470</v>
      </c>
      <c r="H5201" s="197">
        <v>8</v>
      </c>
      <c r="I5201" s="198"/>
      <c r="L5201" s="194"/>
      <c r="M5201" s="199"/>
      <c r="N5201" s="200"/>
      <c r="O5201" s="200"/>
      <c r="P5201" s="200"/>
      <c r="Q5201" s="200"/>
      <c r="R5201" s="200"/>
      <c r="S5201" s="200"/>
      <c r="T5201" s="201"/>
      <c r="AT5201" s="195" t="s">
        <v>188</v>
      </c>
      <c r="AU5201" s="195" t="s">
        <v>81</v>
      </c>
      <c r="AV5201" s="12" t="s">
        <v>81</v>
      </c>
      <c r="AW5201" s="12" t="s">
        <v>34</v>
      </c>
      <c r="AX5201" s="12" t="s">
        <v>72</v>
      </c>
      <c r="AY5201" s="195" t="s">
        <v>177</v>
      </c>
    </row>
    <row r="5202" spans="2:51" s="12" customFormat="1" ht="12">
      <c r="B5202" s="194"/>
      <c r="D5202" s="191" t="s">
        <v>188</v>
      </c>
      <c r="E5202" s="195" t="s">
        <v>3</v>
      </c>
      <c r="F5202" s="196" t="s">
        <v>3471</v>
      </c>
      <c r="H5202" s="197">
        <v>8.8</v>
      </c>
      <c r="I5202" s="198"/>
      <c r="L5202" s="194"/>
      <c r="M5202" s="199"/>
      <c r="N5202" s="200"/>
      <c r="O5202" s="200"/>
      <c r="P5202" s="200"/>
      <c r="Q5202" s="200"/>
      <c r="R5202" s="200"/>
      <c r="S5202" s="200"/>
      <c r="T5202" s="201"/>
      <c r="AT5202" s="195" t="s">
        <v>188</v>
      </c>
      <c r="AU5202" s="195" t="s">
        <v>81</v>
      </c>
      <c r="AV5202" s="12" t="s">
        <v>81</v>
      </c>
      <c r="AW5202" s="12" t="s">
        <v>34</v>
      </c>
      <c r="AX5202" s="12" t="s">
        <v>72</v>
      </c>
      <c r="AY5202" s="195" t="s">
        <v>177</v>
      </c>
    </row>
    <row r="5203" spans="2:51" s="12" customFormat="1" ht="12">
      <c r="B5203" s="194"/>
      <c r="D5203" s="191" t="s">
        <v>188</v>
      </c>
      <c r="E5203" s="195" t="s">
        <v>3</v>
      </c>
      <c r="F5203" s="196" t="s">
        <v>3468</v>
      </c>
      <c r="H5203" s="197">
        <v>21</v>
      </c>
      <c r="I5203" s="198"/>
      <c r="L5203" s="194"/>
      <c r="M5203" s="199"/>
      <c r="N5203" s="200"/>
      <c r="O5203" s="200"/>
      <c r="P5203" s="200"/>
      <c r="Q5203" s="200"/>
      <c r="R5203" s="200"/>
      <c r="S5203" s="200"/>
      <c r="T5203" s="201"/>
      <c r="AT5203" s="195" t="s">
        <v>188</v>
      </c>
      <c r="AU5203" s="195" t="s">
        <v>81</v>
      </c>
      <c r="AV5203" s="12" t="s">
        <v>81</v>
      </c>
      <c r="AW5203" s="12" t="s">
        <v>34</v>
      </c>
      <c r="AX5203" s="12" t="s">
        <v>72</v>
      </c>
      <c r="AY5203" s="195" t="s">
        <v>177</v>
      </c>
    </row>
    <row r="5204" spans="2:51" s="12" customFormat="1" ht="12">
      <c r="B5204" s="194"/>
      <c r="D5204" s="191" t="s">
        <v>188</v>
      </c>
      <c r="E5204" s="195" t="s">
        <v>3</v>
      </c>
      <c r="F5204" s="196" t="s">
        <v>3472</v>
      </c>
      <c r="H5204" s="197">
        <v>22.84</v>
      </c>
      <c r="I5204" s="198"/>
      <c r="L5204" s="194"/>
      <c r="M5204" s="199"/>
      <c r="N5204" s="200"/>
      <c r="O5204" s="200"/>
      <c r="P5204" s="200"/>
      <c r="Q5204" s="200"/>
      <c r="R5204" s="200"/>
      <c r="S5204" s="200"/>
      <c r="T5204" s="201"/>
      <c r="AT5204" s="195" t="s">
        <v>188</v>
      </c>
      <c r="AU5204" s="195" t="s">
        <v>81</v>
      </c>
      <c r="AV5204" s="12" t="s">
        <v>81</v>
      </c>
      <c r="AW5204" s="12" t="s">
        <v>34</v>
      </c>
      <c r="AX5204" s="12" t="s">
        <v>72</v>
      </c>
      <c r="AY5204" s="195" t="s">
        <v>177</v>
      </c>
    </row>
    <row r="5205" spans="2:51" s="12" customFormat="1" ht="12">
      <c r="B5205" s="194"/>
      <c r="D5205" s="191" t="s">
        <v>188</v>
      </c>
      <c r="E5205" s="195" t="s">
        <v>3</v>
      </c>
      <c r="F5205" s="196" t="s">
        <v>3473</v>
      </c>
      <c r="H5205" s="197">
        <v>25.8</v>
      </c>
      <c r="I5205" s="198"/>
      <c r="L5205" s="194"/>
      <c r="M5205" s="199"/>
      <c r="N5205" s="200"/>
      <c r="O5205" s="200"/>
      <c r="P5205" s="200"/>
      <c r="Q5205" s="200"/>
      <c r="R5205" s="200"/>
      <c r="S5205" s="200"/>
      <c r="T5205" s="201"/>
      <c r="AT5205" s="195" t="s">
        <v>188</v>
      </c>
      <c r="AU5205" s="195" t="s">
        <v>81</v>
      </c>
      <c r="AV5205" s="12" t="s">
        <v>81</v>
      </c>
      <c r="AW5205" s="12" t="s">
        <v>34</v>
      </c>
      <c r="AX5205" s="12" t="s">
        <v>72</v>
      </c>
      <c r="AY5205" s="195" t="s">
        <v>177</v>
      </c>
    </row>
    <row r="5206" spans="2:51" s="12" customFormat="1" ht="12">
      <c r="B5206" s="194"/>
      <c r="D5206" s="191" t="s">
        <v>188</v>
      </c>
      <c r="E5206" s="195" t="s">
        <v>3</v>
      </c>
      <c r="F5206" s="196" t="s">
        <v>3474</v>
      </c>
      <c r="H5206" s="197">
        <v>13.2</v>
      </c>
      <c r="I5206" s="198"/>
      <c r="L5206" s="194"/>
      <c r="M5206" s="199"/>
      <c r="N5206" s="200"/>
      <c r="O5206" s="200"/>
      <c r="P5206" s="200"/>
      <c r="Q5206" s="200"/>
      <c r="R5206" s="200"/>
      <c r="S5206" s="200"/>
      <c r="T5206" s="201"/>
      <c r="AT5206" s="195" t="s">
        <v>188</v>
      </c>
      <c r="AU5206" s="195" t="s">
        <v>81</v>
      </c>
      <c r="AV5206" s="12" t="s">
        <v>81</v>
      </c>
      <c r="AW5206" s="12" t="s">
        <v>34</v>
      </c>
      <c r="AX5206" s="12" t="s">
        <v>72</v>
      </c>
      <c r="AY5206" s="195" t="s">
        <v>177</v>
      </c>
    </row>
    <row r="5207" spans="2:51" s="12" customFormat="1" ht="12">
      <c r="B5207" s="194"/>
      <c r="D5207" s="191" t="s">
        <v>188</v>
      </c>
      <c r="E5207" s="195" t="s">
        <v>3</v>
      </c>
      <c r="F5207" s="196" t="s">
        <v>3470</v>
      </c>
      <c r="H5207" s="197">
        <v>8</v>
      </c>
      <c r="I5207" s="198"/>
      <c r="L5207" s="194"/>
      <c r="M5207" s="199"/>
      <c r="N5207" s="200"/>
      <c r="O5207" s="200"/>
      <c r="P5207" s="200"/>
      <c r="Q5207" s="200"/>
      <c r="R5207" s="200"/>
      <c r="S5207" s="200"/>
      <c r="T5207" s="201"/>
      <c r="AT5207" s="195" t="s">
        <v>188</v>
      </c>
      <c r="AU5207" s="195" t="s">
        <v>81</v>
      </c>
      <c r="AV5207" s="12" t="s">
        <v>81</v>
      </c>
      <c r="AW5207" s="12" t="s">
        <v>34</v>
      </c>
      <c r="AX5207" s="12" t="s">
        <v>72</v>
      </c>
      <c r="AY5207" s="195" t="s">
        <v>177</v>
      </c>
    </row>
    <row r="5208" spans="2:51" s="12" customFormat="1" ht="12">
      <c r="B5208" s="194"/>
      <c r="D5208" s="191" t="s">
        <v>188</v>
      </c>
      <c r="E5208" s="195" t="s">
        <v>3</v>
      </c>
      <c r="F5208" s="196" t="s">
        <v>3475</v>
      </c>
      <c r="H5208" s="197">
        <v>9.8</v>
      </c>
      <c r="I5208" s="198"/>
      <c r="L5208" s="194"/>
      <c r="M5208" s="199"/>
      <c r="N5208" s="200"/>
      <c r="O5208" s="200"/>
      <c r="P5208" s="200"/>
      <c r="Q5208" s="200"/>
      <c r="R5208" s="200"/>
      <c r="S5208" s="200"/>
      <c r="T5208" s="201"/>
      <c r="AT5208" s="195" t="s">
        <v>188</v>
      </c>
      <c r="AU5208" s="195" t="s">
        <v>81</v>
      </c>
      <c r="AV5208" s="12" t="s">
        <v>81</v>
      </c>
      <c r="AW5208" s="12" t="s">
        <v>34</v>
      </c>
      <c r="AX5208" s="12" t="s">
        <v>72</v>
      </c>
      <c r="AY5208" s="195" t="s">
        <v>177</v>
      </c>
    </row>
    <row r="5209" spans="2:51" s="12" customFormat="1" ht="12">
      <c r="B5209" s="194"/>
      <c r="D5209" s="191" t="s">
        <v>188</v>
      </c>
      <c r="E5209" s="195" t="s">
        <v>3</v>
      </c>
      <c r="F5209" s="196" t="s">
        <v>3476</v>
      </c>
      <c r="H5209" s="197">
        <v>19.6</v>
      </c>
      <c r="I5209" s="198"/>
      <c r="L5209" s="194"/>
      <c r="M5209" s="199"/>
      <c r="N5209" s="200"/>
      <c r="O5209" s="200"/>
      <c r="P5209" s="200"/>
      <c r="Q5209" s="200"/>
      <c r="R5209" s="200"/>
      <c r="S5209" s="200"/>
      <c r="T5209" s="201"/>
      <c r="AT5209" s="195" t="s">
        <v>188</v>
      </c>
      <c r="AU5209" s="195" t="s">
        <v>81</v>
      </c>
      <c r="AV5209" s="12" t="s">
        <v>81</v>
      </c>
      <c r="AW5209" s="12" t="s">
        <v>34</v>
      </c>
      <c r="AX5209" s="12" t="s">
        <v>72</v>
      </c>
      <c r="AY5209" s="195" t="s">
        <v>177</v>
      </c>
    </row>
    <row r="5210" spans="2:51" s="12" customFormat="1" ht="12">
      <c r="B5210" s="194"/>
      <c r="D5210" s="191" t="s">
        <v>188</v>
      </c>
      <c r="E5210" s="195" t="s">
        <v>3</v>
      </c>
      <c r="F5210" s="196" t="s">
        <v>3477</v>
      </c>
      <c r="H5210" s="197">
        <v>8.2</v>
      </c>
      <c r="I5210" s="198"/>
      <c r="L5210" s="194"/>
      <c r="M5210" s="199"/>
      <c r="N5210" s="200"/>
      <c r="O5210" s="200"/>
      <c r="P5210" s="200"/>
      <c r="Q5210" s="200"/>
      <c r="R5210" s="200"/>
      <c r="S5210" s="200"/>
      <c r="T5210" s="201"/>
      <c r="AT5210" s="195" t="s">
        <v>188</v>
      </c>
      <c r="AU5210" s="195" t="s">
        <v>81</v>
      </c>
      <c r="AV5210" s="12" t="s">
        <v>81</v>
      </c>
      <c r="AW5210" s="12" t="s">
        <v>34</v>
      </c>
      <c r="AX5210" s="12" t="s">
        <v>72</v>
      </c>
      <c r="AY5210" s="195" t="s">
        <v>177</v>
      </c>
    </row>
    <row r="5211" spans="2:51" s="12" customFormat="1" ht="12">
      <c r="B5211" s="194"/>
      <c r="D5211" s="191" t="s">
        <v>188</v>
      </c>
      <c r="E5211" s="195" t="s">
        <v>3</v>
      </c>
      <c r="F5211" s="196" t="s">
        <v>3478</v>
      </c>
      <c r="H5211" s="197">
        <v>15.2</v>
      </c>
      <c r="I5211" s="198"/>
      <c r="L5211" s="194"/>
      <c r="M5211" s="199"/>
      <c r="N5211" s="200"/>
      <c r="O5211" s="200"/>
      <c r="P5211" s="200"/>
      <c r="Q5211" s="200"/>
      <c r="R5211" s="200"/>
      <c r="S5211" s="200"/>
      <c r="T5211" s="201"/>
      <c r="AT5211" s="195" t="s">
        <v>188</v>
      </c>
      <c r="AU5211" s="195" t="s">
        <v>81</v>
      </c>
      <c r="AV5211" s="12" t="s">
        <v>81</v>
      </c>
      <c r="AW5211" s="12" t="s">
        <v>34</v>
      </c>
      <c r="AX5211" s="12" t="s">
        <v>72</v>
      </c>
      <c r="AY5211" s="195" t="s">
        <v>177</v>
      </c>
    </row>
    <row r="5212" spans="2:51" s="12" customFormat="1" ht="12">
      <c r="B5212" s="194"/>
      <c r="D5212" s="191" t="s">
        <v>188</v>
      </c>
      <c r="E5212" s="195" t="s">
        <v>3</v>
      </c>
      <c r="F5212" s="196" t="s">
        <v>3479</v>
      </c>
      <c r="H5212" s="197">
        <v>9</v>
      </c>
      <c r="I5212" s="198"/>
      <c r="L5212" s="194"/>
      <c r="M5212" s="199"/>
      <c r="N5212" s="200"/>
      <c r="O5212" s="200"/>
      <c r="P5212" s="200"/>
      <c r="Q5212" s="200"/>
      <c r="R5212" s="200"/>
      <c r="S5212" s="200"/>
      <c r="T5212" s="201"/>
      <c r="AT5212" s="195" t="s">
        <v>188</v>
      </c>
      <c r="AU5212" s="195" t="s">
        <v>81</v>
      </c>
      <c r="AV5212" s="12" t="s">
        <v>81</v>
      </c>
      <c r="AW5212" s="12" t="s">
        <v>34</v>
      </c>
      <c r="AX5212" s="12" t="s">
        <v>72</v>
      </c>
      <c r="AY5212" s="195" t="s">
        <v>177</v>
      </c>
    </row>
    <row r="5213" spans="2:51" s="12" customFormat="1" ht="12">
      <c r="B5213" s="194"/>
      <c r="D5213" s="191" t="s">
        <v>188</v>
      </c>
      <c r="E5213" s="195" t="s">
        <v>3</v>
      </c>
      <c r="F5213" s="196" t="s">
        <v>3480</v>
      </c>
      <c r="H5213" s="197">
        <v>9.8</v>
      </c>
      <c r="I5213" s="198"/>
      <c r="L5213" s="194"/>
      <c r="M5213" s="199"/>
      <c r="N5213" s="200"/>
      <c r="O5213" s="200"/>
      <c r="P5213" s="200"/>
      <c r="Q5213" s="200"/>
      <c r="R5213" s="200"/>
      <c r="S5213" s="200"/>
      <c r="T5213" s="201"/>
      <c r="AT5213" s="195" t="s">
        <v>188</v>
      </c>
      <c r="AU5213" s="195" t="s">
        <v>81</v>
      </c>
      <c r="AV5213" s="12" t="s">
        <v>81</v>
      </c>
      <c r="AW5213" s="12" t="s">
        <v>34</v>
      </c>
      <c r="AX5213" s="12" t="s">
        <v>72</v>
      </c>
      <c r="AY5213" s="195" t="s">
        <v>177</v>
      </c>
    </row>
    <row r="5214" spans="2:51" s="12" customFormat="1" ht="12">
      <c r="B5214" s="194"/>
      <c r="D5214" s="191" t="s">
        <v>188</v>
      </c>
      <c r="E5214" s="195" t="s">
        <v>3</v>
      </c>
      <c r="F5214" s="196" t="s">
        <v>3481</v>
      </c>
      <c r="H5214" s="197">
        <v>11</v>
      </c>
      <c r="I5214" s="198"/>
      <c r="L5214" s="194"/>
      <c r="M5214" s="199"/>
      <c r="N5214" s="200"/>
      <c r="O5214" s="200"/>
      <c r="P5214" s="200"/>
      <c r="Q5214" s="200"/>
      <c r="R5214" s="200"/>
      <c r="S5214" s="200"/>
      <c r="T5214" s="201"/>
      <c r="AT5214" s="195" t="s">
        <v>188</v>
      </c>
      <c r="AU5214" s="195" t="s">
        <v>81</v>
      </c>
      <c r="AV5214" s="12" t="s">
        <v>81</v>
      </c>
      <c r="AW5214" s="12" t="s">
        <v>34</v>
      </c>
      <c r="AX5214" s="12" t="s">
        <v>72</v>
      </c>
      <c r="AY5214" s="195" t="s">
        <v>177</v>
      </c>
    </row>
    <row r="5215" spans="2:51" s="12" customFormat="1" ht="12">
      <c r="B5215" s="194"/>
      <c r="D5215" s="191" t="s">
        <v>188</v>
      </c>
      <c r="E5215" s="195" t="s">
        <v>3</v>
      </c>
      <c r="F5215" s="196" t="s">
        <v>3482</v>
      </c>
      <c r="H5215" s="197">
        <v>15.6</v>
      </c>
      <c r="I5215" s="198"/>
      <c r="L5215" s="194"/>
      <c r="M5215" s="199"/>
      <c r="N5215" s="200"/>
      <c r="O5215" s="200"/>
      <c r="P5215" s="200"/>
      <c r="Q5215" s="200"/>
      <c r="R5215" s="200"/>
      <c r="S5215" s="200"/>
      <c r="T5215" s="201"/>
      <c r="AT5215" s="195" t="s">
        <v>188</v>
      </c>
      <c r="AU5215" s="195" t="s">
        <v>81</v>
      </c>
      <c r="AV5215" s="12" t="s">
        <v>81</v>
      </c>
      <c r="AW5215" s="12" t="s">
        <v>34</v>
      </c>
      <c r="AX5215" s="12" t="s">
        <v>72</v>
      </c>
      <c r="AY5215" s="195" t="s">
        <v>177</v>
      </c>
    </row>
    <row r="5216" spans="2:51" s="12" customFormat="1" ht="12">
      <c r="B5216" s="194"/>
      <c r="D5216" s="191" t="s">
        <v>188</v>
      </c>
      <c r="E5216" s="195" t="s">
        <v>3</v>
      </c>
      <c r="F5216" s="196" t="s">
        <v>3483</v>
      </c>
      <c r="H5216" s="197">
        <v>8.8</v>
      </c>
      <c r="I5216" s="198"/>
      <c r="L5216" s="194"/>
      <c r="M5216" s="199"/>
      <c r="N5216" s="200"/>
      <c r="O5216" s="200"/>
      <c r="P5216" s="200"/>
      <c r="Q5216" s="200"/>
      <c r="R5216" s="200"/>
      <c r="S5216" s="200"/>
      <c r="T5216" s="201"/>
      <c r="AT5216" s="195" t="s">
        <v>188</v>
      </c>
      <c r="AU5216" s="195" t="s">
        <v>81</v>
      </c>
      <c r="AV5216" s="12" t="s">
        <v>81</v>
      </c>
      <c r="AW5216" s="12" t="s">
        <v>34</v>
      </c>
      <c r="AX5216" s="12" t="s">
        <v>72</v>
      </c>
      <c r="AY5216" s="195" t="s">
        <v>177</v>
      </c>
    </row>
    <row r="5217" spans="2:51" s="12" customFormat="1" ht="12">
      <c r="B5217" s="194"/>
      <c r="D5217" s="191" t="s">
        <v>188</v>
      </c>
      <c r="E5217" s="195" t="s">
        <v>3</v>
      </c>
      <c r="F5217" s="196" t="s">
        <v>3484</v>
      </c>
      <c r="H5217" s="197">
        <v>33.18</v>
      </c>
      <c r="I5217" s="198"/>
      <c r="L5217" s="194"/>
      <c r="M5217" s="199"/>
      <c r="N5217" s="200"/>
      <c r="O5217" s="200"/>
      <c r="P5217" s="200"/>
      <c r="Q5217" s="200"/>
      <c r="R5217" s="200"/>
      <c r="S5217" s="200"/>
      <c r="T5217" s="201"/>
      <c r="AT5217" s="195" t="s">
        <v>188</v>
      </c>
      <c r="AU5217" s="195" t="s">
        <v>81</v>
      </c>
      <c r="AV5217" s="12" t="s">
        <v>81</v>
      </c>
      <c r="AW5217" s="12" t="s">
        <v>34</v>
      </c>
      <c r="AX5217" s="12" t="s">
        <v>72</v>
      </c>
      <c r="AY5217" s="195" t="s">
        <v>177</v>
      </c>
    </row>
    <row r="5218" spans="2:51" s="12" customFormat="1" ht="12">
      <c r="B5218" s="194"/>
      <c r="D5218" s="191" t="s">
        <v>188</v>
      </c>
      <c r="E5218" s="195" t="s">
        <v>3</v>
      </c>
      <c r="F5218" s="196" t="s">
        <v>3485</v>
      </c>
      <c r="H5218" s="197">
        <v>33.2</v>
      </c>
      <c r="I5218" s="198"/>
      <c r="L5218" s="194"/>
      <c r="M5218" s="199"/>
      <c r="N5218" s="200"/>
      <c r="O5218" s="200"/>
      <c r="P5218" s="200"/>
      <c r="Q5218" s="200"/>
      <c r="R5218" s="200"/>
      <c r="S5218" s="200"/>
      <c r="T5218" s="201"/>
      <c r="AT5218" s="195" t="s">
        <v>188</v>
      </c>
      <c r="AU5218" s="195" t="s">
        <v>81</v>
      </c>
      <c r="AV5218" s="12" t="s">
        <v>81</v>
      </c>
      <c r="AW5218" s="12" t="s">
        <v>34</v>
      </c>
      <c r="AX5218" s="12" t="s">
        <v>72</v>
      </c>
      <c r="AY5218" s="195" t="s">
        <v>177</v>
      </c>
    </row>
    <row r="5219" spans="2:51" s="12" customFormat="1" ht="12">
      <c r="B5219" s="194"/>
      <c r="D5219" s="191" t="s">
        <v>188</v>
      </c>
      <c r="E5219" s="195" t="s">
        <v>3</v>
      </c>
      <c r="F5219" s="196" t="s">
        <v>3485</v>
      </c>
      <c r="H5219" s="197">
        <v>33.2</v>
      </c>
      <c r="I5219" s="198"/>
      <c r="L5219" s="194"/>
      <c r="M5219" s="199"/>
      <c r="N5219" s="200"/>
      <c r="O5219" s="200"/>
      <c r="P5219" s="200"/>
      <c r="Q5219" s="200"/>
      <c r="R5219" s="200"/>
      <c r="S5219" s="200"/>
      <c r="T5219" s="201"/>
      <c r="AT5219" s="195" t="s">
        <v>188</v>
      </c>
      <c r="AU5219" s="195" t="s">
        <v>81</v>
      </c>
      <c r="AV5219" s="12" t="s">
        <v>81</v>
      </c>
      <c r="AW5219" s="12" t="s">
        <v>34</v>
      </c>
      <c r="AX5219" s="12" t="s">
        <v>72</v>
      </c>
      <c r="AY5219" s="195" t="s">
        <v>177</v>
      </c>
    </row>
    <row r="5220" spans="2:51" s="12" customFormat="1" ht="12">
      <c r="B5220" s="194"/>
      <c r="D5220" s="191" t="s">
        <v>188</v>
      </c>
      <c r="E5220" s="195" t="s">
        <v>3</v>
      </c>
      <c r="F5220" s="196" t="s">
        <v>3485</v>
      </c>
      <c r="H5220" s="197">
        <v>33.2</v>
      </c>
      <c r="I5220" s="198"/>
      <c r="L5220" s="194"/>
      <c r="M5220" s="199"/>
      <c r="N5220" s="200"/>
      <c r="O5220" s="200"/>
      <c r="P5220" s="200"/>
      <c r="Q5220" s="200"/>
      <c r="R5220" s="200"/>
      <c r="S5220" s="200"/>
      <c r="T5220" s="201"/>
      <c r="AT5220" s="195" t="s">
        <v>188</v>
      </c>
      <c r="AU5220" s="195" t="s">
        <v>81</v>
      </c>
      <c r="AV5220" s="12" t="s">
        <v>81</v>
      </c>
      <c r="AW5220" s="12" t="s">
        <v>34</v>
      </c>
      <c r="AX5220" s="12" t="s">
        <v>72</v>
      </c>
      <c r="AY5220" s="195" t="s">
        <v>177</v>
      </c>
    </row>
    <row r="5221" spans="2:51" s="12" customFormat="1" ht="12">
      <c r="B5221" s="194"/>
      <c r="D5221" s="191" t="s">
        <v>188</v>
      </c>
      <c r="E5221" s="195" t="s">
        <v>3</v>
      </c>
      <c r="F5221" s="196" t="s">
        <v>3486</v>
      </c>
      <c r="H5221" s="197">
        <v>34.6</v>
      </c>
      <c r="I5221" s="198"/>
      <c r="L5221" s="194"/>
      <c r="M5221" s="199"/>
      <c r="N5221" s="200"/>
      <c r="O5221" s="200"/>
      <c r="P5221" s="200"/>
      <c r="Q5221" s="200"/>
      <c r="R5221" s="200"/>
      <c r="S5221" s="200"/>
      <c r="T5221" s="201"/>
      <c r="AT5221" s="195" t="s">
        <v>188</v>
      </c>
      <c r="AU5221" s="195" t="s">
        <v>81</v>
      </c>
      <c r="AV5221" s="12" t="s">
        <v>81</v>
      </c>
      <c r="AW5221" s="12" t="s">
        <v>34</v>
      </c>
      <c r="AX5221" s="12" t="s">
        <v>72</v>
      </c>
      <c r="AY5221" s="195" t="s">
        <v>177</v>
      </c>
    </row>
    <row r="5222" spans="2:51" s="12" customFormat="1" ht="12">
      <c r="B5222" s="194"/>
      <c r="D5222" s="191" t="s">
        <v>188</v>
      </c>
      <c r="E5222" s="195" t="s">
        <v>3</v>
      </c>
      <c r="F5222" s="196" t="s">
        <v>3487</v>
      </c>
      <c r="H5222" s="197">
        <v>7.7</v>
      </c>
      <c r="I5222" s="198"/>
      <c r="L5222" s="194"/>
      <c r="M5222" s="199"/>
      <c r="N5222" s="200"/>
      <c r="O5222" s="200"/>
      <c r="P5222" s="200"/>
      <c r="Q5222" s="200"/>
      <c r="R5222" s="200"/>
      <c r="S5222" s="200"/>
      <c r="T5222" s="201"/>
      <c r="AT5222" s="195" t="s">
        <v>188</v>
      </c>
      <c r="AU5222" s="195" t="s">
        <v>81</v>
      </c>
      <c r="AV5222" s="12" t="s">
        <v>81</v>
      </c>
      <c r="AW5222" s="12" t="s">
        <v>34</v>
      </c>
      <c r="AX5222" s="12" t="s">
        <v>72</v>
      </c>
      <c r="AY5222" s="195" t="s">
        <v>177</v>
      </c>
    </row>
    <row r="5223" spans="2:51" s="12" customFormat="1" ht="12">
      <c r="B5223" s="194"/>
      <c r="D5223" s="191" t="s">
        <v>188</v>
      </c>
      <c r="E5223" s="195" t="s">
        <v>3</v>
      </c>
      <c r="F5223" s="196" t="s">
        <v>3487</v>
      </c>
      <c r="H5223" s="197">
        <v>7.7</v>
      </c>
      <c r="I5223" s="198"/>
      <c r="L5223" s="194"/>
      <c r="M5223" s="199"/>
      <c r="N5223" s="200"/>
      <c r="O5223" s="200"/>
      <c r="P5223" s="200"/>
      <c r="Q5223" s="200"/>
      <c r="R5223" s="200"/>
      <c r="S5223" s="200"/>
      <c r="T5223" s="201"/>
      <c r="AT5223" s="195" t="s">
        <v>188</v>
      </c>
      <c r="AU5223" s="195" t="s">
        <v>81</v>
      </c>
      <c r="AV5223" s="12" t="s">
        <v>81</v>
      </c>
      <c r="AW5223" s="12" t="s">
        <v>34</v>
      </c>
      <c r="AX5223" s="12" t="s">
        <v>72</v>
      </c>
      <c r="AY5223" s="195" t="s">
        <v>177</v>
      </c>
    </row>
    <row r="5224" spans="2:51" s="12" customFormat="1" ht="12">
      <c r="B5224" s="194"/>
      <c r="D5224" s="191" t="s">
        <v>188</v>
      </c>
      <c r="E5224" s="195" t="s">
        <v>3</v>
      </c>
      <c r="F5224" s="196" t="s">
        <v>3487</v>
      </c>
      <c r="H5224" s="197">
        <v>7.7</v>
      </c>
      <c r="I5224" s="198"/>
      <c r="L5224" s="194"/>
      <c r="M5224" s="199"/>
      <c r="N5224" s="200"/>
      <c r="O5224" s="200"/>
      <c r="P5224" s="200"/>
      <c r="Q5224" s="200"/>
      <c r="R5224" s="200"/>
      <c r="S5224" s="200"/>
      <c r="T5224" s="201"/>
      <c r="AT5224" s="195" t="s">
        <v>188</v>
      </c>
      <c r="AU5224" s="195" t="s">
        <v>81</v>
      </c>
      <c r="AV5224" s="12" t="s">
        <v>81</v>
      </c>
      <c r="AW5224" s="12" t="s">
        <v>34</v>
      </c>
      <c r="AX5224" s="12" t="s">
        <v>72</v>
      </c>
      <c r="AY5224" s="195" t="s">
        <v>177</v>
      </c>
    </row>
    <row r="5225" spans="2:51" s="12" customFormat="1" ht="12">
      <c r="B5225" s="194"/>
      <c r="D5225" s="191" t="s">
        <v>188</v>
      </c>
      <c r="E5225" s="195" t="s">
        <v>3</v>
      </c>
      <c r="F5225" s="196" t="s">
        <v>3487</v>
      </c>
      <c r="H5225" s="197">
        <v>7.7</v>
      </c>
      <c r="I5225" s="198"/>
      <c r="L5225" s="194"/>
      <c r="M5225" s="199"/>
      <c r="N5225" s="200"/>
      <c r="O5225" s="200"/>
      <c r="P5225" s="200"/>
      <c r="Q5225" s="200"/>
      <c r="R5225" s="200"/>
      <c r="S5225" s="200"/>
      <c r="T5225" s="201"/>
      <c r="AT5225" s="195" t="s">
        <v>188</v>
      </c>
      <c r="AU5225" s="195" t="s">
        <v>81</v>
      </c>
      <c r="AV5225" s="12" t="s">
        <v>81</v>
      </c>
      <c r="AW5225" s="12" t="s">
        <v>34</v>
      </c>
      <c r="AX5225" s="12" t="s">
        <v>72</v>
      </c>
      <c r="AY5225" s="195" t="s">
        <v>177</v>
      </c>
    </row>
    <row r="5226" spans="2:51" s="12" customFormat="1" ht="12">
      <c r="B5226" s="194"/>
      <c r="D5226" s="191" t="s">
        <v>188</v>
      </c>
      <c r="E5226" s="195" t="s">
        <v>3</v>
      </c>
      <c r="F5226" s="196" t="s">
        <v>3488</v>
      </c>
      <c r="H5226" s="197">
        <v>34.4</v>
      </c>
      <c r="I5226" s="198"/>
      <c r="L5226" s="194"/>
      <c r="M5226" s="199"/>
      <c r="N5226" s="200"/>
      <c r="O5226" s="200"/>
      <c r="P5226" s="200"/>
      <c r="Q5226" s="200"/>
      <c r="R5226" s="200"/>
      <c r="S5226" s="200"/>
      <c r="T5226" s="201"/>
      <c r="AT5226" s="195" t="s">
        <v>188</v>
      </c>
      <c r="AU5226" s="195" t="s">
        <v>81</v>
      </c>
      <c r="AV5226" s="12" t="s">
        <v>81</v>
      </c>
      <c r="AW5226" s="12" t="s">
        <v>34</v>
      </c>
      <c r="AX5226" s="12" t="s">
        <v>72</v>
      </c>
      <c r="AY5226" s="195" t="s">
        <v>177</v>
      </c>
    </row>
    <row r="5227" spans="2:51" s="12" customFormat="1" ht="12">
      <c r="B5227" s="194"/>
      <c r="D5227" s="191" t="s">
        <v>188</v>
      </c>
      <c r="E5227" s="195" t="s">
        <v>3</v>
      </c>
      <c r="F5227" s="196" t="s">
        <v>3488</v>
      </c>
      <c r="H5227" s="197">
        <v>34.4</v>
      </c>
      <c r="I5227" s="198"/>
      <c r="L5227" s="194"/>
      <c r="M5227" s="199"/>
      <c r="N5227" s="200"/>
      <c r="O5227" s="200"/>
      <c r="P5227" s="200"/>
      <c r="Q5227" s="200"/>
      <c r="R5227" s="200"/>
      <c r="S5227" s="200"/>
      <c r="T5227" s="201"/>
      <c r="AT5227" s="195" t="s">
        <v>188</v>
      </c>
      <c r="AU5227" s="195" t="s">
        <v>81</v>
      </c>
      <c r="AV5227" s="12" t="s">
        <v>81</v>
      </c>
      <c r="AW5227" s="12" t="s">
        <v>34</v>
      </c>
      <c r="AX5227" s="12" t="s">
        <v>72</v>
      </c>
      <c r="AY5227" s="195" t="s">
        <v>177</v>
      </c>
    </row>
    <row r="5228" spans="2:51" s="12" customFormat="1" ht="12">
      <c r="B5228" s="194"/>
      <c r="D5228" s="191" t="s">
        <v>188</v>
      </c>
      <c r="E5228" s="195" t="s">
        <v>3</v>
      </c>
      <c r="F5228" s="196" t="s">
        <v>3470</v>
      </c>
      <c r="H5228" s="197">
        <v>8</v>
      </c>
      <c r="I5228" s="198"/>
      <c r="L5228" s="194"/>
      <c r="M5228" s="199"/>
      <c r="N5228" s="200"/>
      <c r="O5228" s="200"/>
      <c r="P5228" s="200"/>
      <c r="Q5228" s="200"/>
      <c r="R5228" s="200"/>
      <c r="S5228" s="200"/>
      <c r="T5228" s="201"/>
      <c r="AT5228" s="195" t="s">
        <v>188</v>
      </c>
      <c r="AU5228" s="195" t="s">
        <v>81</v>
      </c>
      <c r="AV5228" s="12" t="s">
        <v>81</v>
      </c>
      <c r="AW5228" s="12" t="s">
        <v>34</v>
      </c>
      <c r="AX5228" s="12" t="s">
        <v>72</v>
      </c>
      <c r="AY5228" s="195" t="s">
        <v>177</v>
      </c>
    </row>
    <row r="5229" spans="2:51" s="12" customFormat="1" ht="12">
      <c r="B5229" s="194"/>
      <c r="D5229" s="191" t="s">
        <v>188</v>
      </c>
      <c r="E5229" s="195" t="s">
        <v>3</v>
      </c>
      <c r="F5229" s="196" t="s">
        <v>3470</v>
      </c>
      <c r="H5229" s="197">
        <v>8</v>
      </c>
      <c r="I5229" s="198"/>
      <c r="L5229" s="194"/>
      <c r="M5229" s="199"/>
      <c r="N5229" s="200"/>
      <c r="O5229" s="200"/>
      <c r="P5229" s="200"/>
      <c r="Q5229" s="200"/>
      <c r="R5229" s="200"/>
      <c r="S5229" s="200"/>
      <c r="T5229" s="201"/>
      <c r="AT5229" s="195" t="s">
        <v>188</v>
      </c>
      <c r="AU5229" s="195" t="s">
        <v>81</v>
      </c>
      <c r="AV5229" s="12" t="s">
        <v>81</v>
      </c>
      <c r="AW5229" s="12" t="s">
        <v>34</v>
      </c>
      <c r="AX5229" s="12" t="s">
        <v>72</v>
      </c>
      <c r="AY5229" s="195" t="s">
        <v>177</v>
      </c>
    </row>
    <row r="5230" spans="2:51" s="12" customFormat="1" ht="12">
      <c r="B5230" s="194"/>
      <c r="D5230" s="191" t="s">
        <v>188</v>
      </c>
      <c r="E5230" s="195" t="s">
        <v>3</v>
      </c>
      <c r="F5230" s="196" t="s">
        <v>3470</v>
      </c>
      <c r="H5230" s="197">
        <v>8</v>
      </c>
      <c r="I5230" s="198"/>
      <c r="L5230" s="194"/>
      <c r="M5230" s="199"/>
      <c r="N5230" s="200"/>
      <c r="O5230" s="200"/>
      <c r="P5230" s="200"/>
      <c r="Q5230" s="200"/>
      <c r="R5230" s="200"/>
      <c r="S5230" s="200"/>
      <c r="T5230" s="201"/>
      <c r="AT5230" s="195" t="s">
        <v>188</v>
      </c>
      <c r="AU5230" s="195" t="s">
        <v>81</v>
      </c>
      <c r="AV5230" s="12" t="s">
        <v>81</v>
      </c>
      <c r="AW5230" s="12" t="s">
        <v>34</v>
      </c>
      <c r="AX5230" s="12" t="s">
        <v>72</v>
      </c>
      <c r="AY5230" s="195" t="s">
        <v>177</v>
      </c>
    </row>
    <row r="5231" spans="2:51" s="12" customFormat="1" ht="12">
      <c r="B5231" s="194"/>
      <c r="D5231" s="191" t="s">
        <v>188</v>
      </c>
      <c r="E5231" s="195" t="s">
        <v>3</v>
      </c>
      <c r="F5231" s="196" t="s">
        <v>3470</v>
      </c>
      <c r="H5231" s="197">
        <v>8</v>
      </c>
      <c r="I5231" s="198"/>
      <c r="L5231" s="194"/>
      <c r="M5231" s="199"/>
      <c r="N5231" s="200"/>
      <c r="O5231" s="200"/>
      <c r="P5231" s="200"/>
      <c r="Q5231" s="200"/>
      <c r="R5231" s="200"/>
      <c r="S5231" s="200"/>
      <c r="T5231" s="201"/>
      <c r="AT5231" s="195" t="s">
        <v>188</v>
      </c>
      <c r="AU5231" s="195" t="s">
        <v>81</v>
      </c>
      <c r="AV5231" s="12" t="s">
        <v>81</v>
      </c>
      <c r="AW5231" s="12" t="s">
        <v>34</v>
      </c>
      <c r="AX5231" s="12" t="s">
        <v>72</v>
      </c>
      <c r="AY5231" s="195" t="s">
        <v>177</v>
      </c>
    </row>
    <row r="5232" spans="2:51" s="12" customFormat="1" ht="12">
      <c r="B5232" s="194"/>
      <c r="D5232" s="191" t="s">
        <v>188</v>
      </c>
      <c r="E5232" s="195" t="s">
        <v>3</v>
      </c>
      <c r="F5232" s="196" t="s">
        <v>3470</v>
      </c>
      <c r="H5232" s="197">
        <v>8</v>
      </c>
      <c r="I5232" s="198"/>
      <c r="L5232" s="194"/>
      <c r="M5232" s="199"/>
      <c r="N5232" s="200"/>
      <c r="O5232" s="200"/>
      <c r="P5232" s="200"/>
      <c r="Q5232" s="200"/>
      <c r="R5232" s="200"/>
      <c r="S5232" s="200"/>
      <c r="T5232" s="201"/>
      <c r="AT5232" s="195" t="s">
        <v>188</v>
      </c>
      <c r="AU5232" s="195" t="s">
        <v>81</v>
      </c>
      <c r="AV5232" s="12" t="s">
        <v>81</v>
      </c>
      <c r="AW5232" s="12" t="s">
        <v>34</v>
      </c>
      <c r="AX5232" s="12" t="s">
        <v>72</v>
      </c>
      <c r="AY5232" s="195" t="s">
        <v>177</v>
      </c>
    </row>
    <row r="5233" spans="2:51" s="12" customFormat="1" ht="12">
      <c r="B5233" s="194"/>
      <c r="D5233" s="191" t="s">
        <v>188</v>
      </c>
      <c r="E5233" s="195" t="s">
        <v>3</v>
      </c>
      <c r="F5233" s="196" t="s">
        <v>3470</v>
      </c>
      <c r="H5233" s="197">
        <v>8</v>
      </c>
      <c r="I5233" s="198"/>
      <c r="L5233" s="194"/>
      <c r="M5233" s="199"/>
      <c r="N5233" s="200"/>
      <c r="O5233" s="200"/>
      <c r="P5233" s="200"/>
      <c r="Q5233" s="200"/>
      <c r="R5233" s="200"/>
      <c r="S5233" s="200"/>
      <c r="T5233" s="201"/>
      <c r="AT5233" s="195" t="s">
        <v>188</v>
      </c>
      <c r="AU5233" s="195" t="s">
        <v>81</v>
      </c>
      <c r="AV5233" s="12" t="s">
        <v>81</v>
      </c>
      <c r="AW5233" s="12" t="s">
        <v>34</v>
      </c>
      <c r="AX5233" s="12" t="s">
        <v>72</v>
      </c>
      <c r="AY5233" s="195" t="s">
        <v>177</v>
      </c>
    </row>
    <row r="5234" spans="2:51" s="12" customFormat="1" ht="12">
      <c r="B5234" s="194"/>
      <c r="D5234" s="191" t="s">
        <v>188</v>
      </c>
      <c r="E5234" s="195" t="s">
        <v>3</v>
      </c>
      <c r="F5234" s="196" t="s">
        <v>3489</v>
      </c>
      <c r="H5234" s="197">
        <v>8</v>
      </c>
      <c r="I5234" s="198"/>
      <c r="L5234" s="194"/>
      <c r="M5234" s="199"/>
      <c r="N5234" s="200"/>
      <c r="O5234" s="200"/>
      <c r="P5234" s="200"/>
      <c r="Q5234" s="200"/>
      <c r="R5234" s="200"/>
      <c r="S5234" s="200"/>
      <c r="T5234" s="201"/>
      <c r="AT5234" s="195" t="s">
        <v>188</v>
      </c>
      <c r="AU5234" s="195" t="s">
        <v>81</v>
      </c>
      <c r="AV5234" s="12" t="s">
        <v>81</v>
      </c>
      <c r="AW5234" s="12" t="s">
        <v>34</v>
      </c>
      <c r="AX5234" s="12" t="s">
        <v>72</v>
      </c>
      <c r="AY5234" s="195" t="s">
        <v>177</v>
      </c>
    </row>
    <row r="5235" spans="2:51" s="12" customFormat="1" ht="12">
      <c r="B5235" s="194"/>
      <c r="D5235" s="191" t="s">
        <v>188</v>
      </c>
      <c r="E5235" s="195" t="s">
        <v>3</v>
      </c>
      <c r="F5235" s="196" t="s">
        <v>3490</v>
      </c>
      <c r="H5235" s="197">
        <v>7.6</v>
      </c>
      <c r="I5235" s="198"/>
      <c r="L5235" s="194"/>
      <c r="M5235" s="199"/>
      <c r="N5235" s="200"/>
      <c r="O5235" s="200"/>
      <c r="P5235" s="200"/>
      <c r="Q5235" s="200"/>
      <c r="R5235" s="200"/>
      <c r="S5235" s="200"/>
      <c r="T5235" s="201"/>
      <c r="AT5235" s="195" t="s">
        <v>188</v>
      </c>
      <c r="AU5235" s="195" t="s">
        <v>81</v>
      </c>
      <c r="AV5235" s="12" t="s">
        <v>81</v>
      </c>
      <c r="AW5235" s="12" t="s">
        <v>34</v>
      </c>
      <c r="AX5235" s="12" t="s">
        <v>72</v>
      </c>
      <c r="AY5235" s="195" t="s">
        <v>177</v>
      </c>
    </row>
    <row r="5236" spans="2:51" s="12" customFormat="1" ht="12">
      <c r="B5236" s="194"/>
      <c r="D5236" s="191" t="s">
        <v>188</v>
      </c>
      <c r="E5236" s="195" t="s">
        <v>3</v>
      </c>
      <c r="F5236" s="196" t="s">
        <v>3491</v>
      </c>
      <c r="H5236" s="197">
        <v>22.6</v>
      </c>
      <c r="I5236" s="198"/>
      <c r="L5236" s="194"/>
      <c r="M5236" s="199"/>
      <c r="N5236" s="200"/>
      <c r="O5236" s="200"/>
      <c r="P5236" s="200"/>
      <c r="Q5236" s="200"/>
      <c r="R5236" s="200"/>
      <c r="S5236" s="200"/>
      <c r="T5236" s="201"/>
      <c r="AT5236" s="195" t="s">
        <v>188</v>
      </c>
      <c r="AU5236" s="195" t="s">
        <v>81</v>
      </c>
      <c r="AV5236" s="12" t="s">
        <v>81</v>
      </c>
      <c r="AW5236" s="12" t="s">
        <v>34</v>
      </c>
      <c r="AX5236" s="12" t="s">
        <v>72</v>
      </c>
      <c r="AY5236" s="195" t="s">
        <v>177</v>
      </c>
    </row>
    <row r="5237" spans="2:51" s="12" customFormat="1" ht="12">
      <c r="B5237" s="194"/>
      <c r="D5237" s="191" t="s">
        <v>188</v>
      </c>
      <c r="E5237" s="195" t="s">
        <v>3</v>
      </c>
      <c r="F5237" s="196" t="s">
        <v>3492</v>
      </c>
      <c r="H5237" s="197">
        <v>145.52</v>
      </c>
      <c r="I5237" s="198"/>
      <c r="L5237" s="194"/>
      <c r="M5237" s="199"/>
      <c r="N5237" s="200"/>
      <c r="O5237" s="200"/>
      <c r="P5237" s="200"/>
      <c r="Q5237" s="200"/>
      <c r="R5237" s="200"/>
      <c r="S5237" s="200"/>
      <c r="T5237" s="201"/>
      <c r="AT5237" s="195" t="s">
        <v>188</v>
      </c>
      <c r="AU5237" s="195" t="s">
        <v>81</v>
      </c>
      <c r="AV5237" s="12" t="s">
        <v>81</v>
      </c>
      <c r="AW5237" s="12" t="s">
        <v>34</v>
      </c>
      <c r="AX5237" s="12" t="s">
        <v>72</v>
      </c>
      <c r="AY5237" s="195" t="s">
        <v>177</v>
      </c>
    </row>
    <row r="5238" spans="2:51" s="12" customFormat="1" ht="12">
      <c r="B5238" s="194"/>
      <c r="D5238" s="191" t="s">
        <v>188</v>
      </c>
      <c r="E5238" s="195" t="s">
        <v>3</v>
      </c>
      <c r="F5238" s="196" t="s">
        <v>3493</v>
      </c>
      <c r="H5238" s="197">
        <v>20.58</v>
      </c>
      <c r="I5238" s="198"/>
      <c r="L5238" s="194"/>
      <c r="M5238" s="199"/>
      <c r="N5238" s="200"/>
      <c r="O5238" s="200"/>
      <c r="P5238" s="200"/>
      <c r="Q5238" s="200"/>
      <c r="R5238" s="200"/>
      <c r="S5238" s="200"/>
      <c r="T5238" s="201"/>
      <c r="AT5238" s="195" t="s">
        <v>188</v>
      </c>
      <c r="AU5238" s="195" t="s">
        <v>81</v>
      </c>
      <c r="AV5238" s="12" t="s">
        <v>81</v>
      </c>
      <c r="AW5238" s="12" t="s">
        <v>34</v>
      </c>
      <c r="AX5238" s="12" t="s">
        <v>72</v>
      </c>
      <c r="AY5238" s="195" t="s">
        <v>177</v>
      </c>
    </row>
    <row r="5239" spans="2:51" s="12" customFormat="1" ht="12">
      <c r="B5239" s="194"/>
      <c r="D5239" s="191" t="s">
        <v>188</v>
      </c>
      <c r="E5239" s="195" t="s">
        <v>3</v>
      </c>
      <c r="F5239" s="196" t="s">
        <v>3494</v>
      </c>
      <c r="H5239" s="197">
        <v>18.38</v>
      </c>
      <c r="I5239" s="198"/>
      <c r="L5239" s="194"/>
      <c r="M5239" s="199"/>
      <c r="N5239" s="200"/>
      <c r="O5239" s="200"/>
      <c r="P5239" s="200"/>
      <c r="Q5239" s="200"/>
      <c r="R5239" s="200"/>
      <c r="S5239" s="200"/>
      <c r="T5239" s="201"/>
      <c r="AT5239" s="195" t="s">
        <v>188</v>
      </c>
      <c r="AU5239" s="195" t="s">
        <v>81</v>
      </c>
      <c r="AV5239" s="12" t="s">
        <v>81</v>
      </c>
      <c r="AW5239" s="12" t="s">
        <v>34</v>
      </c>
      <c r="AX5239" s="12" t="s">
        <v>72</v>
      </c>
      <c r="AY5239" s="195" t="s">
        <v>177</v>
      </c>
    </row>
    <row r="5240" spans="2:51" s="12" customFormat="1" ht="12">
      <c r="B5240" s="194"/>
      <c r="D5240" s="191" t="s">
        <v>188</v>
      </c>
      <c r="E5240" s="195" t="s">
        <v>3</v>
      </c>
      <c r="F5240" s="196" t="s">
        <v>3495</v>
      </c>
      <c r="H5240" s="197">
        <v>16.62</v>
      </c>
      <c r="I5240" s="198"/>
      <c r="L5240" s="194"/>
      <c r="M5240" s="199"/>
      <c r="N5240" s="200"/>
      <c r="O5240" s="200"/>
      <c r="P5240" s="200"/>
      <c r="Q5240" s="200"/>
      <c r="R5240" s="200"/>
      <c r="S5240" s="200"/>
      <c r="T5240" s="201"/>
      <c r="AT5240" s="195" t="s">
        <v>188</v>
      </c>
      <c r="AU5240" s="195" t="s">
        <v>81</v>
      </c>
      <c r="AV5240" s="12" t="s">
        <v>81</v>
      </c>
      <c r="AW5240" s="12" t="s">
        <v>34</v>
      </c>
      <c r="AX5240" s="12" t="s">
        <v>72</v>
      </c>
      <c r="AY5240" s="195" t="s">
        <v>177</v>
      </c>
    </row>
    <row r="5241" spans="2:51" s="12" customFormat="1" ht="12">
      <c r="B5241" s="194"/>
      <c r="D5241" s="191" t="s">
        <v>188</v>
      </c>
      <c r="E5241" s="195" t="s">
        <v>3</v>
      </c>
      <c r="F5241" s="196" t="s">
        <v>3496</v>
      </c>
      <c r="H5241" s="197">
        <v>37.28</v>
      </c>
      <c r="I5241" s="198"/>
      <c r="L5241" s="194"/>
      <c r="M5241" s="199"/>
      <c r="N5241" s="200"/>
      <c r="O5241" s="200"/>
      <c r="P5241" s="200"/>
      <c r="Q5241" s="200"/>
      <c r="R5241" s="200"/>
      <c r="S5241" s="200"/>
      <c r="T5241" s="201"/>
      <c r="AT5241" s="195" t="s">
        <v>188</v>
      </c>
      <c r="AU5241" s="195" t="s">
        <v>81</v>
      </c>
      <c r="AV5241" s="12" t="s">
        <v>81</v>
      </c>
      <c r="AW5241" s="12" t="s">
        <v>34</v>
      </c>
      <c r="AX5241" s="12" t="s">
        <v>72</v>
      </c>
      <c r="AY5241" s="195" t="s">
        <v>177</v>
      </c>
    </row>
    <row r="5242" spans="2:51" s="12" customFormat="1" ht="12">
      <c r="B5242" s="194"/>
      <c r="D5242" s="191" t="s">
        <v>188</v>
      </c>
      <c r="E5242" s="195" t="s">
        <v>3</v>
      </c>
      <c r="F5242" s="196" t="s">
        <v>3497</v>
      </c>
      <c r="H5242" s="197">
        <v>30.9</v>
      </c>
      <c r="I5242" s="198"/>
      <c r="L5242" s="194"/>
      <c r="M5242" s="199"/>
      <c r="N5242" s="200"/>
      <c r="O5242" s="200"/>
      <c r="P5242" s="200"/>
      <c r="Q5242" s="200"/>
      <c r="R5242" s="200"/>
      <c r="S5242" s="200"/>
      <c r="T5242" s="201"/>
      <c r="AT5242" s="195" t="s">
        <v>188</v>
      </c>
      <c r="AU5242" s="195" t="s">
        <v>81</v>
      </c>
      <c r="AV5242" s="12" t="s">
        <v>81</v>
      </c>
      <c r="AW5242" s="12" t="s">
        <v>34</v>
      </c>
      <c r="AX5242" s="12" t="s">
        <v>72</v>
      </c>
      <c r="AY5242" s="195" t="s">
        <v>177</v>
      </c>
    </row>
    <row r="5243" spans="2:51" s="12" customFormat="1" ht="12">
      <c r="B5243" s="194"/>
      <c r="D5243" s="191" t="s">
        <v>188</v>
      </c>
      <c r="E5243" s="195" t="s">
        <v>3</v>
      </c>
      <c r="F5243" s="196" t="s">
        <v>3498</v>
      </c>
      <c r="H5243" s="197">
        <v>36.2</v>
      </c>
      <c r="I5243" s="198"/>
      <c r="L5243" s="194"/>
      <c r="M5243" s="199"/>
      <c r="N5243" s="200"/>
      <c r="O5243" s="200"/>
      <c r="P5243" s="200"/>
      <c r="Q5243" s="200"/>
      <c r="R5243" s="200"/>
      <c r="S5243" s="200"/>
      <c r="T5243" s="201"/>
      <c r="AT5243" s="195" t="s">
        <v>188</v>
      </c>
      <c r="AU5243" s="195" t="s">
        <v>81</v>
      </c>
      <c r="AV5243" s="12" t="s">
        <v>81</v>
      </c>
      <c r="AW5243" s="12" t="s">
        <v>34</v>
      </c>
      <c r="AX5243" s="12" t="s">
        <v>72</v>
      </c>
      <c r="AY5243" s="195" t="s">
        <v>177</v>
      </c>
    </row>
    <row r="5244" spans="2:51" s="12" customFormat="1" ht="12">
      <c r="B5244" s="194"/>
      <c r="D5244" s="191" t="s">
        <v>188</v>
      </c>
      <c r="E5244" s="195" t="s">
        <v>3</v>
      </c>
      <c r="F5244" s="196" t="s">
        <v>3499</v>
      </c>
      <c r="H5244" s="197">
        <v>36.6</v>
      </c>
      <c r="I5244" s="198"/>
      <c r="L5244" s="194"/>
      <c r="M5244" s="199"/>
      <c r="N5244" s="200"/>
      <c r="O5244" s="200"/>
      <c r="P5244" s="200"/>
      <c r="Q5244" s="200"/>
      <c r="R5244" s="200"/>
      <c r="S5244" s="200"/>
      <c r="T5244" s="201"/>
      <c r="AT5244" s="195" t="s">
        <v>188</v>
      </c>
      <c r="AU5244" s="195" t="s">
        <v>81</v>
      </c>
      <c r="AV5244" s="12" t="s">
        <v>81</v>
      </c>
      <c r="AW5244" s="12" t="s">
        <v>34</v>
      </c>
      <c r="AX5244" s="12" t="s">
        <v>72</v>
      </c>
      <c r="AY5244" s="195" t="s">
        <v>177</v>
      </c>
    </row>
    <row r="5245" spans="2:51" s="12" customFormat="1" ht="12">
      <c r="B5245" s="194"/>
      <c r="D5245" s="191" t="s">
        <v>188</v>
      </c>
      <c r="E5245" s="195" t="s">
        <v>3</v>
      </c>
      <c r="F5245" s="196" t="s">
        <v>3500</v>
      </c>
      <c r="H5245" s="197">
        <v>35.2</v>
      </c>
      <c r="I5245" s="198"/>
      <c r="L5245" s="194"/>
      <c r="M5245" s="199"/>
      <c r="N5245" s="200"/>
      <c r="O5245" s="200"/>
      <c r="P5245" s="200"/>
      <c r="Q5245" s="200"/>
      <c r="R5245" s="200"/>
      <c r="S5245" s="200"/>
      <c r="T5245" s="201"/>
      <c r="AT5245" s="195" t="s">
        <v>188</v>
      </c>
      <c r="AU5245" s="195" t="s">
        <v>81</v>
      </c>
      <c r="AV5245" s="12" t="s">
        <v>81</v>
      </c>
      <c r="AW5245" s="12" t="s">
        <v>34</v>
      </c>
      <c r="AX5245" s="12" t="s">
        <v>72</v>
      </c>
      <c r="AY5245" s="195" t="s">
        <v>177</v>
      </c>
    </row>
    <row r="5246" spans="2:51" s="12" customFormat="1" ht="12">
      <c r="B5246" s="194"/>
      <c r="D5246" s="191" t="s">
        <v>188</v>
      </c>
      <c r="E5246" s="195" t="s">
        <v>3</v>
      </c>
      <c r="F5246" s="196" t="s">
        <v>3501</v>
      </c>
      <c r="H5246" s="197">
        <v>12.8</v>
      </c>
      <c r="I5246" s="198"/>
      <c r="L5246" s="194"/>
      <c r="M5246" s="199"/>
      <c r="N5246" s="200"/>
      <c r="O5246" s="200"/>
      <c r="P5246" s="200"/>
      <c r="Q5246" s="200"/>
      <c r="R5246" s="200"/>
      <c r="S5246" s="200"/>
      <c r="T5246" s="201"/>
      <c r="AT5246" s="195" t="s">
        <v>188</v>
      </c>
      <c r="AU5246" s="195" t="s">
        <v>81</v>
      </c>
      <c r="AV5246" s="12" t="s">
        <v>81</v>
      </c>
      <c r="AW5246" s="12" t="s">
        <v>34</v>
      </c>
      <c r="AX5246" s="12" t="s">
        <v>72</v>
      </c>
      <c r="AY5246" s="195" t="s">
        <v>177</v>
      </c>
    </row>
    <row r="5247" spans="2:51" s="12" customFormat="1" ht="12">
      <c r="B5247" s="194"/>
      <c r="D5247" s="191" t="s">
        <v>188</v>
      </c>
      <c r="E5247" s="195" t="s">
        <v>3</v>
      </c>
      <c r="F5247" s="196" t="s">
        <v>3502</v>
      </c>
      <c r="H5247" s="197">
        <v>21.6</v>
      </c>
      <c r="I5247" s="198"/>
      <c r="L5247" s="194"/>
      <c r="M5247" s="199"/>
      <c r="N5247" s="200"/>
      <c r="O5247" s="200"/>
      <c r="P5247" s="200"/>
      <c r="Q5247" s="200"/>
      <c r="R5247" s="200"/>
      <c r="S5247" s="200"/>
      <c r="T5247" s="201"/>
      <c r="AT5247" s="195" t="s">
        <v>188</v>
      </c>
      <c r="AU5247" s="195" t="s">
        <v>81</v>
      </c>
      <c r="AV5247" s="12" t="s">
        <v>81</v>
      </c>
      <c r="AW5247" s="12" t="s">
        <v>34</v>
      </c>
      <c r="AX5247" s="12" t="s">
        <v>72</v>
      </c>
      <c r="AY5247" s="195" t="s">
        <v>177</v>
      </c>
    </row>
    <row r="5248" spans="2:51" s="12" customFormat="1" ht="12">
      <c r="B5248" s="194"/>
      <c r="D5248" s="191" t="s">
        <v>188</v>
      </c>
      <c r="E5248" s="195" t="s">
        <v>3</v>
      </c>
      <c r="F5248" s="196" t="s">
        <v>3503</v>
      </c>
      <c r="H5248" s="197">
        <v>26.4</v>
      </c>
      <c r="I5248" s="198"/>
      <c r="L5248" s="194"/>
      <c r="M5248" s="199"/>
      <c r="N5248" s="200"/>
      <c r="O5248" s="200"/>
      <c r="P5248" s="200"/>
      <c r="Q5248" s="200"/>
      <c r="R5248" s="200"/>
      <c r="S5248" s="200"/>
      <c r="T5248" s="201"/>
      <c r="AT5248" s="195" t="s">
        <v>188</v>
      </c>
      <c r="AU5248" s="195" t="s">
        <v>81</v>
      </c>
      <c r="AV5248" s="12" t="s">
        <v>81</v>
      </c>
      <c r="AW5248" s="12" t="s">
        <v>34</v>
      </c>
      <c r="AX5248" s="12" t="s">
        <v>72</v>
      </c>
      <c r="AY5248" s="195" t="s">
        <v>177</v>
      </c>
    </row>
    <row r="5249" spans="2:51" s="12" customFormat="1" ht="12">
      <c r="B5249" s="194"/>
      <c r="D5249" s="191" t="s">
        <v>188</v>
      </c>
      <c r="E5249" s="195" t="s">
        <v>3</v>
      </c>
      <c r="F5249" s="196" t="s">
        <v>3504</v>
      </c>
      <c r="H5249" s="197">
        <v>34.8</v>
      </c>
      <c r="I5249" s="198"/>
      <c r="L5249" s="194"/>
      <c r="M5249" s="199"/>
      <c r="N5249" s="200"/>
      <c r="O5249" s="200"/>
      <c r="P5249" s="200"/>
      <c r="Q5249" s="200"/>
      <c r="R5249" s="200"/>
      <c r="S5249" s="200"/>
      <c r="T5249" s="201"/>
      <c r="AT5249" s="195" t="s">
        <v>188</v>
      </c>
      <c r="AU5249" s="195" t="s">
        <v>81</v>
      </c>
      <c r="AV5249" s="12" t="s">
        <v>81</v>
      </c>
      <c r="AW5249" s="12" t="s">
        <v>34</v>
      </c>
      <c r="AX5249" s="12" t="s">
        <v>72</v>
      </c>
      <c r="AY5249" s="195" t="s">
        <v>177</v>
      </c>
    </row>
    <row r="5250" spans="2:51" s="12" customFormat="1" ht="12">
      <c r="B5250" s="194"/>
      <c r="D5250" s="191" t="s">
        <v>188</v>
      </c>
      <c r="E5250" s="195" t="s">
        <v>3</v>
      </c>
      <c r="F5250" s="196" t="s">
        <v>3505</v>
      </c>
      <c r="H5250" s="197">
        <v>34.4</v>
      </c>
      <c r="I5250" s="198"/>
      <c r="L5250" s="194"/>
      <c r="M5250" s="199"/>
      <c r="N5250" s="200"/>
      <c r="O5250" s="200"/>
      <c r="P5250" s="200"/>
      <c r="Q5250" s="200"/>
      <c r="R5250" s="200"/>
      <c r="S5250" s="200"/>
      <c r="T5250" s="201"/>
      <c r="AT5250" s="195" t="s">
        <v>188</v>
      </c>
      <c r="AU5250" s="195" t="s">
        <v>81</v>
      </c>
      <c r="AV5250" s="12" t="s">
        <v>81</v>
      </c>
      <c r="AW5250" s="12" t="s">
        <v>34</v>
      </c>
      <c r="AX5250" s="12" t="s">
        <v>72</v>
      </c>
      <c r="AY5250" s="195" t="s">
        <v>177</v>
      </c>
    </row>
    <row r="5251" spans="2:51" s="12" customFormat="1" ht="12">
      <c r="B5251" s="194"/>
      <c r="D5251" s="191" t="s">
        <v>188</v>
      </c>
      <c r="E5251" s="195" t="s">
        <v>3</v>
      </c>
      <c r="F5251" s="196" t="s">
        <v>3506</v>
      </c>
      <c r="H5251" s="197">
        <v>18.6</v>
      </c>
      <c r="I5251" s="198"/>
      <c r="L5251" s="194"/>
      <c r="M5251" s="199"/>
      <c r="N5251" s="200"/>
      <c r="O5251" s="200"/>
      <c r="P5251" s="200"/>
      <c r="Q5251" s="200"/>
      <c r="R5251" s="200"/>
      <c r="S5251" s="200"/>
      <c r="T5251" s="201"/>
      <c r="AT5251" s="195" t="s">
        <v>188</v>
      </c>
      <c r="AU5251" s="195" t="s">
        <v>81</v>
      </c>
      <c r="AV5251" s="12" t="s">
        <v>81</v>
      </c>
      <c r="AW5251" s="12" t="s">
        <v>34</v>
      </c>
      <c r="AX5251" s="12" t="s">
        <v>72</v>
      </c>
      <c r="AY5251" s="195" t="s">
        <v>177</v>
      </c>
    </row>
    <row r="5252" spans="2:51" s="12" customFormat="1" ht="12">
      <c r="B5252" s="194"/>
      <c r="D5252" s="191" t="s">
        <v>188</v>
      </c>
      <c r="E5252" s="195" t="s">
        <v>3</v>
      </c>
      <c r="F5252" s="196" t="s">
        <v>3507</v>
      </c>
      <c r="H5252" s="197">
        <v>24.3</v>
      </c>
      <c r="I5252" s="198"/>
      <c r="L5252" s="194"/>
      <c r="M5252" s="199"/>
      <c r="N5252" s="200"/>
      <c r="O5252" s="200"/>
      <c r="P5252" s="200"/>
      <c r="Q5252" s="200"/>
      <c r="R5252" s="200"/>
      <c r="S5252" s="200"/>
      <c r="T5252" s="201"/>
      <c r="AT5252" s="195" t="s">
        <v>188</v>
      </c>
      <c r="AU5252" s="195" t="s">
        <v>81</v>
      </c>
      <c r="AV5252" s="12" t="s">
        <v>81</v>
      </c>
      <c r="AW5252" s="12" t="s">
        <v>34</v>
      </c>
      <c r="AX5252" s="12" t="s">
        <v>72</v>
      </c>
      <c r="AY5252" s="195" t="s">
        <v>177</v>
      </c>
    </row>
    <row r="5253" spans="2:51" s="12" customFormat="1" ht="12">
      <c r="B5253" s="194"/>
      <c r="D5253" s="191" t="s">
        <v>188</v>
      </c>
      <c r="E5253" s="195" t="s">
        <v>3</v>
      </c>
      <c r="F5253" s="196" t="s">
        <v>3508</v>
      </c>
      <c r="H5253" s="197">
        <v>35.3</v>
      </c>
      <c r="I5253" s="198"/>
      <c r="L5253" s="194"/>
      <c r="M5253" s="199"/>
      <c r="N5253" s="200"/>
      <c r="O5253" s="200"/>
      <c r="P5253" s="200"/>
      <c r="Q5253" s="200"/>
      <c r="R5253" s="200"/>
      <c r="S5253" s="200"/>
      <c r="T5253" s="201"/>
      <c r="AT5253" s="195" t="s">
        <v>188</v>
      </c>
      <c r="AU5253" s="195" t="s">
        <v>81</v>
      </c>
      <c r="AV5253" s="12" t="s">
        <v>81</v>
      </c>
      <c r="AW5253" s="12" t="s">
        <v>34</v>
      </c>
      <c r="AX5253" s="12" t="s">
        <v>72</v>
      </c>
      <c r="AY5253" s="195" t="s">
        <v>177</v>
      </c>
    </row>
    <row r="5254" spans="2:51" s="12" customFormat="1" ht="12">
      <c r="B5254" s="194"/>
      <c r="D5254" s="191" t="s">
        <v>188</v>
      </c>
      <c r="E5254" s="195" t="s">
        <v>3</v>
      </c>
      <c r="F5254" s="196" t="s">
        <v>3509</v>
      </c>
      <c r="H5254" s="197">
        <v>21.1</v>
      </c>
      <c r="I5254" s="198"/>
      <c r="L5254" s="194"/>
      <c r="M5254" s="199"/>
      <c r="N5254" s="200"/>
      <c r="O5254" s="200"/>
      <c r="P5254" s="200"/>
      <c r="Q5254" s="200"/>
      <c r="R5254" s="200"/>
      <c r="S5254" s="200"/>
      <c r="T5254" s="201"/>
      <c r="AT5254" s="195" t="s">
        <v>188</v>
      </c>
      <c r="AU5254" s="195" t="s">
        <v>81</v>
      </c>
      <c r="AV5254" s="12" t="s">
        <v>81</v>
      </c>
      <c r="AW5254" s="12" t="s">
        <v>34</v>
      </c>
      <c r="AX5254" s="12" t="s">
        <v>72</v>
      </c>
      <c r="AY5254" s="195" t="s">
        <v>177</v>
      </c>
    </row>
    <row r="5255" spans="2:51" s="12" customFormat="1" ht="12">
      <c r="B5255" s="194"/>
      <c r="D5255" s="191" t="s">
        <v>188</v>
      </c>
      <c r="E5255" s="195" t="s">
        <v>3</v>
      </c>
      <c r="F5255" s="196" t="s">
        <v>3510</v>
      </c>
      <c r="H5255" s="197">
        <v>21.2</v>
      </c>
      <c r="I5255" s="198"/>
      <c r="L5255" s="194"/>
      <c r="M5255" s="199"/>
      <c r="N5255" s="200"/>
      <c r="O5255" s="200"/>
      <c r="P5255" s="200"/>
      <c r="Q5255" s="200"/>
      <c r="R5255" s="200"/>
      <c r="S5255" s="200"/>
      <c r="T5255" s="201"/>
      <c r="AT5255" s="195" t="s">
        <v>188</v>
      </c>
      <c r="AU5255" s="195" t="s">
        <v>81</v>
      </c>
      <c r="AV5255" s="12" t="s">
        <v>81</v>
      </c>
      <c r="AW5255" s="12" t="s">
        <v>34</v>
      </c>
      <c r="AX5255" s="12" t="s">
        <v>72</v>
      </c>
      <c r="AY5255" s="195" t="s">
        <v>177</v>
      </c>
    </row>
    <row r="5256" spans="2:51" s="12" customFormat="1" ht="12">
      <c r="B5256" s="194"/>
      <c r="D5256" s="191" t="s">
        <v>188</v>
      </c>
      <c r="E5256" s="195" t="s">
        <v>3</v>
      </c>
      <c r="F5256" s="196" t="s">
        <v>3511</v>
      </c>
      <c r="H5256" s="197">
        <v>18</v>
      </c>
      <c r="I5256" s="198"/>
      <c r="L5256" s="194"/>
      <c r="M5256" s="199"/>
      <c r="N5256" s="200"/>
      <c r="O5256" s="200"/>
      <c r="P5256" s="200"/>
      <c r="Q5256" s="200"/>
      <c r="R5256" s="200"/>
      <c r="S5256" s="200"/>
      <c r="T5256" s="201"/>
      <c r="AT5256" s="195" t="s">
        <v>188</v>
      </c>
      <c r="AU5256" s="195" t="s">
        <v>81</v>
      </c>
      <c r="AV5256" s="12" t="s">
        <v>81</v>
      </c>
      <c r="AW5256" s="12" t="s">
        <v>34</v>
      </c>
      <c r="AX5256" s="12" t="s">
        <v>72</v>
      </c>
      <c r="AY5256" s="195" t="s">
        <v>177</v>
      </c>
    </row>
    <row r="5257" spans="2:51" s="12" customFormat="1" ht="12">
      <c r="B5257" s="194"/>
      <c r="D5257" s="191" t="s">
        <v>188</v>
      </c>
      <c r="E5257" s="195" t="s">
        <v>3</v>
      </c>
      <c r="F5257" s="196" t="s">
        <v>3512</v>
      </c>
      <c r="H5257" s="197">
        <v>15.16</v>
      </c>
      <c r="I5257" s="198"/>
      <c r="L5257" s="194"/>
      <c r="M5257" s="199"/>
      <c r="N5257" s="200"/>
      <c r="O5257" s="200"/>
      <c r="P5257" s="200"/>
      <c r="Q5257" s="200"/>
      <c r="R5257" s="200"/>
      <c r="S5257" s="200"/>
      <c r="T5257" s="201"/>
      <c r="AT5257" s="195" t="s">
        <v>188</v>
      </c>
      <c r="AU5257" s="195" t="s">
        <v>81</v>
      </c>
      <c r="AV5257" s="12" t="s">
        <v>81</v>
      </c>
      <c r="AW5257" s="12" t="s">
        <v>34</v>
      </c>
      <c r="AX5257" s="12" t="s">
        <v>72</v>
      </c>
      <c r="AY5257" s="195" t="s">
        <v>177</v>
      </c>
    </row>
    <row r="5258" spans="2:51" s="12" customFormat="1" ht="12">
      <c r="B5258" s="194"/>
      <c r="D5258" s="191" t="s">
        <v>188</v>
      </c>
      <c r="E5258" s="195" t="s">
        <v>3</v>
      </c>
      <c r="F5258" s="196" t="s">
        <v>3513</v>
      </c>
      <c r="H5258" s="197">
        <v>14.8</v>
      </c>
      <c r="I5258" s="198"/>
      <c r="L5258" s="194"/>
      <c r="M5258" s="199"/>
      <c r="N5258" s="200"/>
      <c r="O5258" s="200"/>
      <c r="P5258" s="200"/>
      <c r="Q5258" s="200"/>
      <c r="R5258" s="200"/>
      <c r="S5258" s="200"/>
      <c r="T5258" s="201"/>
      <c r="AT5258" s="195" t="s">
        <v>188</v>
      </c>
      <c r="AU5258" s="195" t="s">
        <v>81</v>
      </c>
      <c r="AV5258" s="12" t="s">
        <v>81</v>
      </c>
      <c r="AW5258" s="12" t="s">
        <v>34</v>
      </c>
      <c r="AX5258" s="12" t="s">
        <v>72</v>
      </c>
      <c r="AY5258" s="195" t="s">
        <v>177</v>
      </c>
    </row>
    <row r="5259" spans="2:51" s="12" customFormat="1" ht="12">
      <c r="B5259" s="194"/>
      <c r="D5259" s="191" t="s">
        <v>188</v>
      </c>
      <c r="E5259" s="195" t="s">
        <v>3</v>
      </c>
      <c r="F5259" s="196" t="s">
        <v>3514</v>
      </c>
      <c r="H5259" s="197">
        <v>29.6</v>
      </c>
      <c r="I5259" s="198"/>
      <c r="L5259" s="194"/>
      <c r="M5259" s="199"/>
      <c r="N5259" s="200"/>
      <c r="O5259" s="200"/>
      <c r="P5259" s="200"/>
      <c r="Q5259" s="200"/>
      <c r="R5259" s="200"/>
      <c r="S5259" s="200"/>
      <c r="T5259" s="201"/>
      <c r="AT5259" s="195" t="s">
        <v>188</v>
      </c>
      <c r="AU5259" s="195" t="s">
        <v>81</v>
      </c>
      <c r="AV5259" s="12" t="s">
        <v>81</v>
      </c>
      <c r="AW5259" s="12" t="s">
        <v>34</v>
      </c>
      <c r="AX5259" s="12" t="s">
        <v>72</v>
      </c>
      <c r="AY5259" s="195" t="s">
        <v>177</v>
      </c>
    </row>
    <row r="5260" spans="2:51" s="12" customFormat="1" ht="12">
      <c r="B5260" s="194"/>
      <c r="D5260" s="191" t="s">
        <v>188</v>
      </c>
      <c r="E5260" s="195" t="s">
        <v>3</v>
      </c>
      <c r="F5260" s="196" t="s">
        <v>3515</v>
      </c>
      <c r="H5260" s="197">
        <v>25.28</v>
      </c>
      <c r="I5260" s="198"/>
      <c r="L5260" s="194"/>
      <c r="M5260" s="199"/>
      <c r="N5260" s="200"/>
      <c r="O5260" s="200"/>
      <c r="P5260" s="200"/>
      <c r="Q5260" s="200"/>
      <c r="R5260" s="200"/>
      <c r="S5260" s="200"/>
      <c r="T5260" s="201"/>
      <c r="AT5260" s="195" t="s">
        <v>188</v>
      </c>
      <c r="AU5260" s="195" t="s">
        <v>81</v>
      </c>
      <c r="AV5260" s="12" t="s">
        <v>81</v>
      </c>
      <c r="AW5260" s="12" t="s">
        <v>34</v>
      </c>
      <c r="AX5260" s="12" t="s">
        <v>72</v>
      </c>
      <c r="AY5260" s="195" t="s">
        <v>177</v>
      </c>
    </row>
    <row r="5261" spans="2:51" s="12" customFormat="1" ht="12">
      <c r="B5261" s="194"/>
      <c r="D5261" s="191" t="s">
        <v>188</v>
      </c>
      <c r="E5261" s="195" t="s">
        <v>3</v>
      </c>
      <c r="F5261" s="196" t="s">
        <v>3516</v>
      </c>
      <c r="H5261" s="197">
        <v>54.38</v>
      </c>
      <c r="I5261" s="198"/>
      <c r="L5261" s="194"/>
      <c r="M5261" s="199"/>
      <c r="N5261" s="200"/>
      <c r="O5261" s="200"/>
      <c r="P5261" s="200"/>
      <c r="Q5261" s="200"/>
      <c r="R5261" s="200"/>
      <c r="S5261" s="200"/>
      <c r="T5261" s="201"/>
      <c r="AT5261" s="195" t="s">
        <v>188</v>
      </c>
      <c r="AU5261" s="195" t="s">
        <v>81</v>
      </c>
      <c r="AV5261" s="12" t="s">
        <v>81</v>
      </c>
      <c r="AW5261" s="12" t="s">
        <v>34</v>
      </c>
      <c r="AX5261" s="12" t="s">
        <v>72</v>
      </c>
      <c r="AY5261" s="195" t="s">
        <v>177</v>
      </c>
    </row>
    <row r="5262" spans="2:51" s="12" customFormat="1" ht="12">
      <c r="B5262" s="194"/>
      <c r="D5262" s="191" t="s">
        <v>188</v>
      </c>
      <c r="E5262" s="195" t="s">
        <v>3</v>
      </c>
      <c r="F5262" s="196" t="s">
        <v>3517</v>
      </c>
      <c r="H5262" s="197">
        <v>30.17</v>
      </c>
      <c r="I5262" s="198"/>
      <c r="L5262" s="194"/>
      <c r="M5262" s="199"/>
      <c r="N5262" s="200"/>
      <c r="O5262" s="200"/>
      <c r="P5262" s="200"/>
      <c r="Q5262" s="200"/>
      <c r="R5262" s="200"/>
      <c r="S5262" s="200"/>
      <c r="T5262" s="201"/>
      <c r="AT5262" s="195" t="s">
        <v>188</v>
      </c>
      <c r="AU5262" s="195" t="s">
        <v>81</v>
      </c>
      <c r="AV5262" s="12" t="s">
        <v>81</v>
      </c>
      <c r="AW5262" s="12" t="s">
        <v>34</v>
      </c>
      <c r="AX5262" s="12" t="s">
        <v>72</v>
      </c>
      <c r="AY5262" s="195" t="s">
        <v>177</v>
      </c>
    </row>
    <row r="5263" spans="2:51" s="12" customFormat="1" ht="12">
      <c r="B5263" s="194"/>
      <c r="D5263" s="191" t="s">
        <v>188</v>
      </c>
      <c r="E5263" s="195" t="s">
        <v>3</v>
      </c>
      <c r="F5263" s="196" t="s">
        <v>3518</v>
      </c>
      <c r="H5263" s="197">
        <v>28.2</v>
      </c>
      <c r="I5263" s="198"/>
      <c r="L5263" s="194"/>
      <c r="M5263" s="199"/>
      <c r="N5263" s="200"/>
      <c r="O5263" s="200"/>
      <c r="P5263" s="200"/>
      <c r="Q5263" s="200"/>
      <c r="R5263" s="200"/>
      <c r="S5263" s="200"/>
      <c r="T5263" s="201"/>
      <c r="AT5263" s="195" t="s">
        <v>188</v>
      </c>
      <c r="AU5263" s="195" t="s">
        <v>81</v>
      </c>
      <c r="AV5263" s="12" t="s">
        <v>81</v>
      </c>
      <c r="AW5263" s="12" t="s">
        <v>34</v>
      </c>
      <c r="AX5263" s="12" t="s">
        <v>72</v>
      </c>
      <c r="AY5263" s="195" t="s">
        <v>177</v>
      </c>
    </row>
    <row r="5264" spans="2:51" s="12" customFormat="1" ht="12">
      <c r="B5264" s="194"/>
      <c r="D5264" s="191" t="s">
        <v>188</v>
      </c>
      <c r="E5264" s="195" t="s">
        <v>3</v>
      </c>
      <c r="F5264" s="196" t="s">
        <v>3519</v>
      </c>
      <c r="H5264" s="197">
        <v>17.9</v>
      </c>
      <c r="I5264" s="198"/>
      <c r="L5264" s="194"/>
      <c r="M5264" s="199"/>
      <c r="N5264" s="200"/>
      <c r="O5264" s="200"/>
      <c r="P5264" s="200"/>
      <c r="Q5264" s="200"/>
      <c r="R5264" s="200"/>
      <c r="S5264" s="200"/>
      <c r="T5264" s="201"/>
      <c r="AT5264" s="195" t="s">
        <v>188</v>
      </c>
      <c r="AU5264" s="195" t="s">
        <v>81</v>
      </c>
      <c r="AV5264" s="12" t="s">
        <v>81</v>
      </c>
      <c r="AW5264" s="12" t="s">
        <v>34</v>
      </c>
      <c r="AX5264" s="12" t="s">
        <v>72</v>
      </c>
      <c r="AY5264" s="195" t="s">
        <v>177</v>
      </c>
    </row>
    <row r="5265" spans="2:51" s="12" customFormat="1" ht="12">
      <c r="B5265" s="194"/>
      <c r="D5265" s="191" t="s">
        <v>188</v>
      </c>
      <c r="E5265" s="195" t="s">
        <v>3</v>
      </c>
      <c r="F5265" s="196" t="s">
        <v>3520</v>
      </c>
      <c r="H5265" s="197">
        <v>14.4</v>
      </c>
      <c r="I5265" s="198"/>
      <c r="L5265" s="194"/>
      <c r="M5265" s="199"/>
      <c r="N5265" s="200"/>
      <c r="O5265" s="200"/>
      <c r="P5265" s="200"/>
      <c r="Q5265" s="200"/>
      <c r="R5265" s="200"/>
      <c r="S5265" s="200"/>
      <c r="T5265" s="201"/>
      <c r="AT5265" s="195" t="s">
        <v>188</v>
      </c>
      <c r="AU5265" s="195" t="s">
        <v>81</v>
      </c>
      <c r="AV5265" s="12" t="s">
        <v>81</v>
      </c>
      <c r="AW5265" s="12" t="s">
        <v>34</v>
      </c>
      <c r="AX5265" s="12" t="s">
        <v>72</v>
      </c>
      <c r="AY5265" s="195" t="s">
        <v>177</v>
      </c>
    </row>
    <row r="5266" spans="2:51" s="12" customFormat="1" ht="12">
      <c r="B5266" s="194"/>
      <c r="D5266" s="191" t="s">
        <v>188</v>
      </c>
      <c r="E5266" s="195" t="s">
        <v>3</v>
      </c>
      <c r="F5266" s="196" t="s">
        <v>3521</v>
      </c>
      <c r="H5266" s="197">
        <v>14.843</v>
      </c>
      <c r="I5266" s="198"/>
      <c r="L5266" s="194"/>
      <c r="M5266" s="199"/>
      <c r="N5266" s="200"/>
      <c r="O5266" s="200"/>
      <c r="P5266" s="200"/>
      <c r="Q5266" s="200"/>
      <c r="R5266" s="200"/>
      <c r="S5266" s="200"/>
      <c r="T5266" s="201"/>
      <c r="AT5266" s="195" t="s">
        <v>188</v>
      </c>
      <c r="AU5266" s="195" t="s">
        <v>81</v>
      </c>
      <c r="AV5266" s="12" t="s">
        <v>81</v>
      </c>
      <c r="AW5266" s="12" t="s">
        <v>34</v>
      </c>
      <c r="AX5266" s="12" t="s">
        <v>72</v>
      </c>
      <c r="AY5266" s="195" t="s">
        <v>177</v>
      </c>
    </row>
    <row r="5267" spans="2:51" s="12" customFormat="1" ht="12">
      <c r="B5267" s="194"/>
      <c r="D5267" s="191" t="s">
        <v>188</v>
      </c>
      <c r="E5267" s="195" t="s">
        <v>3</v>
      </c>
      <c r="F5267" s="196" t="s">
        <v>3522</v>
      </c>
      <c r="H5267" s="197">
        <v>14.8</v>
      </c>
      <c r="I5267" s="198"/>
      <c r="L5267" s="194"/>
      <c r="M5267" s="199"/>
      <c r="N5267" s="200"/>
      <c r="O5267" s="200"/>
      <c r="P5267" s="200"/>
      <c r="Q5267" s="200"/>
      <c r="R5267" s="200"/>
      <c r="S5267" s="200"/>
      <c r="T5267" s="201"/>
      <c r="AT5267" s="195" t="s">
        <v>188</v>
      </c>
      <c r="AU5267" s="195" t="s">
        <v>81</v>
      </c>
      <c r="AV5267" s="12" t="s">
        <v>81</v>
      </c>
      <c r="AW5267" s="12" t="s">
        <v>34</v>
      </c>
      <c r="AX5267" s="12" t="s">
        <v>72</v>
      </c>
      <c r="AY5267" s="195" t="s">
        <v>177</v>
      </c>
    </row>
    <row r="5268" spans="2:51" s="12" customFormat="1" ht="12">
      <c r="B5268" s="194"/>
      <c r="D5268" s="191" t="s">
        <v>188</v>
      </c>
      <c r="E5268" s="195" t="s">
        <v>3</v>
      </c>
      <c r="F5268" s="196" t="s">
        <v>3523</v>
      </c>
      <c r="H5268" s="197">
        <v>8.6</v>
      </c>
      <c r="I5268" s="198"/>
      <c r="L5268" s="194"/>
      <c r="M5268" s="199"/>
      <c r="N5268" s="200"/>
      <c r="O5268" s="200"/>
      <c r="P5268" s="200"/>
      <c r="Q5268" s="200"/>
      <c r="R5268" s="200"/>
      <c r="S5268" s="200"/>
      <c r="T5268" s="201"/>
      <c r="AT5268" s="195" t="s">
        <v>188</v>
      </c>
      <c r="AU5268" s="195" t="s">
        <v>81</v>
      </c>
      <c r="AV5268" s="12" t="s">
        <v>81</v>
      </c>
      <c r="AW5268" s="12" t="s">
        <v>34</v>
      </c>
      <c r="AX5268" s="12" t="s">
        <v>72</v>
      </c>
      <c r="AY5268" s="195" t="s">
        <v>177</v>
      </c>
    </row>
    <row r="5269" spans="2:51" s="12" customFormat="1" ht="12">
      <c r="B5269" s="194"/>
      <c r="D5269" s="191" t="s">
        <v>188</v>
      </c>
      <c r="E5269" s="195" t="s">
        <v>3</v>
      </c>
      <c r="F5269" s="196" t="s">
        <v>3524</v>
      </c>
      <c r="H5269" s="197">
        <v>9</v>
      </c>
      <c r="I5269" s="198"/>
      <c r="L5269" s="194"/>
      <c r="M5269" s="199"/>
      <c r="N5269" s="200"/>
      <c r="O5269" s="200"/>
      <c r="P5269" s="200"/>
      <c r="Q5269" s="200"/>
      <c r="R5269" s="200"/>
      <c r="S5269" s="200"/>
      <c r="T5269" s="201"/>
      <c r="AT5269" s="195" t="s">
        <v>188</v>
      </c>
      <c r="AU5269" s="195" t="s">
        <v>81</v>
      </c>
      <c r="AV5269" s="12" t="s">
        <v>81</v>
      </c>
      <c r="AW5269" s="12" t="s">
        <v>34</v>
      </c>
      <c r="AX5269" s="12" t="s">
        <v>72</v>
      </c>
      <c r="AY5269" s="195" t="s">
        <v>177</v>
      </c>
    </row>
    <row r="5270" spans="2:51" s="12" customFormat="1" ht="12">
      <c r="B5270" s="194"/>
      <c r="D5270" s="191" t="s">
        <v>188</v>
      </c>
      <c r="E5270" s="195" t="s">
        <v>3</v>
      </c>
      <c r="F5270" s="196" t="s">
        <v>3525</v>
      </c>
      <c r="H5270" s="197">
        <v>29.5</v>
      </c>
      <c r="I5270" s="198"/>
      <c r="L5270" s="194"/>
      <c r="M5270" s="199"/>
      <c r="N5270" s="200"/>
      <c r="O5270" s="200"/>
      <c r="P5270" s="200"/>
      <c r="Q5270" s="200"/>
      <c r="R5270" s="200"/>
      <c r="S5270" s="200"/>
      <c r="T5270" s="201"/>
      <c r="AT5270" s="195" t="s">
        <v>188</v>
      </c>
      <c r="AU5270" s="195" t="s">
        <v>81</v>
      </c>
      <c r="AV5270" s="12" t="s">
        <v>81</v>
      </c>
      <c r="AW5270" s="12" t="s">
        <v>34</v>
      </c>
      <c r="AX5270" s="12" t="s">
        <v>72</v>
      </c>
      <c r="AY5270" s="195" t="s">
        <v>177</v>
      </c>
    </row>
    <row r="5271" spans="2:51" s="12" customFormat="1" ht="12">
      <c r="B5271" s="194"/>
      <c r="D5271" s="191" t="s">
        <v>188</v>
      </c>
      <c r="E5271" s="195" t="s">
        <v>3</v>
      </c>
      <c r="F5271" s="196" t="s">
        <v>3526</v>
      </c>
      <c r="H5271" s="197">
        <v>17.7</v>
      </c>
      <c r="I5271" s="198"/>
      <c r="L5271" s="194"/>
      <c r="M5271" s="199"/>
      <c r="N5271" s="200"/>
      <c r="O5271" s="200"/>
      <c r="P5271" s="200"/>
      <c r="Q5271" s="200"/>
      <c r="R5271" s="200"/>
      <c r="S5271" s="200"/>
      <c r="T5271" s="201"/>
      <c r="AT5271" s="195" t="s">
        <v>188</v>
      </c>
      <c r="AU5271" s="195" t="s">
        <v>81</v>
      </c>
      <c r="AV5271" s="12" t="s">
        <v>81</v>
      </c>
      <c r="AW5271" s="12" t="s">
        <v>34</v>
      </c>
      <c r="AX5271" s="12" t="s">
        <v>72</v>
      </c>
      <c r="AY5271" s="195" t="s">
        <v>177</v>
      </c>
    </row>
    <row r="5272" spans="2:51" s="12" customFormat="1" ht="12">
      <c r="B5272" s="194"/>
      <c r="D5272" s="191" t="s">
        <v>188</v>
      </c>
      <c r="E5272" s="195" t="s">
        <v>3</v>
      </c>
      <c r="F5272" s="196" t="s">
        <v>3526</v>
      </c>
      <c r="H5272" s="197">
        <v>17.7</v>
      </c>
      <c r="I5272" s="198"/>
      <c r="L5272" s="194"/>
      <c r="M5272" s="199"/>
      <c r="N5272" s="200"/>
      <c r="O5272" s="200"/>
      <c r="P5272" s="200"/>
      <c r="Q5272" s="200"/>
      <c r="R5272" s="200"/>
      <c r="S5272" s="200"/>
      <c r="T5272" s="201"/>
      <c r="AT5272" s="195" t="s">
        <v>188</v>
      </c>
      <c r="AU5272" s="195" t="s">
        <v>81</v>
      </c>
      <c r="AV5272" s="12" t="s">
        <v>81</v>
      </c>
      <c r="AW5272" s="12" t="s">
        <v>34</v>
      </c>
      <c r="AX5272" s="12" t="s">
        <v>72</v>
      </c>
      <c r="AY5272" s="195" t="s">
        <v>177</v>
      </c>
    </row>
    <row r="5273" spans="2:51" s="12" customFormat="1" ht="12">
      <c r="B5273" s="194"/>
      <c r="D5273" s="191" t="s">
        <v>188</v>
      </c>
      <c r="E5273" s="195" t="s">
        <v>3</v>
      </c>
      <c r="F5273" s="196" t="s">
        <v>3527</v>
      </c>
      <c r="H5273" s="197">
        <v>30.4</v>
      </c>
      <c r="I5273" s="198"/>
      <c r="L5273" s="194"/>
      <c r="M5273" s="199"/>
      <c r="N5273" s="200"/>
      <c r="O5273" s="200"/>
      <c r="P5273" s="200"/>
      <c r="Q5273" s="200"/>
      <c r="R5273" s="200"/>
      <c r="S5273" s="200"/>
      <c r="T5273" s="201"/>
      <c r="AT5273" s="195" t="s">
        <v>188</v>
      </c>
      <c r="AU5273" s="195" t="s">
        <v>81</v>
      </c>
      <c r="AV5273" s="12" t="s">
        <v>81</v>
      </c>
      <c r="AW5273" s="12" t="s">
        <v>34</v>
      </c>
      <c r="AX5273" s="12" t="s">
        <v>72</v>
      </c>
      <c r="AY5273" s="195" t="s">
        <v>177</v>
      </c>
    </row>
    <row r="5274" spans="2:51" s="14" customFormat="1" ht="12">
      <c r="B5274" s="221"/>
      <c r="D5274" s="191" t="s">
        <v>188</v>
      </c>
      <c r="E5274" s="222" t="s">
        <v>3</v>
      </c>
      <c r="F5274" s="223" t="s">
        <v>374</v>
      </c>
      <c r="H5274" s="224">
        <v>1779.4630000000004</v>
      </c>
      <c r="I5274" s="225"/>
      <c r="L5274" s="221"/>
      <c r="M5274" s="226"/>
      <c r="N5274" s="227"/>
      <c r="O5274" s="227"/>
      <c r="P5274" s="227"/>
      <c r="Q5274" s="227"/>
      <c r="R5274" s="227"/>
      <c r="S5274" s="227"/>
      <c r="T5274" s="228"/>
      <c r="AT5274" s="222" t="s">
        <v>188</v>
      </c>
      <c r="AU5274" s="222" t="s">
        <v>81</v>
      </c>
      <c r="AV5274" s="14" t="s">
        <v>194</v>
      </c>
      <c r="AW5274" s="14" t="s">
        <v>34</v>
      </c>
      <c r="AX5274" s="14" t="s">
        <v>72</v>
      </c>
      <c r="AY5274" s="222" t="s">
        <v>177</v>
      </c>
    </row>
    <row r="5275" spans="2:51" s="12" customFormat="1" ht="12">
      <c r="B5275" s="194"/>
      <c r="D5275" s="191" t="s">
        <v>188</v>
      </c>
      <c r="E5275" s="195" t="s">
        <v>3</v>
      </c>
      <c r="F5275" s="196" t="s">
        <v>3528</v>
      </c>
      <c r="H5275" s="197">
        <v>15.2</v>
      </c>
      <c r="I5275" s="198"/>
      <c r="L5275" s="194"/>
      <c r="M5275" s="199"/>
      <c r="N5275" s="200"/>
      <c r="O5275" s="200"/>
      <c r="P5275" s="200"/>
      <c r="Q5275" s="200"/>
      <c r="R5275" s="200"/>
      <c r="S5275" s="200"/>
      <c r="T5275" s="201"/>
      <c r="AT5275" s="195" t="s">
        <v>188</v>
      </c>
      <c r="AU5275" s="195" t="s">
        <v>81</v>
      </c>
      <c r="AV5275" s="12" t="s">
        <v>81</v>
      </c>
      <c r="AW5275" s="12" t="s">
        <v>34</v>
      </c>
      <c r="AX5275" s="12" t="s">
        <v>72</v>
      </c>
      <c r="AY5275" s="195" t="s">
        <v>177</v>
      </c>
    </row>
    <row r="5276" spans="2:51" s="12" customFormat="1" ht="12">
      <c r="B5276" s="194"/>
      <c r="D5276" s="191" t="s">
        <v>188</v>
      </c>
      <c r="E5276" s="195" t="s">
        <v>3</v>
      </c>
      <c r="F5276" s="196" t="s">
        <v>3529</v>
      </c>
      <c r="H5276" s="197">
        <v>45.18</v>
      </c>
      <c r="I5276" s="198"/>
      <c r="L5276" s="194"/>
      <c r="M5276" s="199"/>
      <c r="N5276" s="200"/>
      <c r="O5276" s="200"/>
      <c r="P5276" s="200"/>
      <c r="Q5276" s="200"/>
      <c r="R5276" s="200"/>
      <c r="S5276" s="200"/>
      <c r="T5276" s="201"/>
      <c r="AT5276" s="195" t="s">
        <v>188</v>
      </c>
      <c r="AU5276" s="195" t="s">
        <v>81</v>
      </c>
      <c r="AV5276" s="12" t="s">
        <v>81</v>
      </c>
      <c r="AW5276" s="12" t="s">
        <v>34</v>
      </c>
      <c r="AX5276" s="12" t="s">
        <v>72</v>
      </c>
      <c r="AY5276" s="195" t="s">
        <v>177</v>
      </c>
    </row>
    <row r="5277" spans="2:51" s="12" customFormat="1" ht="12">
      <c r="B5277" s="194"/>
      <c r="D5277" s="191" t="s">
        <v>188</v>
      </c>
      <c r="E5277" s="195" t="s">
        <v>3</v>
      </c>
      <c r="F5277" s="196" t="s">
        <v>3530</v>
      </c>
      <c r="H5277" s="197">
        <v>108.28</v>
      </c>
      <c r="I5277" s="198"/>
      <c r="L5277" s="194"/>
      <c r="M5277" s="199"/>
      <c r="N5277" s="200"/>
      <c r="O5277" s="200"/>
      <c r="P5277" s="200"/>
      <c r="Q5277" s="200"/>
      <c r="R5277" s="200"/>
      <c r="S5277" s="200"/>
      <c r="T5277" s="201"/>
      <c r="AT5277" s="195" t="s">
        <v>188</v>
      </c>
      <c r="AU5277" s="195" t="s">
        <v>81</v>
      </c>
      <c r="AV5277" s="12" t="s">
        <v>81</v>
      </c>
      <c r="AW5277" s="12" t="s">
        <v>34</v>
      </c>
      <c r="AX5277" s="12" t="s">
        <v>72</v>
      </c>
      <c r="AY5277" s="195" t="s">
        <v>177</v>
      </c>
    </row>
    <row r="5278" spans="2:51" s="12" customFormat="1" ht="12">
      <c r="B5278" s="194"/>
      <c r="D5278" s="191" t="s">
        <v>188</v>
      </c>
      <c r="E5278" s="195" t="s">
        <v>3</v>
      </c>
      <c r="F5278" s="196" t="s">
        <v>3531</v>
      </c>
      <c r="H5278" s="197">
        <v>20.8</v>
      </c>
      <c r="I5278" s="198"/>
      <c r="L5278" s="194"/>
      <c r="M5278" s="199"/>
      <c r="N5278" s="200"/>
      <c r="O5278" s="200"/>
      <c r="P5278" s="200"/>
      <c r="Q5278" s="200"/>
      <c r="R5278" s="200"/>
      <c r="S5278" s="200"/>
      <c r="T5278" s="201"/>
      <c r="AT5278" s="195" t="s">
        <v>188</v>
      </c>
      <c r="AU5278" s="195" t="s">
        <v>81</v>
      </c>
      <c r="AV5278" s="12" t="s">
        <v>81</v>
      </c>
      <c r="AW5278" s="12" t="s">
        <v>34</v>
      </c>
      <c r="AX5278" s="12" t="s">
        <v>72</v>
      </c>
      <c r="AY5278" s="195" t="s">
        <v>177</v>
      </c>
    </row>
    <row r="5279" spans="2:51" s="12" customFormat="1" ht="12">
      <c r="B5279" s="194"/>
      <c r="D5279" s="191" t="s">
        <v>188</v>
      </c>
      <c r="E5279" s="195" t="s">
        <v>3</v>
      </c>
      <c r="F5279" s="196" t="s">
        <v>3532</v>
      </c>
      <c r="H5279" s="197">
        <v>15.8</v>
      </c>
      <c r="I5279" s="198"/>
      <c r="L5279" s="194"/>
      <c r="M5279" s="199"/>
      <c r="N5279" s="200"/>
      <c r="O5279" s="200"/>
      <c r="P5279" s="200"/>
      <c r="Q5279" s="200"/>
      <c r="R5279" s="200"/>
      <c r="S5279" s="200"/>
      <c r="T5279" s="201"/>
      <c r="AT5279" s="195" t="s">
        <v>188</v>
      </c>
      <c r="AU5279" s="195" t="s">
        <v>81</v>
      </c>
      <c r="AV5279" s="12" t="s">
        <v>81</v>
      </c>
      <c r="AW5279" s="12" t="s">
        <v>34</v>
      </c>
      <c r="AX5279" s="12" t="s">
        <v>72</v>
      </c>
      <c r="AY5279" s="195" t="s">
        <v>177</v>
      </c>
    </row>
    <row r="5280" spans="2:51" s="12" customFormat="1" ht="12">
      <c r="B5280" s="194"/>
      <c r="D5280" s="191" t="s">
        <v>188</v>
      </c>
      <c r="E5280" s="195" t="s">
        <v>3</v>
      </c>
      <c r="F5280" s="196" t="s">
        <v>3532</v>
      </c>
      <c r="H5280" s="197">
        <v>15.8</v>
      </c>
      <c r="I5280" s="198"/>
      <c r="L5280" s="194"/>
      <c r="M5280" s="199"/>
      <c r="N5280" s="200"/>
      <c r="O5280" s="200"/>
      <c r="P5280" s="200"/>
      <c r="Q5280" s="200"/>
      <c r="R5280" s="200"/>
      <c r="S5280" s="200"/>
      <c r="T5280" s="201"/>
      <c r="AT5280" s="195" t="s">
        <v>188</v>
      </c>
      <c r="AU5280" s="195" t="s">
        <v>81</v>
      </c>
      <c r="AV5280" s="12" t="s">
        <v>81</v>
      </c>
      <c r="AW5280" s="12" t="s">
        <v>34</v>
      </c>
      <c r="AX5280" s="12" t="s">
        <v>72</v>
      </c>
      <c r="AY5280" s="195" t="s">
        <v>177</v>
      </c>
    </row>
    <row r="5281" spans="2:51" s="12" customFormat="1" ht="12">
      <c r="B5281" s="194"/>
      <c r="D5281" s="191" t="s">
        <v>188</v>
      </c>
      <c r="E5281" s="195" t="s">
        <v>3</v>
      </c>
      <c r="F5281" s="196" t="s">
        <v>3533</v>
      </c>
      <c r="H5281" s="197">
        <v>21.8</v>
      </c>
      <c r="I5281" s="198"/>
      <c r="L5281" s="194"/>
      <c r="M5281" s="199"/>
      <c r="N5281" s="200"/>
      <c r="O5281" s="200"/>
      <c r="P5281" s="200"/>
      <c r="Q5281" s="200"/>
      <c r="R5281" s="200"/>
      <c r="S5281" s="200"/>
      <c r="T5281" s="201"/>
      <c r="AT5281" s="195" t="s">
        <v>188</v>
      </c>
      <c r="AU5281" s="195" t="s">
        <v>81</v>
      </c>
      <c r="AV5281" s="12" t="s">
        <v>81</v>
      </c>
      <c r="AW5281" s="12" t="s">
        <v>34</v>
      </c>
      <c r="AX5281" s="12" t="s">
        <v>72</v>
      </c>
      <c r="AY5281" s="195" t="s">
        <v>177</v>
      </c>
    </row>
    <row r="5282" spans="2:51" s="12" customFormat="1" ht="12">
      <c r="B5282" s="194"/>
      <c r="D5282" s="191" t="s">
        <v>188</v>
      </c>
      <c r="E5282" s="195" t="s">
        <v>3</v>
      </c>
      <c r="F5282" s="196" t="s">
        <v>3534</v>
      </c>
      <c r="H5282" s="197">
        <v>23.2</v>
      </c>
      <c r="I5282" s="198"/>
      <c r="L5282" s="194"/>
      <c r="M5282" s="199"/>
      <c r="N5282" s="200"/>
      <c r="O5282" s="200"/>
      <c r="P5282" s="200"/>
      <c r="Q5282" s="200"/>
      <c r="R5282" s="200"/>
      <c r="S5282" s="200"/>
      <c r="T5282" s="201"/>
      <c r="AT5282" s="195" t="s">
        <v>188</v>
      </c>
      <c r="AU5282" s="195" t="s">
        <v>81</v>
      </c>
      <c r="AV5282" s="12" t="s">
        <v>81</v>
      </c>
      <c r="AW5282" s="12" t="s">
        <v>34</v>
      </c>
      <c r="AX5282" s="12" t="s">
        <v>72</v>
      </c>
      <c r="AY5282" s="195" t="s">
        <v>177</v>
      </c>
    </row>
    <row r="5283" spans="2:51" s="12" customFormat="1" ht="12">
      <c r="B5283" s="194"/>
      <c r="D5283" s="191" t="s">
        <v>188</v>
      </c>
      <c r="E5283" s="195" t="s">
        <v>3</v>
      </c>
      <c r="F5283" s="196" t="s">
        <v>3535</v>
      </c>
      <c r="H5283" s="197">
        <v>23.9</v>
      </c>
      <c r="I5283" s="198"/>
      <c r="L5283" s="194"/>
      <c r="M5283" s="199"/>
      <c r="N5283" s="200"/>
      <c r="O5283" s="200"/>
      <c r="P5283" s="200"/>
      <c r="Q5283" s="200"/>
      <c r="R5283" s="200"/>
      <c r="S5283" s="200"/>
      <c r="T5283" s="201"/>
      <c r="AT5283" s="195" t="s">
        <v>188</v>
      </c>
      <c r="AU5283" s="195" t="s">
        <v>81</v>
      </c>
      <c r="AV5283" s="12" t="s">
        <v>81</v>
      </c>
      <c r="AW5283" s="12" t="s">
        <v>34</v>
      </c>
      <c r="AX5283" s="12" t="s">
        <v>72</v>
      </c>
      <c r="AY5283" s="195" t="s">
        <v>177</v>
      </c>
    </row>
    <row r="5284" spans="2:51" s="12" customFormat="1" ht="12">
      <c r="B5284" s="194"/>
      <c r="D5284" s="191" t="s">
        <v>188</v>
      </c>
      <c r="E5284" s="195" t="s">
        <v>3</v>
      </c>
      <c r="F5284" s="196" t="s">
        <v>3536</v>
      </c>
      <c r="H5284" s="197">
        <v>18</v>
      </c>
      <c r="I5284" s="198"/>
      <c r="L5284" s="194"/>
      <c r="M5284" s="199"/>
      <c r="N5284" s="200"/>
      <c r="O5284" s="200"/>
      <c r="P5284" s="200"/>
      <c r="Q5284" s="200"/>
      <c r="R5284" s="200"/>
      <c r="S5284" s="200"/>
      <c r="T5284" s="201"/>
      <c r="AT5284" s="195" t="s">
        <v>188</v>
      </c>
      <c r="AU5284" s="195" t="s">
        <v>81</v>
      </c>
      <c r="AV5284" s="12" t="s">
        <v>81</v>
      </c>
      <c r="AW5284" s="12" t="s">
        <v>34</v>
      </c>
      <c r="AX5284" s="12" t="s">
        <v>72</v>
      </c>
      <c r="AY5284" s="195" t="s">
        <v>177</v>
      </c>
    </row>
    <row r="5285" spans="2:51" s="12" customFormat="1" ht="12">
      <c r="B5285" s="194"/>
      <c r="D5285" s="191" t="s">
        <v>188</v>
      </c>
      <c r="E5285" s="195" t="s">
        <v>3</v>
      </c>
      <c r="F5285" s="196" t="s">
        <v>3537</v>
      </c>
      <c r="H5285" s="197">
        <v>10</v>
      </c>
      <c r="I5285" s="198"/>
      <c r="L5285" s="194"/>
      <c r="M5285" s="199"/>
      <c r="N5285" s="200"/>
      <c r="O5285" s="200"/>
      <c r="P5285" s="200"/>
      <c r="Q5285" s="200"/>
      <c r="R5285" s="200"/>
      <c r="S5285" s="200"/>
      <c r="T5285" s="201"/>
      <c r="AT5285" s="195" t="s">
        <v>188</v>
      </c>
      <c r="AU5285" s="195" t="s">
        <v>81</v>
      </c>
      <c r="AV5285" s="12" t="s">
        <v>81</v>
      </c>
      <c r="AW5285" s="12" t="s">
        <v>34</v>
      </c>
      <c r="AX5285" s="12" t="s">
        <v>72</v>
      </c>
      <c r="AY5285" s="195" t="s">
        <v>177</v>
      </c>
    </row>
    <row r="5286" spans="2:51" s="12" customFormat="1" ht="12">
      <c r="B5286" s="194"/>
      <c r="D5286" s="191" t="s">
        <v>188</v>
      </c>
      <c r="E5286" s="195" t="s">
        <v>3</v>
      </c>
      <c r="F5286" s="196" t="s">
        <v>3538</v>
      </c>
      <c r="H5286" s="197">
        <v>7.4</v>
      </c>
      <c r="I5286" s="198"/>
      <c r="L5286" s="194"/>
      <c r="M5286" s="199"/>
      <c r="N5286" s="200"/>
      <c r="O5286" s="200"/>
      <c r="P5286" s="200"/>
      <c r="Q5286" s="200"/>
      <c r="R5286" s="200"/>
      <c r="S5286" s="200"/>
      <c r="T5286" s="201"/>
      <c r="AT5286" s="195" t="s">
        <v>188</v>
      </c>
      <c r="AU5286" s="195" t="s">
        <v>81</v>
      </c>
      <c r="AV5286" s="12" t="s">
        <v>81</v>
      </c>
      <c r="AW5286" s="12" t="s">
        <v>34</v>
      </c>
      <c r="AX5286" s="12" t="s">
        <v>72</v>
      </c>
      <c r="AY5286" s="195" t="s">
        <v>177</v>
      </c>
    </row>
    <row r="5287" spans="2:51" s="12" customFormat="1" ht="12">
      <c r="B5287" s="194"/>
      <c r="D5287" s="191" t="s">
        <v>188</v>
      </c>
      <c r="E5287" s="195" t="s">
        <v>3</v>
      </c>
      <c r="F5287" s="196" t="s">
        <v>3539</v>
      </c>
      <c r="H5287" s="197">
        <v>7.2</v>
      </c>
      <c r="I5287" s="198"/>
      <c r="L5287" s="194"/>
      <c r="M5287" s="199"/>
      <c r="N5287" s="200"/>
      <c r="O5287" s="200"/>
      <c r="P5287" s="200"/>
      <c r="Q5287" s="200"/>
      <c r="R5287" s="200"/>
      <c r="S5287" s="200"/>
      <c r="T5287" s="201"/>
      <c r="AT5287" s="195" t="s">
        <v>188</v>
      </c>
      <c r="AU5287" s="195" t="s">
        <v>81</v>
      </c>
      <c r="AV5287" s="12" t="s">
        <v>81</v>
      </c>
      <c r="AW5287" s="12" t="s">
        <v>34</v>
      </c>
      <c r="AX5287" s="12" t="s">
        <v>72</v>
      </c>
      <c r="AY5287" s="195" t="s">
        <v>177</v>
      </c>
    </row>
    <row r="5288" spans="2:51" s="12" customFormat="1" ht="12">
      <c r="B5288" s="194"/>
      <c r="D5288" s="191" t="s">
        <v>188</v>
      </c>
      <c r="E5288" s="195" t="s">
        <v>3</v>
      </c>
      <c r="F5288" s="196" t="s">
        <v>3480</v>
      </c>
      <c r="H5288" s="197">
        <v>9.8</v>
      </c>
      <c r="I5288" s="198"/>
      <c r="L5288" s="194"/>
      <c r="M5288" s="199"/>
      <c r="N5288" s="200"/>
      <c r="O5288" s="200"/>
      <c r="P5288" s="200"/>
      <c r="Q5288" s="200"/>
      <c r="R5288" s="200"/>
      <c r="S5288" s="200"/>
      <c r="T5288" s="201"/>
      <c r="AT5288" s="195" t="s">
        <v>188</v>
      </c>
      <c r="AU5288" s="195" t="s">
        <v>81</v>
      </c>
      <c r="AV5288" s="12" t="s">
        <v>81</v>
      </c>
      <c r="AW5288" s="12" t="s">
        <v>34</v>
      </c>
      <c r="AX5288" s="12" t="s">
        <v>72</v>
      </c>
      <c r="AY5288" s="195" t="s">
        <v>177</v>
      </c>
    </row>
    <row r="5289" spans="2:51" s="12" customFormat="1" ht="12">
      <c r="B5289" s="194"/>
      <c r="D5289" s="191" t="s">
        <v>188</v>
      </c>
      <c r="E5289" s="195" t="s">
        <v>3</v>
      </c>
      <c r="F5289" s="196" t="s">
        <v>3540</v>
      </c>
      <c r="H5289" s="197">
        <v>17.6</v>
      </c>
      <c r="I5289" s="198"/>
      <c r="L5289" s="194"/>
      <c r="M5289" s="199"/>
      <c r="N5289" s="200"/>
      <c r="O5289" s="200"/>
      <c r="P5289" s="200"/>
      <c r="Q5289" s="200"/>
      <c r="R5289" s="200"/>
      <c r="S5289" s="200"/>
      <c r="T5289" s="201"/>
      <c r="AT5289" s="195" t="s">
        <v>188</v>
      </c>
      <c r="AU5289" s="195" t="s">
        <v>81</v>
      </c>
      <c r="AV5289" s="12" t="s">
        <v>81</v>
      </c>
      <c r="AW5289" s="12" t="s">
        <v>34</v>
      </c>
      <c r="AX5289" s="12" t="s">
        <v>72</v>
      </c>
      <c r="AY5289" s="195" t="s">
        <v>177</v>
      </c>
    </row>
    <row r="5290" spans="2:51" s="12" customFormat="1" ht="12">
      <c r="B5290" s="194"/>
      <c r="D5290" s="191" t="s">
        <v>188</v>
      </c>
      <c r="E5290" s="195" t="s">
        <v>3</v>
      </c>
      <c r="F5290" s="196" t="s">
        <v>3541</v>
      </c>
      <c r="H5290" s="197">
        <v>8.8</v>
      </c>
      <c r="I5290" s="198"/>
      <c r="L5290" s="194"/>
      <c r="M5290" s="199"/>
      <c r="N5290" s="200"/>
      <c r="O5290" s="200"/>
      <c r="P5290" s="200"/>
      <c r="Q5290" s="200"/>
      <c r="R5290" s="200"/>
      <c r="S5290" s="200"/>
      <c r="T5290" s="201"/>
      <c r="AT5290" s="195" t="s">
        <v>188</v>
      </c>
      <c r="AU5290" s="195" t="s">
        <v>81</v>
      </c>
      <c r="AV5290" s="12" t="s">
        <v>81</v>
      </c>
      <c r="AW5290" s="12" t="s">
        <v>34</v>
      </c>
      <c r="AX5290" s="12" t="s">
        <v>72</v>
      </c>
      <c r="AY5290" s="195" t="s">
        <v>177</v>
      </c>
    </row>
    <row r="5291" spans="2:51" s="12" customFormat="1" ht="12">
      <c r="B5291" s="194"/>
      <c r="D5291" s="191" t="s">
        <v>188</v>
      </c>
      <c r="E5291" s="195" t="s">
        <v>3</v>
      </c>
      <c r="F5291" s="196" t="s">
        <v>3542</v>
      </c>
      <c r="H5291" s="197">
        <v>30.48</v>
      </c>
      <c r="I5291" s="198"/>
      <c r="L5291" s="194"/>
      <c r="M5291" s="199"/>
      <c r="N5291" s="200"/>
      <c r="O5291" s="200"/>
      <c r="P5291" s="200"/>
      <c r="Q5291" s="200"/>
      <c r="R5291" s="200"/>
      <c r="S5291" s="200"/>
      <c r="T5291" s="201"/>
      <c r="AT5291" s="195" t="s">
        <v>188</v>
      </c>
      <c r="AU5291" s="195" t="s">
        <v>81</v>
      </c>
      <c r="AV5291" s="12" t="s">
        <v>81</v>
      </c>
      <c r="AW5291" s="12" t="s">
        <v>34</v>
      </c>
      <c r="AX5291" s="12" t="s">
        <v>72</v>
      </c>
      <c r="AY5291" s="195" t="s">
        <v>177</v>
      </c>
    </row>
    <row r="5292" spans="2:51" s="12" customFormat="1" ht="12">
      <c r="B5292" s="194"/>
      <c r="D5292" s="191" t="s">
        <v>188</v>
      </c>
      <c r="E5292" s="195" t="s">
        <v>3</v>
      </c>
      <c r="F5292" s="196" t="s">
        <v>3543</v>
      </c>
      <c r="H5292" s="197">
        <v>31.2</v>
      </c>
      <c r="I5292" s="198"/>
      <c r="L5292" s="194"/>
      <c r="M5292" s="199"/>
      <c r="N5292" s="200"/>
      <c r="O5292" s="200"/>
      <c r="P5292" s="200"/>
      <c r="Q5292" s="200"/>
      <c r="R5292" s="200"/>
      <c r="S5292" s="200"/>
      <c r="T5292" s="201"/>
      <c r="AT5292" s="195" t="s">
        <v>188</v>
      </c>
      <c r="AU5292" s="195" t="s">
        <v>81</v>
      </c>
      <c r="AV5292" s="12" t="s">
        <v>81</v>
      </c>
      <c r="AW5292" s="12" t="s">
        <v>34</v>
      </c>
      <c r="AX5292" s="12" t="s">
        <v>72</v>
      </c>
      <c r="AY5292" s="195" t="s">
        <v>177</v>
      </c>
    </row>
    <row r="5293" spans="2:51" s="12" customFormat="1" ht="12">
      <c r="B5293" s="194"/>
      <c r="D5293" s="191" t="s">
        <v>188</v>
      </c>
      <c r="E5293" s="195" t="s">
        <v>3</v>
      </c>
      <c r="F5293" s="196" t="s">
        <v>3543</v>
      </c>
      <c r="H5293" s="197">
        <v>31.2</v>
      </c>
      <c r="I5293" s="198"/>
      <c r="L5293" s="194"/>
      <c r="M5293" s="199"/>
      <c r="N5293" s="200"/>
      <c r="O5293" s="200"/>
      <c r="P5293" s="200"/>
      <c r="Q5293" s="200"/>
      <c r="R5293" s="200"/>
      <c r="S5293" s="200"/>
      <c r="T5293" s="201"/>
      <c r="AT5293" s="195" t="s">
        <v>188</v>
      </c>
      <c r="AU5293" s="195" t="s">
        <v>81</v>
      </c>
      <c r="AV5293" s="12" t="s">
        <v>81</v>
      </c>
      <c r="AW5293" s="12" t="s">
        <v>34</v>
      </c>
      <c r="AX5293" s="12" t="s">
        <v>72</v>
      </c>
      <c r="AY5293" s="195" t="s">
        <v>177</v>
      </c>
    </row>
    <row r="5294" spans="2:51" s="12" customFormat="1" ht="12">
      <c r="B5294" s="194"/>
      <c r="D5294" s="191" t="s">
        <v>188</v>
      </c>
      <c r="E5294" s="195" t="s">
        <v>3</v>
      </c>
      <c r="F5294" s="196" t="s">
        <v>3543</v>
      </c>
      <c r="H5294" s="197">
        <v>31.2</v>
      </c>
      <c r="I5294" s="198"/>
      <c r="L5294" s="194"/>
      <c r="M5294" s="199"/>
      <c r="N5294" s="200"/>
      <c r="O5294" s="200"/>
      <c r="P5294" s="200"/>
      <c r="Q5294" s="200"/>
      <c r="R5294" s="200"/>
      <c r="S5294" s="200"/>
      <c r="T5294" s="201"/>
      <c r="AT5294" s="195" t="s">
        <v>188</v>
      </c>
      <c r="AU5294" s="195" t="s">
        <v>81</v>
      </c>
      <c r="AV5294" s="12" t="s">
        <v>81</v>
      </c>
      <c r="AW5294" s="12" t="s">
        <v>34</v>
      </c>
      <c r="AX5294" s="12" t="s">
        <v>72</v>
      </c>
      <c r="AY5294" s="195" t="s">
        <v>177</v>
      </c>
    </row>
    <row r="5295" spans="2:51" s="12" customFormat="1" ht="12">
      <c r="B5295" s="194"/>
      <c r="D5295" s="191" t="s">
        <v>188</v>
      </c>
      <c r="E5295" s="195" t="s">
        <v>3</v>
      </c>
      <c r="F5295" s="196" t="s">
        <v>3544</v>
      </c>
      <c r="H5295" s="197">
        <v>31</v>
      </c>
      <c r="I5295" s="198"/>
      <c r="L5295" s="194"/>
      <c r="M5295" s="199"/>
      <c r="N5295" s="200"/>
      <c r="O5295" s="200"/>
      <c r="P5295" s="200"/>
      <c r="Q5295" s="200"/>
      <c r="R5295" s="200"/>
      <c r="S5295" s="200"/>
      <c r="T5295" s="201"/>
      <c r="AT5295" s="195" t="s">
        <v>188</v>
      </c>
      <c r="AU5295" s="195" t="s">
        <v>81</v>
      </c>
      <c r="AV5295" s="12" t="s">
        <v>81</v>
      </c>
      <c r="AW5295" s="12" t="s">
        <v>34</v>
      </c>
      <c r="AX5295" s="12" t="s">
        <v>72</v>
      </c>
      <c r="AY5295" s="195" t="s">
        <v>177</v>
      </c>
    </row>
    <row r="5296" spans="2:51" s="12" customFormat="1" ht="12">
      <c r="B5296" s="194"/>
      <c r="D5296" s="191" t="s">
        <v>188</v>
      </c>
      <c r="E5296" s="195" t="s">
        <v>3</v>
      </c>
      <c r="F5296" s="196" t="s">
        <v>3545</v>
      </c>
      <c r="H5296" s="197">
        <v>19.2</v>
      </c>
      <c r="I5296" s="198"/>
      <c r="L5296" s="194"/>
      <c r="M5296" s="199"/>
      <c r="N5296" s="200"/>
      <c r="O5296" s="200"/>
      <c r="P5296" s="200"/>
      <c r="Q5296" s="200"/>
      <c r="R5296" s="200"/>
      <c r="S5296" s="200"/>
      <c r="T5296" s="201"/>
      <c r="AT5296" s="195" t="s">
        <v>188</v>
      </c>
      <c r="AU5296" s="195" t="s">
        <v>81</v>
      </c>
      <c r="AV5296" s="12" t="s">
        <v>81</v>
      </c>
      <c r="AW5296" s="12" t="s">
        <v>34</v>
      </c>
      <c r="AX5296" s="12" t="s">
        <v>72</v>
      </c>
      <c r="AY5296" s="195" t="s">
        <v>177</v>
      </c>
    </row>
    <row r="5297" spans="2:51" s="12" customFormat="1" ht="12">
      <c r="B5297" s="194"/>
      <c r="D5297" s="191" t="s">
        <v>188</v>
      </c>
      <c r="E5297" s="195" t="s">
        <v>3</v>
      </c>
      <c r="F5297" s="196" t="s">
        <v>3545</v>
      </c>
      <c r="H5297" s="197">
        <v>19.2</v>
      </c>
      <c r="I5297" s="198"/>
      <c r="L5297" s="194"/>
      <c r="M5297" s="199"/>
      <c r="N5297" s="200"/>
      <c r="O5297" s="200"/>
      <c r="P5297" s="200"/>
      <c r="Q5297" s="200"/>
      <c r="R5297" s="200"/>
      <c r="S5297" s="200"/>
      <c r="T5297" s="201"/>
      <c r="AT5297" s="195" t="s">
        <v>188</v>
      </c>
      <c r="AU5297" s="195" t="s">
        <v>81</v>
      </c>
      <c r="AV5297" s="12" t="s">
        <v>81</v>
      </c>
      <c r="AW5297" s="12" t="s">
        <v>34</v>
      </c>
      <c r="AX5297" s="12" t="s">
        <v>72</v>
      </c>
      <c r="AY5297" s="195" t="s">
        <v>177</v>
      </c>
    </row>
    <row r="5298" spans="2:51" s="12" customFormat="1" ht="12">
      <c r="B5298" s="194"/>
      <c r="D5298" s="191" t="s">
        <v>188</v>
      </c>
      <c r="E5298" s="195" t="s">
        <v>3</v>
      </c>
      <c r="F5298" s="196" t="s">
        <v>3545</v>
      </c>
      <c r="H5298" s="197">
        <v>19.2</v>
      </c>
      <c r="I5298" s="198"/>
      <c r="L5298" s="194"/>
      <c r="M5298" s="199"/>
      <c r="N5298" s="200"/>
      <c r="O5298" s="200"/>
      <c r="P5298" s="200"/>
      <c r="Q5298" s="200"/>
      <c r="R5298" s="200"/>
      <c r="S5298" s="200"/>
      <c r="T5298" s="201"/>
      <c r="AT5298" s="195" t="s">
        <v>188</v>
      </c>
      <c r="AU5298" s="195" t="s">
        <v>81</v>
      </c>
      <c r="AV5298" s="12" t="s">
        <v>81</v>
      </c>
      <c r="AW5298" s="12" t="s">
        <v>34</v>
      </c>
      <c r="AX5298" s="12" t="s">
        <v>72</v>
      </c>
      <c r="AY5298" s="195" t="s">
        <v>177</v>
      </c>
    </row>
    <row r="5299" spans="2:51" s="12" customFormat="1" ht="12">
      <c r="B5299" s="194"/>
      <c r="D5299" s="191" t="s">
        <v>188</v>
      </c>
      <c r="E5299" s="195" t="s">
        <v>3</v>
      </c>
      <c r="F5299" s="196" t="s">
        <v>3545</v>
      </c>
      <c r="H5299" s="197">
        <v>19.2</v>
      </c>
      <c r="I5299" s="198"/>
      <c r="L5299" s="194"/>
      <c r="M5299" s="199"/>
      <c r="N5299" s="200"/>
      <c r="O5299" s="200"/>
      <c r="P5299" s="200"/>
      <c r="Q5299" s="200"/>
      <c r="R5299" s="200"/>
      <c r="S5299" s="200"/>
      <c r="T5299" s="201"/>
      <c r="AT5299" s="195" t="s">
        <v>188</v>
      </c>
      <c r="AU5299" s="195" t="s">
        <v>81</v>
      </c>
      <c r="AV5299" s="12" t="s">
        <v>81</v>
      </c>
      <c r="AW5299" s="12" t="s">
        <v>34</v>
      </c>
      <c r="AX5299" s="12" t="s">
        <v>72</v>
      </c>
      <c r="AY5299" s="195" t="s">
        <v>177</v>
      </c>
    </row>
    <row r="5300" spans="2:51" s="12" customFormat="1" ht="12">
      <c r="B5300" s="194"/>
      <c r="D5300" s="191" t="s">
        <v>188</v>
      </c>
      <c r="E5300" s="195" t="s">
        <v>3</v>
      </c>
      <c r="F5300" s="196" t="s">
        <v>3546</v>
      </c>
      <c r="H5300" s="197">
        <v>19.32</v>
      </c>
      <c r="I5300" s="198"/>
      <c r="L5300" s="194"/>
      <c r="M5300" s="199"/>
      <c r="N5300" s="200"/>
      <c r="O5300" s="200"/>
      <c r="P5300" s="200"/>
      <c r="Q5300" s="200"/>
      <c r="R5300" s="200"/>
      <c r="S5300" s="200"/>
      <c r="T5300" s="201"/>
      <c r="AT5300" s="195" t="s">
        <v>188</v>
      </c>
      <c r="AU5300" s="195" t="s">
        <v>81</v>
      </c>
      <c r="AV5300" s="12" t="s">
        <v>81</v>
      </c>
      <c r="AW5300" s="12" t="s">
        <v>34</v>
      </c>
      <c r="AX5300" s="12" t="s">
        <v>72</v>
      </c>
      <c r="AY5300" s="195" t="s">
        <v>177</v>
      </c>
    </row>
    <row r="5301" spans="2:51" s="12" customFormat="1" ht="12">
      <c r="B5301" s="194"/>
      <c r="D5301" s="191" t="s">
        <v>188</v>
      </c>
      <c r="E5301" s="195" t="s">
        <v>3</v>
      </c>
      <c r="F5301" s="196" t="s">
        <v>3547</v>
      </c>
      <c r="H5301" s="197">
        <v>44</v>
      </c>
      <c r="I5301" s="198"/>
      <c r="L5301" s="194"/>
      <c r="M5301" s="199"/>
      <c r="N5301" s="200"/>
      <c r="O5301" s="200"/>
      <c r="P5301" s="200"/>
      <c r="Q5301" s="200"/>
      <c r="R5301" s="200"/>
      <c r="S5301" s="200"/>
      <c r="T5301" s="201"/>
      <c r="AT5301" s="195" t="s">
        <v>188</v>
      </c>
      <c r="AU5301" s="195" t="s">
        <v>81</v>
      </c>
      <c r="AV5301" s="12" t="s">
        <v>81</v>
      </c>
      <c r="AW5301" s="12" t="s">
        <v>34</v>
      </c>
      <c r="AX5301" s="12" t="s">
        <v>72</v>
      </c>
      <c r="AY5301" s="195" t="s">
        <v>177</v>
      </c>
    </row>
    <row r="5302" spans="2:51" s="12" customFormat="1" ht="12">
      <c r="B5302" s="194"/>
      <c r="D5302" s="191" t="s">
        <v>188</v>
      </c>
      <c r="E5302" s="195" t="s">
        <v>3</v>
      </c>
      <c r="F5302" s="196" t="s">
        <v>3548</v>
      </c>
      <c r="H5302" s="197">
        <v>20.6</v>
      </c>
      <c r="I5302" s="198"/>
      <c r="L5302" s="194"/>
      <c r="M5302" s="199"/>
      <c r="N5302" s="200"/>
      <c r="O5302" s="200"/>
      <c r="P5302" s="200"/>
      <c r="Q5302" s="200"/>
      <c r="R5302" s="200"/>
      <c r="S5302" s="200"/>
      <c r="T5302" s="201"/>
      <c r="AT5302" s="195" t="s">
        <v>188</v>
      </c>
      <c r="AU5302" s="195" t="s">
        <v>81</v>
      </c>
      <c r="AV5302" s="12" t="s">
        <v>81</v>
      </c>
      <c r="AW5302" s="12" t="s">
        <v>34</v>
      </c>
      <c r="AX5302" s="12" t="s">
        <v>72</v>
      </c>
      <c r="AY5302" s="195" t="s">
        <v>177</v>
      </c>
    </row>
    <row r="5303" spans="2:51" s="12" customFormat="1" ht="12">
      <c r="B5303" s="194"/>
      <c r="D5303" s="191" t="s">
        <v>188</v>
      </c>
      <c r="E5303" s="195" t="s">
        <v>3</v>
      </c>
      <c r="F5303" s="196" t="s">
        <v>3549</v>
      </c>
      <c r="H5303" s="197">
        <v>29.02</v>
      </c>
      <c r="I5303" s="198"/>
      <c r="L5303" s="194"/>
      <c r="M5303" s="199"/>
      <c r="N5303" s="200"/>
      <c r="O5303" s="200"/>
      <c r="P5303" s="200"/>
      <c r="Q5303" s="200"/>
      <c r="R5303" s="200"/>
      <c r="S5303" s="200"/>
      <c r="T5303" s="201"/>
      <c r="AT5303" s="195" t="s">
        <v>188</v>
      </c>
      <c r="AU5303" s="195" t="s">
        <v>81</v>
      </c>
      <c r="AV5303" s="12" t="s">
        <v>81</v>
      </c>
      <c r="AW5303" s="12" t="s">
        <v>34</v>
      </c>
      <c r="AX5303" s="12" t="s">
        <v>72</v>
      </c>
      <c r="AY5303" s="195" t="s">
        <v>177</v>
      </c>
    </row>
    <row r="5304" spans="2:51" s="12" customFormat="1" ht="12">
      <c r="B5304" s="194"/>
      <c r="D5304" s="191" t="s">
        <v>188</v>
      </c>
      <c r="E5304" s="195" t="s">
        <v>3</v>
      </c>
      <c r="F5304" s="196" t="s">
        <v>3550</v>
      </c>
      <c r="H5304" s="197">
        <v>35.58</v>
      </c>
      <c r="I5304" s="198"/>
      <c r="L5304" s="194"/>
      <c r="M5304" s="199"/>
      <c r="N5304" s="200"/>
      <c r="O5304" s="200"/>
      <c r="P5304" s="200"/>
      <c r="Q5304" s="200"/>
      <c r="R5304" s="200"/>
      <c r="S5304" s="200"/>
      <c r="T5304" s="201"/>
      <c r="AT5304" s="195" t="s">
        <v>188</v>
      </c>
      <c r="AU5304" s="195" t="s">
        <v>81</v>
      </c>
      <c r="AV5304" s="12" t="s">
        <v>81</v>
      </c>
      <c r="AW5304" s="12" t="s">
        <v>34</v>
      </c>
      <c r="AX5304" s="12" t="s">
        <v>72</v>
      </c>
      <c r="AY5304" s="195" t="s">
        <v>177</v>
      </c>
    </row>
    <row r="5305" spans="2:51" s="12" customFormat="1" ht="12">
      <c r="B5305" s="194"/>
      <c r="D5305" s="191" t="s">
        <v>188</v>
      </c>
      <c r="E5305" s="195" t="s">
        <v>3</v>
      </c>
      <c r="F5305" s="196" t="s">
        <v>3551</v>
      </c>
      <c r="H5305" s="197">
        <v>33.8</v>
      </c>
      <c r="I5305" s="198"/>
      <c r="L5305" s="194"/>
      <c r="M5305" s="199"/>
      <c r="N5305" s="200"/>
      <c r="O5305" s="200"/>
      <c r="P5305" s="200"/>
      <c r="Q5305" s="200"/>
      <c r="R5305" s="200"/>
      <c r="S5305" s="200"/>
      <c r="T5305" s="201"/>
      <c r="AT5305" s="195" t="s">
        <v>188</v>
      </c>
      <c r="AU5305" s="195" t="s">
        <v>81</v>
      </c>
      <c r="AV5305" s="12" t="s">
        <v>81</v>
      </c>
      <c r="AW5305" s="12" t="s">
        <v>34</v>
      </c>
      <c r="AX5305" s="12" t="s">
        <v>72</v>
      </c>
      <c r="AY5305" s="195" t="s">
        <v>177</v>
      </c>
    </row>
    <row r="5306" spans="2:51" s="12" customFormat="1" ht="12">
      <c r="B5306" s="194"/>
      <c r="D5306" s="191" t="s">
        <v>188</v>
      </c>
      <c r="E5306" s="195" t="s">
        <v>3</v>
      </c>
      <c r="F5306" s="196" t="s">
        <v>3552</v>
      </c>
      <c r="H5306" s="197">
        <v>39</v>
      </c>
      <c r="I5306" s="198"/>
      <c r="L5306" s="194"/>
      <c r="M5306" s="199"/>
      <c r="N5306" s="200"/>
      <c r="O5306" s="200"/>
      <c r="P5306" s="200"/>
      <c r="Q5306" s="200"/>
      <c r="R5306" s="200"/>
      <c r="S5306" s="200"/>
      <c r="T5306" s="201"/>
      <c r="AT5306" s="195" t="s">
        <v>188</v>
      </c>
      <c r="AU5306" s="195" t="s">
        <v>81</v>
      </c>
      <c r="AV5306" s="12" t="s">
        <v>81</v>
      </c>
      <c r="AW5306" s="12" t="s">
        <v>34</v>
      </c>
      <c r="AX5306" s="12" t="s">
        <v>72</v>
      </c>
      <c r="AY5306" s="195" t="s">
        <v>177</v>
      </c>
    </row>
    <row r="5307" spans="2:51" s="12" customFormat="1" ht="12">
      <c r="B5307" s="194"/>
      <c r="D5307" s="191" t="s">
        <v>188</v>
      </c>
      <c r="E5307" s="195" t="s">
        <v>3</v>
      </c>
      <c r="F5307" s="196" t="s">
        <v>3552</v>
      </c>
      <c r="H5307" s="197">
        <v>39</v>
      </c>
      <c r="I5307" s="198"/>
      <c r="L5307" s="194"/>
      <c r="M5307" s="199"/>
      <c r="N5307" s="200"/>
      <c r="O5307" s="200"/>
      <c r="P5307" s="200"/>
      <c r="Q5307" s="200"/>
      <c r="R5307" s="200"/>
      <c r="S5307" s="200"/>
      <c r="T5307" s="201"/>
      <c r="AT5307" s="195" t="s">
        <v>188</v>
      </c>
      <c r="AU5307" s="195" t="s">
        <v>81</v>
      </c>
      <c r="AV5307" s="12" t="s">
        <v>81</v>
      </c>
      <c r="AW5307" s="12" t="s">
        <v>34</v>
      </c>
      <c r="AX5307" s="12" t="s">
        <v>72</v>
      </c>
      <c r="AY5307" s="195" t="s">
        <v>177</v>
      </c>
    </row>
    <row r="5308" spans="2:51" s="12" customFormat="1" ht="12">
      <c r="B5308" s="194"/>
      <c r="D5308" s="191" t="s">
        <v>188</v>
      </c>
      <c r="E5308" s="195" t="s">
        <v>3</v>
      </c>
      <c r="F5308" s="196" t="s">
        <v>3552</v>
      </c>
      <c r="H5308" s="197">
        <v>39</v>
      </c>
      <c r="I5308" s="198"/>
      <c r="L5308" s="194"/>
      <c r="M5308" s="199"/>
      <c r="N5308" s="200"/>
      <c r="O5308" s="200"/>
      <c r="P5308" s="200"/>
      <c r="Q5308" s="200"/>
      <c r="R5308" s="200"/>
      <c r="S5308" s="200"/>
      <c r="T5308" s="201"/>
      <c r="AT5308" s="195" t="s">
        <v>188</v>
      </c>
      <c r="AU5308" s="195" t="s">
        <v>81</v>
      </c>
      <c r="AV5308" s="12" t="s">
        <v>81</v>
      </c>
      <c r="AW5308" s="12" t="s">
        <v>34</v>
      </c>
      <c r="AX5308" s="12" t="s">
        <v>72</v>
      </c>
      <c r="AY5308" s="195" t="s">
        <v>177</v>
      </c>
    </row>
    <row r="5309" spans="2:51" s="12" customFormat="1" ht="12">
      <c r="B5309" s="194"/>
      <c r="D5309" s="191" t="s">
        <v>188</v>
      </c>
      <c r="E5309" s="195" t="s">
        <v>3</v>
      </c>
      <c r="F5309" s="196" t="s">
        <v>3553</v>
      </c>
      <c r="H5309" s="197">
        <v>19.8</v>
      </c>
      <c r="I5309" s="198"/>
      <c r="L5309" s="194"/>
      <c r="M5309" s="199"/>
      <c r="N5309" s="200"/>
      <c r="O5309" s="200"/>
      <c r="P5309" s="200"/>
      <c r="Q5309" s="200"/>
      <c r="R5309" s="200"/>
      <c r="S5309" s="200"/>
      <c r="T5309" s="201"/>
      <c r="AT5309" s="195" t="s">
        <v>188</v>
      </c>
      <c r="AU5309" s="195" t="s">
        <v>81</v>
      </c>
      <c r="AV5309" s="12" t="s">
        <v>81</v>
      </c>
      <c r="AW5309" s="12" t="s">
        <v>34</v>
      </c>
      <c r="AX5309" s="12" t="s">
        <v>72</v>
      </c>
      <c r="AY5309" s="195" t="s">
        <v>177</v>
      </c>
    </row>
    <row r="5310" spans="2:51" s="12" customFormat="1" ht="12">
      <c r="B5310" s="194"/>
      <c r="D5310" s="191" t="s">
        <v>188</v>
      </c>
      <c r="E5310" s="195" t="s">
        <v>3</v>
      </c>
      <c r="F5310" s="196" t="s">
        <v>3553</v>
      </c>
      <c r="H5310" s="197">
        <v>19.8</v>
      </c>
      <c r="I5310" s="198"/>
      <c r="L5310" s="194"/>
      <c r="M5310" s="199"/>
      <c r="N5310" s="200"/>
      <c r="O5310" s="200"/>
      <c r="P5310" s="200"/>
      <c r="Q5310" s="200"/>
      <c r="R5310" s="200"/>
      <c r="S5310" s="200"/>
      <c r="T5310" s="201"/>
      <c r="AT5310" s="195" t="s">
        <v>188</v>
      </c>
      <c r="AU5310" s="195" t="s">
        <v>81</v>
      </c>
      <c r="AV5310" s="12" t="s">
        <v>81</v>
      </c>
      <c r="AW5310" s="12" t="s">
        <v>34</v>
      </c>
      <c r="AX5310" s="12" t="s">
        <v>72</v>
      </c>
      <c r="AY5310" s="195" t="s">
        <v>177</v>
      </c>
    </row>
    <row r="5311" spans="2:51" s="12" customFormat="1" ht="12">
      <c r="B5311" s="194"/>
      <c r="D5311" s="191" t="s">
        <v>188</v>
      </c>
      <c r="E5311" s="195" t="s">
        <v>3</v>
      </c>
      <c r="F5311" s="196" t="s">
        <v>3553</v>
      </c>
      <c r="H5311" s="197">
        <v>19.8</v>
      </c>
      <c r="I5311" s="198"/>
      <c r="L5311" s="194"/>
      <c r="M5311" s="199"/>
      <c r="N5311" s="200"/>
      <c r="O5311" s="200"/>
      <c r="P5311" s="200"/>
      <c r="Q5311" s="200"/>
      <c r="R5311" s="200"/>
      <c r="S5311" s="200"/>
      <c r="T5311" s="201"/>
      <c r="AT5311" s="195" t="s">
        <v>188</v>
      </c>
      <c r="AU5311" s="195" t="s">
        <v>81</v>
      </c>
      <c r="AV5311" s="12" t="s">
        <v>81</v>
      </c>
      <c r="AW5311" s="12" t="s">
        <v>34</v>
      </c>
      <c r="AX5311" s="12" t="s">
        <v>72</v>
      </c>
      <c r="AY5311" s="195" t="s">
        <v>177</v>
      </c>
    </row>
    <row r="5312" spans="2:51" s="12" customFormat="1" ht="12">
      <c r="B5312" s="194"/>
      <c r="D5312" s="191" t="s">
        <v>188</v>
      </c>
      <c r="E5312" s="195" t="s">
        <v>3</v>
      </c>
      <c r="F5312" s="196" t="s">
        <v>3554</v>
      </c>
      <c r="H5312" s="197">
        <v>18.3</v>
      </c>
      <c r="I5312" s="198"/>
      <c r="L5312" s="194"/>
      <c r="M5312" s="199"/>
      <c r="N5312" s="200"/>
      <c r="O5312" s="200"/>
      <c r="P5312" s="200"/>
      <c r="Q5312" s="200"/>
      <c r="R5312" s="200"/>
      <c r="S5312" s="200"/>
      <c r="T5312" s="201"/>
      <c r="AT5312" s="195" t="s">
        <v>188</v>
      </c>
      <c r="AU5312" s="195" t="s">
        <v>81</v>
      </c>
      <c r="AV5312" s="12" t="s">
        <v>81</v>
      </c>
      <c r="AW5312" s="12" t="s">
        <v>34</v>
      </c>
      <c r="AX5312" s="12" t="s">
        <v>72</v>
      </c>
      <c r="AY5312" s="195" t="s">
        <v>177</v>
      </c>
    </row>
    <row r="5313" spans="2:51" s="12" customFormat="1" ht="12">
      <c r="B5313" s="194"/>
      <c r="D5313" s="191" t="s">
        <v>188</v>
      </c>
      <c r="E5313" s="195" t="s">
        <v>3</v>
      </c>
      <c r="F5313" s="196" t="s">
        <v>3554</v>
      </c>
      <c r="H5313" s="197">
        <v>18.3</v>
      </c>
      <c r="I5313" s="198"/>
      <c r="L5313" s="194"/>
      <c r="M5313" s="199"/>
      <c r="N5313" s="200"/>
      <c r="O5313" s="200"/>
      <c r="P5313" s="200"/>
      <c r="Q5313" s="200"/>
      <c r="R5313" s="200"/>
      <c r="S5313" s="200"/>
      <c r="T5313" s="201"/>
      <c r="AT5313" s="195" t="s">
        <v>188</v>
      </c>
      <c r="AU5313" s="195" t="s">
        <v>81</v>
      </c>
      <c r="AV5313" s="12" t="s">
        <v>81</v>
      </c>
      <c r="AW5313" s="12" t="s">
        <v>34</v>
      </c>
      <c r="AX5313" s="12" t="s">
        <v>72</v>
      </c>
      <c r="AY5313" s="195" t="s">
        <v>177</v>
      </c>
    </row>
    <row r="5314" spans="2:51" s="12" customFormat="1" ht="12">
      <c r="B5314" s="194"/>
      <c r="D5314" s="191" t="s">
        <v>188</v>
      </c>
      <c r="E5314" s="195" t="s">
        <v>3</v>
      </c>
      <c r="F5314" s="196" t="s">
        <v>3554</v>
      </c>
      <c r="H5314" s="197">
        <v>18.3</v>
      </c>
      <c r="I5314" s="198"/>
      <c r="L5314" s="194"/>
      <c r="M5314" s="199"/>
      <c r="N5314" s="200"/>
      <c r="O5314" s="200"/>
      <c r="P5314" s="200"/>
      <c r="Q5314" s="200"/>
      <c r="R5314" s="200"/>
      <c r="S5314" s="200"/>
      <c r="T5314" s="201"/>
      <c r="AT5314" s="195" t="s">
        <v>188</v>
      </c>
      <c r="AU5314" s="195" t="s">
        <v>81</v>
      </c>
      <c r="AV5314" s="12" t="s">
        <v>81</v>
      </c>
      <c r="AW5314" s="12" t="s">
        <v>34</v>
      </c>
      <c r="AX5314" s="12" t="s">
        <v>72</v>
      </c>
      <c r="AY5314" s="195" t="s">
        <v>177</v>
      </c>
    </row>
    <row r="5315" spans="2:51" s="12" customFormat="1" ht="12">
      <c r="B5315" s="194"/>
      <c r="D5315" s="191" t="s">
        <v>188</v>
      </c>
      <c r="E5315" s="195" t="s">
        <v>3</v>
      </c>
      <c r="F5315" s="196" t="s">
        <v>3555</v>
      </c>
      <c r="H5315" s="197">
        <v>35.7</v>
      </c>
      <c r="I5315" s="198"/>
      <c r="L5315" s="194"/>
      <c r="M5315" s="199"/>
      <c r="N5315" s="200"/>
      <c r="O5315" s="200"/>
      <c r="P5315" s="200"/>
      <c r="Q5315" s="200"/>
      <c r="R5315" s="200"/>
      <c r="S5315" s="200"/>
      <c r="T5315" s="201"/>
      <c r="AT5315" s="195" t="s">
        <v>188</v>
      </c>
      <c r="AU5315" s="195" t="s">
        <v>81</v>
      </c>
      <c r="AV5315" s="12" t="s">
        <v>81</v>
      </c>
      <c r="AW5315" s="12" t="s">
        <v>34</v>
      </c>
      <c r="AX5315" s="12" t="s">
        <v>72</v>
      </c>
      <c r="AY5315" s="195" t="s">
        <v>177</v>
      </c>
    </row>
    <row r="5316" spans="2:51" s="12" customFormat="1" ht="12">
      <c r="B5316" s="194"/>
      <c r="D5316" s="191" t="s">
        <v>188</v>
      </c>
      <c r="E5316" s="195" t="s">
        <v>3</v>
      </c>
      <c r="F5316" s="196" t="s">
        <v>3555</v>
      </c>
      <c r="H5316" s="197">
        <v>35.7</v>
      </c>
      <c r="I5316" s="198"/>
      <c r="L5316" s="194"/>
      <c r="M5316" s="199"/>
      <c r="N5316" s="200"/>
      <c r="O5316" s="200"/>
      <c r="P5316" s="200"/>
      <c r="Q5316" s="200"/>
      <c r="R5316" s="200"/>
      <c r="S5316" s="200"/>
      <c r="T5316" s="201"/>
      <c r="AT5316" s="195" t="s">
        <v>188</v>
      </c>
      <c r="AU5316" s="195" t="s">
        <v>81</v>
      </c>
      <c r="AV5316" s="12" t="s">
        <v>81</v>
      </c>
      <c r="AW5316" s="12" t="s">
        <v>34</v>
      </c>
      <c r="AX5316" s="12" t="s">
        <v>72</v>
      </c>
      <c r="AY5316" s="195" t="s">
        <v>177</v>
      </c>
    </row>
    <row r="5317" spans="2:51" s="12" customFormat="1" ht="12">
      <c r="B5317" s="194"/>
      <c r="D5317" s="191" t="s">
        <v>188</v>
      </c>
      <c r="E5317" s="195" t="s">
        <v>3</v>
      </c>
      <c r="F5317" s="196" t="s">
        <v>3555</v>
      </c>
      <c r="H5317" s="197">
        <v>35.7</v>
      </c>
      <c r="I5317" s="198"/>
      <c r="L5317" s="194"/>
      <c r="M5317" s="199"/>
      <c r="N5317" s="200"/>
      <c r="O5317" s="200"/>
      <c r="P5317" s="200"/>
      <c r="Q5317" s="200"/>
      <c r="R5317" s="200"/>
      <c r="S5317" s="200"/>
      <c r="T5317" s="201"/>
      <c r="AT5317" s="195" t="s">
        <v>188</v>
      </c>
      <c r="AU5317" s="195" t="s">
        <v>81</v>
      </c>
      <c r="AV5317" s="12" t="s">
        <v>81</v>
      </c>
      <c r="AW5317" s="12" t="s">
        <v>34</v>
      </c>
      <c r="AX5317" s="12" t="s">
        <v>72</v>
      </c>
      <c r="AY5317" s="195" t="s">
        <v>177</v>
      </c>
    </row>
    <row r="5318" spans="2:51" s="12" customFormat="1" ht="12">
      <c r="B5318" s="194"/>
      <c r="D5318" s="191" t="s">
        <v>188</v>
      </c>
      <c r="E5318" s="195" t="s">
        <v>3</v>
      </c>
      <c r="F5318" s="196" t="s">
        <v>3556</v>
      </c>
      <c r="H5318" s="197">
        <v>21.4</v>
      </c>
      <c r="I5318" s="198"/>
      <c r="L5318" s="194"/>
      <c r="M5318" s="199"/>
      <c r="N5318" s="200"/>
      <c r="O5318" s="200"/>
      <c r="P5318" s="200"/>
      <c r="Q5318" s="200"/>
      <c r="R5318" s="200"/>
      <c r="S5318" s="200"/>
      <c r="T5318" s="201"/>
      <c r="AT5318" s="195" t="s">
        <v>188</v>
      </c>
      <c r="AU5318" s="195" t="s">
        <v>81</v>
      </c>
      <c r="AV5318" s="12" t="s">
        <v>81</v>
      </c>
      <c r="AW5318" s="12" t="s">
        <v>34</v>
      </c>
      <c r="AX5318" s="12" t="s">
        <v>72</v>
      </c>
      <c r="AY5318" s="195" t="s">
        <v>177</v>
      </c>
    </row>
    <row r="5319" spans="2:51" s="12" customFormat="1" ht="12">
      <c r="B5319" s="194"/>
      <c r="D5319" s="191" t="s">
        <v>188</v>
      </c>
      <c r="E5319" s="195" t="s">
        <v>3</v>
      </c>
      <c r="F5319" s="196" t="s">
        <v>3557</v>
      </c>
      <c r="H5319" s="197">
        <v>20.2</v>
      </c>
      <c r="I5319" s="198"/>
      <c r="L5319" s="194"/>
      <c r="M5319" s="199"/>
      <c r="N5319" s="200"/>
      <c r="O5319" s="200"/>
      <c r="P5319" s="200"/>
      <c r="Q5319" s="200"/>
      <c r="R5319" s="200"/>
      <c r="S5319" s="200"/>
      <c r="T5319" s="201"/>
      <c r="AT5319" s="195" t="s">
        <v>188</v>
      </c>
      <c r="AU5319" s="195" t="s">
        <v>81</v>
      </c>
      <c r="AV5319" s="12" t="s">
        <v>81</v>
      </c>
      <c r="AW5319" s="12" t="s">
        <v>34</v>
      </c>
      <c r="AX5319" s="12" t="s">
        <v>72</v>
      </c>
      <c r="AY5319" s="195" t="s">
        <v>177</v>
      </c>
    </row>
    <row r="5320" spans="2:51" s="12" customFormat="1" ht="12">
      <c r="B5320" s="194"/>
      <c r="D5320" s="191" t="s">
        <v>188</v>
      </c>
      <c r="E5320" s="195" t="s">
        <v>3</v>
      </c>
      <c r="F5320" s="196" t="s">
        <v>3558</v>
      </c>
      <c r="H5320" s="197">
        <v>36.3</v>
      </c>
      <c r="I5320" s="198"/>
      <c r="L5320" s="194"/>
      <c r="M5320" s="199"/>
      <c r="N5320" s="200"/>
      <c r="O5320" s="200"/>
      <c r="P5320" s="200"/>
      <c r="Q5320" s="200"/>
      <c r="R5320" s="200"/>
      <c r="S5320" s="200"/>
      <c r="T5320" s="201"/>
      <c r="AT5320" s="195" t="s">
        <v>188</v>
      </c>
      <c r="AU5320" s="195" t="s">
        <v>81</v>
      </c>
      <c r="AV5320" s="12" t="s">
        <v>81</v>
      </c>
      <c r="AW5320" s="12" t="s">
        <v>34</v>
      </c>
      <c r="AX5320" s="12" t="s">
        <v>72</v>
      </c>
      <c r="AY5320" s="195" t="s">
        <v>177</v>
      </c>
    </row>
    <row r="5321" spans="2:51" s="12" customFormat="1" ht="12">
      <c r="B5321" s="194"/>
      <c r="D5321" s="191" t="s">
        <v>188</v>
      </c>
      <c r="E5321" s="195" t="s">
        <v>3</v>
      </c>
      <c r="F5321" s="196" t="s">
        <v>3559</v>
      </c>
      <c r="H5321" s="197">
        <v>29.1</v>
      </c>
      <c r="I5321" s="198"/>
      <c r="L5321" s="194"/>
      <c r="M5321" s="199"/>
      <c r="N5321" s="200"/>
      <c r="O5321" s="200"/>
      <c r="P5321" s="200"/>
      <c r="Q5321" s="200"/>
      <c r="R5321" s="200"/>
      <c r="S5321" s="200"/>
      <c r="T5321" s="201"/>
      <c r="AT5321" s="195" t="s">
        <v>188</v>
      </c>
      <c r="AU5321" s="195" t="s">
        <v>81</v>
      </c>
      <c r="AV5321" s="12" t="s">
        <v>81</v>
      </c>
      <c r="AW5321" s="12" t="s">
        <v>34</v>
      </c>
      <c r="AX5321" s="12" t="s">
        <v>72</v>
      </c>
      <c r="AY5321" s="195" t="s">
        <v>177</v>
      </c>
    </row>
    <row r="5322" spans="2:51" s="12" customFormat="1" ht="12">
      <c r="B5322" s="194"/>
      <c r="D5322" s="191" t="s">
        <v>188</v>
      </c>
      <c r="E5322" s="195" t="s">
        <v>3</v>
      </c>
      <c r="F5322" s="196" t="s">
        <v>3560</v>
      </c>
      <c r="H5322" s="197">
        <v>13.96</v>
      </c>
      <c r="I5322" s="198"/>
      <c r="L5322" s="194"/>
      <c r="M5322" s="199"/>
      <c r="N5322" s="200"/>
      <c r="O5322" s="200"/>
      <c r="P5322" s="200"/>
      <c r="Q5322" s="200"/>
      <c r="R5322" s="200"/>
      <c r="S5322" s="200"/>
      <c r="T5322" s="201"/>
      <c r="AT5322" s="195" t="s">
        <v>188</v>
      </c>
      <c r="AU5322" s="195" t="s">
        <v>81</v>
      </c>
      <c r="AV5322" s="12" t="s">
        <v>81</v>
      </c>
      <c r="AW5322" s="12" t="s">
        <v>34</v>
      </c>
      <c r="AX5322" s="12" t="s">
        <v>72</v>
      </c>
      <c r="AY5322" s="195" t="s">
        <v>177</v>
      </c>
    </row>
    <row r="5323" spans="2:51" s="12" customFormat="1" ht="12">
      <c r="B5323" s="194"/>
      <c r="D5323" s="191" t="s">
        <v>188</v>
      </c>
      <c r="E5323" s="195" t="s">
        <v>3</v>
      </c>
      <c r="F5323" s="196" t="s">
        <v>3561</v>
      </c>
      <c r="H5323" s="197">
        <v>10.56</v>
      </c>
      <c r="I5323" s="198"/>
      <c r="L5323" s="194"/>
      <c r="M5323" s="199"/>
      <c r="N5323" s="200"/>
      <c r="O5323" s="200"/>
      <c r="P5323" s="200"/>
      <c r="Q5323" s="200"/>
      <c r="R5323" s="200"/>
      <c r="S5323" s="200"/>
      <c r="T5323" s="201"/>
      <c r="AT5323" s="195" t="s">
        <v>188</v>
      </c>
      <c r="AU5323" s="195" t="s">
        <v>81</v>
      </c>
      <c r="AV5323" s="12" t="s">
        <v>81</v>
      </c>
      <c r="AW5323" s="12" t="s">
        <v>34</v>
      </c>
      <c r="AX5323" s="12" t="s">
        <v>72</v>
      </c>
      <c r="AY5323" s="195" t="s">
        <v>177</v>
      </c>
    </row>
    <row r="5324" spans="2:51" s="12" customFormat="1" ht="12">
      <c r="B5324" s="194"/>
      <c r="D5324" s="191" t="s">
        <v>188</v>
      </c>
      <c r="E5324" s="195" t="s">
        <v>3</v>
      </c>
      <c r="F5324" s="196" t="s">
        <v>3562</v>
      </c>
      <c r="H5324" s="197">
        <v>26</v>
      </c>
      <c r="I5324" s="198"/>
      <c r="L5324" s="194"/>
      <c r="M5324" s="199"/>
      <c r="N5324" s="200"/>
      <c r="O5324" s="200"/>
      <c r="P5324" s="200"/>
      <c r="Q5324" s="200"/>
      <c r="R5324" s="200"/>
      <c r="S5324" s="200"/>
      <c r="T5324" s="201"/>
      <c r="AT5324" s="195" t="s">
        <v>188</v>
      </c>
      <c r="AU5324" s="195" t="s">
        <v>81</v>
      </c>
      <c r="AV5324" s="12" t="s">
        <v>81</v>
      </c>
      <c r="AW5324" s="12" t="s">
        <v>34</v>
      </c>
      <c r="AX5324" s="12" t="s">
        <v>72</v>
      </c>
      <c r="AY5324" s="195" t="s">
        <v>177</v>
      </c>
    </row>
    <row r="5325" spans="2:51" s="12" customFormat="1" ht="12">
      <c r="B5325" s="194"/>
      <c r="D5325" s="191" t="s">
        <v>188</v>
      </c>
      <c r="E5325" s="195" t="s">
        <v>3</v>
      </c>
      <c r="F5325" s="196" t="s">
        <v>3563</v>
      </c>
      <c r="H5325" s="197">
        <v>21.4</v>
      </c>
      <c r="I5325" s="198"/>
      <c r="L5325" s="194"/>
      <c r="M5325" s="199"/>
      <c r="N5325" s="200"/>
      <c r="O5325" s="200"/>
      <c r="P5325" s="200"/>
      <c r="Q5325" s="200"/>
      <c r="R5325" s="200"/>
      <c r="S5325" s="200"/>
      <c r="T5325" s="201"/>
      <c r="AT5325" s="195" t="s">
        <v>188</v>
      </c>
      <c r="AU5325" s="195" t="s">
        <v>81</v>
      </c>
      <c r="AV5325" s="12" t="s">
        <v>81</v>
      </c>
      <c r="AW5325" s="12" t="s">
        <v>34</v>
      </c>
      <c r="AX5325" s="12" t="s">
        <v>72</v>
      </c>
      <c r="AY5325" s="195" t="s">
        <v>177</v>
      </c>
    </row>
    <row r="5326" spans="2:51" s="12" customFormat="1" ht="12">
      <c r="B5326" s="194"/>
      <c r="D5326" s="191" t="s">
        <v>188</v>
      </c>
      <c r="E5326" s="195" t="s">
        <v>3</v>
      </c>
      <c r="F5326" s="196" t="s">
        <v>3564</v>
      </c>
      <c r="H5326" s="197">
        <v>13</v>
      </c>
      <c r="I5326" s="198"/>
      <c r="L5326" s="194"/>
      <c r="M5326" s="199"/>
      <c r="N5326" s="200"/>
      <c r="O5326" s="200"/>
      <c r="P5326" s="200"/>
      <c r="Q5326" s="200"/>
      <c r="R5326" s="200"/>
      <c r="S5326" s="200"/>
      <c r="T5326" s="201"/>
      <c r="AT5326" s="195" t="s">
        <v>188</v>
      </c>
      <c r="AU5326" s="195" t="s">
        <v>81</v>
      </c>
      <c r="AV5326" s="12" t="s">
        <v>81</v>
      </c>
      <c r="AW5326" s="12" t="s">
        <v>34</v>
      </c>
      <c r="AX5326" s="12" t="s">
        <v>72</v>
      </c>
      <c r="AY5326" s="195" t="s">
        <v>177</v>
      </c>
    </row>
    <row r="5327" spans="2:51" s="12" customFormat="1" ht="12">
      <c r="B5327" s="194"/>
      <c r="D5327" s="191" t="s">
        <v>188</v>
      </c>
      <c r="E5327" s="195" t="s">
        <v>3</v>
      </c>
      <c r="F5327" s="196" t="s">
        <v>3564</v>
      </c>
      <c r="H5327" s="197">
        <v>13</v>
      </c>
      <c r="I5327" s="198"/>
      <c r="L5327" s="194"/>
      <c r="M5327" s="199"/>
      <c r="N5327" s="200"/>
      <c r="O5327" s="200"/>
      <c r="P5327" s="200"/>
      <c r="Q5327" s="200"/>
      <c r="R5327" s="200"/>
      <c r="S5327" s="200"/>
      <c r="T5327" s="201"/>
      <c r="AT5327" s="195" t="s">
        <v>188</v>
      </c>
      <c r="AU5327" s="195" t="s">
        <v>81</v>
      </c>
      <c r="AV5327" s="12" t="s">
        <v>81</v>
      </c>
      <c r="AW5327" s="12" t="s">
        <v>34</v>
      </c>
      <c r="AX5327" s="12" t="s">
        <v>72</v>
      </c>
      <c r="AY5327" s="195" t="s">
        <v>177</v>
      </c>
    </row>
    <row r="5328" spans="2:51" s="12" customFormat="1" ht="12">
      <c r="B5328" s="194"/>
      <c r="D5328" s="191" t="s">
        <v>188</v>
      </c>
      <c r="E5328" s="195" t="s">
        <v>3</v>
      </c>
      <c r="F5328" s="196" t="s">
        <v>3565</v>
      </c>
      <c r="H5328" s="197">
        <v>27.8</v>
      </c>
      <c r="I5328" s="198"/>
      <c r="L5328" s="194"/>
      <c r="M5328" s="199"/>
      <c r="N5328" s="200"/>
      <c r="O5328" s="200"/>
      <c r="P5328" s="200"/>
      <c r="Q5328" s="200"/>
      <c r="R5328" s="200"/>
      <c r="S5328" s="200"/>
      <c r="T5328" s="201"/>
      <c r="AT5328" s="195" t="s">
        <v>188</v>
      </c>
      <c r="AU5328" s="195" t="s">
        <v>81</v>
      </c>
      <c r="AV5328" s="12" t="s">
        <v>81</v>
      </c>
      <c r="AW5328" s="12" t="s">
        <v>34</v>
      </c>
      <c r="AX5328" s="12" t="s">
        <v>72</v>
      </c>
      <c r="AY5328" s="195" t="s">
        <v>177</v>
      </c>
    </row>
    <row r="5329" spans="2:51" s="14" customFormat="1" ht="12">
      <c r="B5329" s="221"/>
      <c r="D5329" s="191" t="s">
        <v>188</v>
      </c>
      <c r="E5329" s="222" t="s">
        <v>3</v>
      </c>
      <c r="F5329" s="223" t="s">
        <v>365</v>
      </c>
      <c r="H5329" s="224">
        <v>1354.0800000000002</v>
      </c>
      <c r="I5329" s="225"/>
      <c r="L5329" s="221"/>
      <c r="M5329" s="226"/>
      <c r="N5329" s="227"/>
      <c r="O5329" s="227"/>
      <c r="P5329" s="227"/>
      <c r="Q5329" s="227"/>
      <c r="R5329" s="227"/>
      <c r="S5329" s="227"/>
      <c r="T5329" s="228"/>
      <c r="AT5329" s="222" t="s">
        <v>188</v>
      </c>
      <c r="AU5329" s="222" t="s">
        <v>81</v>
      </c>
      <c r="AV5329" s="14" t="s">
        <v>194</v>
      </c>
      <c r="AW5329" s="14" t="s">
        <v>34</v>
      </c>
      <c r="AX5329" s="14" t="s">
        <v>72</v>
      </c>
      <c r="AY5329" s="222" t="s">
        <v>177</v>
      </c>
    </row>
    <row r="5330" spans="2:51" s="12" customFormat="1" ht="12">
      <c r="B5330" s="194"/>
      <c r="D5330" s="191" t="s">
        <v>188</v>
      </c>
      <c r="E5330" s="195" t="s">
        <v>3</v>
      </c>
      <c r="F5330" s="196" t="s">
        <v>3528</v>
      </c>
      <c r="H5330" s="197">
        <v>15.2</v>
      </c>
      <c r="I5330" s="198"/>
      <c r="L5330" s="194"/>
      <c r="M5330" s="199"/>
      <c r="N5330" s="200"/>
      <c r="O5330" s="200"/>
      <c r="P5330" s="200"/>
      <c r="Q5330" s="200"/>
      <c r="R5330" s="200"/>
      <c r="S5330" s="200"/>
      <c r="T5330" s="201"/>
      <c r="AT5330" s="195" t="s">
        <v>188</v>
      </c>
      <c r="AU5330" s="195" t="s">
        <v>81</v>
      </c>
      <c r="AV5330" s="12" t="s">
        <v>81</v>
      </c>
      <c r="AW5330" s="12" t="s">
        <v>34</v>
      </c>
      <c r="AX5330" s="12" t="s">
        <v>72</v>
      </c>
      <c r="AY5330" s="195" t="s">
        <v>177</v>
      </c>
    </row>
    <row r="5331" spans="2:51" s="12" customFormat="1" ht="12">
      <c r="B5331" s="194"/>
      <c r="D5331" s="191" t="s">
        <v>188</v>
      </c>
      <c r="E5331" s="195" t="s">
        <v>3</v>
      </c>
      <c r="F5331" s="196" t="s">
        <v>3566</v>
      </c>
      <c r="H5331" s="197">
        <v>28.98</v>
      </c>
      <c r="I5331" s="198"/>
      <c r="L5331" s="194"/>
      <c r="M5331" s="199"/>
      <c r="N5331" s="200"/>
      <c r="O5331" s="200"/>
      <c r="P5331" s="200"/>
      <c r="Q5331" s="200"/>
      <c r="R5331" s="200"/>
      <c r="S5331" s="200"/>
      <c r="T5331" s="201"/>
      <c r="AT5331" s="195" t="s">
        <v>188</v>
      </c>
      <c r="AU5331" s="195" t="s">
        <v>81</v>
      </c>
      <c r="AV5331" s="12" t="s">
        <v>81</v>
      </c>
      <c r="AW5331" s="12" t="s">
        <v>34</v>
      </c>
      <c r="AX5331" s="12" t="s">
        <v>72</v>
      </c>
      <c r="AY5331" s="195" t="s">
        <v>177</v>
      </c>
    </row>
    <row r="5332" spans="2:51" s="12" customFormat="1" ht="12">
      <c r="B5332" s="194"/>
      <c r="D5332" s="191" t="s">
        <v>188</v>
      </c>
      <c r="E5332" s="195" t="s">
        <v>3</v>
      </c>
      <c r="F5332" s="196" t="s">
        <v>3567</v>
      </c>
      <c r="H5332" s="197">
        <v>356.38</v>
      </c>
      <c r="I5332" s="198"/>
      <c r="L5332" s="194"/>
      <c r="M5332" s="199"/>
      <c r="N5332" s="200"/>
      <c r="O5332" s="200"/>
      <c r="P5332" s="200"/>
      <c r="Q5332" s="200"/>
      <c r="R5332" s="200"/>
      <c r="S5332" s="200"/>
      <c r="T5332" s="201"/>
      <c r="AT5332" s="195" t="s">
        <v>188</v>
      </c>
      <c r="AU5332" s="195" t="s">
        <v>81</v>
      </c>
      <c r="AV5332" s="12" t="s">
        <v>81</v>
      </c>
      <c r="AW5332" s="12" t="s">
        <v>34</v>
      </c>
      <c r="AX5332" s="12" t="s">
        <v>72</v>
      </c>
      <c r="AY5332" s="195" t="s">
        <v>177</v>
      </c>
    </row>
    <row r="5333" spans="2:51" s="12" customFormat="1" ht="12">
      <c r="B5333" s="194"/>
      <c r="D5333" s="191" t="s">
        <v>188</v>
      </c>
      <c r="E5333" s="195" t="s">
        <v>3</v>
      </c>
      <c r="F5333" s="196" t="s">
        <v>3568</v>
      </c>
      <c r="H5333" s="197">
        <v>20.8</v>
      </c>
      <c r="I5333" s="198"/>
      <c r="L5333" s="194"/>
      <c r="M5333" s="199"/>
      <c r="N5333" s="200"/>
      <c r="O5333" s="200"/>
      <c r="P5333" s="200"/>
      <c r="Q5333" s="200"/>
      <c r="R5333" s="200"/>
      <c r="S5333" s="200"/>
      <c r="T5333" s="201"/>
      <c r="AT5333" s="195" t="s">
        <v>188</v>
      </c>
      <c r="AU5333" s="195" t="s">
        <v>81</v>
      </c>
      <c r="AV5333" s="12" t="s">
        <v>81</v>
      </c>
      <c r="AW5333" s="12" t="s">
        <v>34</v>
      </c>
      <c r="AX5333" s="12" t="s">
        <v>72</v>
      </c>
      <c r="AY5333" s="195" t="s">
        <v>177</v>
      </c>
    </row>
    <row r="5334" spans="2:51" s="12" customFormat="1" ht="12">
      <c r="B5334" s="194"/>
      <c r="D5334" s="191" t="s">
        <v>188</v>
      </c>
      <c r="E5334" s="195" t="s">
        <v>3</v>
      </c>
      <c r="F5334" s="196" t="s">
        <v>3532</v>
      </c>
      <c r="H5334" s="197">
        <v>15.8</v>
      </c>
      <c r="I5334" s="198"/>
      <c r="L5334" s="194"/>
      <c r="M5334" s="199"/>
      <c r="N5334" s="200"/>
      <c r="O5334" s="200"/>
      <c r="P5334" s="200"/>
      <c r="Q5334" s="200"/>
      <c r="R5334" s="200"/>
      <c r="S5334" s="200"/>
      <c r="T5334" s="201"/>
      <c r="AT5334" s="195" t="s">
        <v>188</v>
      </c>
      <c r="AU5334" s="195" t="s">
        <v>81</v>
      </c>
      <c r="AV5334" s="12" t="s">
        <v>81</v>
      </c>
      <c r="AW5334" s="12" t="s">
        <v>34</v>
      </c>
      <c r="AX5334" s="12" t="s">
        <v>72</v>
      </c>
      <c r="AY5334" s="195" t="s">
        <v>177</v>
      </c>
    </row>
    <row r="5335" spans="2:51" s="12" customFormat="1" ht="12">
      <c r="B5335" s="194"/>
      <c r="D5335" s="191" t="s">
        <v>188</v>
      </c>
      <c r="E5335" s="195" t="s">
        <v>3</v>
      </c>
      <c r="F5335" s="196" t="s">
        <v>3532</v>
      </c>
      <c r="H5335" s="197">
        <v>15.8</v>
      </c>
      <c r="I5335" s="198"/>
      <c r="L5335" s="194"/>
      <c r="M5335" s="199"/>
      <c r="N5335" s="200"/>
      <c r="O5335" s="200"/>
      <c r="P5335" s="200"/>
      <c r="Q5335" s="200"/>
      <c r="R5335" s="200"/>
      <c r="S5335" s="200"/>
      <c r="T5335" s="201"/>
      <c r="AT5335" s="195" t="s">
        <v>188</v>
      </c>
      <c r="AU5335" s="195" t="s">
        <v>81</v>
      </c>
      <c r="AV5335" s="12" t="s">
        <v>81</v>
      </c>
      <c r="AW5335" s="12" t="s">
        <v>34</v>
      </c>
      <c r="AX5335" s="12" t="s">
        <v>72</v>
      </c>
      <c r="AY5335" s="195" t="s">
        <v>177</v>
      </c>
    </row>
    <row r="5336" spans="2:51" s="12" customFormat="1" ht="12">
      <c r="B5336" s="194"/>
      <c r="D5336" s="191" t="s">
        <v>188</v>
      </c>
      <c r="E5336" s="195" t="s">
        <v>3</v>
      </c>
      <c r="F5336" s="196" t="s">
        <v>3569</v>
      </c>
      <c r="H5336" s="197">
        <v>21.8</v>
      </c>
      <c r="I5336" s="198"/>
      <c r="L5336" s="194"/>
      <c r="M5336" s="199"/>
      <c r="N5336" s="200"/>
      <c r="O5336" s="200"/>
      <c r="P5336" s="200"/>
      <c r="Q5336" s="200"/>
      <c r="R5336" s="200"/>
      <c r="S5336" s="200"/>
      <c r="T5336" s="201"/>
      <c r="AT5336" s="195" t="s">
        <v>188</v>
      </c>
      <c r="AU5336" s="195" t="s">
        <v>81</v>
      </c>
      <c r="AV5336" s="12" t="s">
        <v>81</v>
      </c>
      <c r="AW5336" s="12" t="s">
        <v>34</v>
      </c>
      <c r="AX5336" s="12" t="s">
        <v>72</v>
      </c>
      <c r="AY5336" s="195" t="s">
        <v>177</v>
      </c>
    </row>
    <row r="5337" spans="2:51" s="12" customFormat="1" ht="12">
      <c r="B5337" s="194"/>
      <c r="D5337" s="191" t="s">
        <v>188</v>
      </c>
      <c r="E5337" s="195" t="s">
        <v>3</v>
      </c>
      <c r="F5337" s="196" t="s">
        <v>3570</v>
      </c>
      <c r="H5337" s="197">
        <v>23.2</v>
      </c>
      <c r="I5337" s="198"/>
      <c r="L5337" s="194"/>
      <c r="M5337" s="199"/>
      <c r="N5337" s="200"/>
      <c r="O5337" s="200"/>
      <c r="P5337" s="200"/>
      <c r="Q5337" s="200"/>
      <c r="R5337" s="200"/>
      <c r="S5337" s="200"/>
      <c r="T5337" s="201"/>
      <c r="AT5337" s="195" t="s">
        <v>188</v>
      </c>
      <c r="AU5337" s="195" t="s">
        <v>81</v>
      </c>
      <c r="AV5337" s="12" t="s">
        <v>81</v>
      </c>
      <c r="AW5337" s="12" t="s">
        <v>34</v>
      </c>
      <c r="AX5337" s="12" t="s">
        <v>72</v>
      </c>
      <c r="AY5337" s="195" t="s">
        <v>177</v>
      </c>
    </row>
    <row r="5338" spans="2:51" s="12" customFormat="1" ht="12">
      <c r="B5338" s="194"/>
      <c r="D5338" s="191" t="s">
        <v>188</v>
      </c>
      <c r="E5338" s="195" t="s">
        <v>3</v>
      </c>
      <c r="F5338" s="196" t="s">
        <v>3571</v>
      </c>
      <c r="H5338" s="197">
        <v>23.8</v>
      </c>
      <c r="I5338" s="198"/>
      <c r="L5338" s="194"/>
      <c r="M5338" s="199"/>
      <c r="N5338" s="200"/>
      <c r="O5338" s="200"/>
      <c r="P5338" s="200"/>
      <c r="Q5338" s="200"/>
      <c r="R5338" s="200"/>
      <c r="S5338" s="200"/>
      <c r="T5338" s="201"/>
      <c r="AT5338" s="195" t="s">
        <v>188</v>
      </c>
      <c r="AU5338" s="195" t="s">
        <v>81</v>
      </c>
      <c r="AV5338" s="12" t="s">
        <v>81</v>
      </c>
      <c r="AW5338" s="12" t="s">
        <v>34</v>
      </c>
      <c r="AX5338" s="12" t="s">
        <v>72</v>
      </c>
      <c r="AY5338" s="195" t="s">
        <v>177</v>
      </c>
    </row>
    <row r="5339" spans="2:51" s="12" customFormat="1" ht="12">
      <c r="B5339" s="194"/>
      <c r="D5339" s="191" t="s">
        <v>188</v>
      </c>
      <c r="E5339" s="195" t="s">
        <v>3</v>
      </c>
      <c r="F5339" s="196" t="s">
        <v>3572</v>
      </c>
      <c r="H5339" s="197">
        <v>18</v>
      </c>
      <c r="I5339" s="198"/>
      <c r="L5339" s="194"/>
      <c r="M5339" s="199"/>
      <c r="N5339" s="200"/>
      <c r="O5339" s="200"/>
      <c r="P5339" s="200"/>
      <c r="Q5339" s="200"/>
      <c r="R5339" s="200"/>
      <c r="S5339" s="200"/>
      <c r="T5339" s="201"/>
      <c r="AT5339" s="195" t="s">
        <v>188</v>
      </c>
      <c r="AU5339" s="195" t="s">
        <v>81</v>
      </c>
      <c r="AV5339" s="12" t="s">
        <v>81</v>
      </c>
      <c r="AW5339" s="12" t="s">
        <v>34</v>
      </c>
      <c r="AX5339" s="12" t="s">
        <v>72</v>
      </c>
      <c r="AY5339" s="195" t="s">
        <v>177</v>
      </c>
    </row>
    <row r="5340" spans="2:51" s="12" customFormat="1" ht="12">
      <c r="B5340" s="194"/>
      <c r="D5340" s="191" t="s">
        <v>188</v>
      </c>
      <c r="E5340" s="195" t="s">
        <v>3</v>
      </c>
      <c r="F5340" s="196" t="s">
        <v>3573</v>
      </c>
      <c r="H5340" s="197">
        <v>10</v>
      </c>
      <c r="I5340" s="198"/>
      <c r="L5340" s="194"/>
      <c r="M5340" s="199"/>
      <c r="N5340" s="200"/>
      <c r="O5340" s="200"/>
      <c r="P5340" s="200"/>
      <c r="Q5340" s="200"/>
      <c r="R5340" s="200"/>
      <c r="S5340" s="200"/>
      <c r="T5340" s="201"/>
      <c r="AT5340" s="195" t="s">
        <v>188</v>
      </c>
      <c r="AU5340" s="195" t="s">
        <v>81</v>
      </c>
      <c r="AV5340" s="12" t="s">
        <v>81</v>
      </c>
      <c r="AW5340" s="12" t="s">
        <v>34</v>
      </c>
      <c r="AX5340" s="12" t="s">
        <v>72</v>
      </c>
      <c r="AY5340" s="195" t="s">
        <v>177</v>
      </c>
    </row>
    <row r="5341" spans="2:51" s="12" customFormat="1" ht="12">
      <c r="B5341" s="194"/>
      <c r="D5341" s="191" t="s">
        <v>188</v>
      </c>
      <c r="E5341" s="195" t="s">
        <v>3</v>
      </c>
      <c r="F5341" s="196" t="s">
        <v>3574</v>
      </c>
      <c r="H5341" s="197">
        <v>7.4</v>
      </c>
      <c r="I5341" s="198"/>
      <c r="L5341" s="194"/>
      <c r="M5341" s="199"/>
      <c r="N5341" s="200"/>
      <c r="O5341" s="200"/>
      <c r="P5341" s="200"/>
      <c r="Q5341" s="200"/>
      <c r="R5341" s="200"/>
      <c r="S5341" s="200"/>
      <c r="T5341" s="201"/>
      <c r="AT5341" s="195" t="s">
        <v>188</v>
      </c>
      <c r="AU5341" s="195" t="s">
        <v>81</v>
      </c>
      <c r="AV5341" s="12" t="s">
        <v>81</v>
      </c>
      <c r="AW5341" s="12" t="s">
        <v>34</v>
      </c>
      <c r="AX5341" s="12" t="s">
        <v>72</v>
      </c>
      <c r="AY5341" s="195" t="s">
        <v>177</v>
      </c>
    </row>
    <row r="5342" spans="2:51" s="12" customFormat="1" ht="12">
      <c r="B5342" s="194"/>
      <c r="D5342" s="191" t="s">
        <v>188</v>
      </c>
      <c r="E5342" s="195" t="s">
        <v>3</v>
      </c>
      <c r="F5342" s="196" t="s">
        <v>3575</v>
      </c>
      <c r="H5342" s="197">
        <v>7.2</v>
      </c>
      <c r="I5342" s="198"/>
      <c r="L5342" s="194"/>
      <c r="M5342" s="199"/>
      <c r="N5342" s="200"/>
      <c r="O5342" s="200"/>
      <c r="P5342" s="200"/>
      <c r="Q5342" s="200"/>
      <c r="R5342" s="200"/>
      <c r="S5342" s="200"/>
      <c r="T5342" s="201"/>
      <c r="AT5342" s="195" t="s">
        <v>188</v>
      </c>
      <c r="AU5342" s="195" t="s">
        <v>81</v>
      </c>
      <c r="AV5342" s="12" t="s">
        <v>81</v>
      </c>
      <c r="AW5342" s="12" t="s">
        <v>34</v>
      </c>
      <c r="AX5342" s="12" t="s">
        <v>72</v>
      </c>
      <c r="AY5342" s="195" t="s">
        <v>177</v>
      </c>
    </row>
    <row r="5343" spans="2:51" s="12" customFormat="1" ht="12">
      <c r="B5343" s="194"/>
      <c r="D5343" s="191" t="s">
        <v>188</v>
      </c>
      <c r="E5343" s="195" t="s">
        <v>3</v>
      </c>
      <c r="F5343" s="196" t="s">
        <v>3576</v>
      </c>
      <c r="H5343" s="197">
        <v>9.8</v>
      </c>
      <c r="I5343" s="198"/>
      <c r="L5343" s="194"/>
      <c r="M5343" s="199"/>
      <c r="N5343" s="200"/>
      <c r="O5343" s="200"/>
      <c r="P5343" s="200"/>
      <c r="Q5343" s="200"/>
      <c r="R5343" s="200"/>
      <c r="S5343" s="200"/>
      <c r="T5343" s="201"/>
      <c r="AT5343" s="195" t="s">
        <v>188</v>
      </c>
      <c r="AU5343" s="195" t="s">
        <v>81</v>
      </c>
      <c r="AV5343" s="12" t="s">
        <v>81</v>
      </c>
      <c r="AW5343" s="12" t="s">
        <v>34</v>
      </c>
      <c r="AX5343" s="12" t="s">
        <v>72</v>
      </c>
      <c r="AY5343" s="195" t="s">
        <v>177</v>
      </c>
    </row>
    <row r="5344" spans="2:51" s="12" customFormat="1" ht="12">
      <c r="B5344" s="194"/>
      <c r="D5344" s="191" t="s">
        <v>188</v>
      </c>
      <c r="E5344" s="195" t="s">
        <v>3</v>
      </c>
      <c r="F5344" s="196" t="s">
        <v>3577</v>
      </c>
      <c r="H5344" s="197">
        <v>17.6</v>
      </c>
      <c r="I5344" s="198"/>
      <c r="L5344" s="194"/>
      <c r="M5344" s="199"/>
      <c r="N5344" s="200"/>
      <c r="O5344" s="200"/>
      <c r="P5344" s="200"/>
      <c r="Q5344" s="200"/>
      <c r="R5344" s="200"/>
      <c r="S5344" s="200"/>
      <c r="T5344" s="201"/>
      <c r="AT5344" s="195" t="s">
        <v>188</v>
      </c>
      <c r="AU5344" s="195" t="s">
        <v>81</v>
      </c>
      <c r="AV5344" s="12" t="s">
        <v>81</v>
      </c>
      <c r="AW5344" s="12" t="s">
        <v>34</v>
      </c>
      <c r="AX5344" s="12" t="s">
        <v>72</v>
      </c>
      <c r="AY5344" s="195" t="s">
        <v>177</v>
      </c>
    </row>
    <row r="5345" spans="2:51" s="12" customFormat="1" ht="12">
      <c r="B5345" s="194"/>
      <c r="D5345" s="191" t="s">
        <v>188</v>
      </c>
      <c r="E5345" s="195" t="s">
        <v>3</v>
      </c>
      <c r="F5345" s="196" t="s">
        <v>3483</v>
      </c>
      <c r="H5345" s="197">
        <v>8.8</v>
      </c>
      <c r="I5345" s="198"/>
      <c r="L5345" s="194"/>
      <c r="M5345" s="199"/>
      <c r="N5345" s="200"/>
      <c r="O5345" s="200"/>
      <c r="P5345" s="200"/>
      <c r="Q5345" s="200"/>
      <c r="R5345" s="200"/>
      <c r="S5345" s="200"/>
      <c r="T5345" s="201"/>
      <c r="AT5345" s="195" t="s">
        <v>188</v>
      </c>
      <c r="AU5345" s="195" t="s">
        <v>81</v>
      </c>
      <c r="AV5345" s="12" t="s">
        <v>81</v>
      </c>
      <c r="AW5345" s="12" t="s">
        <v>34</v>
      </c>
      <c r="AX5345" s="12" t="s">
        <v>72</v>
      </c>
      <c r="AY5345" s="195" t="s">
        <v>177</v>
      </c>
    </row>
    <row r="5346" spans="2:51" s="12" customFormat="1" ht="12">
      <c r="B5346" s="194"/>
      <c r="D5346" s="191" t="s">
        <v>188</v>
      </c>
      <c r="E5346" s="195" t="s">
        <v>3</v>
      </c>
      <c r="F5346" s="196" t="s">
        <v>3578</v>
      </c>
      <c r="H5346" s="197">
        <v>30.48</v>
      </c>
      <c r="I5346" s="198"/>
      <c r="L5346" s="194"/>
      <c r="M5346" s="199"/>
      <c r="N5346" s="200"/>
      <c r="O5346" s="200"/>
      <c r="P5346" s="200"/>
      <c r="Q5346" s="200"/>
      <c r="R5346" s="200"/>
      <c r="S5346" s="200"/>
      <c r="T5346" s="201"/>
      <c r="AT5346" s="195" t="s">
        <v>188</v>
      </c>
      <c r="AU5346" s="195" t="s">
        <v>81</v>
      </c>
      <c r="AV5346" s="12" t="s">
        <v>81</v>
      </c>
      <c r="AW5346" s="12" t="s">
        <v>34</v>
      </c>
      <c r="AX5346" s="12" t="s">
        <v>72</v>
      </c>
      <c r="AY5346" s="195" t="s">
        <v>177</v>
      </c>
    </row>
    <row r="5347" spans="2:51" s="12" customFormat="1" ht="12">
      <c r="B5347" s="194"/>
      <c r="D5347" s="191" t="s">
        <v>188</v>
      </c>
      <c r="E5347" s="195" t="s">
        <v>3</v>
      </c>
      <c r="F5347" s="196" t="s">
        <v>3579</v>
      </c>
      <c r="H5347" s="197">
        <v>31.2</v>
      </c>
      <c r="I5347" s="198"/>
      <c r="L5347" s="194"/>
      <c r="M5347" s="199"/>
      <c r="N5347" s="200"/>
      <c r="O5347" s="200"/>
      <c r="P5347" s="200"/>
      <c r="Q5347" s="200"/>
      <c r="R5347" s="200"/>
      <c r="S5347" s="200"/>
      <c r="T5347" s="201"/>
      <c r="AT5347" s="195" t="s">
        <v>188</v>
      </c>
      <c r="AU5347" s="195" t="s">
        <v>81</v>
      </c>
      <c r="AV5347" s="12" t="s">
        <v>81</v>
      </c>
      <c r="AW5347" s="12" t="s">
        <v>34</v>
      </c>
      <c r="AX5347" s="12" t="s">
        <v>72</v>
      </c>
      <c r="AY5347" s="195" t="s">
        <v>177</v>
      </c>
    </row>
    <row r="5348" spans="2:51" s="12" customFormat="1" ht="12">
      <c r="B5348" s="194"/>
      <c r="D5348" s="191" t="s">
        <v>188</v>
      </c>
      <c r="E5348" s="195" t="s">
        <v>3</v>
      </c>
      <c r="F5348" s="196" t="s">
        <v>3579</v>
      </c>
      <c r="H5348" s="197">
        <v>31.2</v>
      </c>
      <c r="I5348" s="198"/>
      <c r="L5348" s="194"/>
      <c r="M5348" s="199"/>
      <c r="N5348" s="200"/>
      <c r="O5348" s="200"/>
      <c r="P5348" s="200"/>
      <c r="Q5348" s="200"/>
      <c r="R5348" s="200"/>
      <c r="S5348" s="200"/>
      <c r="T5348" s="201"/>
      <c r="AT5348" s="195" t="s">
        <v>188</v>
      </c>
      <c r="AU5348" s="195" t="s">
        <v>81</v>
      </c>
      <c r="AV5348" s="12" t="s">
        <v>81</v>
      </c>
      <c r="AW5348" s="12" t="s">
        <v>34</v>
      </c>
      <c r="AX5348" s="12" t="s">
        <v>72</v>
      </c>
      <c r="AY5348" s="195" t="s">
        <v>177</v>
      </c>
    </row>
    <row r="5349" spans="2:51" s="12" customFormat="1" ht="12">
      <c r="B5349" s="194"/>
      <c r="D5349" s="191" t="s">
        <v>188</v>
      </c>
      <c r="E5349" s="195" t="s">
        <v>3</v>
      </c>
      <c r="F5349" s="196" t="s">
        <v>3579</v>
      </c>
      <c r="H5349" s="197">
        <v>31.2</v>
      </c>
      <c r="I5349" s="198"/>
      <c r="L5349" s="194"/>
      <c r="M5349" s="199"/>
      <c r="N5349" s="200"/>
      <c r="O5349" s="200"/>
      <c r="P5349" s="200"/>
      <c r="Q5349" s="200"/>
      <c r="R5349" s="200"/>
      <c r="S5349" s="200"/>
      <c r="T5349" s="201"/>
      <c r="AT5349" s="195" t="s">
        <v>188</v>
      </c>
      <c r="AU5349" s="195" t="s">
        <v>81</v>
      </c>
      <c r="AV5349" s="12" t="s">
        <v>81</v>
      </c>
      <c r="AW5349" s="12" t="s">
        <v>34</v>
      </c>
      <c r="AX5349" s="12" t="s">
        <v>72</v>
      </c>
      <c r="AY5349" s="195" t="s">
        <v>177</v>
      </c>
    </row>
    <row r="5350" spans="2:51" s="12" customFormat="1" ht="12">
      <c r="B5350" s="194"/>
      <c r="D5350" s="191" t="s">
        <v>188</v>
      </c>
      <c r="E5350" s="195" t="s">
        <v>3</v>
      </c>
      <c r="F5350" s="196" t="s">
        <v>3580</v>
      </c>
      <c r="H5350" s="197">
        <v>31</v>
      </c>
      <c r="I5350" s="198"/>
      <c r="L5350" s="194"/>
      <c r="M5350" s="199"/>
      <c r="N5350" s="200"/>
      <c r="O5350" s="200"/>
      <c r="P5350" s="200"/>
      <c r="Q5350" s="200"/>
      <c r="R5350" s="200"/>
      <c r="S5350" s="200"/>
      <c r="T5350" s="201"/>
      <c r="AT5350" s="195" t="s">
        <v>188</v>
      </c>
      <c r="AU5350" s="195" t="s">
        <v>81</v>
      </c>
      <c r="AV5350" s="12" t="s">
        <v>81</v>
      </c>
      <c r="AW5350" s="12" t="s">
        <v>34</v>
      </c>
      <c r="AX5350" s="12" t="s">
        <v>72</v>
      </c>
      <c r="AY5350" s="195" t="s">
        <v>177</v>
      </c>
    </row>
    <row r="5351" spans="2:51" s="12" customFormat="1" ht="12">
      <c r="B5351" s="194"/>
      <c r="D5351" s="191" t="s">
        <v>188</v>
      </c>
      <c r="E5351" s="195" t="s">
        <v>3</v>
      </c>
      <c r="F5351" s="196" t="s">
        <v>3578</v>
      </c>
      <c r="H5351" s="197">
        <v>30.48</v>
      </c>
      <c r="I5351" s="198"/>
      <c r="L5351" s="194"/>
      <c r="M5351" s="199"/>
      <c r="N5351" s="200"/>
      <c r="O5351" s="200"/>
      <c r="P5351" s="200"/>
      <c r="Q5351" s="200"/>
      <c r="R5351" s="200"/>
      <c r="S5351" s="200"/>
      <c r="T5351" s="201"/>
      <c r="AT5351" s="195" t="s">
        <v>188</v>
      </c>
      <c r="AU5351" s="195" t="s">
        <v>81</v>
      </c>
      <c r="AV5351" s="12" t="s">
        <v>81</v>
      </c>
      <c r="AW5351" s="12" t="s">
        <v>34</v>
      </c>
      <c r="AX5351" s="12" t="s">
        <v>72</v>
      </c>
      <c r="AY5351" s="195" t="s">
        <v>177</v>
      </c>
    </row>
    <row r="5352" spans="2:51" s="12" customFormat="1" ht="12">
      <c r="B5352" s="194"/>
      <c r="D5352" s="191" t="s">
        <v>188</v>
      </c>
      <c r="E5352" s="195" t="s">
        <v>3</v>
      </c>
      <c r="F5352" s="196" t="s">
        <v>3581</v>
      </c>
      <c r="H5352" s="197">
        <v>19.2</v>
      </c>
      <c r="I5352" s="198"/>
      <c r="L5352" s="194"/>
      <c r="M5352" s="199"/>
      <c r="N5352" s="200"/>
      <c r="O5352" s="200"/>
      <c r="P5352" s="200"/>
      <c r="Q5352" s="200"/>
      <c r="R5352" s="200"/>
      <c r="S5352" s="200"/>
      <c r="T5352" s="201"/>
      <c r="AT5352" s="195" t="s">
        <v>188</v>
      </c>
      <c r="AU5352" s="195" t="s">
        <v>81</v>
      </c>
      <c r="AV5352" s="12" t="s">
        <v>81</v>
      </c>
      <c r="AW5352" s="12" t="s">
        <v>34</v>
      </c>
      <c r="AX5352" s="12" t="s">
        <v>72</v>
      </c>
      <c r="AY5352" s="195" t="s">
        <v>177</v>
      </c>
    </row>
    <row r="5353" spans="2:51" s="12" customFormat="1" ht="12">
      <c r="B5353" s="194"/>
      <c r="D5353" s="191" t="s">
        <v>188</v>
      </c>
      <c r="E5353" s="195" t="s">
        <v>3</v>
      </c>
      <c r="F5353" s="196" t="s">
        <v>3581</v>
      </c>
      <c r="H5353" s="197">
        <v>19.2</v>
      </c>
      <c r="I5353" s="198"/>
      <c r="L5353" s="194"/>
      <c r="M5353" s="199"/>
      <c r="N5353" s="200"/>
      <c r="O5353" s="200"/>
      <c r="P5353" s="200"/>
      <c r="Q5353" s="200"/>
      <c r="R5353" s="200"/>
      <c r="S5353" s="200"/>
      <c r="T5353" s="201"/>
      <c r="AT5353" s="195" t="s">
        <v>188</v>
      </c>
      <c r="AU5353" s="195" t="s">
        <v>81</v>
      </c>
      <c r="AV5353" s="12" t="s">
        <v>81</v>
      </c>
      <c r="AW5353" s="12" t="s">
        <v>34</v>
      </c>
      <c r="AX5353" s="12" t="s">
        <v>72</v>
      </c>
      <c r="AY5353" s="195" t="s">
        <v>177</v>
      </c>
    </row>
    <row r="5354" spans="2:51" s="12" customFormat="1" ht="12">
      <c r="B5354" s="194"/>
      <c r="D5354" s="191" t="s">
        <v>188</v>
      </c>
      <c r="E5354" s="195" t="s">
        <v>3</v>
      </c>
      <c r="F5354" s="196" t="s">
        <v>3581</v>
      </c>
      <c r="H5354" s="197">
        <v>19.2</v>
      </c>
      <c r="I5354" s="198"/>
      <c r="L5354" s="194"/>
      <c r="M5354" s="199"/>
      <c r="N5354" s="200"/>
      <c r="O5354" s="200"/>
      <c r="P5354" s="200"/>
      <c r="Q5354" s="200"/>
      <c r="R5354" s="200"/>
      <c r="S5354" s="200"/>
      <c r="T5354" s="201"/>
      <c r="AT5354" s="195" t="s">
        <v>188</v>
      </c>
      <c r="AU5354" s="195" t="s">
        <v>81</v>
      </c>
      <c r="AV5354" s="12" t="s">
        <v>81</v>
      </c>
      <c r="AW5354" s="12" t="s">
        <v>34</v>
      </c>
      <c r="AX5354" s="12" t="s">
        <v>72</v>
      </c>
      <c r="AY5354" s="195" t="s">
        <v>177</v>
      </c>
    </row>
    <row r="5355" spans="2:51" s="12" customFormat="1" ht="12">
      <c r="B5355" s="194"/>
      <c r="D5355" s="191" t="s">
        <v>188</v>
      </c>
      <c r="E5355" s="195" t="s">
        <v>3</v>
      </c>
      <c r="F5355" s="196" t="s">
        <v>3581</v>
      </c>
      <c r="H5355" s="197">
        <v>19.2</v>
      </c>
      <c r="I5355" s="198"/>
      <c r="L5355" s="194"/>
      <c r="M5355" s="199"/>
      <c r="N5355" s="200"/>
      <c r="O5355" s="200"/>
      <c r="P5355" s="200"/>
      <c r="Q5355" s="200"/>
      <c r="R5355" s="200"/>
      <c r="S5355" s="200"/>
      <c r="T5355" s="201"/>
      <c r="AT5355" s="195" t="s">
        <v>188</v>
      </c>
      <c r="AU5355" s="195" t="s">
        <v>81</v>
      </c>
      <c r="AV5355" s="12" t="s">
        <v>81</v>
      </c>
      <c r="AW5355" s="12" t="s">
        <v>34</v>
      </c>
      <c r="AX5355" s="12" t="s">
        <v>72</v>
      </c>
      <c r="AY5355" s="195" t="s">
        <v>177</v>
      </c>
    </row>
    <row r="5356" spans="2:51" s="12" customFormat="1" ht="12">
      <c r="B5356" s="194"/>
      <c r="D5356" s="191" t="s">
        <v>188</v>
      </c>
      <c r="E5356" s="195" t="s">
        <v>3</v>
      </c>
      <c r="F5356" s="196" t="s">
        <v>3582</v>
      </c>
      <c r="H5356" s="197">
        <v>19.32</v>
      </c>
      <c r="I5356" s="198"/>
      <c r="L5356" s="194"/>
      <c r="M5356" s="199"/>
      <c r="N5356" s="200"/>
      <c r="O5356" s="200"/>
      <c r="P5356" s="200"/>
      <c r="Q5356" s="200"/>
      <c r="R5356" s="200"/>
      <c r="S5356" s="200"/>
      <c r="T5356" s="201"/>
      <c r="AT5356" s="195" t="s">
        <v>188</v>
      </c>
      <c r="AU5356" s="195" t="s">
        <v>81</v>
      </c>
      <c r="AV5356" s="12" t="s">
        <v>81</v>
      </c>
      <c r="AW5356" s="12" t="s">
        <v>34</v>
      </c>
      <c r="AX5356" s="12" t="s">
        <v>72</v>
      </c>
      <c r="AY5356" s="195" t="s">
        <v>177</v>
      </c>
    </row>
    <row r="5357" spans="2:51" s="12" customFormat="1" ht="12">
      <c r="B5357" s="194"/>
      <c r="D5357" s="191" t="s">
        <v>188</v>
      </c>
      <c r="E5357" s="195" t="s">
        <v>3</v>
      </c>
      <c r="F5357" s="196" t="s">
        <v>3582</v>
      </c>
      <c r="H5357" s="197">
        <v>19.32</v>
      </c>
      <c r="I5357" s="198"/>
      <c r="L5357" s="194"/>
      <c r="M5357" s="199"/>
      <c r="N5357" s="200"/>
      <c r="O5357" s="200"/>
      <c r="P5357" s="200"/>
      <c r="Q5357" s="200"/>
      <c r="R5357" s="200"/>
      <c r="S5357" s="200"/>
      <c r="T5357" s="201"/>
      <c r="AT5357" s="195" t="s">
        <v>188</v>
      </c>
      <c r="AU5357" s="195" t="s">
        <v>81</v>
      </c>
      <c r="AV5357" s="12" t="s">
        <v>81</v>
      </c>
      <c r="AW5357" s="12" t="s">
        <v>34</v>
      </c>
      <c r="AX5357" s="12" t="s">
        <v>72</v>
      </c>
      <c r="AY5357" s="195" t="s">
        <v>177</v>
      </c>
    </row>
    <row r="5358" spans="2:51" s="12" customFormat="1" ht="12">
      <c r="B5358" s="194"/>
      <c r="D5358" s="191" t="s">
        <v>188</v>
      </c>
      <c r="E5358" s="195" t="s">
        <v>3</v>
      </c>
      <c r="F5358" s="196" t="s">
        <v>3583</v>
      </c>
      <c r="H5358" s="197">
        <v>18.8</v>
      </c>
      <c r="I5358" s="198"/>
      <c r="L5358" s="194"/>
      <c r="M5358" s="199"/>
      <c r="N5358" s="200"/>
      <c r="O5358" s="200"/>
      <c r="P5358" s="200"/>
      <c r="Q5358" s="200"/>
      <c r="R5358" s="200"/>
      <c r="S5358" s="200"/>
      <c r="T5358" s="201"/>
      <c r="AT5358" s="195" t="s">
        <v>188</v>
      </c>
      <c r="AU5358" s="195" t="s">
        <v>81</v>
      </c>
      <c r="AV5358" s="12" t="s">
        <v>81</v>
      </c>
      <c r="AW5358" s="12" t="s">
        <v>34</v>
      </c>
      <c r="AX5358" s="12" t="s">
        <v>72</v>
      </c>
      <c r="AY5358" s="195" t="s">
        <v>177</v>
      </c>
    </row>
    <row r="5359" spans="2:51" s="12" customFormat="1" ht="12">
      <c r="B5359" s="194"/>
      <c r="D5359" s="191" t="s">
        <v>188</v>
      </c>
      <c r="E5359" s="195" t="s">
        <v>3</v>
      </c>
      <c r="F5359" s="196" t="s">
        <v>3549</v>
      </c>
      <c r="H5359" s="197">
        <v>29.02</v>
      </c>
      <c r="I5359" s="198"/>
      <c r="L5359" s="194"/>
      <c r="M5359" s="199"/>
      <c r="N5359" s="200"/>
      <c r="O5359" s="200"/>
      <c r="P5359" s="200"/>
      <c r="Q5359" s="200"/>
      <c r="R5359" s="200"/>
      <c r="S5359" s="200"/>
      <c r="T5359" s="201"/>
      <c r="AT5359" s="195" t="s">
        <v>188</v>
      </c>
      <c r="AU5359" s="195" t="s">
        <v>81</v>
      </c>
      <c r="AV5359" s="12" t="s">
        <v>81</v>
      </c>
      <c r="AW5359" s="12" t="s">
        <v>34</v>
      </c>
      <c r="AX5359" s="12" t="s">
        <v>72</v>
      </c>
      <c r="AY5359" s="195" t="s">
        <v>177</v>
      </c>
    </row>
    <row r="5360" spans="2:51" s="12" customFormat="1" ht="12">
      <c r="B5360" s="194"/>
      <c r="D5360" s="191" t="s">
        <v>188</v>
      </c>
      <c r="E5360" s="195" t="s">
        <v>3</v>
      </c>
      <c r="F5360" s="196" t="s">
        <v>3584</v>
      </c>
      <c r="H5360" s="197">
        <v>35.58</v>
      </c>
      <c r="I5360" s="198"/>
      <c r="L5360" s="194"/>
      <c r="M5360" s="199"/>
      <c r="N5360" s="200"/>
      <c r="O5360" s="200"/>
      <c r="P5360" s="200"/>
      <c r="Q5360" s="200"/>
      <c r="R5360" s="200"/>
      <c r="S5360" s="200"/>
      <c r="T5360" s="201"/>
      <c r="AT5360" s="195" t="s">
        <v>188</v>
      </c>
      <c r="AU5360" s="195" t="s">
        <v>81</v>
      </c>
      <c r="AV5360" s="12" t="s">
        <v>81</v>
      </c>
      <c r="AW5360" s="12" t="s">
        <v>34</v>
      </c>
      <c r="AX5360" s="12" t="s">
        <v>72</v>
      </c>
      <c r="AY5360" s="195" t="s">
        <v>177</v>
      </c>
    </row>
    <row r="5361" spans="2:51" s="12" customFormat="1" ht="12">
      <c r="B5361" s="194"/>
      <c r="D5361" s="191" t="s">
        <v>188</v>
      </c>
      <c r="E5361" s="195" t="s">
        <v>3</v>
      </c>
      <c r="F5361" s="196" t="s">
        <v>3585</v>
      </c>
      <c r="H5361" s="197">
        <v>33.8</v>
      </c>
      <c r="I5361" s="198"/>
      <c r="L5361" s="194"/>
      <c r="M5361" s="199"/>
      <c r="N5361" s="200"/>
      <c r="O5361" s="200"/>
      <c r="P5361" s="200"/>
      <c r="Q5361" s="200"/>
      <c r="R5361" s="200"/>
      <c r="S5361" s="200"/>
      <c r="T5361" s="201"/>
      <c r="AT5361" s="195" t="s">
        <v>188</v>
      </c>
      <c r="AU5361" s="195" t="s">
        <v>81</v>
      </c>
      <c r="AV5361" s="12" t="s">
        <v>81</v>
      </c>
      <c r="AW5361" s="12" t="s">
        <v>34</v>
      </c>
      <c r="AX5361" s="12" t="s">
        <v>72</v>
      </c>
      <c r="AY5361" s="195" t="s">
        <v>177</v>
      </c>
    </row>
    <row r="5362" spans="2:51" s="12" customFormat="1" ht="12">
      <c r="B5362" s="194"/>
      <c r="D5362" s="191" t="s">
        <v>188</v>
      </c>
      <c r="E5362" s="195" t="s">
        <v>3</v>
      </c>
      <c r="F5362" s="196" t="s">
        <v>3552</v>
      </c>
      <c r="H5362" s="197">
        <v>39</v>
      </c>
      <c r="I5362" s="198"/>
      <c r="L5362" s="194"/>
      <c r="M5362" s="199"/>
      <c r="N5362" s="200"/>
      <c r="O5362" s="200"/>
      <c r="P5362" s="200"/>
      <c r="Q5362" s="200"/>
      <c r="R5362" s="200"/>
      <c r="S5362" s="200"/>
      <c r="T5362" s="201"/>
      <c r="AT5362" s="195" t="s">
        <v>188</v>
      </c>
      <c r="AU5362" s="195" t="s">
        <v>81</v>
      </c>
      <c r="AV5362" s="12" t="s">
        <v>81</v>
      </c>
      <c r="AW5362" s="12" t="s">
        <v>34</v>
      </c>
      <c r="AX5362" s="12" t="s">
        <v>72</v>
      </c>
      <c r="AY5362" s="195" t="s">
        <v>177</v>
      </c>
    </row>
    <row r="5363" spans="2:51" s="12" customFormat="1" ht="12">
      <c r="B5363" s="194"/>
      <c r="D5363" s="191" t="s">
        <v>188</v>
      </c>
      <c r="E5363" s="195" t="s">
        <v>3</v>
      </c>
      <c r="F5363" s="196" t="s">
        <v>3552</v>
      </c>
      <c r="H5363" s="197">
        <v>39</v>
      </c>
      <c r="I5363" s="198"/>
      <c r="L5363" s="194"/>
      <c r="M5363" s="199"/>
      <c r="N5363" s="200"/>
      <c r="O5363" s="200"/>
      <c r="P5363" s="200"/>
      <c r="Q5363" s="200"/>
      <c r="R5363" s="200"/>
      <c r="S5363" s="200"/>
      <c r="T5363" s="201"/>
      <c r="AT5363" s="195" t="s">
        <v>188</v>
      </c>
      <c r="AU5363" s="195" t="s">
        <v>81</v>
      </c>
      <c r="AV5363" s="12" t="s">
        <v>81</v>
      </c>
      <c r="AW5363" s="12" t="s">
        <v>34</v>
      </c>
      <c r="AX5363" s="12" t="s">
        <v>72</v>
      </c>
      <c r="AY5363" s="195" t="s">
        <v>177</v>
      </c>
    </row>
    <row r="5364" spans="2:51" s="12" customFormat="1" ht="12">
      <c r="B5364" s="194"/>
      <c r="D5364" s="191" t="s">
        <v>188</v>
      </c>
      <c r="E5364" s="195" t="s">
        <v>3</v>
      </c>
      <c r="F5364" s="196" t="s">
        <v>3552</v>
      </c>
      <c r="H5364" s="197">
        <v>39</v>
      </c>
      <c r="I5364" s="198"/>
      <c r="L5364" s="194"/>
      <c r="M5364" s="199"/>
      <c r="N5364" s="200"/>
      <c r="O5364" s="200"/>
      <c r="P5364" s="200"/>
      <c r="Q5364" s="200"/>
      <c r="R5364" s="200"/>
      <c r="S5364" s="200"/>
      <c r="T5364" s="201"/>
      <c r="AT5364" s="195" t="s">
        <v>188</v>
      </c>
      <c r="AU5364" s="195" t="s">
        <v>81</v>
      </c>
      <c r="AV5364" s="12" t="s">
        <v>81</v>
      </c>
      <c r="AW5364" s="12" t="s">
        <v>34</v>
      </c>
      <c r="AX5364" s="12" t="s">
        <v>72</v>
      </c>
      <c r="AY5364" s="195" t="s">
        <v>177</v>
      </c>
    </row>
    <row r="5365" spans="2:51" s="12" customFormat="1" ht="12">
      <c r="B5365" s="194"/>
      <c r="D5365" s="191" t="s">
        <v>188</v>
      </c>
      <c r="E5365" s="195" t="s">
        <v>3</v>
      </c>
      <c r="F5365" s="196" t="s">
        <v>3586</v>
      </c>
      <c r="H5365" s="197">
        <v>35.7</v>
      </c>
      <c r="I5365" s="198"/>
      <c r="L5365" s="194"/>
      <c r="M5365" s="199"/>
      <c r="N5365" s="200"/>
      <c r="O5365" s="200"/>
      <c r="P5365" s="200"/>
      <c r="Q5365" s="200"/>
      <c r="R5365" s="200"/>
      <c r="S5365" s="200"/>
      <c r="T5365" s="201"/>
      <c r="AT5365" s="195" t="s">
        <v>188</v>
      </c>
      <c r="AU5365" s="195" t="s">
        <v>81</v>
      </c>
      <c r="AV5365" s="12" t="s">
        <v>81</v>
      </c>
      <c r="AW5365" s="12" t="s">
        <v>34</v>
      </c>
      <c r="AX5365" s="12" t="s">
        <v>72</v>
      </c>
      <c r="AY5365" s="195" t="s">
        <v>177</v>
      </c>
    </row>
    <row r="5366" spans="2:51" s="12" customFormat="1" ht="12">
      <c r="B5366" s="194"/>
      <c r="D5366" s="191" t="s">
        <v>188</v>
      </c>
      <c r="E5366" s="195" t="s">
        <v>3</v>
      </c>
      <c r="F5366" s="196" t="s">
        <v>3586</v>
      </c>
      <c r="H5366" s="197">
        <v>35.7</v>
      </c>
      <c r="I5366" s="198"/>
      <c r="L5366" s="194"/>
      <c r="M5366" s="199"/>
      <c r="N5366" s="200"/>
      <c r="O5366" s="200"/>
      <c r="P5366" s="200"/>
      <c r="Q5366" s="200"/>
      <c r="R5366" s="200"/>
      <c r="S5366" s="200"/>
      <c r="T5366" s="201"/>
      <c r="AT5366" s="195" t="s">
        <v>188</v>
      </c>
      <c r="AU5366" s="195" t="s">
        <v>81</v>
      </c>
      <c r="AV5366" s="12" t="s">
        <v>81</v>
      </c>
      <c r="AW5366" s="12" t="s">
        <v>34</v>
      </c>
      <c r="AX5366" s="12" t="s">
        <v>72</v>
      </c>
      <c r="AY5366" s="195" t="s">
        <v>177</v>
      </c>
    </row>
    <row r="5367" spans="2:51" s="12" customFormat="1" ht="12">
      <c r="B5367" s="194"/>
      <c r="D5367" s="191" t="s">
        <v>188</v>
      </c>
      <c r="E5367" s="195" t="s">
        <v>3</v>
      </c>
      <c r="F5367" s="196" t="s">
        <v>3586</v>
      </c>
      <c r="H5367" s="197">
        <v>35.7</v>
      </c>
      <c r="I5367" s="198"/>
      <c r="L5367" s="194"/>
      <c r="M5367" s="199"/>
      <c r="N5367" s="200"/>
      <c r="O5367" s="200"/>
      <c r="P5367" s="200"/>
      <c r="Q5367" s="200"/>
      <c r="R5367" s="200"/>
      <c r="S5367" s="200"/>
      <c r="T5367" s="201"/>
      <c r="AT5367" s="195" t="s">
        <v>188</v>
      </c>
      <c r="AU5367" s="195" t="s">
        <v>81</v>
      </c>
      <c r="AV5367" s="12" t="s">
        <v>81</v>
      </c>
      <c r="AW5367" s="12" t="s">
        <v>34</v>
      </c>
      <c r="AX5367" s="12" t="s">
        <v>72</v>
      </c>
      <c r="AY5367" s="195" t="s">
        <v>177</v>
      </c>
    </row>
    <row r="5368" spans="2:51" s="12" customFormat="1" ht="12">
      <c r="B5368" s="194"/>
      <c r="D5368" s="191" t="s">
        <v>188</v>
      </c>
      <c r="E5368" s="195" t="s">
        <v>3</v>
      </c>
      <c r="F5368" s="196" t="s">
        <v>3586</v>
      </c>
      <c r="H5368" s="197">
        <v>35.7</v>
      </c>
      <c r="I5368" s="198"/>
      <c r="L5368" s="194"/>
      <c r="M5368" s="199"/>
      <c r="N5368" s="200"/>
      <c r="O5368" s="200"/>
      <c r="P5368" s="200"/>
      <c r="Q5368" s="200"/>
      <c r="R5368" s="200"/>
      <c r="S5368" s="200"/>
      <c r="T5368" s="201"/>
      <c r="AT5368" s="195" t="s">
        <v>188</v>
      </c>
      <c r="AU5368" s="195" t="s">
        <v>81</v>
      </c>
      <c r="AV5368" s="12" t="s">
        <v>81</v>
      </c>
      <c r="AW5368" s="12" t="s">
        <v>34</v>
      </c>
      <c r="AX5368" s="12" t="s">
        <v>72</v>
      </c>
      <c r="AY5368" s="195" t="s">
        <v>177</v>
      </c>
    </row>
    <row r="5369" spans="2:51" s="12" customFormat="1" ht="12">
      <c r="B5369" s="194"/>
      <c r="D5369" s="191" t="s">
        <v>188</v>
      </c>
      <c r="E5369" s="195" t="s">
        <v>3</v>
      </c>
      <c r="F5369" s="196" t="s">
        <v>3587</v>
      </c>
      <c r="H5369" s="197">
        <v>20.4</v>
      </c>
      <c r="I5369" s="198"/>
      <c r="L5369" s="194"/>
      <c r="M5369" s="199"/>
      <c r="N5369" s="200"/>
      <c r="O5369" s="200"/>
      <c r="P5369" s="200"/>
      <c r="Q5369" s="200"/>
      <c r="R5369" s="200"/>
      <c r="S5369" s="200"/>
      <c r="T5369" s="201"/>
      <c r="AT5369" s="195" t="s">
        <v>188</v>
      </c>
      <c r="AU5369" s="195" t="s">
        <v>81</v>
      </c>
      <c r="AV5369" s="12" t="s">
        <v>81</v>
      </c>
      <c r="AW5369" s="12" t="s">
        <v>34</v>
      </c>
      <c r="AX5369" s="12" t="s">
        <v>72</v>
      </c>
      <c r="AY5369" s="195" t="s">
        <v>177</v>
      </c>
    </row>
    <row r="5370" spans="2:51" s="12" customFormat="1" ht="12">
      <c r="B5370" s="194"/>
      <c r="D5370" s="191" t="s">
        <v>188</v>
      </c>
      <c r="E5370" s="195" t="s">
        <v>3</v>
      </c>
      <c r="F5370" s="196" t="s">
        <v>3587</v>
      </c>
      <c r="H5370" s="197">
        <v>20.4</v>
      </c>
      <c r="I5370" s="198"/>
      <c r="L5370" s="194"/>
      <c r="M5370" s="199"/>
      <c r="N5370" s="200"/>
      <c r="O5370" s="200"/>
      <c r="P5370" s="200"/>
      <c r="Q5370" s="200"/>
      <c r="R5370" s="200"/>
      <c r="S5370" s="200"/>
      <c r="T5370" s="201"/>
      <c r="AT5370" s="195" t="s">
        <v>188</v>
      </c>
      <c r="AU5370" s="195" t="s">
        <v>81</v>
      </c>
      <c r="AV5370" s="12" t="s">
        <v>81</v>
      </c>
      <c r="AW5370" s="12" t="s">
        <v>34</v>
      </c>
      <c r="AX5370" s="12" t="s">
        <v>72</v>
      </c>
      <c r="AY5370" s="195" t="s">
        <v>177</v>
      </c>
    </row>
    <row r="5371" spans="2:51" s="12" customFormat="1" ht="12">
      <c r="B5371" s="194"/>
      <c r="D5371" s="191" t="s">
        <v>188</v>
      </c>
      <c r="E5371" s="195" t="s">
        <v>3</v>
      </c>
      <c r="F5371" s="196" t="s">
        <v>3587</v>
      </c>
      <c r="H5371" s="197">
        <v>20.4</v>
      </c>
      <c r="I5371" s="198"/>
      <c r="L5371" s="194"/>
      <c r="M5371" s="199"/>
      <c r="N5371" s="200"/>
      <c r="O5371" s="200"/>
      <c r="P5371" s="200"/>
      <c r="Q5371" s="200"/>
      <c r="R5371" s="200"/>
      <c r="S5371" s="200"/>
      <c r="T5371" s="201"/>
      <c r="AT5371" s="195" t="s">
        <v>188</v>
      </c>
      <c r="AU5371" s="195" t="s">
        <v>81</v>
      </c>
      <c r="AV5371" s="12" t="s">
        <v>81</v>
      </c>
      <c r="AW5371" s="12" t="s">
        <v>34</v>
      </c>
      <c r="AX5371" s="12" t="s">
        <v>72</v>
      </c>
      <c r="AY5371" s="195" t="s">
        <v>177</v>
      </c>
    </row>
    <row r="5372" spans="2:51" s="12" customFormat="1" ht="12">
      <c r="B5372" s="194"/>
      <c r="D5372" s="191" t="s">
        <v>188</v>
      </c>
      <c r="E5372" s="195" t="s">
        <v>3</v>
      </c>
      <c r="F5372" s="196" t="s">
        <v>3588</v>
      </c>
      <c r="H5372" s="197">
        <v>18.6</v>
      </c>
      <c r="I5372" s="198"/>
      <c r="L5372" s="194"/>
      <c r="M5372" s="199"/>
      <c r="N5372" s="200"/>
      <c r="O5372" s="200"/>
      <c r="P5372" s="200"/>
      <c r="Q5372" s="200"/>
      <c r="R5372" s="200"/>
      <c r="S5372" s="200"/>
      <c r="T5372" s="201"/>
      <c r="AT5372" s="195" t="s">
        <v>188</v>
      </c>
      <c r="AU5372" s="195" t="s">
        <v>81</v>
      </c>
      <c r="AV5372" s="12" t="s">
        <v>81</v>
      </c>
      <c r="AW5372" s="12" t="s">
        <v>34</v>
      </c>
      <c r="AX5372" s="12" t="s">
        <v>72</v>
      </c>
      <c r="AY5372" s="195" t="s">
        <v>177</v>
      </c>
    </row>
    <row r="5373" spans="2:51" s="12" customFormat="1" ht="12">
      <c r="B5373" s="194"/>
      <c r="D5373" s="191" t="s">
        <v>188</v>
      </c>
      <c r="E5373" s="195" t="s">
        <v>3</v>
      </c>
      <c r="F5373" s="196" t="s">
        <v>3588</v>
      </c>
      <c r="H5373" s="197">
        <v>18.6</v>
      </c>
      <c r="I5373" s="198"/>
      <c r="L5373" s="194"/>
      <c r="M5373" s="199"/>
      <c r="N5373" s="200"/>
      <c r="O5373" s="200"/>
      <c r="P5373" s="200"/>
      <c r="Q5373" s="200"/>
      <c r="R5373" s="200"/>
      <c r="S5373" s="200"/>
      <c r="T5373" s="201"/>
      <c r="AT5373" s="195" t="s">
        <v>188</v>
      </c>
      <c r="AU5373" s="195" t="s">
        <v>81</v>
      </c>
      <c r="AV5373" s="12" t="s">
        <v>81</v>
      </c>
      <c r="AW5373" s="12" t="s">
        <v>34</v>
      </c>
      <c r="AX5373" s="12" t="s">
        <v>72</v>
      </c>
      <c r="AY5373" s="195" t="s">
        <v>177</v>
      </c>
    </row>
    <row r="5374" spans="2:51" s="12" customFormat="1" ht="12">
      <c r="B5374" s="194"/>
      <c r="D5374" s="191" t="s">
        <v>188</v>
      </c>
      <c r="E5374" s="195" t="s">
        <v>3</v>
      </c>
      <c r="F5374" s="196" t="s">
        <v>3588</v>
      </c>
      <c r="H5374" s="197">
        <v>18.6</v>
      </c>
      <c r="I5374" s="198"/>
      <c r="L5374" s="194"/>
      <c r="M5374" s="199"/>
      <c r="N5374" s="200"/>
      <c r="O5374" s="200"/>
      <c r="P5374" s="200"/>
      <c r="Q5374" s="200"/>
      <c r="R5374" s="200"/>
      <c r="S5374" s="200"/>
      <c r="T5374" s="201"/>
      <c r="AT5374" s="195" t="s">
        <v>188</v>
      </c>
      <c r="AU5374" s="195" t="s">
        <v>81</v>
      </c>
      <c r="AV5374" s="12" t="s">
        <v>81</v>
      </c>
      <c r="AW5374" s="12" t="s">
        <v>34</v>
      </c>
      <c r="AX5374" s="12" t="s">
        <v>72</v>
      </c>
      <c r="AY5374" s="195" t="s">
        <v>177</v>
      </c>
    </row>
    <row r="5375" spans="2:51" s="12" customFormat="1" ht="12">
      <c r="B5375" s="194"/>
      <c r="D5375" s="191" t="s">
        <v>188</v>
      </c>
      <c r="E5375" s="195" t="s">
        <v>3</v>
      </c>
      <c r="F5375" s="196" t="s">
        <v>3588</v>
      </c>
      <c r="H5375" s="197">
        <v>18.6</v>
      </c>
      <c r="I5375" s="198"/>
      <c r="L5375" s="194"/>
      <c r="M5375" s="199"/>
      <c r="N5375" s="200"/>
      <c r="O5375" s="200"/>
      <c r="P5375" s="200"/>
      <c r="Q5375" s="200"/>
      <c r="R5375" s="200"/>
      <c r="S5375" s="200"/>
      <c r="T5375" s="201"/>
      <c r="AT5375" s="195" t="s">
        <v>188</v>
      </c>
      <c r="AU5375" s="195" t="s">
        <v>81</v>
      </c>
      <c r="AV5375" s="12" t="s">
        <v>81</v>
      </c>
      <c r="AW5375" s="12" t="s">
        <v>34</v>
      </c>
      <c r="AX5375" s="12" t="s">
        <v>72</v>
      </c>
      <c r="AY5375" s="195" t="s">
        <v>177</v>
      </c>
    </row>
    <row r="5376" spans="2:51" s="12" customFormat="1" ht="12">
      <c r="B5376" s="194"/>
      <c r="D5376" s="191" t="s">
        <v>188</v>
      </c>
      <c r="E5376" s="195" t="s">
        <v>3</v>
      </c>
      <c r="F5376" s="196" t="s">
        <v>3589</v>
      </c>
      <c r="H5376" s="197">
        <v>33.12</v>
      </c>
      <c r="I5376" s="198"/>
      <c r="L5376" s="194"/>
      <c r="M5376" s="199"/>
      <c r="N5376" s="200"/>
      <c r="O5376" s="200"/>
      <c r="P5376" s="200"/>
      <c r="Q5376" s="200"/>
      <c r="R5376" s="200"/>
      <c r="S5376" s="200"/>
      <c r="T5376" s="201"/>
      <c r="AT5376" s="195" t="s">
        <v>188</v>
      </c>
      <c r="AU5376" s="195" t="s">
        <v>81</v>
      </c>
      <c r="AV5376" s="12" t="s">
        <v>81</v>
      </c>
      <c r="AW5376" s="12" t="s">
        <v>34</v>
      </c>
      <c r="AX5376" s="12" t="s">
        <v>72</v>
      </c>
      <c r="AY5376" s="195" t="s">
        <v>177</v>
      </c>
    </row>
    <row r="5377" spans="2:51" s="12" customFormat="1" ht="12">
      <c r="B5377" s="194"/>
      <c r="D5377" s="191" t="s">
        <v>188</v>
      </c>
      <c r="E5377" s="195" t="s">
        <v>3</v>
      </c>
      <c r="F5377" s="196" t="s">
        <v>3590</v>
      </c>
      <c r="H5377" s="197">
        <v>21.8</v>
      </c>
      <c r="I5377" s="198"/>
      <c r="L5377" s="194"/>
      <c r="M5377" s="199"/>
      <c r="N5377" s="200"/>
      <c r="O5377" s="200"/>
      <c r="P5377" s="200"/>
      <c r="Q5377" s="200"/>
      <c r="R5377" s="200"/>
      <c r="S5377" s="200"/>
      <c r="T5377" s="201"/>
      <c r="AT5377" s="195" t="s">
        <v>188</v>
      </c>
      <c r="AU5377" s="195" t="s">
        <v>81</v>
      </c>
      <c r="AV5377" s="12" t="s">
        <v>81</v>
      </c>
      <c r="AW5377" s="12" t="s">
        <v>34</v>
      </c>
      <c r="AX5377" s="12" t="s">
        <v>72</v>
      </c>
      <c r="AY5377" s="195" t="s">
        <v>177</v>
      </c>
    </row>
    <row r="5378" spans="2:51" s="12" customFormat="1" ht="12">
      <c r="B5378" s="194"/>
      <c r="D5378" s="191" t="s">
        <v>188</v>
      </c>
      <c r="E5378" s="195" t="s">
        <v>3</v>
      </c>
      <c r="F5378" s="196" t="s">
        <v>3558</v>
      </c>
      <c r="H5378" s="197">
        <v>36.3</v>
      </c>
      <c r="I5378" s="198"/>
      <c r="L5378" s="194"/>
      <c r="M5378" s="199"/>
      <c r="N5378" s="200"/>
      <c r="O5378" s="200"/>
      <c r="P5378" s="200"/>
      <c r="Q5378" s="200"/>
      <c r="R5378" s="200"/>
      <c r="S5378" s="200"/>
      <c r="T5378" s="201"/>
      <c r="AT5378" s="195" t="s">
        <v>188</v>
      </c>
      <c r="AU5378" s="195" t="s">
        <v>81</v>
      </c>
      <c r="AV5378" s="12" t="s">
        <v>81</v>
      </c>
      <c r="AW5378" s="12" t="s">
        <v>34</v>
      </c>
      <c r="AX5378" s="12" t="s">
        <v>72</v>
      </c>
      <c r="AY5378" s="195" t="s">
        <v>177</v>
      </c>
    </row>
    <row r="5379" spans="2:51" s="12" customFormat="1" ht="12">
      <c r="B5379" s="194"/>
      <c r="D5379" s="191" t="s">
        <v>188</v>
      </c>
      <c r="E5379" s="195" t="s">
        <v>3</v>
      </c>
      <c r="F5379" s="196" t="s">
        <v>3591</v>
      </c>
      <c r="H5379" s="197">
        <v>31.9</v>
      </c>
      <c r="I5379" s="198"/>
      <c r="L5379" s="194"/>
      <c r="M5379" s="199"/>
      <c r="N5379" s="200"/>
      <c r="O5379" s="200"/>
      <c r="P5379" s="200"/>
      <c r="Q5379" s="200"/>
      <c r="R5379" s="200"/>
      <c r="S5379" s="200"/>
      <c r="T5379" s="201"/>
      <c r="AT5379" s="195" t="s">
        <v>188</v>
      </c>
      <c r="AU5379" s="195" t="s">
        <v>81</v>
      </c>
      <c r="AV5379" s="12" t="s">
        <v>81</v>
      </c>
      <c r="AW5379" s="12" t="s">
        <v>34</v>
      </c>
      <c r="AX5379" s="12" t="s">
        <v>72</v>
      </c>
      <c r="AY5379" s="195" t="s">
        <v>177</v>
      </c>
    </row>
    <row r="5380" spans="2:51" s="12" customFormat="1" ht="12">
      <c r="B5380" s="194"/>
      <c r="D5380" s="191" t="s">
        <v>188</v>
      </c>
      <c r="E5380" s="195" t="s">
        <v>3</v>
      </c>
      <c r="F5380" s="196" t="s">
        <v>3592</v>
      </c>
      <c r="H5380" s="197">
        <v>10.6</v>
      </c>
      <c r="I5380" s="198"/>
      <c r="L5380" s="194"/>
      <c r="M5380" s="199"/>
      <c r="N5380" s="200"/>
      <c r="O5380" s="200"/>
      <c r="P5380" s="200"/>
      <c r="Q5380" s="200"/>
      <c r="R5380" s="200"/>
      <c r="S5380" s="200"/>
      <c r="T5380" s="201"/>
      <c r="AT5380" s="195" t="s">
        <v>188</v>
      </c>
      <c r="AU5380" s="195" t="s">
        <v>81</v>
      </c>
      <c r="AV5380" s="12" t="s">
        <v>81</v>
      </c>
      <c r="AW5380" s="12" t="s">
        <v>34</v>
      </c>
      <c r="AX5380" s="12" t="s">
        <v>72</v>
      </c>
      <c r="AY5380" s="195" t="s">
        <v>177</v>
      </c>
    </row>
    <row r="5381" spans="2:51" s="12" customFormat="1" ht="12">
      <c r="B5381" s="194"/>
      <c r="D5381" s="191" t="s">
        <v>188</v>
      </c>
      <c r="E5381" s="195" t="s">
        <v>3</v>
      </c>
      <c r="F5381" s="196" t="s">
        <v>3593</v>
      </c>
      <c r="H5381" s="197">
        <v>14</v>
      </c>
      <c r="I5381" s="198"/>
      <c r="L5381" s="194"/>
      <c r="M5381" s="199"/>
      <c r="N5381" s="200"/>
      <c r="O5381" s="200"/>
      <c r="P5381" s="200"/>
      <c r="Q5381" s="200"/>
      <c r="R5381" s="200"/>
      <c r="S5381" s="200"/>
      <c r="T5381" s="201"/>
      <c r="AT5381" s="195" t="s">
        <v>188</v>
      </c>
      <c r="AU5381" s="195" t="s">
        <v>81</v>
      </c>
      <c r="AV5381" s="12" t="s">
        <v>81</v>
      </c>
      <c r="AW5381" s="12" t="s">
        <v>34</v>
      </c>
      <c r="AX5381" s="12" t="s">
        <v>72</v>
      </c>
      <c r="AY5381" s="195" t="s">
        <v>177</v>
      </c>
    </row>
    <row r="5382" spans="2:51" s="12" customFormat="1" ht="12">
      <c r="B5382" s="194"/>
      <c r="D5382" s="191" t="s">
        <v>188</v>
      </c>
      <c r="E5382" s="195" t="s">
        <v>3</v>
      </c>
      <c r="F5382" s="196" t="s">
        <v>3562</v>
      </c>
      <c r="H5382" s="197">
        <v>26</v>
      </c>
      <c r="I5382" s="198"/>
      <c r="L5382" s="194"/>
      <c r="M5382" s="199"/>
      <c r="N5382" s="200"/>
      <c r="O5382" s="200"/>
      <c r="P5382" s="200"/>
      <c r="Q5382" s="200"/>
      <c r="R5382" s="200"/>
      <c r="S5382" s="200"/>
      <c r="T5382" s="201"/>
      <c r="AT5382" s="195" t="s">
        <v>188</v>
      </c>
      <c r="AU5382" s="195" t="s">
        <v>81</v>
      </c>
      <c r="AV5382" s="12" t="s">
        <v>81</v>
      </c>
      <c r="AW5382" s="12" t="s">
        <v>34</v>
      </c>
      <c r="AX5382" s="12" t="s">
        <v>72</v>
      </c>
      <c r="AY5382" s="195" t="s">
        <v>177</v>
      </c>
    </row>
    <row r="5383" spans="2:51" s="12" customFormat="1" ht="12">
      <c r="B5383" s="194"/>
      <c r="D5383" s="191" t="s">
        <v>188</v>
      </c>
      <c r="E5383" s="195" t="s">
        <v>3</v>
      </c>
      <c r="F5383" s="196" t="s">
        <v>3563</v>
      </c>
      <c r="H5383" s="197">
        <v>21.4</v>
      </c>
      <c r="I5383" s="198"/>
      <c r="L5383" s="194"/>
      <c r="M5383" s="199"/>
      <c r="N5383" s="200"/>
      <c r="O5383" s="200"/>
      <c r="P5383" s="200"/>
      <c r="Q5383" s="200"/>
      <c r="R5383" s="200"/>
      <c r="S5383" s="200"/>
      <c r="T5383" s="201"/>
      <c r="AT5383" s="195" t="s">
        <v>188</v>
      </c>
      <c r="AU5383" s="195" t="s">
        <v>81</v>
      </c>
      <c r="AV5383" s="12" t="s">
        <v>81</v>
      </c>
      <c r="AW5383" s="12" t="s">
        <v>34</v>
      </c>
      <c r="AX5383" s="12" t="s">
        <v>72</v>
      </c>
      <c r="AY5383" s="195" t="s">
        <v>177</v>
      </c>
    </row>
    <row r="5384" spans="2:51" s="12" customFormat="1" ht="12">
      <c r="B5384" s="194"/>
      <c r="D5384" s="191" t="s">
        <v>188</v>
      </c>
      <c r="E5384" s="195" t="s">
        <v>3</v>
      </c>
      <c r="F5384" s="196" t="s">
        <v>3594</v>
      </c>
      <c r="H5384" s="197">
        <v>13</v>
      </c>
      <c r="I5384" s="198"/>
      <c r="L5384" s="194"/>
      <c r="M5384" s="199"/>
      <c r="N5384" s="200"/>
      <c r="O5384" s="200"/>
      <c r="P5384" s="200"/>
      <c r="Q5384" s="200"/>
      <c r="R5384" s="200"/>
      <c r="S5384" s="200"/>
      <c r="T5384" s="201"/>
      <c r="AT5384" s="195" t="s">
        <v>188</v>
      </c>
      <c r="AU5384" s="195" t="s">
        <v>81</v>
      </c>
      <c r="AV5384" s="12" t="s">
        <v>81</v>
      </c>
      <c r="AW5384" s="12" t="s">
        <v>34</v>
      </c>
      <c r="AX5384" s="12" t="s">
        <v>72</v>
      </c>
      <c r="AY5384" s="195" t="s">
        <v>177</v>
      </c>
    </row>
    <row r="5385" spans="2:51" s="12" customFormat="1" ht="12">
      <c r="B5385" s="194"/>
      <c r="D5385" s="191" t="s">
        <v>188</v>
      </c>
      <c r="E5385" s="195" t="s">
        <v>3</v>
      </c>
      <c r="F5385" s="196" t="s">
        <v>3594</v>
      </c>
      <c r="H5385" s="197">
        <v>13</v>
      </c>
      <c r="I5385" s="198"/>
      <c r="L5385" s="194"/>
      <c r="M5385" s="199"/>
      <c r="N5385" s="200"/>
      <c r="O5385" s="200"/>
      <c r="P5385" s="200"/>
      <c r="Q5385" s="200"/>
      <c r="R5385" s="200"/>
      <c r="S5385" s="200"/>
      <c r="T5385" s="201"/>
      <c r="AT5385" s="195" t="s">
        <v>188</v>
      </c>
      <c r="AU5385" s="195" t="s">
        <v>81</v>
      </c>
      <c r="AV5385" s="12" t="s">
        <v>81</v>
      </c>
      <c r="AW5385" s="12" t="s">
        <v>34</v>
      </c>
      <c r="AX5385" s="12" t="s">
        <v>72</v>
      </c>
      <c r="AY5385" s="195" t="s">
        <v>177</v>
      </c>
    </row>
    <row r="5386" spans="2:51" s="12" customFormat="1" ht="12">
      <c r="B5386" s="194"/>
      <c r="D5386" s="191" t="s">
        <v>188</v>
      </c>
      <c r="E5386" s="195" t="s">
        <v>3</v>
      </c>
      <c r="F5386" s="196" t="s">
        <v>3562</v>
      </c>
      <c r="H5386" s="197">
        <v>26</v>
      </c>
      <c r="I5386" s="198"/>
      <c r="L5386" s="194"/>
      <c r="M5386" s="199"/>
      <c r="N5386" s="200"/>
      <c r="O5386" s="200"/>
      <c r="P5386" s="200"/>
      <c r="Q5386" s="200"/>
      <c r="R5386" s="200"/>
      <c r="S5386" s="200"/>
      <c r="T5386" s="201"/>
      <c r="AT5386" s="195" t="s">
        <v>188</v>
      </c>
      <c r="AU5386" s="195" t="s">
        <v>81</v>
      </c>
      <c r="AV5386" s="12" t="s">
        <v>81</v>
      </c>
      <c r="AW5386" s="12" t="s">
        <v>34</v>
      </c>
      <c r="AX5386" s="12" t="s">
        <v>72</v>
      </c>
      <c r="AY5386" s="195" t="s">
        <v>177</v>
      </c>
    </row>
    <row r="5387" spans="2:51" s="14" customFormat="1" ht="12">
      <c r="B5387" s="221"/>
      <c r="D5387" s="191" t="s">
        <v>188</v>
      </c>
      <c r="E5387" s="222" t="s">
        <v>3</v>
      </c>
      <c r="F5387" s="223" t="s">
        <v>366</v>
      </c>
      <c r="H5387" s="224">
        <v>1661.2800000000002</v>
      </c>
      <c r="I5387" s="225"/>
      <c r="L5387" s="221"/>
      <c r="M5387" s="226"/>
      <c r="N5387" s="227"/>
      <c r="O5387" s="227"/>
      <c r="P5387" s="227"/>
      <c r="Q5387" s="227"/>
      <c r="R5387" s="227"/>
      <c r="S5387" s="227"/>
      <c r="T5387" s="228"/>
      <c r="AT5387" s="222" t="s">
        <v>188</v>
      </c>
      <c r="AU5387" s="222" t="s">
        <v>81</v>
      </c>
      <c r="AV5387" s="14" t="s">
        <v>194</v>
      </c>
      <c r="AW5387" s="14" t="s">
        <v>34</v>
      </c>
      <c r="AX5387" s="14" t="s">
        <v>72</v>
      </c>
      <c r="AY5387" s="222" t="s">
        <v>177</v>
      </c>
    </row>
    <row r="5388" spans="2:51" s="12" customFormat="1" ht="12">
      <c r="B5388" s="194"/>
      <c r="D5388" s="191" t="s">
        <v>188</v>
      </c>
      <c r="E5388" s="195" t="s">
        <v>3</v>
      </c>
      <c r="F5388" s="196" t="s">
        <v>3528</v>
      </c>
      <c r="H5388" s="197">
        <v>15.2</v>
      </c>
      <c r="I5388" s="198"/>
      <c r="L5388" s="194"/>
      <c r="M5388" s="199"/>
      <c r="N5388" s="200"/>
      <c r="O5388" s="200"/>
      <c r="P5388" s="200"/>
      <c r="Q5388" s="200"/>
      <c r="R5388" s="200"/>
      <c r="S5388" s="200"/>
      <c r="T5388" s="201"/>
      <c r="AT5388" s="195" t="s">
        <v>188</v>
      </c>
      <c r="AU5388" s="195" t="s">
        <v>81</v>
      </c>
      <c r="AV5388" s="12" t="s">
        <v>81</v>
      </c>
      <c r="AW5388" s="12" t="s">
        <v>34</v>
      </c>
      <c r="AX5388" s="12" t="s">
        <v>72</v>
      </c>
      <c r="AY5388" s="195" t="s">
        <v>177</v>
      </c>
    </row>
    <row r="5389" spans="2:51" s="12" customFormat="1" ht="12">
      <c r="B5389" s="194"/>
      <c r="D5389" s="191" t="s">
        <v>188</v>
      </c>
      <c r="E5389" s="195" t="s">
        <v>3</v>
      </c>
      <c r="F5389" s="196" t="s">
        <v>3595</v>
      </c>
      <c r="H5389" s="197">
        <v>44.98</v>
      </c>
      <c r="I5389" s="198"/>
      <c r="L5389" s="194"/>
      <c r="M5389" s="199"/>
      <c r="N5389" s="200"/>
      <c r="O5389" s="200"/>
      <c r="P5389" s="200"/>
      <c r="Q5389" s="200"/>
      <c r="R5389" s="200"/>
      <c r="S5389" s="200"/>
      <c r="T5389" s="201"/>
      <c r="AT5389" s="195" t="s">
        <v>188</v>
      </c>
      <c r="AU5389" s="195" t="s">
        <v>81</v>
      </c>
      <c r="AV5389" s="12" t="s">
        <v>81</v>
      </c>
      <c r="AW5389" s="12" t="s">
        <v>34</v>
      </c>
      <c r="AX5389" s="12" t="s">
        <v>72</v>
      </c>
      <c r="AY5389" s="195" t="s">
        <v>177</v>
      </c>
    </row>
    <row r="5390" spans="2:51" s="12" customFormat="1" ht="12">
      <c r="B5390" s="194"/>
      <c r="D5390" s="191" t="s">
        <v>188</v>
      </c>
      <c r="E5390" s="195" t="s">
        <v>3</v>
      </c>
      <c r="F5390" s="196" t="s">
        <v>3567</v>
      </c>
      <c r="H5390" s="197">
        <v>356.38</v>
      </c>
      <c r="I5390" s="198"/>
      <c r="L5390" s="194"/>
      <c r="M5390" s="199"/>
      <c r="N5390" s="200"/>
      <c r="O5390" s="200"/>
      <c r="P5390" s="200"/>
      <c r="Q5390" s="200"/>
      <c r="R5390" s="200"/>
      <c r="S5390" s="200"/>
      <c r="T5390" s="201"/>
      <c r="AT5390" s="195" t="s">
        <v>188</v>
      </c>
      <c r="AU5390" s="195" t="s">
        <v>81</v>
      </c>
      <c r="AV5390" s="12" t="s">
        <v>81</v>
      </c>
      <c r="AW5390" s="12" t="s">
        <v>34</v>
      </c>
      <c r="AX5390" s="12" t="s">
        <v>72</v>
      </c>
      <c r="AY5390" s="195" t="s">
        <v>177</v>
      </c>
    </row>
    <row r="5391" spans="2:51" s="12" customFormat="1" ht="12">
      <c r="B5391" s="194"/>
      <c r="D5391" s="191" t="s">
        <v>188</v>
      </c>
      <c r="E5391" s="195" t="s">
        <v>3</v>
      </c>
      <c r="F5391" s="196" t="s">
        <v>3568</v>
      </c>
      <c r="H5391" s="197">
        <v>20.8</v>
      </c>
      <c r="I5391" s="198"/>
      <c r="L5391" s="194"/>
      <c r="M5391" s="199"/>
      <c r="N5391" s="200"/>
      <c r="O5391" s="200"/>
      <c r="P5391" s="200"/>
      <c r="Q5391" s="200"/>
      <c r="R5391" s="200"/>
      <c r="S5391" s="200"/>
      <c r="T5391" s="201"/>
      <c r="AT5391" s="195" t="s">
        <v>188</v>
      </c>
      <c r="AU5391" s="195" t="s">
        <v>81</v>
      </c>
      <c r="AV5391" s="12" t="s">
        <v>81</v>
      </c>
      <c r="AW5391" s="12" t="s">
        <v>34</v>
      </c>
      <c r="AX5391" s="12" t="s">
        <v>72</v>
      </c>
      <c r="AY5391" s="195" t="s">
        <v>177</v>
      </c>
    </row>
    <row r="5392" spans="2:51" s="12" customFormat="1" ht="12">
      <c r="B5392" s="194"/>
      <c r="D5392" s="191" t="s">
        <v>188</v>
      </c>
      <c r="E5392" s="195" t="s">
        <v>3</v>
      </c>
      <c r="F5392" s="196" t="s">
        <v>3532</v>
      </c>
      <c r="H5392" s="197">
        <v>15.8</v>
      </c>
      <c r="I5392" s="198"/>
      <c r="L5392" s="194"/>
      <c r="M5392" s="199"/>
      <c r="N5392" s="200"/>
      <c r="O5392" s="200"/>
      <c r="P5392" s="200"/>
      <c r="Q5392" s="200"/>
      <c r="R5392" s="200"/>
      <c r="S5392" s="200"/>
      <c r="T5392" s="201"/>
      <c r="AT5392" s="195" t="s">
        <v>188</v>
      </c>
      <c r="AU5392" s="195" t="s">
        <v>81</v>
      </c>
      <c r="AV5392" s="12" t="s">
        <v>81</v>
      </c>
      <c r="AW5392" s="12" t="s">
        <v>34</v>
      </c>
      <c r="AX5392" s="12" t="s">
        <v>72</v>
      </c>
      <c r="AY5392" s="195" t="s">
        <v>177</v>
      </c>
    </row>
    <row r="5393" spans="2:51" s="12" customFormat="1" ht="12">
      <c r="B5393" s="194"/>
      <c r="D5393" s="191" t="s">
        <v>188</v>
      </c>
      <c r="E5393" s="195" t="s">
        <v>3</v>
      </c>
      <c r="F5393" s="196" t="s">
        <v>3532</v>
      </c>
      <c r="H5393" s="197">
        <v>15.8</v>
      </c>
      <c r="I5393" s="198"/>
      <c r="L5393" s="194"/>
      <c r="M5393" s="199"/>
      <c r="N5393" s="200"/>
      <c r="O5393" s="200"/>
      <c r="P5393" s="200"/>
      <c r="Q5393" s="200"/>
      <c r="R5393" s="200"/>
      <c r="S5393" s="200"/>
      <c r="T5393" s="201"/>
      <c r="AT5393" s="195" t="s">
        <v>188</v>
      </c>
      <c r="AU5393" s="195" t="s">
        <v>81</v>
      </c>
      <c r="AV5393" s="12" t="s">
        <v>81</v>
      </c>
      <c r="AW5393" s="12" t="s">
        <v>34</v>
      </c>
      <c r="AX5393" s="12" t="s">
        <v>72</v>
      </c>
      <c r="AY5393" s="195" t="s">
        <v>177</v>
      </c>
    </row>
    <row r="5394" spans="2:51" s="12" customFormat="1" ht="12">
      <c r="B5394" s="194"/>
      <c r="D5394" s="191" t="s">
        <v>188</v>
      </c>
      <c r="E5394" s="195" t="s">
        <v>3</v>
      </c>
      <c r="F5394" s="196" t="s">
        <v>3569</v>
      </c>
      <c r="H5394" s="197">
        <v>21.8</v>
      </c>
      <c r="I5394" s="198"/>
      <c r="L5394" s="194"/>
      <c r="M5394" s="199"/>
      <c r="N5394" s="200"/>
      <c r="O5394" s="200"/>
      <c r="P5394" s="200"/>
      <c r="Q5394" s="200"/>
      <c r="R5394" s="200"/>
      <c r="S5394" s="200"/>
      <c r="T5394" s="201"/>
      <c r="AT5394" s="195" t="s">
        <v>188</v>
      </c>
      <c r="AU5394" s="195" t="s">
        <v>81</v>
      </c>
      <c r="AV5394" s="12" t="s">
        <v>81</v>
      </c>
      <c r="AW5394" s="12" t="s">
        <v>34</v>
      </c>
      <c r="AX5394" s="12" t="s">
        <v>72</v>
      </c>
      <c r="AY5394" s="195" t="s">
        <v>177</v>
      </c>
    </row>
    <row r="5395" spans="2:51" s="12" customFormat="1" ht="12">
      <c r="B5395" s="194"/>
      <c r="D5395" s="191" t="s">
        <v>188</v>
      </c>
      <c r="E5395" s="195" t="s">
        <v>3</v>
      </c>
      <c r="F5395" s="196" t="s">
        <v>3570</v>
      </c>
      <c r="H5395" s="197">
        <v>23.2</v>
      </c>
      <c r="I5395" s="198"/>
      <c r="L5395" s="194"/>
      <c r="M5395" s="199"/>
      <c r="N5395" s="200"/>
      <c r="O5395" s="200"/>
      <c r="P5395" s="200"/>
      <c r="Q5395" s="200"/>
      <c r="R5395" s="200"/>
      <c r="S5395" s="200"/>
      <c r="T5395" s="201"/>
      <c r="AT5395" s="195" t="s">
        <v>188</v>
      </c>
      <c r="AU5395" s="195" t="s">
        <v>81</v>
      </c>
      <c r="AV5395" s="12" t="s">
        <v>81</v>
      </c>
      <c r="AW5395" s="12" t="s">
        <v>34</v>
      </c>
      <c r="AX5395" s="12" t="s">
        <v>72</v>
      </c>
      <c r="AY5395" s="195" t="s">
        <v>177</v>
      </c>
    </row>
    <row r="5396" spans="2:51" s="12" customFormat="1" ht="12">
      <c r="B5396" s="194"/>
      <c r="D5396" s="191" t="s">
        <v>188</v>
      </c>
      <c r="E5396" s="195" t="s">
        <v>3</v>
      </c>
      <c r="F5396" s="196" t="s">
        <v>3571</v>
      </c>
      <c r="H5396" s="197">
        <v>23.8</v>
      </c>
      <c r="I5396" s="198"/>
      <c r="L5396" s="194"/>
      <c r="M5396" s="199"/>
      <c r="N5396" s="200"/>
      <c r="O5396" s="200"/>
      <c r="P5396" s="200"/>
      <c r="Q5396" s="200"/>
      <c r="R5396" s="200"/>
      <c r="S5396" s="200"/>
      <c r="T5396" s="201"/>
      <c r="AT5396" s="195" t="s">
        <v>188</v>
      </c>
      <c r="AU5396" s="195" t="s">
        <v>81</v>
      </c>
      <c r="AV5396" s="12" t="s">
        <v>81</v>
      </c>
      <c r="AW5396" s="12" t="s">
        <v>34</v>
      </c>
      <c r="AX5396" s="12" t="s">
        <v>72</v>
      </c>
      <c r="AY5396" s="195" t="s">
        <v>177</v>
      </c>
    </row>
    <row r="5397" spans="2:51" s="12" customFormat="1" ht="12">
      <c r="B5397" s="194"/>
      <c r="D5397" s="191" t="s">
        <v>188</v>
      </c>
      <c r="E5397" s="195" t="s">
        <v>3</v>
      </c>
      <c r="F5397" s="196" t="s">
        <v>3572</v>
      </c>
      <c r="H5397" s="197">
        <v>18</v>
      </c>
      <c r="I5397" s="198"/>
      <c r="L5397" s="194"/>
      <c r="M5397" s="199"/>
      <c r="N5397" s="200"/>
      <c r="O5397" s="200"/>
      <c r="P5397" s="200"/>
      <c r="Q5397" s="200"/>
      <c r="R5397" s="200"/>
      <c r="S5397" s="200"/>
      <c r="T5397" s="201"/>
      <c r="AT5397" s="195" t="s">
        <v>188</v>
      </c>
      <c r="AU5397" s="195" t="s">
        <v>81</v>
      </c>
      <c r="AV5397" s="12" t="s">
        <v>81</v>
      </c>
      <c r="AW5397" s="12" t="s">
        <v>34</v>
      </c>
      <c r="AX5397" s="12" t="s">
        <v>72</v>
      </c>
      <c r="AY5397" s="195" t="s">
        <v>177</v>
      </c>
    </row>
    <row r="5398" spans="2:51" s="12" customFormat="1" ht="12">
      <c r="B5398" s="194"/>
      <c r="D5398" s="191" t="s">
        <v>188</v>
      </c>
      <c r="E5398" s="195" t="s">
        <v>3</v>
      </c>
      <c r="F5398" s="196" t="s">
        <v>3573</v>
      </c>
      <c r="H5398" s="197">
        <v>10</v>
      </c>
      <c r="I5398" s="198"/>
      <c r="L5398" s="194"/>
      <c r="M5398" s="199"/>
      <c r="N5398" s="200"/>
      <c r="O5398" s="200"/>
      <c r="P5398" s="200"/>
      <c r="Q5398" s="200"/>
      <c r="R5398" s="200"/>
      <c r="S5398" s="200"/>
      <c r="T5398" s="201"/>
      <c r="AT5398" s="195" t="s">
        <v>188</v>
      </c>
      <c r="AU5398" s="195" t="s">
        <v>81</v>
      </c>
      <c r="AV5398" s="12" t="s">
        <v>81</v>
      </c>
      <c r="AW5398" s="12" t="s">
        <v>34</v>
      </c>
      <c r="AX5398" s="12" t="s">
        <v>72</v>
      </c>
      <c r="AY5398" s="195" t="s">
        <v>177</v>
      </c>
    </row>
    <row r="5399" spans="2:51" s="12" customFormat="1" ht="12">
      <c r="B5399" s="194"/>
      <c r="D5399" s="191" t="s">
        <v>188</v>
      </c>
      <c r="E5399" s="195" t="s">
        <v>3</v>
      </c>
      <c r="F5399" s="196" t="s">
        <v>3574</v>
      </c>
      <c r="H5399" s="197">
        <v>7.4</v>
      </c>
      <c r="I5399" s="198"/>
      <c r="L5399" s="194"/>
      <c r="M5399" s="199"/>
      <c r="N5399" s="200"/>
      <c r="O5399" s="200"/>
      <c r="P5399" s="200"/>
      <c r="Q5399" s="200"/>
      <c r="R5399" s="200"/>
      <c r="S5399" s="200"/>
      <c r="T5399" s="201"/>
      <c r="AT5399" s="195" t="s">
        <v>188</v>
      </c>
      <c r="AU5399" s="195" t="s">
        <v>81</v>
      </c>
      <c r="AV5399" s="12" t="s">
        <v>81</v>
      </c>
      <c r="AW5399" s="12" t="s">
        <v>34</v>
      </c>
      <c r="AX5399" s="12" t="s">
        <v>72</v>
      </c>
      <c r="AY5399" s="195" t="s">
        <v>177</v>
      </c>
    </row>
    <row r="5400" spans="2:51" s="12" customFormat="1" ht="12">
      <c r="B5400" s="194"/>
      <c r="D5400" s="191" t="s">
        <v>188</v>
      </c>
      <c r="E5400" s="195" t="s">
        <v>3</v>
      </c>
      <c r="F5400" s="196" t="s">
        <v>3575</v>
      </c>
      <c r="H5400" s="197">
        <v>7.2</v>
      </c>
      <c r="I5400" s="198"/>
      <c r="L5400" s="194"/>
      <c r="M5400" s="199"/>
      <c r="N5400" s="200"/>
      <c r="O5400" s="200"/>
      <c r="P5400" s="200"/>
      <c r="Q5400" s="200"/>
      <c r="R5400" s="200"/>
      <c r="S5400" s="200"/>
      <c r="T5400" s="201"/>
      <c r="AT5400" s="195" t="s">
        <v>188</v>
      </c>
      <c r="AU5400" s="195" t="s">
        <v>81</v>
      </c>
      <c r="AV5400" s="12" t="s">
        <v>81</v>
      </c>
      <c r="AW5400" s="12" t="s">
        <v>34</v>
      </c>
      <c r="AX5400" s="12" t="s">
        <v>72</v>
      </c>
      <c r="AY5400" s="195" t="s">
        <v>177</v>
      </c>
    </row>
    <row r="5401" spans="2:51" s="12" customFormat="1" ht="12">
      <c r="B5401" s="194"/>
      <c r="D5401" s="191" t="s">
        <v>188</v>
      </c>
      <c r="E5401" s="195" t="s">
        <v>3</v>
      </c>
      <c r="F5401" s="196" t="s">
        <v>3576</v>
      </c>
      <c r="H5401" s="197">
        <v>9.8</v>
      </c>
      <c r="I5401" s="198"/>
      <c r="L5401" s="194"/>
      <c r="M5401" s="199"/>
      <c r="N5401" s="200"/>
      <c r="O5401" s="200"/>
      <c r="P5401" s="200"/>
      <c r="Q5401" s="200"/>
      <c r="R5401" s="200"/>
      <c r="S5401" s="200"/>
      <c r="T5401" s="201"/>
      <c r="AT5401" s="195" t="s">
        <v>188</v>
      </c>
      <c r="AU5401" s="195" t="s">
        <v>81</v>
      </c>
      <c r="AV5401" s="12" t="s">
        <v>81</v>
      </c>
      <c r="AW5401" s="12" t="s">
        <v>34</v>
      </c>
      <c r="AX5401" s="12" t="s">
        <v>72</v>
      </c>
      <c r="AY5401" s="195" t="s">
        <v>177</v>
      </c>
    </row>
    <row r="5402" spans="2:51" s="12" customFormat="1" ht="12">
      <c r="B5402" s="194"/>
      <c r="D5402" s="191" t="s">
        <v>188</v>
      </c>
      <c r="E5402" s="195" t="s">
        <v>3</v>
      </c>
      <c r="F5402" s="196" t="s">
        <v>3577</v>
      </c>
      <c r="H5402" s="197">
        <v>17.6</v>
      </c>
      <c r="I5402" s="198"/>
      <c r="L5402" s="194"/>
      <c r="M5402" s="199"/>
      <c r="N5402" s="200"/>
      <c r="O5402" s="200"/>
      <c r="P5402" s="200"/>
      <c r="Q5402" s="200"/>
      <c r="R5402" s="200"/>
      <c r="S5402" s="200"/>
      <c r="T5402" s="201"/>
      <c r="AT5402" s="195" t="s">
        <v>188</v>
      </c>
      <c r="AU5402" s="195" t="s">
        <v>81</v>
      </c>
      <c r="AV5402" s="12" t="s">
        <v>81</v>
      </c>
      <c r="AW5402" s="12" t="s">
        <v>34</v>
      </c>
      <c r="AX5402" s="12" t="s">
        <v>72</v>
      </c>
      <c r="AY5402" s="195" t="s">
        <v>177</v>
      </c>
    </row>
    <row r="5403" spans="2:51" s="12" customFormat="1" ht="12">
      <c r="B5403" s="194"/>
      <c r="D5403" s="191" t="s">
        <v>188</v>
      </c>
      <c r="E5403" s="195" t="s">
        <v>3</v>
      </c>
      <c r="F5403" s="196" t="s">
        <v>3483</v>
      </c>
      <c r="H5403" s="197">
        <v>8.8</v>
      </c>
      <c r="I5403" s="198"/>
      <c r="L5403" s="194"/>
      <c r="M5403" s="199"/>
      <c r="N5403" s="200"/>
      <c r="O5403" s="200"/>
      <c r="P5403" s="200"/>
      <c r="Q5403" s="200"/>
      <c r="R5403" s="200"/>
      <c r="S5403" s="200"/>
      <c r="T5403" s="201"/>
      <c r="AT5403" s="195" t="s">
        <v>188</v>
      </c>
      <c r="AU5403" s="195" t="s">
        <v>81</v>
      </c>
      <c r="AV5403" s="12" t="s">
        <v>81</v>
      </c>
      <c r="AW5403" s="12" t="s">
        <v>34</v>
      </c>
      <c r="AX5403" s="12" t="s">
        <v>72</v>
      </c>
      <c r="AY5403" s="195" t="s">
        <v>177</v>
      </c>
    </row>
    <row r="5404" spans="2:51" s="12" customFormat="1" ht="12">
      <c r="B5404" s="194"/>
      <c r="D5404" s="191" t="s">
        <v>188</v>
      </c>
      <c r="E5404" s="195" t="s">
        <v>3</v>
      </c>
      <c r="F5404" s="196" t="s">
        <v>3578</v>
      </c>
      <c r="H5404" s="197">
        <v>30.48</v>
      </c>
      <c r="I5404" s="198"/>
      <c r="L5404" s="194"/>
      <c r="M5404" s="199"/>
      <c r="N5404" s="200"/>
      <c r="O5404" s="200"/>
      <c r="P5404" s="200"/>
      <c r="Q5404" s="200"/>
      <c r="R5404" s="200"/>
      <c r="S5404" s="200"/>
      <c r="T5404" s="201"/>
      <c r="AT5404" s="195" t="s">
        <v>188</v>
      </c>
      <c r="AU5404" s="195" t="s">
        <v>81</v>
      </c>
      <c r="AV5404" s="12" t="s">
        <v>81</v>
      </c>
      <c r="AW5404" s="12" t="s">
        <v>34</v>
      </c>
      <c r="AX5404" s="12" t="s">
        <v>72</v>
      </c>
      <c r="AY5404" s="195" t="s">
        <v>177</v>
      </c>
    </row>
    <row r="5405" spans="2:51" s="12" customFormat="1" ht="12">
      <c r="B5405" s="194"/>
      <c r="D5405" s="191" t="s">
        <v>188</v>
      </c>
      <c r="E5405" s="195" t="s">
        <v>3</v>
      </c>
      <c r="F5405" s="196" t="s">
        <v>3579</v>
      </c>
      <c r="H5405" s="197">
        <v>31.2</v>
      </c>
      <c r="I5405" s="198"/>
      <c r="L5405" s="194"/>
      <c r="M5405" s="199"/>
      <c r="N5405" s="200"/>
      <c r="O5405" s="200"/>
      <c r="P5405" s="200"/>
      <c r="Q5405" s="200"/>
      <c r="R5405" s="200"/>
      <c r="S5405" s="200"/>
      <c r="T5405" s="201"/>
      <c r="AT5405" s="195" t="s">
        <v>188</v>
      </c>
      <c r="AU5405" s="195" t="s">
        <v>81</v>
      </c>
      <c r="AV5405" s="12" t="s">
        <v>81</v>
      </c>
      <c r="AW5405" s="12" t="s">
        <v>34</v>
      </c>
      <c r="AX5405" s="12" t="s">
        <v>72</v>
      </c>
      <c r="AY5405" s="195" t="s">
        <v>177</v>
      </c>
    </row>
    <row r="5406" spans="2:51" s="12" customFormat="1" ht="12">
      <c r="B5406" s="194"/>
      <c r="D5406" s="191" t="s">
        <v>188</v>
      </c>
      <c r="E5406" s="195" t="s">
        <v>3</v>
      </c>
      <c r="F5406" s="196" t="s">
        <v>3579</v>
      </c>
      <c r="H5406" s="197">
        <v>31.2</v>
      </c>
      <c r="I5406" s="198"/>
      <c r="L5406" s="194"/>
      <c r="M5406" s="199"/>
      <c r="N5406" s="200"/>
      <c r="O5406" s="200"/>
      <c r="P5406" s="200"/>
      <c r="Q5406" s="200"/>
      <c r="R5406" s="200"/>
      <c r="S5406" s="200"/>
      <c r="T5406" s="201"/>
      <c r="AT5406" s="195" t="s">
        <v>188</v>
      </c>
      <c r="AU5406" s="195" t="s">
        <v>81</v>
      </c>
      <c r="AV5406" s="12" t="s">
        <v>81</v>
      </c>
      <c r="AW5406" s="12" t="s">
        <v>34</v>
      </c>
      <c r="AX5406" s="12" t="s">
        <v>72</v>
      </c>
      <c r="AY5406" s="195" t="s">
        <v>177</v>
      </c>
    </row>
    <row r="5407" spans="2:51" s="12" customFormat="1" ht="12">
      <c r="B5407" s="194"/>
      <c r="D5407" s="191" t="s">
        <v>188</v>
      </c>
      <c r="E5407" s="195" t="s">
        <v>3</v>
      </c>
      <c r="F5407" s="196" t="s">
        <v>3579</v>
      </c>
      <c r="H5407" s="197">
        <v>31.2</v>
      </c>
      <c r="I5407" s="198"/>
      <c r="L5407" s="194"/>
      <c r="M5407" s="199"/>
      <c r="N5407" s="200"/>
      <c r="O5407" s="200"/>
      <c r="P5407" s="200"/>
      <c r="Q5407" s="200"/>
      <c r="R5407" s="200"/>
      <c r="S5407" s="200"/>
      <c r="T5407" s="201"/>
      <c r="AT5407" s="195" t="s">
        <v>188</v>
      </c>
      <c r="AU5407" s="195" t="s">
        <v>81</v>
      </c>
      <c r="AV5407" s="12" t="s">
        <v>81</v>
      </c>
      <c r="AW5407" s="12" t="s">
        <v>34</v>
      </c>
      <c r="AX5407" s="12" t="s">
        <v>72</v>
      </c>
      <c r="AY5407" s="195" t="s">
        <v>177</v>
      </c>
    </row>
    <row r="5408" spans="2:51" s="12" customFormat="1" ht="12">
      <c r="B5408" s="194"/>
      <c r="D5408" s="191" t="s">
        <v>188</v>
      </c>
      <c r="E5408" s="195" t="s">
        <v>3</v>
      </c>
      <c r="F5408" s="196" t="s">
        <v>3580</v>
      </c>
      <c r="H5408" s="197">
        <v>31</v>
      </c>
      <c r="I5408" s="198"/>
      <c r="L5408" s="194"/>
      <c r="M5408" s="199"/>
      <c r="N5408" s="200"/>
      <c r="O5408" s="200"/>
      <c r="P5408" s="200"/>
      <c r="Q5408" s="200"/>
      <c r="R5408" s="200"/>
      <c r="S5408" s="200"/>
      <c r="T5408" s="201"/>
      <c r="AT5408" s="195" t="s">
        <v>188</v>
      </c>
      <c r="AU5408" s="195" t="s">
        <v>81</v>
      </c>
      <c r="AV5408" s="12" t="s">
        <v>81</v>
      </c>
      <c r="AW5408" s="12" t="s">
        <v>34</v>
      </c>
      <c r="AX5408" s="12" t="s">
        <v>72</v>
      </c>
      <c r="AY5408" s="195" t="s">
        <v>177</v>
      </c>
    </row>
    <row r="5409" spans="2:51" s="12" customFormat="1" ht="12">
      <c r="B5409" s="194"/>
      <c r="D5409" s="191" t="s">
        <v>188</v>
      </c>
      <c r="E5409" s="195" t="s">
        <v>3</v>
      </c>
      <c r="F5409" s="196" t="s">
        <v>3578</v>
      </c>
      <c r="H5409" s="197">
        <v>30.48</v>
      </c>
      <c r="I5409" s="198"/>
      <c r="L5409" s="194"/>
      <c r="M5409" s="199"/>
      <c r="N5409" s="200"/>
      <c r="O5409" s="200"/>
      <c r="P5409" s="200"/>
      <c r="Q5409" s="200"/>
      <c r="R5409" s="200"/>
      <c r="S5409" s="200"/>
      <c r="T5409" s="201"/>
      <c r="AT5409" s="195" t="s">
        <v>188</v>
      </c>
      <c r="AU5409" s="195" t="s">
        <v>81</v>
      </c>
      <c r="AV5409" s="12" t="s">
        <v>81</v>
      </c>
      <c r="AW5409" s="12" t="s">
        <v>34</v>
      </c>
      <c r="AX5409" s="12" t="s">
        <v>72</v>
      </c>
      <c r="AY5409" s="195" t="s">
        <v>177</v>
      </c>
    </row>
    <row r="5410" spans="2:51" s="12" customFormat="1" ht="12">
      <c r="B5410" s="194"/>
      <c r="D5410" s="191" t="s">
        <v>188</v>
      </c>
      <c r="E5410" s="195" t="s">
        <v>3</v>
      </c>
      <c r="F5410" s="196" t="s">
        <v>3581</v>
      </c>
      <c r="H5410" s="197">
        <v>19.2</v>
      </c>
      <c r="I5410" s="198"/>
      <c r="L5410" s="194"/>
      <c r="M5410" s="199"/>
      <c r="N5410" s="200"/>
      <c r="O5410" s="200"/>
      <c r="P5410" s="200"/>
      <c r="Q5410" s="200"/>
      <c r="R5410" s="200"/>
      <c r="S5410" s="200"/>
      <c r="T5410" s="201"/>
      <c r="AT5410" s="195" t="s">
        <v>188</v>
      </c>
      <c r="AU5410" s="195" t="s">
        <v>81</v>
      </c>
      <c r="AV5410" s="12" t="s">
        <v>81</v>
      </c>
      <c r="AW5410" s="12" t="s">
        <v>34</v>
      </c>
      <c r="AX5410" s="12" t="s">
        <v>72</v>
      </c>
      <c r="AY5410" s="195" t="s">
        <v>177</v>
      </c>
    </row>
    <row r="5411" spans="2:51" s="12" customFormat="1" ht="12">
      <c r="B5411" s="194"/>
      <c r="D5411" s="191" t="s">
        <v>188</v>
      </c>
      <c r="E5411" s="195" t="s">
        <v>3</v>
      </c>
      <c r="F5411" s="196" t="s">
        <v>3581</v>
      </c>
      <c r="H5411" s="197">
        <v>19.2</v>
      </c>
      <c r="I5411" s="198"/>
      <c r="L5411" s="194"/>
      <c r="M5411" s="199"/>
      <c r="N5411" s="200"/>
      <c r="O5411" s="200"/>
      <c r="P5411" s="200"/>
      <c r="Q5411" s="200"/>
      <c r="R5411" s="200"/>
      <c r="S5411" s="200"/>
      <c r="T5411" s="201"/>
      <c r="AT5411" s="195" t="s">
        <v>188</v>
      </c>
      <c r="AU5411" s="195" t="s">
        <v>81</v>
      </c>
      <c r="AV5411" s="12" t="s">
        <v>81</v>
      </c>
      <c r="AW5411" s="12" t="s">
        <v>34</v>
      </c>
      <c r="AX5411" s="12" t="s">
        <v>72</v>
      </c>
      <c r="AY5411" s="195" t="s">
        <v>177</v>
      </c>
    </row>
    <row r="5412" spans="2:51" s="12" customFormat="1" ht="12">
      <c r="B5412" s="194"/>
      <c r="D5412" s="191" t="s">
        <v>188</v>
      </c>
      <c r="E5412" s="195" t="s">
        <v>3</v>
      </c>
      <c r="F5412" s="196" t="s">
        <v>3581</v>
      </c>
      <c r="H5412" s="197">
        <v>19.2</v>
      </c>
      <c r="I5412" s="198"/>
      <c r="L5412" s="194"/>
      <c r="M5412" s="199"/>
      <c r="N5412" s="200"/>
      <c r="O5412" s="200"/>
      <c r="P5412" s="200"/>
      <c r="Q5412" s="200"/>
      <c r="R5412" s="200"/>
      <c r="S5412" s="200"/>
      <c r="T5412" s="201"/>
      <c r="AT5412" s="195" t="s">
        <v>188</v>
      </c>
      <c r="AU5412" s="195" t="s">
        <v>81</v>
      </c>
      <c r="AV5412" s="12" t="s">
        <v>81</v>
      </c>
      <c r="AW5412" s="12" t="s">
        <v>34</v>
      </c>
      <c r="AX5412" s="12" t="s">
        <v>72</v>
      </c>
      <c r="AY5412" s="195" t="s">
        <v>177</v>
      </c>
    </row>
    <row r="5413" spans="2:51" s="12" customFormat="1" ht="12">
      <c r="B5413" s="194"/>
      <c r="D5413" s="191" t="s">
        <v>188</v>
      </c>
      <c r="E5413" s="195" t="s">
        <v>3</v>
      </c>
      <c r="F5413" s="196" t="s">
        <v>3581</v>
      </c>
      <c r="H5413" s="197">
        <v>19.2</v>
      </c>
      <c r="I5413" s="198"/>
      <c r="L5413" s="194"/>
      <c r="M5413" s="199"/>
      <c r="N5413" s="200"/>
      <c r="O5413" s="200"/>
      <c r="P5413" s="200"/>
      <c r="Q5413" s="200"/>
      <c r="R5413" s="200"/>
      <c r="S5413" s="200"/>
      <c r="T5413" s="201"/>
      <c r="AT5413" s="195" t="s">
        <v>188</v>
      </c>
      <c r="AU5413" s="195" t="s">
        <v>81</v>
      </c>
      <c r="AV5413" s="12" t="s">
        <v>81</v>
      </c>
      <c r="AW5413" s="12" t="s">
        <v>34</v>
      </c>
      <c r="AX5413" s="12" t="s">
        <v>72</v>
      </c>
      <c r="AY5413" s="195" t="s">
        <v>177</v>
      </c>
    </row>
    <row r="5414" spans="2:51" s="12" customFormat="1" ht="12">
      <c r="B5414" s="194"/>
      <c r="D5414" s="191" t="s">
        <v>188</v>
      </c>
      <c r="E5414" s="195" t="s">
        <v>3</v>
      </c>
      <c r="F5414" s="196" t="s">
        <v>3582</v>
      </c>
      <c r="H5414" s="197">
        <v>19.32</v>
      </c>
      <c r="I5414" s="198"/>
      <c r="L5414" s="194"/>
      <c r="M5414" s="199"/>
      <c r="N5414" s="200"/>
      <c r="O5414" s="200"/>
      <c r="P5414" s="200"/>
      <c r="Q5414" s="200"/>
      <c r="R5414" s="200"/>
      <c r="S5414" s="200"/>
      <c r="T5414" s="201"/>
      <c r="AT5414" s="195" t="s">
        <v>188</v>
      </c>
      <c r="AU5414" s="195" t="s">
        <v>81</v>
      </c>
      <c r="AV5414" s="12" t="s">
        <v>81</v>
      </c>
      <c r="AW5414" s="12" t="s">
        <v>34</v>
      </c>
      <c r="AX5414" s="12" t="s">
        <v>72</v>
      </c>
      <c r="AY5414" s="195" t="s">
        <v>177</v>
      </c>
    </row>
    <row r="5415" spans="2:51" s="12" customFormat="1" ht="12">
      <c r="B5415" s="194"/>
      <c r="D5415" s="191" t="s">
        <v>188</v>
      </c>
      <c r="E5415" s="195" t="s">
        <v>3</v>
      </c>
      <c r="F5415" s="196" t="s">
        <v>3582</v>
      </c>
      <c r="H5415" s="197">
        <v>19.32</v>
      </c>
      <c r="I5415" s="198"/>
      <c r="L5415" s="194"/>
      <c r="M5415" s="199"/>
      <c r="N5415" s="200"/>
      <c r="O5415" s="200"/>
      <c r="P5415" s="200"/>
      <c r="Q5415" s="200"/>
      <c r="R5415" s="200"/>
      <c r="S5415" s="200"/>
      <c r="T5415" s="201"/>
      <c r="AT5415" s="195" t="s">
        <v>188</v>
      </c>
      <c r="AU5415" s="195" t="s">
        <v>81</v>
      </c>
      <c r="AV5415" s="12" t="s">
        <v>81</v>
      </c>
      <c r="AW5415" s="12" t="s">
        <v>34</v>
      </c>
      <c r="AX5415" s="12" t="s">
        <v>72</v>
      </c>
      <c r="AY5415" s="195" t="s">
        <v>177</v>
      </c>
    </row>
    <row r="5416" spans="2:51" s="12" customFormat="1" ht="12">
      <c r="B5416" s="194"/>
      <c r="D5416" s="191" t="s">
        <v>188</v>
      </c>
      <c r="E5416" s="195" t="s">
        <v>3</v>
      </c>
      <c r="F5416" s="196" t="s">
        <v>3583</v>
      </c>
      <c r="H5416" s="197">
        <v>18.8</v>
      </c>
      <c r="I5416" s="198"/>
      <c r="L5416" s="194"/>
      <c r="M5416" s="199"/>
      <c r="N5416" s="200"/>
      <c r="O5416" s="200"/>
      <c r="P5416" s="200"/>
      <c r="Q5416" s="200"/>
      <c r="R5416" s="200"/>
      <c r="S5416" s="200"/>
      <c r="T5416" s="201"/>
      <c r="AT5416" s="195" t="s">
        <v>188</v>
      </c>
      <c r="AU5416" s="195" t="s">
        <v>81</v>
      </c>
      <c r="AV5416" s="12" t="s">
        <v>81</v>
      </c>
      <c r="AW5416" s="12" t="s">
        <v>34</v>
      </c>
      <c r="AX5416" s="12" t="s">
        <v>72</v>
      </c>
      <c r="AY5416" s="195" t="s">
        <v>177</v>
      </c>
    </row>
    <row r="5417" spans="2:51" s="12" customFormat="1" ht="12">
      <c r="B5417" s="194"/>
      <c r="D5417" s="191" t="s">
        <v>188</v>
      </c>
      <c r="E5417" s="195" t="s">
        <v>3</v>
      </c>
      <c r="F5417" s="196" t="s">
        <v>3549</v>
      </c>
      <c r="H5417" s="197">
        <v>29.02</v>
      </c>
      <c r="I5417" s="198"/>
      <c r="L5417" s="194"/>
      <c r="M5417" s="199"/>
      <c r="N5417" s="200"/>
      <c r="O5417" s="200"/>
      <c r="P5417" s="200"/>
      <c r="Q5417" s="200"/>
      <c r="R5417" s="200"/>
      <c r="S5417" s="200"/>
      <c r="T5417" s="201"/>
      <c r="AT5417" s="195" t="s">
        <v>188</v>
      </c>
      <c r="AU5417" s="195" t="s">
        <v>81</v>
      </c>
      <c r="AV5417" s="12" t="s">
        <v>81</v>
      </c>
      <c r="AW5417" s="12" t="s">
        <v>34</v>
      </c>
      <c r="AX5417" s="12" t="s">
        <v>72</v>
      </c>
      <c r="AY5417" s="195" t="s">
        <v>177</v>
      </c>
    </row>
    <row r="5418" spans="2:51" s="12" customFormat="1" ht="12">
      <c r="B5418" s="194"/>
      <c r="D5418" s="191" t="s">
        <v>188</v>
      </c>
      <c r="E5418" s="195" t="s">
        <v>3</v>
      </c>
      <c r="F5418" s="196" t="s">
        <v>3584</v>
      </c>
      <c r="H5418" s="197">
        <v>35.58</v>
      </c>
      <c r="I5418" s="198"/>
      <c r="L5418" s="194"/>
      <c r="M5418" s="199"/>
      <c r="N5418" s="200"/>
      <c r="O5418" s="200"/>
      <c r="P5418" s="200"/>
      <c r="Q5418" s="200"/>
      <c r="R5418" s="200"/>
      <c r="S5418" s="200"/>
      <c r="T5418" s="201"/>
      <c r="AT5418" s="195" t="s">
        <v>188</v>
      </c>
      <c r="AU5418" s="195" t="s">
        <v>81</v>
      </c>
      <c r="AV5418" s="12" t="s">
        <v>81</v>
      </c>
      <c r="AW5418" s="12" t="s">
        <v>34</v>
      </c>
      <c r="AX5418" s="12" t="s">
        <v>72</v>
      </c>
      <c r="AY5418" s="195" t="s">
        <v>177</v>
      </c>
    </row>
    <row r="5419" spans="2:51" s="12" customFormat="1" ht="12">
      <c r="B5419" s="194"/>
      <c r="D5419" s="191" t="s">
        <v>188</v>
      </c>
      <c r="E5419" s="195" t="s">
        <v>3</v>
      </c>
      <c r="F5419" s="196" t="s">
        <v>3585</v>
      </c>
      <c r="H5419" s="197">
        <v>33.8</v>
      </c>
      <c r="I5419" s="198"/>
      <c r="L5419" s="194"/>
      <c r="M5419" s="199"/>
      <c r="N5419" s="200"/>
      <c r="O5419" s="200"/>
      <c r="P5419" s="200"/>
      <c r="Q5419" s="200"/>
      <c r="R5419" s="200"/>
      <c r="S5419" s="200"/>
      <c r="T5419" s="201"/>
      <c r="AT5419" s="195" t="s">
        <v>188</v>
      </c>
      <c r="AU5419" s="195" t="s">
        <v>81</v>
      </c>
      <c r="AV5419" s="12" t="s">
        <v>81</v>
      </c>
      <c r="AW5419" s="12" t="s">
        <v>34</v>
      </c>
      <c r="AX5419" s="12" t="s">
        <v>72</v>
      </c>
      <c r="AY5419" s="195" t="s">
        <v>177</v>
      </c>
    </row>
    <row r="5420" spans="2:51" s="12" customFormat="1" ht="12">
      <c r="B5420" s="194"/>
      <c r="D5420" s="191" t="s">
        <v>188</v>
      </c>
      <c r="E5420" s="195" t="s">
        <v>3</v>
      </c>
      <c r="F5420" s="196" t="s">
        <v>3552</v>
      </c>
      <c r="H5420" s="197">
        <v>39</v>
      </c>
      <c r="I5420" s="198"/>
      <c r="L5420" s="194"/>
      <c r="M5420" s="199"/>
      <c r="N5420" s="200"/>
      <c r="O5420" s="200"/>
      <c r="P5420" s="200"/>
      <c r="Q5420" s="200"/>
      <c r="R5420" s="200"/>
      <c r="S5420" s="200"/>
      <c r="T5420" s="201"/>
      <c r="AT5420" s="195" t="s">
        <v>188</v>
      </c>
      <c r="AU5420" s="195" t="s">
        <v>81</v>
      </c>
      <c r="AV5420" s="12" t="s">
        <v>81</v>
      </c>
      <c r="AW5420" s="12" t="s">
        <v>34</v>
      </c>
      <c r="AX5420" s="12" t="s">
        <v>72</v>
      </c>
      <c r="AY5420" s="195" t="s">
        <v>177</v>
      </c>
    </row>
    <row r="5421" spans="2:51" s="12" customFormat="1" ht="12">
      <c r="B5421" s="194"/>
      <c r="D5421" s="191" t="s">
        <v>188</v>
      </c>
      <c r="E5421" s="195" t="s">
        <v>3</v>
      </c>
      <c r="F5421" s="196" t="s">
        <v>3552</v>
      </c>
      <c r="H5421" s="197">
        <v>39</v>
      </c>
      <c r="I5421" s="198"/>
      <c r="L5421" s="194"/>
      <c r="M5421" s="199"/>
      <c r="N5421" s="200"/>
      <c r="O5421" s="200"/>
      <c r="P5421" s="200"/>
      <c r="Q5421" s="200"/>
      <c r="R5421" s="200"/>
      <c r="S5421" s="200"/>
      <c r="T5421" s="201"/>
      <c r="AT5421" s="195" t="s">
        <v>188</v>
      </c>
      <c r="AU5421" s="195" t="s">
        <v>81</v>
      </c>
      <c r="AV5421" s="12" t="s">
        <v>81</v>
      </c>
      <c r="AW5421" s="12" t="s">
        <v>34</v>
      </c>
      <c r="AX5421" s="12" t="s">
        <v>72</v>
      </c>
      <c r="AY5421" s="195" t="s">
        <v>177</v>
      </c>
    </row>
    <row r="5422" spans="2:51" s="12" customFormat="1" ht="12">
      <c r="B5422" s="194"/>
      <c r="D5422" s="191" t="s">
        <v>188</v>
      </c>
      <c r="E5422" s="195" t="s">
        <v>3</v>
      </c>
      <c r="F5422" s="196" t="s">
        <v>3552</v>
      </c>
      <c r="H5422" s="197">
        <v>39</v>
      </c>
      <c r="I5422" s="198"/>
      <c r="L5422" s="194"/>
      <c r="M5422" s="199"/>
      <c r="N5422" s="200"/>
      <c r="O5422" s="200"/>
      <c r="P5422" s="200"/>
      <c r="Q5422" s="200"/>
      <c r="R5422" s="200"/>
      <c r="S5422" s="200"/>
      <c r="T5422" s="201"/>
      <c r="AT5422" s="195" t="s">
        <v>188</v>
      </c>
      <c r="AU5422" s="195" t="s">
        <v>81</v>
      </c>
      <c r="AV5422" s="12" t="s">
        <v>81</v>
      </c>
      <c r="AW5422" s="12" t="s">
        <v>34</v>
      </c>
      <c r="AX5422" s="12" t="s">
        <v>72</v>
      </c>
      <c r="AY5422" s="195" t="s">
        <v>177</v>
      </c>
    </row>
    <row r="5423" spans="2:51" s="12" customFormat="1" ht="12">
      <c r="B5423" s="194"/>
      <c r="D5423" s="191" t="s">
        <v>188</v>
      </c>
      <c r="E5423" s="195" t="s">
        <v>3</v>
      </c>
      <c r="F5423" s="196" t="s">
        <v>3586</v>
      </c>
      <c r="H5423" s="197">
        <v>35.7</v>
      </c>
      <c r="I5423" s="198"/>
      <c r="L5423" s="194"/>
      <c r="M5423" s="199"/>
      <c r="N5423" s="200"/>
      <c r="O5423" s="200"/>
      <c r="P5423" s="200"/>
      <c r="Q5423" s="200"/>
      <c r="R5423" s="200"/>
      <c r="S5423" s="200"/>
      <c r="T5423" s="201"/>
      <c r="AT5423" s="195" t="s">
        <v>188</v>
      </c>
      <c r="AU5423" s="195" t="s">
        <v>81</v>
      </c>
      <c r="AV5423" s="12" t="s">
        <v>81</v>
      </c>
      <c r="AW5423" s="12" t="s">
        <v>34</v>
      </c>
      <c r="AX5423" s="12" t="s">
        <v>72</v>
      </c>
      <c r="AY5423" s="195" t="s">
        <v>177</v>
      </c>
    </row>
    <row r="5424" spans="2:51" s="12" customFormat="1" ht="12">
      <c r="B5424" s="194"/>
      <c r="D5424" s="191" t="s">
        <v>188</v>
      </c>
      <c r="E5424" s="195" t="s">
        <v>3</v>
      </c>
      <c r="F5424" s="196" t="s">
        <v>3586</v>
      </c>
      <c r="H5424" s="197">
        <v>35.7</v>
      </c>
      <c r="I5424" s="198"/>
      <c r="L5424" s="194"/>
      <c r="M5424" s="199"/>
      <c r="N5424" s="200"/>
      <c r="O5424" s="200"/>
      <c r="P5424" s="200"/>
      <c r="Q5424" s="200"/>
      <c r="R5424" s="200"/>
      <c r="S5424" s="200"/>
      <c r="T5424" s="201"/>
      <c r="AT5424" s="195" t="s">
        <v>188</v>
      </c>
      <c r="AU5424" s="195" t="s">
        <v>81</v>
      </c>
      <c r="AV5424" s="12" t="s">
        <v>81</v>
      </c>
      <c r="AW5424" s="12" t="s">
        <v>34</v>
      </c>
      <c r="AX5424" s="12" t="s">
        <v>72</v>
      </c>
      <c r="AY5424" s="195" t="s">
        <v>177</v>
      </c>
    </row>
    <row r="5425" spans="2:51" s="12" customFormat="1" ht="12">
      <c r="B5425" s="194"/>
      <c r="D5425" s="191" t="s">
        <v>188</v>
      </c>
      <c r="E5425" s="195" t="s">
        <v>3</v>
      </c>
      <c r="F5425" s="196" t="s">
        <v>3586</v>
      </c>
      <c r="H5425" s="197">
        <v>35.7</v>
      </c>
      <c r="I5425" s="198"/>
      <c r="L5425" s="194"/>
      <c r="M5425" s="199"/>
      <c r="N5425" s="200"/>
      <c r="O5425" s="200"/>
      <c r="P5425" s="200"/>
      <c r="Q5425" s="200"/>
      <c r="R5425" s="200"/>
      <c r="S5425" s="200"/>
      <c r="T5425" s="201"/>
      <c r="AT5425" s="195" t="s">
        <v>188</v>
      </c>
      <c r="AU5425" s="195" t="s">
        <v>81</v>
      </c>
      <c r="AV5425" s="12" t="s">
        <v>81</v>
      </c>
      <c r="AW5425" s="12" t="s">
        <v>34</v>
      </c>
      <c r="AX5425" s="12" t="s">
        <v>72</v>
      </c>
      <c r="AY5425" s="195" t="s">
        <v>177</v>
      </c>
    </row>
    <row r="5426" spans="2:51" s="12" customFormat="1" ht="12">
      <c r="B5426" s="194"/>
      <c r="D5426" s="191" t="s">
        <v>188</v>
      </c>
      <c r="E5426" s="195" t="s">
        <v>3</v>
      </c>
      <c r="F5426" s="196" t="s">
        <v>3586</v>
      </c>
      <c r="H5426" s="197">
        <v>35.7</v>
      </c>
      <c r="I5426" s="198"/>
      <c r="L5426" s="194"/>
      <c r="M5426" s="199"/>
      <c r="N5426" s="200"/>
      <c r="O5426" s="200"/>
      <c r="P5426" s="200"/>
      <c r="Q5426" s="200"/>
      <c r="R5426" s="200"/>
      <c r="S5426" s="200"/>
      <c r="T5426" s="201"/>
      <c r="AT5426" s="195" t="s">
        <v>188</v>
      </c>
      <c r="AU5426" s="195" t="s">
        <v>81</v>
      </c>
      <c r="AV5426" s="12" t="s">
        <v>81</v>
      </c>
      <c r="AW5426" s="12" t="s">
        <v>34</v>
      </c>
      <c r="AX5426" s="12" t="s">
        <v>72</v>
      </c>
      <c r="AY5426" s="195" t="s">
        <v>177</v>
      </c>
    </row>
    <row r="5427" spans="2:51" s="12" customFormat="1" ht="12">
      <c r="B5427" s="194"/>
      <c r="D5427" s="191" t="s">
        <v>188</v>
      </c>
      <c r="E5427" s="195" t="s">
        <v>3</v>
      </c>
      <c r="F5427" s="196" t="s">
        <v>3587</v>
      </c>
      <c r="H5427" s="197">
        <v>20.4</v>
      </c>
      <c r="I5427" s="198"/>
      <c r="L5427" s="194"/>
      <c r="M5427" s="199"/>
      <c r="N5427" s="200"/>
      <c r="O5427" s="200"/>
      <c r="P5427" s="200"/>
      <c r="Q5427" s="200"/>
      <c r="R5427" s="200"/>
      <c r="S5427" s="200"/>
      <c r="T5427" s="201"/>
      <c r="AT5427" s="195" t="s">
        <v>188</v>
      </c>
      <c r="AU5427" s="195" t="s">
        <v>81</v>
      </c>
      <c r="AV5427" s="12" t="s">
        <v>81</v>
      </c>
      <c r="AW5427" s="12" t="s">
        <v>34</v>
      </c>
      <c r="AX5427" s="12" t="s">
        <v>72</v>
      </c>
      <c r="AY5427" s="195" t="s">
        <v>177</v>
      </c>
    </row>
    <row r="5428" spans="2:51" s="12" customFormat="1" ht="12">
      <c r="B5428" s="194"/>
      <c r="D5428" s="191" t="s">
        <v>188</v>
      </c>
      <c r="E5428" s="195" t="s">
        <v>3</v>
      </c>
      <c r="F5428" s="196" t="s">
        <v>3587</v>
      </c>
      <c r="H5428" s="197">
        <v>20.4</v>
      </c>
      <c r="I5428" s="198"/>
      <c r="L5428" s="194"/>
      <c r="M5428" s="199"/>
      <c r="N5428" s="200"/>
      <c r="O5428" s="200"/>
      <c r="P5428" s="200"/>
      <c r="Q5428" s="200"/>
      <c r="R5428" s="200"/>
      <c r="S5428" s="200"/>
      <c r="T5428" s="201"/>
      <c r="AT5428" s="195" t="s">
        <v>188</v>
      </c>
      <c r="AU5428" s="195" t="s">
        <v>81</v>
      </c>
      <c r="AV5428" s="12" t="s">
        <v>81</v>
      </c>
      <c r="AW5428" s="12" t="s">
        <v>34</v>
      </c>
      <c r="AX5428" s="12" t="s">
        <v>72</v>
      </c>
      <c r="AY5428" s="195" t="s">
        <v>177</v>
      </c>
    </row>
    <row r="5429" spans="2:51" s="12" customFormat="1" ht="12">
      <c r="B5429" s="194"/>
      <c r="D5429" s="191" t="s">
        <v>188</v>
      </c>
      <c r="E5429" s="195" t="s">
        <v>3</v>
      </c>
      <c r="F5429" s="196" t="s">
        <v>3587</v>
      </c>
      <c r="H5429" s="197">
        <v>20.4</v>
      </c>
      <c r="I5429" s="198"/>
      <c r="L5429" s="194"/>
      <c r="M5429" s="199"/>
      <c r="N5429" s="200"/>
      <c r="O5429" s="200"/>
      <c r="P5429" s="200"/>
      <c r="Q5429" s="200"/>
      <c r="R5429" s="200"/>
      <c r="S5429" s="200"/>
      <c r="T5429" s="201"/>
      <c r="AT5429" s="195" t="s">
        <v>188</v>
      </c>
      <c r="AU5429" s="195" t="s">
        <v>81</v>
      </c>
      <c r="AV5429" s="12" t="s">
        <v>81</v>
      </c>
      <c r="AW5429" s="12" t="s">
        <v>34</v>
      </c>
      <c r="AX5429" s="12" t="s">
        <v>72</v>
      </c>
      <c r="AY5429" s="195" t="s">
        <v>177</v>
      </c>
    </row>
    <row r="5430" spans="2:51" s="12" customFormat="1" ht="12">
      <c r="B5430" s="194"/>
      <c r="D5430" s="191" t="s">
        <v>188</v>
      </c>
      <c r="E5430" s="195" t="s">
        <v>3</v>
      </c>
      <c r="F5430" s="196" t="s">
        <v>3588</v>
      </c>
      <c r="H5430" s="197">
        <v>18.6</v>
      </c>
      <c r="I5430" s="198"/>
      <c r="L5430" s="194"/>
      <c r="M5430" s="199"/>
      <c r="N5430" s="200"/>
      <c r="O5430" s="200"/>
      <c r="P5430" s="200"/>
      <c r="Q5430" s="200"/>
      <c r="R5430" s="200"/>
      <c r="S5430" s="200"/>
      <c r="T5430" s="201"/>
      <c r="AT5430" s="195" t="s">
        <v>188</v>
      </c>
      <c r="AU5430" s="195" t="s">
        <v>81</v>
      </c>
      <c r="AV5430" s="12" t="s">
        <v>81</v>
      </c>
      <c r="AW5430" s="12" t="s">
        <v>34</v>
      </c>
      <c r="AX5430" s="12" t="s">
        <v>72</v>
      </c>
      <c r="AY5430" s="195" t="s">
        <v>177</v>
      </c>
    </row>
    <row r="5431" spans="2:51" s="12" customFormat="1" ht="12">
      <c r="B5431" s="194"/>
      <c r="D5431" s="191" t="s">
        <v>188</v>
      </c>
      <c r="E5431" s="195" t="s">
        <v>3</v>
      </c>
      <c r="F5431" s="196" t="s">
        <v>3588</v>
      </c>
      <c r="H5431" s="197">
        <v>18.6</v>
      </c>
      <c r="I5431" s="198"/>
      <c r="L5431" s="194"/>
      <c r="M5431" s="199"/>
      <c r="N5431" s="200"/>
      <c r="O5431" s="200"/>
      <c r="P5431" s="200"/>
      <c r="Q5431" s="200"/>
      <c r="R5431" s="200"/>
      <c r="S5431" s="200"/>
      <c r="T5431" s="201"/>
      <c r="AT5431" s="195" t="s">
        <v>188</v>
      </c>
      <c r="AU5431" s="195" t="s">
        <v>81</v>
      </c>
      <c r="AV5431" s="12" t="s">
        <v>81</v>
      </c>
      <c r="AW5431" s="12" t="s">
        <v>34</v>
      </c>
      <c r="AX5431" s="12" t="s">
        <v>72</v>
      </c>
      <c r="AY5431" s="195" t="s">
        <v>177</v>
      </c>
    </row>
    <row r="5432" spans="2:51" s="12" customFormat="1" ht="12">
      <c r="B5432" s="194"/>
      <c r="D5432" s="191" t="s">
        <v>188</v>
      </c>
      <c r="E5432" s="195" t="s">
        <v>3</v>
      </c>
      <c r="F5432" s="196" t="s">
        <v>3588</v>
      </c>
      <c r="H5432" s="197">
        <v>18.6</v>
      </c>
      <c r="I5432" s="198"/>
      <c r="L5432" s="194"/>
      <c r="M5432" s="199"/>
      <c r="N5432" s="200"/>
      <c r="O5432" s="200"/>
      <c r="P5432" s="200"/>
      <c r="Q5432" s="200"/>
      <c r="R5432" s="200"/>
      <c r="S5432" s="200"/>
      <c r="T5432" s="201"/>
      <c r="AT5432" s="195" t="s">
        <v>188</v>
      </c>
      <c r="AU5432" s="195" t="s">
        <v>81</v>
      </c>
      <c r="AV5432" s="12" t="s">
        <v>81</v>
      </c>
      <c r="AW5432" s="12" t="s">
        <v>34</v>
      </c>
      <c r="AX5432" s="12" t="s">
        <v>72</v>
      </c>
      <c r="AY5432" s="195" t="s">
        <v>177</v>
      </c>
    </row>
    <row r="5433" spans="2:51" s="12" customFormat="1" ht="12">
      <c r="B5433" s="194"/>
      <c r="D5433" s="191" t="s">
        <v>188</v>
      </c>
      <c r="E5433" s="195" t="s">
        <v>3</v>
      </c>
      <c r="F5433" s="196" t="s">
        <v>3588</v>
      </c>
      <c r="H5433" s="197">
        <v>18.6</v>
      </c>
      <c r="I5433" s="198"/>
      <c r="L5433" s="194"/>
      <c r="M5433" s="199"/>
      <c r="N5433" s="200"/>
      <c r="O5433" s="200"/>
      <c r="P5433" s="200"/>
      <c r="Q5433" s="200"/>
      <c r="R5433" s="200"/>
      <c r="S5433" s="200"/>
      <c r="T5433" s="201"/>
      <c r="AT5433" s="195" t="s">
        <v>188</v>
      </c>
      <c r="AU5433" s="195" t="s">
        <v>81</v>
      </c>
      <c r="AV5433" s="12" t="s">
        <v>81</v>
      </c>
      <c r="AW5433" s="12" t="s">
        <v>34</v>
      </c>
      <c r="AX5433" s="12" t="s">
        <v>72</v>
      </c>
      <c r="AY5433" s="195" t="s">
        <v>177</v>
      </c>
    </row>
    <row r="5434" spans="2:51" s="12" customFormat="1" ht="12">
      <c r="B5434" s="194"/>
      <c r="D5434" s="191" t="s">
        <v>188</v>
      </c>
      <c r="E5434" s="195" t="s">
        <v>3</v>
      </c>
      <c r="F5434" s="196" t="s">
        <v>3589</v>
      </c>
      <c r="H5434" s="197">
        <v>33.12</v>
      </c>
      <c r="I5434" s="198"/>
      <c r="L5434" s="194"/>
      <c r="M5434" s="199"/>
      <c r="N5434" s="200"/>
      <c r="O5434" s="200"/>
      <c r="P5434" s="200"/>
      <c r="Q5434" s="200"/>
      <c r="R5434" s="200"/>
      <c r="S5434" s="200"/>
      <c r="T5434" s="201"/>
      <c r="AT5434" s="195" t="s">
        <v>188</v>
      </c>
      <c r="AU5434" s="195" t="s">
        <v>81</v>
      </c>
      <c r="AV5434" s="12" t="s">
        <v>81</v>
      </c>
      <c r="AW5434" s="12" t="s">
        <v>34</v>
      </c>
      <c r="AX5434" s="12" t="s">
        <v>72</v>
      </c>
      <c r="AY5434" s="195" t="s">
        <v>177</v>
      </c>
    </row>
    <row r="5435" spans="2:51" s="12" customFormat="1" ht="12">
      <c r="B5435" s="194"/>
      <c r="D5435" s="191" t="s">
        <v>188</v>
      </c>
      <c r="E5435" s="195" t="s">
        <v>3</v>
      </c>
      <c r="F5435" s="196" t="s">
        <v>3590</v>
      </c>
      <c r="H5435" s="197">
        <v>21.8</v>
      </c>
      <c r="I5435" s="198"/>
      <c r="L5435" s="194"/>
      <c r="M5435" s="199"/>
      <c r="N5435" s="200"/>
      <c r="O5435" s="200"/>
      <c r="P5435" s="200"/>
      <c r="Q5435" s="200"/>
      <c r="R5435" s="200"/>
      <c r="S5435" s="200"/>
      <c r="T5435" s="201"/>
      <c r="AT5435" s="195" t="s">
        <v>188</v>
      </c>
      <c r="AU5435" s="195" t="s">
        <v>81</v>
      </c>
      <c r="AV5435" s="12" t="s">
        <v>81</v>
      </c>
      <c r="AW5435" s="12" t="s">
        <v>34</v>
      </c>
      <c r="AX5435" s="12" t="s">
        <v>72</v>
      </c>
      <c r="AY5435" s="195" t="s">
        <v>177</v>
      </c>
    </row>
    <row r="5436" spans="2:51" s="12" customFormat="1" ht="12">
      <c r="B5436" s="194"/>
      <c r="D5436" s="191" t="s">
        <v>188</v>
      </c>
      <c r="E5436" s="195" t="s">
        <v>3</v>
      </c>
      <c r="F5436" s="196" t="s">
        <v>3558</v>
      </c>
      <c r="H5436" s="197">
        <v>36.3</v>
      </c>
      <c r="I5436" s="198"/>
      <c r="L5436" s="194"/>
      <c r="M5436" s="199"/>
      <c r="N5436" s="200"/>
      <c r="O5436" s="200"/>
      <c r="P5436" s="200"/>
      <c r="Q5436" s="200"/>
      <c r="R5436" s="200"/>
      <c r="S5436" s="200"/>
      <c r="T5436" s="201"/>
      <c r="AT5436" s="195" t="s">
        <v>188</v>
      </c>
      <c r="AU5436" s="195" t="s">
        <v>81</v>
      </c>
      <c r="AV5436" s="12" t="s">
        <v>81</v>
      </c>
      <c r="AW5436" s="12" t="s">
        <v>34</v>
      </c>
      <c r="AX5436" s="12" t="s">
        <v>72</v>
      </c>
      <c r="AY5436" s="195" t="s">
        <v>177</v>
      </c>
    </row>
    <row r="5437" spans="2:51" s="12" customFormat="1" ht="12">
      <c r="B5437" s="194"/>
      <c r="D5437" s="191" t="s">
        <v>188</v>
      </c>
      <c r="E5437" s="195" t="s">
        <v>3</v>
      </c>
      <c r="F5437" s="196" t="s">
        <v>3591</v>
      </c>
      <c r="H5437" s="197">
        <v>31.9</v>
      </c>
      <c r="I5437" s="198"/>
      <c r="L5437" s="194"/>
      <c r="M5437" s="199"/>
      <c r="N5437" s="200"/>
      <c r="O5437" s="200"/>
      <c r="P5437" s="200"/>
      <c r="Q5437" s="200"/>
      <c r="R5437" s="200"/>
      <c r="S5437" s="200"/>
      <c r="T5437" s="201"/>
      <c r="AT5437" s="195" t="s">
        <v>188</v>
      </c>
      <c r="AU5437" s="195" t="s">
        <v>81</v>
      </c>
      <c r="AV5437" s="12" t="s">
        <v>81</v>
      </c>
      <c r="AW5437" s="12" t="s">
        <v>34</v>
      </c>
      <c r="AX5437" s="12" t="s">
        <v>72</v>
      </c>
      <c r="AY5437" s="195" t="s">
        <v>177</v>
      </c>
    </row>
    <row r="5438" spans="2:51" s="12" customFormat="1" ht="12">
      <c r="B5438" s="194"/>
      <c r="D5438" s="191" t="s">
        <v>188</v>
      </c>
      <c r="E5438" s="195" t="s">
        <v>3</v>
      </c>
      <c r="F5438" s="196" t="s">
        <v>3592</v>
      </c>
      <c r="H5438" s="197">
        <v>10.6</v>
      </c>
      <c r="I5438" s="198"/>
      <c r="L5438" s="194"/>
      <c r="M5438" s="199"/>
      <c r="N5438" s="200"/>
      <c r="O5438" s="200"/>
      <c r="P5438" s="200"/>
      <c r="Q5438" s="200"/>
      <c r="R5438" s="200"/>
      <c r="S5438" s="200"/>
      <c r="T5438" s="201"/>
      <c r="AT5438" s="195" t="s">
        <v>188</v>
      </c>
      <c r="AU5438" s="195" t="s">
        <v>81</v>
      </c>
      <c r="AV5438" s="12" t="s">
        <v>81</v>
      </c>
      <c r="AW5438" s="12" t="s">
        <v>34</v>
      </c>
      <c r="AX5438" s="12" t="s">
        <v>72</v>
      </c>
      <c r="AY5438" s="195" t="s">
        <v>177</v>
      </c>
    </row>
    <row r="5439" spans="2:51" s="12" customFormat="1" ht="12">
      <c r="B5439" s="194"/>
      <c r="D5439" s="191" t="s">
        <v>188</v>
      </c>
      <c r="E5439" s="195" t="s">
        <v>3</v>
      </c>
      <c r="F5439" s="196" t="s">
        <v>3593</v>
      </c>
      <c r="H5439" s="197">
        <v>14</v>
      </c>
      <c r="I5439" s="198"/>
      <c r="L5439" s="194"/>
      <c r="M5439" s="199"/>
      <c r="N5439" s="200"/>
      <c r="O5439" s="200"/>
      <c r="P5439" s="200"/>
      <c r="Q5439" s="200"/>
      <c r="R5439" s="200"/>
      <c r="S5439" s="200"/>
      <c r="T5439" s="201"/>
      <c r="AT5439" s="195" t="s">
        <v>188</v>
      </c>
      <c r="AU5439" s="195" t="s">
        <v>81</v>
      </c>
      <c r="AV5439" s="12" t="s">
        <v>81</v>
      </c>
      <c r="AW5439" s="12" t="s">
        <v>34</v>
      </c>
      <c r="AX5439" s="12" t="s">
        <v>72</v>
      </c>
      <c r="AY5439" s="195" t="s">
        <v>177</v>
      </c>
    </row>
    <row r="5440" spans="2:51" s="12" customFormat="1" ht="12">
      <c r="B5440" s="194"/>
      <c r="D5440" s="191" t="s">
        <v>188</v>
      </c>
      <c r="E5440" s="195" t="s">
        <v>3</v>
      </c>
      <c r="F5440" s="196" t="s">
        <v>3562</v>
      </c>
      <c r="H5440" s="197">
        <v>26</v>
      </c>
      <c r="I5440" s="198"/>
      <c r="L5440" s="194"/>
      <c r="M5440" s="199"/>
      <c r="N5440" s="200"/>
      <c r="O5440" s="200"/>
      <c r="P5440" s="200"/>
      <c r="Q5440" s="200"/>
      <c r="R5440" s="200"/>
      <c r="S5440" s="200"/>
      <c r="T5440" s="201"/>
      <c r="AT5440" s="195" t="s">
        <v>188</v>
      </c>
      <c r="AU5440" s="195" t="s">
        <v>81</v>
      </c>
      <c r="AV5440" s="12" t="s">
        <v>81</v>
      </c>
      <c r="AW5440" s="12" t="s">
        <v>34</v>
      </c>
      <c r="AX5440" s="12" t="s">
        <v>72</v>
      </c>
      <c r="AY5440" s="195" t="s">
        <v>177</v>
      </c>
    </row>
    <row r="5441" spans="2:51" s="12" customFormat="1" ht="12">
      <c r="B5441" s="194"/>
      <c r="D5441" s="191" t="s">
        <v>188</v>
      </c>
      <c r="E5441" s="195" t="s">
        <v>3</v>
      </c>
      <c r="F5441" s="196" t="s">
        <v>3563</v>
      </c>
      <c r="H5441" s="197">
        <v>21.4</v>
      </c>
      <c r="I5441" s="198"/>
      <c r="L5441" s="194"/>
      <c r="M5441" s="199"/>
      <c r="N5441" s="200"/>
      <c r="O5441" s="200"/>
      <c r="P5441" s="200"/>
      <c r="Q5441" s="200"/>
      <c r="R5441" s="200"/>
      <c r="S5441" s="200"/>
      <c r="T5441" s="201"/>
      <c r="AT5441" s="195" t="s">
        <v>188</v>
      </c>
      <c r="AU5441" s="195" t="s">
        <v>81</v>
      </c>
      <c r="AV5441" s="12" t="s">
        <v>81</v>
      </c>
      <c r="AW5441" s="12" t="s">
        <v>34</v>
      </c>
      <c r="AX5441" s="12" t="s">
        <v>72</v>
      </c>
      <c r="AY5441" s="195" t="s">
        <v>177</v>
      </c>
    </row>
    <row r="5442" spans="2:51" s="12" customFormat="1" ht="12">
      <c r="B5442" s="194"/>
      <c r="D5442" s="191" t="s">
        <v>188</v>
      </c>
      <c r="E5442" s="195" t="s">
        <v>3</v>
      </c>
      <c r="F5442" s="196" t="s">
        <v>3594</v>
      </c>
      <c r="H5442" s="197">
        <v>13</v>
      </c>
      <c r="I5442" s="198"/>
      <c r="L5442" s="194"/>
      <c r="M5442" s="199"/>
      <c r="N5442" s="200"/>
      <c r="O5442" s="200"/>
      <c r="P5442" s="200"/>
      <c r="Q5442" s="200"/>
      <c r="R5442" s="200"/>
      <c r="S5442" s="200"/>
      <c r="T5442" s="201"/>
      <c r="AT5442" s="195" t="s">
        <v>188</v>
      </c>
      <c r="AU5442" s="195" t="s">
        <v>81</v>
      </c>
      <c r="AV5442" s="12" t="s">
        <v>81</v>
      </c>
      <c r="AW5442" s="12" t="s">
        <v>34</v>
      </c>
      <c r="AX5442" s="12" t="s">
        <v>72</v>
      </c>
      <c r="AY5442" s="195" t="s">
        <v>177</v>
      </c>
    </row>
    <row r="5443" spans="2:51" s="12" customFormat="1" ht="12">
      <c r="B5443" s="194"/>
      <c r="D5443" s="191" t="s">
        <v>188</v>
      </c>
      <c r="E5443" s="195" t="s">
        <v>3</v>
      </c>
      <c r="F5443" s="196" t="s">
        <v>3594</v>
      </c>
      <c r="H5443" s="197">
        <v>13</v>
      </c>
      <c r="I5443" s="198"/>
      <c r="L5443" s="194"/>
      <c r="M5443" s="199"/>
      <c r="N5443" s="200"/>
      <c r="O5443" s="200"/>
      <c r="P5443" s="200"/>
      <c r="Q5443" s="200"/>
      <c r="R5443" s="200"/>
      <c r="S5443" s="200"/>
      <c r="T5443" s="201"/>
      <c r="AT5443" s="195" t="s">
        <v>188</v>
      </c>
      <c r="AU5443" s="195" t="s">
        <v>81</v>
      </c>
      <c r="AV5443" s="12" t="s">
        <v>81</v>
      </c>
      <c r="AW5443" s="12" t="s">
        <v>34</v>
      </c>
      <c r="AX5443" s="12" t="s">
        <v>72</v>
      </c>
      <c r="AY5443" s="195" t="s">
        <v>177</v>
      </c>
    </row>
    <row r="5444" spans="2:51" s="12" customFormat="1" ht="12">
      <c r="B5444" s="194"/>
      <c r="D5444" s="191" t="s">
        <v>188</v>
      </c>
      <c r="E5444" s="195" t="s">
        <v>3</v>
      </c>
      <c r="F5444" s="196" t="s">
        <v>3562</v>
      </c>
      <c r="H5444" s="197">
        <v>26</v>
      </c>
      <c r="I5444" s="198"/>
      <c r="L5444" s="194"/>
      <c r="M5444" s="199"/>
      <c r="N5444" s="200"/>
      <c r="O5444" s="200"/>
      <c r="P5444" s="200"/>
      <c r="Q5444" s="200"/>
      <c r="R5444" s="200"/>
      <c r="S5444" s="200"/>
      <c r="T5444" s="201"/>
      <c r="AT5444" s="195" t="s">
        <v>188</v>
      </c>
      <c r="AU5444" s="195" t="s">
        <v>81</v>
      </c>
      <c r="AV5444" s="12" t="s">
        <v>81</v>
      </c>
      <c r="AW5444" s="12" t="s">
        <v>34</v>
      </c>
      <c r="AX5444" s="12" t="s">
        <v>72</v>
      </c>
      <c r="AY5444" s="195" t="s">
        <v>177</v>
      </c>
    </row>
    <row r="5445" spans="2:51" s="14" customFormat="1" ht="12">
      <c r="B5445" s="221"/>
      <c r="D5445" s="191" t="s">
        <v>188</v>
      </c>
      <c r="E5445" s="222" t="s">
        <v>3</v>
      </c>
      <c r="F5445" s="223" t="s">
        <v>367</v>
      </c>
      <c r="H5445" s="224">
        <v>1677.2800000000004</v>
      </c>
      <c r="I5445" s="225"/>
      <c r="L5445" s="221"/>
      <c r="M5445" s="226"/>
      <c r="N5445" s="227"/>
      <c r="O5445" s="227"/>
      <c r="P5445" s="227"/>
      <c r="Q5445" s="227"/>
      <c r="R5445" s="227"/>
      <c r="S5445" s="227"/>
      <c r="T5445" s="228"/>
      <c r="AT5445" s="222" t="s">
        <v>188</v>
      </c>
      <c r="AU5445" s="222" t="s">
        <v>81</v>
      </c>
      <c r="AV5445" s="14" t="s">
        <v>194</v>
      </c>
      <c r="AW5445" s="14" t="s">
        <v>34</v>
      </c>
      <c r="AX5445" s="14" t="s">
        <v>72</v>
      </c>
      <c r="AY5445" s="222" t="s">
        <v>177</v>
      </c>
    </row>
    <row r="5446" spans="2:51" s="12" customFormat="1" ht="12">
      <c r="B5446" s="194"/>
      <c r="D5446" s="191" t="s">
        <v>188</v>
      </c>
      <c r="E5446" s="195" t="s">
        <v>3</v>
      </c>
      <c r="F5446" s="196" t="s">
        <v>3528</v>
      </c>
      <c r="H5446" s="197">
        <v>15.2</v>
      </c>
      <c r="I5446" s="198"/>
      <c r="L5446" s="194"/>
      <c r="M5446" s="199"/>
      <c r="N5446" s="200"/>
      <c r="O5446" s="200"/>
      <c r="P5446" s="200"/>
      <c r="Q5446" s="200"/>
      <c r="R5446" s="200"/>
      <c r="S5446" s="200"/>
      <c r="T5446" s="201"/>
      <c r="AT5446" s="195" t="s">
        <v>188</v>
      </c>
      <c r="AU5446" s="195" t="s">
        <v>81</v>
      </c>
      <c r="AV5446" s="12" t="s">
        <v>81</v>
      </c>
      <c r="AW5446" s="12" t="s">
        <v>34</v>
      </c>
      <c r="AX5446" s="12" t="s">
        <v>72</v>
      </c>
      <c r="AY5446" s="195" t="s">
        <v>177</v>
      </c>
    </row>
    <row r="5447" spans="2:51" s="12" customFormat="1" ht="12">
      <c r="B5447" s="194"/>
      <c r="D5447" s="191" t="s">
        <v>188</v>
      </c>
      <c r="E5447" s="195" t="s">
        <v>3</v>
      </c>
      <c r="F5447" s="196" t="s">
        <v>3595</v>
      </c>
      <c r="H5447" s="197">
        <v>44.98</v>
      </c>
      <c r="I5447" s="198"/>
      <c r="L5447" s="194"/>
      <c r="M5447" s="199"/>
      <c r="N5447" s="200"/>
      <c r="O5447" s="200"/>
      <c r="P5447" s="200"/>
      <c r="Q5447" s="200"/>
      <c r="R5447" s="200"/>
      <c r="S5447" s="200"/>
      <c r="T5447" s="201"/>
      <c r="AT5447" s="195" t="s">
        <v>188</v>
      </c>
      <c r="AU5447" s="195" t="s">
        <v>81</v>
      </c>
      <c r="AV5447" s="12" t="s">
        <v>81</v>
      </c>
      <c r="AW5447" s="12" t="s">
        <v>34</v>
      </c>
      <c r="AX5447" s="12" t="s">
        <v>72</v>
      </c>
      <c r="AY5447" s="195" t="s">
        <v>177</v>
      </c>
    </row>
    <row r="5448" spans="2:51" s="12" customFormat="1" ht="12">
      <c r="B5448" s="194"/>
      <c r="D5448" s="191" t="s">
        <v>188</v>
      </c>
      <c r="E5448" s="195" t="s">
        <v>3</v>
      </c>
      <c r="F5448" s="196" t="s">
        <v>3596</v>
      </c>
      <c r="H5448" s="197">
        <v>108.11</v>
      </c>
      <c r="I5448" s="198"/>
      <c r="L5448" s="194"/>
      <c r="M5448" s="199"/>
      <c r="N5448" s="200"/>
      <c r="O5448" s="200"/>
      <c r="P5448" s="200"/>
      <c r="Q5448" s="200"/>
      <c r="R5448" s="200"/>
      <c r="S5448" s="200"/>
      <c r="T5448" s="201"/>
      <c r="AT5448" s="195" t="s">
        <v>188</v>
      </c>
      <c r="AU5448" s="195" t="s">
        <v>81</v>
      </c>
      <c r="AV5448" s="12" t="s">
        <v>81</v>
      </c>
      <c r="AW5448" s="12" t="s">
        <v>34</v>
      </c>
      <c r="AX5448" s="12" t="s">
        <v>72</v>
      </c>
      <c r="AY5448" s="195" t="s">
        <v>177</v>
      </c>
    </row>
    <row r="5449" spans="2:51" s="12" customFormat="1" ht="12">
      <c r="B5449" s="194"/>
      <c r="D5449" s="191" t="s">
        <v>188</v>
      </c>
      <c r="E5449" s="195" t="s">
        <v>3</v>
      </c>
      <c r="F5449" s="196" t="s">
        <v>3597</v>
      </c>
      <c r="H5449" s="197">
        <v>22.69</v>
      </c>
      <c r="I5449" s="198"/>
      <c r="L5449" s="194"/>
      <c r="M5449" s="199"/>
      <c r="N5449" s="200"/>
      <c r="O5449" s="200"/>
      <c r="P5449" s="200"/>
      <c r="Q5449" s="200"/>
      <c r="R5449" s="200"/>
      <c r="S5449" s="200"/>
      <c r="T5449" s="201"/>
      <c r="AT5449" s="195" t="s">
        <v>188</v>
      </c>
      <c r="AU5449" s="195" t="s">
        <v>81</v>
      </c>
      <c r="AV5449" s="12" t="s">
        <v>81</v>
      </c>
      <c r="AW5449" s="12" t="s">
        <v>34</v>
      </c>
      <c r="AX5449" s="12" t="s">
        <v>72</v>
      </c>
      <c r="AY5449" s="195" t="s">
        <v>177</v>
      </c>
    </row>
    <row r="5450" spans="2:51" s="12" customFormat="1" ht="12">
      <c r="B5450" s="194"/>
      <c r="D5450" s="191" t="s">
        <v>188</v>
      </c>
      <c r="E5450" s="195" t="s">
        <v>3</v>
      </c>
      <c r="F5450" s="196" t="s">
        <v>3598</v>
      </c>
      <c r="H5450" s="197">
        <v>15.6</v>
      </c>
      <c r="I5450" s="198"/>
      <c r="L5450" s="194"/>
      <c r="M5450" s="199"/>
      <c r="N5450" s="200"/>
      <c r="O5450" s="200"/>
      <c r="P5450" s="200"/>
      <c r="Q5450" s="200"/>
      <c r="R5450" s="200"/>
      <c r="S5450" s="200"/>
      <c r="T5450" s="201"/>
      <c r="AT5450" s="195" t="s">
        <v>188</v>
      </c>
      <c r="AU5450" s="195" t="s">
        <v>81</v>
      </c>
      <c r="AV5450" s="12" t="s">
        <v>81</v>
      </c>
      <c r="AW5450" s="12" t="s">
        <v>34</v>
      </c>
      <c r="AX5450" s="12" t="s">
        <v>72</v>
      </c>
      <c r="AY5450" s="195" t="s">
        <v>177</v>
      </c>
    </row>
    <row r="5451" spans="2:51" s="12" customFormat="1" ht="12">
      <c r="B5451" s="194"/>
      <c r="D5451" s="191" t="s">
        <v>188</v>
      </c>
      <c r="E5451" s="195" t="s">
        <v>3</v>
      </c>
      <c r="F5451" s="196" t="s">
        <v>3599</v>
      </c>
      <c r="H5451" s="197">
        <v>9.9</v>
      </c>
      <c r="I5451" s="198"/>
      <c r="L5451" s="194"/>
      <c r="M5451" s="199"/>
      <c r="N5451" s="200"/>
      <c r="O5451" s="200"/>
      <c r="P5451" s="200"/>
      <c r="Q5451" s="200"/>
      <c r="R5451" s="200"/>
      <c r="S5451" s="200"/>
      <c r="T5451" s="201"/>
      <c r="AT5451" s="195" t="s">
        <v>188</v>
      </c>
      <c r="AU5451" s="195" t="s">
        <v>81</v>
      </c>
      <c r="AV5451" s="12" t="s">
        <v>81</v>
      </c>
      <c r="AW5451" s="12" t="s">
        <v>34</v>
      </c>
      <c r="AX5451" s="12" t="s">
        <v>72</v>
      </c>
      <c r="AY5451" s="195" t="s">
        <v>177</v>
      </c>
    </row>
    <row r="5452" spans="2:51" s="12" customFormat="1" ht="12">
      <c r="B5452" s="194"/>
      <c r="D5452" s="191" t="s">
        <v>188</v>
      </c>
      <c r="E5452" s="195" t="s">
        <v>3</v>
      </c>
      <c r="F5452" s="196" t="s">
        <v>3600</v>
      </c>
      <c r="H5452" s="197">
        <v>9.7</v>
      </c>
      <c r="I5452" s="198"/>
      <c r="L5452" s="194"/>
      <c r="M5452" s="199"/>
      <c r="N5452" s="200"/>
      <c r="O5452" s="200"/>
      <c r="P5452" s="200"/>
      <c r="Q5452" s="200"/>
      <c r="R5452" s="200"/>
      <c r="S5452" s="200"/>
      <c r="T5452" s="201"/>
      <c r="AT5452" s="195" t="s">
        <v>188</v>
      </c>
      <c r="AU5452" s="195" t="s">
        <v>81</v>
      </c>
      <c r="AV5452" s="12" t="s">
        <v>81</v>
      </c>
      <c r="AW5452" s="12" t="s">
        <v>34</v>
      </c>
      <c r="AX5452" s="12" t="s">
        <v>72</v>
      </c>
      <c r="AY5452" s="195" t="s">
        <v>177</v>
      </c>
    </row>
    <row r="5453" spans="2:51" s="12" customFormat="1" ht="12">
      <c r="B5453" s="194"/>
      <c r="D5453" s="191" t="s">
        <v>188</v>
      </c>
      <c r="E5453" s="195" t="s">
        <v>3</v>
      </c>
      <c r="F5453" s="196" t="s">
        <v>3601</v>
      </c>
      <c r="H5453" s="197">
        <v>6.9</v>
      </c>
      <c r="I5453" s="198"/>
      <c r="L5453" s="194"/>
      <c r="M5453" s="199"/>
      <c r="N5453" s="200"/>
      <c r="O5453" s="200"/>
      <c r="P5453" s="200"/>
      <c r="Q5453" s="200"/>
      <c r="R5453" s="200"/>
      <c r="S5453" s="200"/>
      <c r="T5453" s="201"/>
      <c r="AT5453" s="195" t="s">
        <v>188</v>
      </c>
      <c r="AU5453" s="195" t="s">
        <v>81</v>
      </c>
      <c r="AV5453" s="12" t="s">
        <v>81</v>
      </c>
      <c r="AW5453" s="12" t="s">
        <v>34</v>
      </c>
      <c r="AX5453" s="12" t="s">
        <v>72</v>
      </c>
      <c r="AY5453" s="195" t="s">
        <v>177</v>
      </c>
    </row>
    <row r="5454" spans="2:51" s="12" customFormat="1" ht="12">
      <c r="B5454" s="194"/>
      <c r="D5454" s="191" t="s">
        <v>188</v>
      </c>
      <c r="E5454" s="195" t="s">
        <v>3</v>
      </c>
      <c r="F5454" s="196" t="s">
        <v>3602</v>
      </c>
      <c r="H5454" s="197">
        <v>6.7</v>
      </c>
      <c r="I5454" s="198"/>
      <c r="L5454" s="194"/>
      <c r="M5454" s="199"/>
      <c r="N5454" s="200"/>
      <c r="O5454" s="200"/>
      <c r="P5454" s="200"/>
      <c r="Q5454" s="200"/>
      <c r="R5454" s="200"/>
      <c r="S5454" s="200"/>
      <c r="T5454" s="201"/>
      <c r="AT5454" s="195" t="s">
        <v>188</v>
      </c>
      <c r="AU5454" s="195" t="s">
        <v>81</v>
      </c>
      <c r="AV5454" s="12" t="s">
        <v>81</v>
      </c>
      <c r="AW5454" s="12" t="s">
        <v>34</v>
      </c>
      <c r="AX5454" s="12" t="s">
        <v>72</v>
      </c>
      <c r="AY5454" s="195" t="s">
        <v>177</v>
      </c>
    </row>
    <row r="5455" spans="2:51" s="12" customFormat="1" ht="12">
      <c r="B5455" s="194"/>
      <c r="D5455" s="191" t="s">
        <v>188</v>
      </c>
      <c r="E5455" s="195" t="s">
        <v>3</v>
      </c>
      <c r="F5455" s="196" t="s">
        <v>3603</v>
      </c>
      <c r="H5455" s="197">
        <v>17.2</v>
      </c>
      <c r="I5455" s="198"/>
      <c r="L5455" s="194"/>
      <c r="M5455" s="199"/>
      <c r="N5455" s="200"/>
      <c r="O5455" s="200"/>
      <c r="P5455" s="200"/>
      <c r="Q5455" s="200"/>
      <c r="R5455" s="200"/>
      <c r="S5455" s="200"/>
      <c r="T5455" s="201"/>
      <c r="AT5455" s="195" t="s">
        <v>188</v>
      </c>
      <c r="AU5455" s="195" t="s">
        <v>81</v>
      </c>
      <c r="AV5455" s="12" t="s">
        <v>81</v>
      </c>
      <c r="AW5455" s="12" t="s">
        <v>34</v>
      </c>
      <c r="AX5455" s="12" t="s">
        <v>72</v>
      </c>
      <c r="AY5455" s="195" t="s">
        <v>177</v>
      </c>
    </row>
    <row r="5456" spans="2:51" s="12" customFormat="1" ht="12">
      <c r="B5456" s="194"/>
      <c r="D5456" s="191" t="s">
        <v>188</v>
      </c>
      <c r="E5456" s="195" t="s">
        <v>3</v>
      </c>
      <c r="F5456" s="196" t="s">
        <v>3604</v>
      </c>
      <c r="H5456" s="197">
        <v>8.9</v>
      </c>
      <c r="I5456" s="198"/>
      <c r="L5456" s="194"/>
      <c r="M5456" s="199"/>
      <c r="N5456" s="200"/>
      <c r="O5456" s="200"/>
      <c r="P5456" s="200"/>
      <c r="Q5456" s="200"/>
      <c r="R5456" s="200"/>
      <c r="S5456" s="200"/>
      <c r="T5456" s="201"/>
      <c r="AT5456" s="195" t="s">
        <v>188</v>
      </c>
      <c r="AU5456" s="195" t="s">
        <v>81</v>
      </c>
      <c r="AV5456" s="12" t="s">
        <v>81</v>
      </c>
      <c r="AW5456" s="12" t="s">
        <v>34</v>
      </c>
      <c r="AX5456" s="12" t="s">
        <v>72</v>
      </c>
      <c r="AY5456" s="195" t="s">
        <v>177</v>
      </c>
    </row>
    <row r="5457" spans="2:51" s="12" customFormat="1" ht="12">
      <c r="B5457" s="194"/>
      <c r="D5457" s="191" t="s">
        <v>188</v>
      </c>
      <c r="E5457" s="195" t="s">
        <v>3</v>
      </c>
      <c r="F5457" s="196" t="s">
        <v>3605</v>
      </c>
      <c r="H5457" s="197">
        <v>25.49</v>
      </c>
      <c r="I5457" s="198"/>
      <c r="L5457" s="194"/>
      <c r="M5457" s="199"/>
      <c r="N5457" s="200"/>
      <c r="O5457" s="200"/>
      <c r="P5457" s="200"/>
      <c r="Q5457" s="200"/>
      <c r="R5457" s="200"/>
      <c r="S5457" s="200"/>
      <c r="T5457" s="201"/>
      <c r="AT5457" s="195" t="s">
        <v>188</v>
      </c>
      <c r="AU5457" s="195" t="s">
        <v>81</v>
      </c>
      <c r="AV5457" s="12" t="s">
        <v>81</v>
      </c>
      <c r="AW5457" s="12" t="s">
        <v>34</v>
      </c>
      <c r="AX5457" s="12" t="s">
        <v>72</v>
      </c>
      <c r="AY5457" s="195" t="s">
        <v>177</v>
      </c>
    </row>
    <row r="5458" spans="2:51" s="12" customFormat="1" ht="12">
      <c r="B5458" s="194"/>
      <c r="D5458" s="191" t="s">
        <v>188</v>
      </c>
      <c r="E5458" s="195" t="s">
        <v>3</v>
      </c>
      <c r="F5458" s="196" t="s">
        <v>3606</v>
      </c>
      <c r="H5458" s="197">
        <v>16.56</v>
      </c>
      <c r="I5458" s="198"/>
      <c r="L5458" s="194"/>
      <c r="M5458" s="199"/>
      <c r="N5458" s="200"/>
      <c r="O5458" s="200"/>
      <c r="P5458" s="200"/>
      <c r="Q5458" s="200"/>
      <c r="R5458" s="200"/>
      <c r="S5458" s="200"/>
      <c r="T5458" s="201"/>
      <c r="AT5458" s="195" t="s">
        <v>188</v>
      </c>
      <c r="AU5458" s="195" t="s">
        <v>81</v>
      </c>
      <c r="AV5458" s="12" t="s">
        <v>81</v>
      </c>
      <c r="AW5458" s="12" t="s">
        <v>34</v>
      </c>
      <c r="AX5458" s="12" t="s">
        <v>72</v>
      </c>
      <c r="AY5458" s="195" t="s">
        <v>177</v>
      </c>
    </row>
    <row r="5459" spans="2:51" s="12" customFormat="1" ht="12">
      <c r="B5459" s="194"/>
      <c r="D5459" s="191" t="s">
        <v>188</v>
      </c>
      <c r="E5459" s="195" t="s">
        <v>3</v>
      </c>
      <c r="F5459" s="196" t="s">
        <v>3607</v>
      </c>
      <c r="H5459" s="197">
        <v>18.16</v>
      </c>
      <c r="I5459" s="198"/>
      <c r="L5459" s="194"/>
      <c r="M5459" s="199"/>
      <c r="N5459" s="200"/>
      <c r="O5459" s="200"/>
      <c r="P5459" s="200"/>
      <c r="Q5459" s="200"/>
      <c r="R5459" s="200"/>
      <c r="S5459" s="200"/>
      <c r="T5459" s="201"/>
      <c r="AT5459" s="195" t="s">
        <v>188</v>
      </c>
      <c r="AU5459" s="195" t="s">
        <v>81</v>
      </c>
      <c r="AV5459" s="12" t="s">
        <v>81</v>
      </c>
      <c r="AW5459" s="12" t="s">
        <v>34</v>
      </c>
      <c r="AX5459" s="12" t="s">
        <v>72</v>
      </c>
      <c r="AY5459" s="195" t="s">
        <v>177</v>
      </c>
    </row>
    <row r="5460" spans="2:51" s="12" customFormat="1" ht="12">
      <c r="B5460" s="194"/>
      <c r="D5460" s="191" t="s">
        <v>188</v>
      </c>
      <c r="E5460" s="195" t="s">
        <v>3</v>
      </c>
      <c r="F5460" s="196" t="s">
        <v>3608</v>
      </c>
      <c r="H5460" s="197">
        <v>20.32</v>
      </c>
      <c r="I5460" s="198"/>
      <c r="L5460" s="194"/>
      <c r="M5460" s="199"/>
      <c r="N5460" s="200"/>
      <c r="O5460" s="200"/>
      <c r="P5460" s="200"/>
      <c r="Q5460" s="200"/>
      <c r="R5460" s="200"/>
      <c r="S5460" s="200"/>
      <c r="T5460" s="201"/>
      <c r="AT5460" s="195" t="s">
        <v>188</v>
      </c>
      <c r="AU5460" s="195" t="s">
        <v>81</v>
      </c>
      <c r="AV5460" s="12" t="s">
        <v>81</v>
      </c>
      <c r="AW5460" s="12" t="s">
        <v>34</v>
      </c>
      <c r="AX5460" s="12" t="s">
        <v>72</v>
      </c>
      <c r="AY5460" s="195" t="s">
        <v>177</v>
      </c>
    </row>
    <row r="5461" spans="2:51" s="12" customFormat="1" ht="12">
      <c r="B5461" s="194"/>
      <c r="D5461" s="191" t="s">
        <v>188</v>
      </c>
      <c r="E5461" s="195" t="s">
        <v>3</v>
      </c>
      <c r="F5461" s="196" t="s">
        <v>3609</v>
      </c>
      <c r="H5461" s="197">
        <v>34.2</v>
      </c>
      <c r="I5461" s="198"/>
      <c r="L5461" s="194"/>
      <c r="M5461" s="199"/>
      <c r="N5461" s="200"/>
      <c r="O5461" s="200"/>
      <c r="P5461" s="200"/>
      <c r="Q5461" s="200"/>
      <c r="R5461" s="200"/>
      <c r="S5461" s="200"/>
      <c r="T5461" s="201"/>
      <c r="AT5461" s="195" t="s">
        <v>188</v>
      </c>
      <c r="AU5461" s="195" t="s">
        <v>81</v>
      </c>
      <c r="AV5461" s="12" t="s">
        <v>81</v>
      </c>
      <c r="AW5461" s="12" t="s">
        <v>34</v>
      </c>
      <c r="AX5461" s="12" t="s">
        <v>72</v>
      </c>
      <c r="AY5461" s="195" t="s">
        <v>177</v>
      </c>
    </row>
    <row r="5462" spans="2:51" s="12" customFormat="1" ht="12">
      <c r="B5462" s="194"/>
      <c r="D5462" s="191" t="s">
        <v>188</v>
      </c>
      <c r="E5462" s="195" t="s">
        <v>3</v>
      </c>
      <c r="F5462" s="196" t="s">
        <v>3610</v>
      </c>
      <c r="H5462" s="197">
        <v>28.8</v>
      </c>
      <c r="I5462" s="198"/>
      <c r="L5462" s="194"/>
      <c r="M5462" s="199"/>
      <c r="N5462" s="200"/>
      <c r="O5462" s="200"/>
      <c r="P5462" s="200"/>
      <c r="Q5462" s="200"/>
      <c r="R5462" s="200"/>
      <c r="S5462" s="200"/>
      <c r="T5462" s="201"/>
      <c r="AT5462" s="195" t="s">
        <v>188</v>
      </c>
      <c r="AU5462" s="195" t="s">
        <v>81</v>
      </c>
      <c r="AV5462" s="12" t="s">
        <v>81</v>
      </c>
      <c r="AW5462" s="12" t="s">
        <v>34</v>
      </c>
      <c r="AX5462" s="12" t="s">
        <v>72</v>
      </c>
      <c r="AY5462" s="195" t="s">
        <v>177</v>
      </c>
    </row>
    <row r="5463" spans="2:51" s="12" customFormat="1" ht="12">
      <c r="B5463" s="194"/>
      <c r="D5463" s="191" t="s">
        <v>188</v>
      </c>
      <c r="E5463" s="195" t="s">
        <v>3</v>
      </c>
      <c r="F5463" s="196" t="s">
        <v>3611</v>
      </c>
      <c r="H5463" s="197">
        <v>188.36</v>
      </c>
      <c r="I5463" s="198"/>
      <c r="L5463" s="194"/>
      <c r="M5463" s="199"/>
      <c r="N5463" s="200"/>
      <c r="O5463" s="200"/>
      <c r="P5463" s="200"/>
      <c r="Q5463" s="200"/>
      <c r="R5463" s="200"/>
      <c r="S5463" s="200"/>
      <c r="T5463" s="201"/>
      <c r="AT5463" s="195" t="s">
        <v>188</v>
      </c>
      <c r="AU5463" s="195" t="s">
        <v>81</v>
      </c>
      <c r="AV5463" s="12" t="s">
        <v>81</v>
      </c>
      <c r="AW5463" s="12" t="s">
        <v>34</v>
      </c>
      <c r="AX5463" s="12" t="s">
        <v>72</v>
      </c>
      <c r="AY5463" s="195" t="s">
        <v>177</v>
      </c>
    </row>
    <row r="5464" spans="2:51" s="12" customFormat="1" ht="12">
      <c r="B5464" s="194"/>
      <c r="D5464" s="191" t="s">
        <v>188</v>
      </c>
      <c r="E5464" s="195" t="s">
        <v>3</v>
      </c>
      <c r="F5464" s="196" t="s">
        <v>3612</v>
      </c>
      <c r="H5464" s="197">
        <v>18.2</v>
      </c>
      <c r="I5464" s="198"/>
      <c r="L5464" s="194"/>
      <c r="M5464" s="199"/>
      <c r="N5464" s="200"/>
      <c r="O5464" s="200"/>
      <c r="P5464" s="200"/>
      <c r="Q5464" s="200"/>
      <c r="R5464" s="200"/>
      <c r="S5464" s="200"/>
      <c r="T5464" s="201"/>
      <c r="AT5464" s="195" t="s">
        <v>188</v>
      </c>
      <c r="AU5464" s="195" t="s">
        <v>81</v>
      </c>
      <c r="AV5464" s="12" t="s">
        <v>81</v>
      </c>
      <c r="AW5464" s="12" t="s">
        <v>34</v>
      </c>
      <c r="AX5464" s="12" t="s">
        <v>72</v>
      </c>
      <c r="AY5464" s="195" t="s">
        <v>177</v>
      </c>
    </row>
    <row r="5465" spans="2:51" s="12" customFormat="1" ht="12">
      <c r="B5465" s="194"/>
      <c r="D5465" s="191" t="s">
        <v>188</v>
      </c>
      <c r="E5465" s="195" t="s">
        <v>3</v>
      </c>
      <c r="F5465" s="196" t="s">
        <v>3549</v>
      </c>
      <c r="H5465" s="197">
        <v>29.02</v>
      </c>
      <c r="I5465" s="198"/>
      <c r="L5465" s="194"/>
      <c r="M5465" s="199"/>
      <c r="N5465" s="200"/>
      <c r="O5465" s="200"/>
      <c r="P5465" s="200"/>
      <c r="Q5465" s="200"/>
      <c r="R5465" s="200"/>
      <c r="S5465" s="200"/>
      <c r="T5465" s="201"/>
      <c r="AT5465" s="195" t="s">
        <v>188</v>
      </c>
      <c r="AU5465" s="195" t="s">
        <v>81</v>
      </c>
      <c r="AV5465" s="12" t="s">
        <v>81</v>
      </c>
      <c r="AW5465" s="12" t="s">
        <v>34</v>
      </c>
      <c r="AX5465" s="12" t="s">
        <v>72</v>
      </c>
      <c r="AY5465" s="195" t="s">
        <v>177</v>
      </c>
    </row>
    <row r="5466" spans="2:51" s="12" customFormat="1" ht="12">
      <c r="B5466" s="194"/>
      <c r="D5466" s="191" t="s">
        <v>188</v>
      </c>
      <c r="E5466" s="195" t="s">
        <v>3</v>
      </c>
      <c r="F5466" s="196" t="s">
        <v>3613</v>
      </c>
      <c r="H5466" s="197">
        <v>34.98</v>
      </c>
      <c r="I5466" s="198"/>
      <c r="L5466" s="194"/>
      <c r="M5466" s="199"/>
      <c r="N5466" s="200"/>
      <c r="O5466" s="200"/>
      <c r="P5466" s="200"/>
      <c r="Q5466" s="200"/>
      <c r="R5466" s="200"/>
      <c r="S5466" s="200"/>
      <c r="T5466" s="201"/>
      <c r="AT5466" s="195" t="s">
        <v>188</v>
      </c>
      <c r="AU5466" s="195" t="s">
        <v>81</v>
      </c>
      <c r="AV5466" s="12" t="s">
        <v>81</v>
      </c>
      <c r="AW5466" s="12" t="s">
        <v>34</v>
      </c>
      <c r="AX5466" s="12" t="s">
        <v>72</v>
      </c>
      <c r="AY5466" s="195" t="s">
        <v>177</v>
      </c>
    </row>
    <row r="5467" spans="2:51" s="12" customFormat="1" ht="12">
      <c r="B5467" s="194"/>
      <c r="D5467" s="191" t="s">
        <v>188</v>
      </c>
      <c r="E5467" s="195" t="s">
        <v>3</v>
      </c>
      <c r="F5467" s="196" t="s">
        <v>3614</v>
      </c>
      <c r="H5467" s="197">
        <v>34.4</v>
      </c>
      <c r="I5467" s="198"/>
      <c r="L5467" s="194"/>
      <c r="M5467" s="199"/>
      <c r="N5467" s="200"/>
      <c r="O5467" s="200"/>
      <c r="P5467" s="200"/>
      <c r="Q5467" s="200"/>
      <c r="R5467" s="200"/>
      <c r="S5467" s="200"/>
      <c r="T5467" s="201"/>
      <c r="AT5467" s="195" t="s">
        <v>188</v>
      </c>
      <c r="AU5467" s="195" t="s">
        <v>81</v>
      </c>
      <c r="AV5467" s="12" t="s">
        <v>81</v>
      </c>
      <c r="AW5467" s="12" t="s">
        <v>34</v>
      </c>
      <c r="AX5467" s="12" t="s">
        <v>72</v>
      </c>
      <c r="AY5467" s="195" t="s">
        <v>177</v>
      </c>
    </row>
    <row r="5468" spans="2:51" s="12" customFormat="1" ht="12">
      <c r="B5468" s="194"/>
      <c r="D5468" s="191" t="s">
        <v>188</v>
      </c>
      <c r="E5468" s="195" t="s">
        <v>3</v>
      </c>
      <c r="F5468" s="196" t="s">
        <v>3552</v>
      </c>
      <c r="H5468" s="197">
        <v>39</v>
      </c>
      <c r="I5468" s="198"/>
      <c r="L5468" s="194"/>
      <c r="M5468" s="199"/>
      <c r="N5468" s="200"/>
      <c r="O5468" s="200"/>
      <c r="P5468" s="200"/>
      <c r="Q5468" s="200"/>
      <c r="R5468" s="200"/>
      <c r="S5468" s="200"/>
      <c r="T5468" s="201"/>
      <c r="AT5468" s="195" t="s">
        <v>188</v>
      </c>
      <c r="AU5468" s="195" t="s">
        <v>81</v>
      </c>
      <c r="AV5468" s="12" t="s">
        <v>81</v>
      </c>
      <c r="AW5468" s="12" t="s">
        <v>34</v>
      </c>
      <c r="AX5468" s="12" t="s">
        <v>72</v>
      </c>
      <c r="AY5468" s="195" t="s">
        <v>177</v>
      </c>
    </row>
    <row r="5469" spans="2:51" s="12" customFormat="1" ht="12">
      <c r="B5469" s="194"/>
      <c r="D5469" s="191" t="s">
        <v>188</v>
      </c>
      <c r="E5469" s="195" t="s">
        <v>3</v>
      </c>
      <c r="F5469" s="196" t="s">
        <v>3552</v>
      </c>
      <c r="H5469" s="197">
        <v>39</v>
      </c>
      <c r="I5469" s="198"/>
      <c r="L5469" s="194"/>
      <c r="M5469" s="199"/>
      <c r="N5469" s="200"/>
      <c r="O5469" s="200"/>
      <c r="P5469" s="200"/>
      <c r="Q5469" s="200"/>
      <c r="R5469" s="200"/>
      <c r="S5469" s="200"/>
      <c r="T5469" s="201"/>
      <c r="AT5469" s="195" t="s">
        <v>188</v>
      </c>
      <c r="AU5469" s="195" t="s">
        <v>81</v>
      </c>
      <c r="AV5469" s="12" t="s">
        <v>81</v>
      </c>
      <c r="AW5469" s="12" t="s">
        <v>34</v>
      </c>
      <c r="AX5469" s="12" t="s">
        <v>72</v>
      </c>
      <c r="AY5469" s="195" t="s">
        <v>177</v>
      </c>
    </row>
    <row r="5470" spans="2:51" s="12" customFormat="1" ht="12">
      <c r="B5470" s="194"/>
      <c r="D5470" s="191" t="s">
        <v>188</v>
      </c>
      <c r="E5470" s="195" t="s">
        <v>3</v>
      </c>
      <c r="F5470" s="196" t="s">
        <v>3552</v>
      </c>
      <c r="H5470" s="197">
        <v>39</v>
      </c>
      <c r="I5470" s="198"/>
      <c r="L5470" s="194"/>
      <c r="M5470" s="199"/>
      <c r="N5470" s="200"/>
      <c r="O5470" s="200"/>
      <c r="P5470" s="200"/>
      <c r="Q5470" s="200"/>
      <c r="R5470" s="200"/>
      <c r="S5470" s="200"/>
      <c r="T5470" s="201"/>
      <c r="AT5470" s="195" t="s">
        <v>188</v>
      </c>
      <c r="AU5470" s="195" t="s">
        <v>81</v>
      </c>
      <c r="AV5470" s="12" t="s">
        <v>81</v>
      </c>
      <c r="AW5470" s="12" t="s">
        <v>34</v>
      </c>
      <c r="AX5470" s="12" t="s">
        <v>72</v>
      </c>
      <c r="AY5470" s="195" t="s">
        <v>177</v>
      </c>
    </row>
    <row r="5471" spans="2:51" s="12" customFormat="1" ht="12">
      <c r="B5471" s="194"/>
      <c r="D5471" s="191" t="s">
        <v>188</v>
      </c>
      <c r="E5471" s="195" t="s">
        <v>3</v>
      </c>
      <c r="F5471" s="196" t="s">
        <v>3555</v>
      </c>
      <c r="H5471" s="197">
        <v>35.7</v>
      </c>
      <c r="I5471" s="198"/>
      <c r="L5471" s="194"/>
      <c r="M5471" s="199"/>
      <c r="N5471" s="200"/>
      <c r="O5471" s="200"/>
      <c r="P5471" s="200"/>
      <c r="Q5471" s="200"/>
      <c r="R5471" s="200"/>
      <c r="S5471" s="200"/>
      <c r="T5471" s="201"/>
      <c r="AT5471" s="195" t="s">
        <v>188</v>
      </c>
      <c r="AU5471" s="195" t="s">
        <v>81</v>
      </c>
      <c r="AV5471" s="12" t="s">
        <v>81</v>
      </c>
      <c r="AW5471" s="12" t="s">
        <v>34</v>
      </c>
      <c r="AX5471" s="12" t="s">
        <v>72</v>
      </c>
      <c r="AY5471" s="195" t="s">
        <v>177</v>
      </c>
    </row>
    <row r="5472" spans="2:51" s="12" customFormat="1" ht="12">
      <c r="B5472" s="194"/>
      <c r="D5472" s="191" t="s">
        <v>188</v>
      </c>
      <c r="E5472" s="195" t="s">
        <v>3</v>
      </c>
      <c r="F5472" s="196" t="s">
        <v>3555</v>
      </c>
      <c r="H5472" s="197">
        <v>35.7</v>
      </c>
      <c r="I5472" s="198"/>
      <c r="L5472" s="194"/>
      <c r="M5472" s="199"/>
      <c r="N5472" s="200"/>
      <c r="O5472" s="200"/>
      <c r="P5472" s="200"/>
      <c r="Q5472" s="200"/>
      <c r="R5472" s="200"/>
      <c r="S5472" s="200"/>
      <c r="T5472" s="201"/>
      <c r="AT5472" s="195" t="s">
        <v>188</v>
      </c>
      <c r="AU5472" s="195" t="s">
        <v>81</v>
      </c>
      <c r="AV5472" s="12" t="s">
        <v>81</v>
      </c>
      <c r="AW5472" s="12" t="s">
        <v>34</v>
      </c>
      <c r="AX5472" s="12" t="s">
        <v>72</v>
      </c>
      <c r="AY5472" s="195" t="s">
        <v>177</v>
      </c>
    </row>
    <row r="5473" spans="2:51" s="12" customFormat="1" ht="12">
      <c r="B5473" s="194"/>
      <c r="D5473" s="191" t="s">
        <v>188</v>
      </c>
      <c r="E5473" s="195" t="s">
        <v>3</v>
      </c>
      <c r="F5473" s="196" t="s">
        <v>3555</v>
      </c>
      <c r="H5473" s="197">
        <v>35.7</v>
      </c>
      <c r="I5473" s="198"/>
      <c r="L5473" s="194"/>
      <c r="M5473" s="199"/>
      <c r="N5473" s="200"/>
      <c r="O5473" s="200"/>
      <c r="P5473" s="200"/>
      <c r="Q5473" s="200"/>
      <c r="R5473" s="200"/>
      <c r="S5473" s="200"/>
      <c r="T5473" s="201"/>
      <c r="AT5473" s="195" t="s">
        <v>188</v>
      </c>
      <c r="AU5473" s="195" t="s">
        <v>81</v>
      </c>
      <c r="AV5473" s="12" t="s">
        <v>81</v>
      </c>
      <c r="AW5473" s="12" t="s">
        <v>34</v>
      </c>
      <c r="AX5473" s="12" t="s">
        <v>72</v>
      </c>
      <c r="AY5473" s="195" t="s">
        <v>177</v>
      </c>
    </row>
    <row r="5474" spans="2:51" s="12" customFormat="1" ht="12">
      <c r="B5474" s="194"/>
      <c r="D5474" s="191" t="s">
        <v>188</v>
      </c>
      <c r="E5474" s="195" t="s">
        <v>3</v>
      </c>
      <c r="F5474" s="196" t="s">
        <v>3587</v>
      </c>
      <c r="H5474" s="197">
        <v>20.4</v>
      </c>
      <c r="I5474" s="198"/>
      <c r="L5474" s="194"/>
      <c r="M5474" s="199"/>
      <c r="N5474" s="200"/>
      <c r="O5474" s="200"/>
      <c r="P5474" s="200"/>
      <c r="Q5474" s="200"/>
      <c r="R5474" s="200"/>
      <c r="S5474" s="200"/>
      <c r="T5474" s="201"/>
      <c r="AT5474" s="195" t="s">
        <v>188</v>
      </c>
      <c r="AU5474" s="195" t="s">
        <v>81</v>
      </c>
      <c r="AV5474" s="12" t="s">
        <v>81</v>
      </c>
      <c r="AW5474" s="12" t="s">
        <v>34</v>
      </c>
      <c r="AX5474" s="12" t="s">
        <v>72</v>
      </c>
      <c r="AY5474" s="195" t="s">
        <v>177</v>
      </c>
    </row>
    <row r="5475" spans="2:51" s="12" customFormat="1" ht="12">
      <c r="B5475" s="194"/>
      <c r="D5475" s="191" t="s">
        <v>188</v>
      </c>
      <c r="E5475" s="195" t="s">
        <v>3</v>
      </c>
      <c r="F5475" s="196" t="s">
        <v>3587</v>
      </c>
      <c r="H5475" s="197">
        <v>20.4</v>
      </c>
      <c r="I5475" s="198"/>
      <c r="L5475" s="194"/>
      <c r="M5475" s="199"/>
      <c r="N5475" s="200"/>
      <c r="O5475" s="200"/>
      <c r="P5475" s="200"/>
      <c r="Q5475" s="200"/>
      <c r="R5475" s="200"/>
      <c r="S5475" s="200"/>
      <c r="T5475" s="201"/>
      <c r="AT5475" s="195" t="s">
        <v>188</v>
      </c>
      <c r="AU5475" s="195" t="s">
        <v>81</v>
      </c>
      <c r="AV5475" s="12" t="s">
        <v>81</v>
      </c>
      <c r="AW5475" s="12" t="s">
        <v>34</v>
      </c>
      <c r="AX5475" s="12" t="s">
        <v>72</v>
      </c>
      <c r="AY5475" s="195" t="s">
        <v>177</v>
      </c>
    </row>
    <row r="5476" spans="2:51" s="12" customFormat="1" ht="12">
      <c r="B5476" s="194"/>
      <c r="D5476" s="191" t="s">
        <v>188</v>
      </c>
      <c r="E5476" s="195" t="s">
        <v>3</v>
      </c>
      <c r="F5476" s="196" t="s">
        <v>3587</v>
      </c>
      <c r="H5476" s="197">
        <v>20.4</v>
      </c>
      <c r="I5476" s="198"/>
      <c r="L5476" s="194"/>
      <c r="M5476" s="199"/>
      <c r="N5476" s="200"/>
      <c r="O5476" s="200"/>
      <c r="P5476" s="200"/>
      <c r="Q5476" s="200"/>
      <c r="R5476" s="200"/>
      <c r="S5476" s="200"/>
      <c r="T5476" s="201"/>
      <c r="AT5476" s="195" t="s">
        <v>188</v>
      </c>
      <c r="AU5476" s="195" t="s">
        <v>81</v>
      </c>
      <c r="AV5476" s="12" t="s">
        <v>81</v>
      </c>
      <c r="AW5476" s="12" t="s">
        <v>34</v>
      </c>
      <c r="AX5476" s="12" t="s">
        <v>72</v>
      </c>
      <c r="AY5476" s="195" t="s">
        <v>177</v>
      </c>
    </row>
    <row r="5477" spans="2:51" s="12" customFormat="1" ht="12">
      <c r="B5477" s="194"/>
      <c r="D5477" s="191" t="s">
        <v>188</v>
      </c>
      <c r="E5477" s="195" t="s">
        <v>3</v>
      </c>
      <c r="F5477" s="196" t="s">
        <v>3615</v>
      </c>
      <c r="H5477" s="197">
        <v>18.6</v>
      </c>
      <c r="I5477" s="198"/>
      <c r="L5477" s="194"/>
      <c r="M5477" s="199"/>
      <c r="N5477" s="200"/>
      <c r="O5477" s="200"/>
      <c r="P5477" s="200"/>
      <c r="Q5477" s="200"/>
      <c r="R5477" s="200"/>
      <c r="S5477" s="200"/>
      <c r="T5477" s="201"/>
      <c r="AT5477" s="195" t="s">
        <v>188</v>
      </c>
      <c r="AU5477" s="195" t="s">
        <v>81</v>
      </c>
      <c r="AV5477" s="12" t="s">
        <v>81</v>
      </c>
      <c r="AW5477" s="12" t="s">
        <v>34</v>
      </c>
      <c r="AX5477" s="12" t="s">
        <v>72</v>
      </c>
      <c r="AY5477" s="195" t="s">
        <v>177</v>
      </c>
    </row>
    <row r="5478" spans="2:51" s="12" customFormat="1" ht="12">
      <c r="B5478" s="194"/>
      <c r="D5478" s="191" t="s">
        <v>188</v>
      </c>
      <c r="E5478" s="195" t="s">
        <v>3</v>
      </c>
      <c r="F5478" s="196" t="s">
        <v>3615</v>
      </c>
      <c r="H5478" s="197">
        <v>18.6</v>
      </c>
      <c r="I5478" s="198"/>
      <c r="L5478" s="194"/>
      <c r="M5478" s="199"/>
      <c r="N5478" s="200"/>
      <c r="O5478" s="200"/>
      <c r="P5478" s="200"/>
      <c r="Q5478" s="200"/>
      <c r="R5478" s="200"/>
      <c r="S5478" s="200"/>
      <c r="T5478" s="201"/>
      <c r="AT5478" s="195" t="s">
        <v>188</v>
      </c>
      <c r="AU5478" s="195" t="s">
        <v>81</v>
      </c>
      <c r="AV5478" s="12" t="s">
        <v>81</v>
      </c>
      <c r="AW5478" s="12" t="s">
        <v>34</v>
      </c>
      <c r="AX5478" s="12" t="s">
        <v>72</v>
      </c>
      <c r="AY5478" s="195" t="s">
        <v>177</v>
      </c>
    </row>
    <row r="5479" spans="2:51" s="12" customFormat="1" ht="12">
      <c r="B5479" s="194"/>
      <c r="D5479" s="191" t="s">
        <v>188</v>
      </c>
      <c r="E5479" s="195" t="s">
        <v>3</v>
      </c>
      <c r="F5479" s="196" t="s">
        <v>3615</v>
      </c>
      <c r="H5479" s="197">
        <v>18.6</v>
      </c>
      <c r="I5479" s="198"/>
      <c r="L5479" s="194"/>
      <c r="M5479" s="199"/>
      <c r="N5479" s="200"/>
      <c r="O5479" s="200"/>
      <c r="P5479" s="200"/>
      <c r="Q5479" s="200"/>
      <c r="R5479" s="200"/>
      <c r="S5479" s="200"/>
      <c r="T5479" s="201"/>
      <c r="AT5479" s="195" t="s">
        <v>188</v>
      </c>
      <c r="AU5479" s="195" t="s">
        <v>81</v>
      </c>
      <c r="AV5479" s="12" t="s">
        <v>81</v>
      </c>
      <c r="AW5479" s="12" t="s">
        <v>34</v>
      </c>
      <c r="AX5479" s="12" t="s">
        <v>72</v>
      </c>
      <c r="AY5479" s="195" t="s">
        <v>177</v>
      </c>
    </row>
    <row r="5480" spans="2:51" s="12" customFormat="1" ht="12">
      <c r="B5480" s="194"/>
      <c r="D5480" s="191" t="s">
        <v>188</v>
      </c>
      <c r="E5480" s="195" t="s">
        <v>3</v>
      </c>
      <c r="F5480" s="196" t="s">
        <v>3616</v>
      </c>
      <c r="H5480" s="197">
        <v>33.4</v>
      </c>
      <c r="I5480" s="198"/>
      <c r="L5480" s="194"/>
      <c r="M5480" s="199"/>
      <c r="N5480" s="200"/>
      <c r="O5480" s="200"/>
      <c r="P5480" s="200"/>
      <c r="Q5480" s="200"/>
      <c r="R5480" s="200"/>
      <c r="S5480" s="200"/>
      <c r="T5480" s="201"/>
      <c r="AT5480" s="195" t="s">
        <v>188</v>
      </c>
      <c r="AU5480" s="195" t="s">
        <v>81</v>
      </c>
      <c r="AV5480" s="12" t="s">
        <v>81</v>
      </c>
      <c r="AW5480" s="12" t="s">
        <v>34</v>
      </c>
      <c r="AX5480" s="12" t="s">
        <v>72</v>
      </c>
      <c r="AY5480" s="195" t="s">
        <v>177</v>
      </c>
    </row>
    <row r="5481" spans="2:51" s="12" customFormat="1" ht="12">
      <c r="B5481" s="194"/>
      <c r="D5481" s="191" t="s">
        <v>188</v>
      </c>
      <c r="E5481" s="195" t="s">
        <v>3</v>
      </c>
      <c r="F5481" s="196" t="s">
        <v>3617</v>
      </c>
      <c r="H5481" s="197">
        <v>21.8</v>
      </c>
      <c r="I5481" s="198"/>
      <c r="L5481" s="194"/>
      <c r="M5481" s="199"/>
      <c r="N5481" s="200"/>
      <c r="O5481" s="200"/>
      <c r="P5481" s="200"/>
      <c r="Q5481" s="200"/>
      <c r="R5481" s="200"/>
      <c r="S5481" s="200"/>
      <c r="T5481" s="201"/>
      <c r="AT5481" s="195" t="s">
        <v>188</v>
      </c>
      <c r="AU5481" s="195" t="s">
        <v>81</v>
      </c>
      <c r="AV5481" s="12" t="s">
        <v>81</v>
      </c>
      <c r="AW5481" s="12" t="s">
        <v>34</v>
      </c>
      <c r="AX5481" s="12" t="s">
        <v>72</v>
      </c>
      <c r="AY5481" s="195" t="s">
        <v>177</v>
      </c>
    </row>
    <row r="5482" spans="2:51" s="12" customFormat="1" ht="12">
      <c r="B5482" s="194"/>
      <c r="D5482" s="191" t="s">
        <v>188</v>
      </c>
      <c r="E5482" s="195" t="s">
        <v>3</v>
      </c>
      <c r="F5482" s="196" t="s">
        <v>3558</v>
      </c>
      <c r="H5482" s="197">
        <v>36.3</v>
      </c>
      <c r="I5482" s="198"/>
      <c r="L5482" s="194"/>
      <c r="M5482" s="199"/>
      <c r="N5482" s="200"/>
      <c r="O5482" s="200"/>
      <c r="P5482" s="200"/>
      <c r="Q5482" s="200"/>
      <c r="R5482" s="200"/>
      <c r="S5482" s="200"/>
      <c r="T5482" s="201"/>
      <c r="AT5482" s="195" t="s">
        <v>188</v>
      </c>
      <c r="AU5482" s="195" t="s">
        <v>81</v>
      </c>
      <c r="AV5482" s="12" t="s">
        <v>81</v>
      </c>
      <c r="AW5482" s="12" t="s">
        <v>34</v>
      </c>
      <c r="AX5482" s="12" t="s">
        <v>72</v>
      </c>
      <c r="AY5482" s="195" t="s">
        <v>177</v>
      </c>
    </row>
    <row r="5483" spans="2:51" s="12" customFormat="1" ht="12">
      <c r="B5483" s="194"/>
      <c r="D5483" s="191" t="s">
        <v>188</v>
      </c>
      <c r="E5483" s="195" t="s">
        <v>3</v>
      </c>
      <c r="F5483" s="196" t="s">
        <v>3618</v>
      </c>
      <c r="H5483" s="197">
        <v>28.7</v>
      </c>
      <c r="I5483" s="198"/>
      <c r="L5483" s="194"/>
      <c r="M5483" s="199"/>
      <c r="N5483" s="200"/>
      <c r="O5483" s="200"/>
      <c r="P5483" s="200"/>
      <c r="Q5483" s="200"/>
      <c r="R5483" s="200"/>
      <c r="S5483" s="200"/>
      <c r="T5483" s="201"/>
      <c r="AT5483" s="195" t="s">
        <v>188</v>
      </c>
      <c r="AU5483" s="195" t="s">
        <v>81</v>
      </c>
      <c r="AV5483" s="12" t="s">
        <v>81</v>
      </c>
      <c r="AW5483" s="12" t="s">
        <v>34</v>
      </c>
      <c r="AX5483" s="12" t="s">
        <v>72</v>
      </c>
      <c r="AY5483" s="195" t="s">
        <v>177</v>
      </c>
    </row>
    <row r="5484" spans="2:51" s="12" customFormat="1" ht="12">
      <c r="B5484" s="194"/>
      <c r="D5484" s="191" t="s">
        <v>188</v>
      </c>
      <c r="E5484" s="195" t="s">
        <v>3</v>
      </c>
      <c r="F5484" s="196" t="s">
        <v>3619</v>
      </c>
      <c r="H5484" s="197">
        <v>14</v>
      </c>
      <c r="I5484" s="198"/>
      <c r="L5484" s="194"/>
      <c r="M5484" s="199"/>
      <c r="N5484" s="200"/>
      <c r="O5484" s="200"/>
      <c r="P5484" s="200"/>
      <c r="Q5484" s="200"/>
      <c r="R5484" s="200"/>
      <c r="S5484" s="200"/>
      <c r="T5484" s="201"/>
      <c r="AT5484" s="195" t="s">
        <v>188</v>
      </c>
      <c r="AU5484" s="195" t="s">
        <v>81</v>
      </c>
      <c r="AV5484" s="12" t="s">
        <v>81</v>
      </c>
      <c r="AW5484" s="12" t="s">
        <v>34</v>
      </c>
      <c r="AX5484" s="12" t="s">
        <v>72</v>
      </c>
      <c r="AY5484" s="195" t="s">
        <v>177</v>
      </c>
    </row>
    <row r="5485" spans="2:51" s="12" customFormat="1" ht="12">
      <c r="B5485" s="194"/>
      <c r="D5485" s="191" t="s">
        <v>188</v>
      </c>
      <c r="E5485" s="195" t="s">
        <v>3</v>
      </c>
      <c r="F5485" s="196" t="s">
        <v>3620</v>
      </c>
      <c r="H5485" s="197">
        <v>10.2</v>
      </c>
      <c r="I5485" s="198"/>
      <c r="L5485" s="194"/>
      <c r="M5485" s="199"/>
      <c r="N5485" s="200"/>
      <c r="O5485" s="200"/>
      <c r="P5485" s="200"/>
      <c r="Q5485" s="200"/>
      <c r="R5485" s="200"/>
      <c r="S5485" s="200"/>
      <c r="T5485" s="201"/>
      <c r="AT5485" s="195" t="s">
        <v>188</v>
      </c>
      <c r="AU5485" s="195" t="s">
        <v>81</v>
      </c>
      <c r="AV5485" s="12" t="s">
        <v>81</v>
      </c>
      <c r="AW5485" s="12" t="s">
        <v>34</v>
      </c>
      <c r="AX5485" s="12" t="s">
        <v>72</v>
      </c>
      <c r="AY5485" s="195" t="s">
        <v>177</v>
      </c>
    </row>
    <row r="5486" spans="2:51" s="12" customFormat="1" ht="12">
      <c r="B5486" s="194"/>
      <c r="D5486" s="191" t="s">
        <v>188</v>
      </c>
      <c r="E5486" s="195" t="s">
        <v>3</v>
      </c>
      <c r="F5486" s="196" t="s">
        <v>3562</v>
      </c>
      <c r="H5486" s="197">
        <v>26</v>
      </c>
      <c r="I5486" s="198"/>
      <c r="L5486" s="194"/>
      <c r="M5486" s="199"/>
      <c r="N5486" s="200"/>
      <c r="O5486" s="200"/>
      <c r="P5486" s="200"/>
      <c r="Q5486" s="200"/>
      <c r="R5486" s="200"/>
      <c r="S5486" s="200"/>
      <c r="T5486" s="201"/>
      <c r="AT5486" s="195" t="s">
        <v>188</v>
      </c>
      <c r="AU5486" s="195" t="s">
        <v>81</v>
      </c>
      <c r="AV5486" s="12" t="s">
        <v>81</v>
      </c>
      <c r="AW5486" s="12" t="s">
        <v>34</v>
      </c>
      <c r="AX5486" s="12" t="s">
        <v>72</v>
      </c>
      <c r="AY5486" s="195" t="s">
        <v>177</v>
      </c>
    </row>
    <row r="5487" spans="2:51" s="12" customFormat="1" ht="12">
      <c r="B5487" s="194"/>
      <c r="D5487" s="191" t="s">
        <v>188</v>
      </c>
      <c r="E5487" s="195" t="s">
        <v>3</v>
      </c>
      <c r="F5487" s="196" t="s">
        <v>3563</v>
      </c>
      <c r="H5487" s="197">
        <v>21.4</v>
      </c>
      <c r="I5487" s="198"/>
      <c r="L5487" s="194"/>
      <c r="M5487" s="199"/>
      <c r="N5487" s="200"/>
      <c r="O5487" s="200"/>
      <c r="P5487" s="200"/>
      <c r="Q5487" s="200"/>
      <c r="R5487" s="200"/>
      <c r="S5487" s="200"/>
      <c r="T5487" s="201"/>
      <c r="AT5487" s="195" t="s">
        <v>188</v>
      </c>
      <c r="AU5487" s="195" t="s">
        <v>81</v>
      </c>
      <c r="AV5487" s="12" t="s">
        <v>81</v>
      </c>
      <c r="AW5487" s="12" t="s">
        <v>34</v>
      </c>
      <c r="AX5487" s="12" t="s">
        <v>72</v>
      </c>
      <c r="AY5487" s="195" t="s">
        <v>177</v>
      </c>
    </row>
    <row r="5488" spans="2:51" s="12" customFormat="1" ht="12">
      <c r="B5488" s="194"/>
      <c r="D5488" s="191" t="s">
        <v>188</v>
      </c>
      <c r="E5488" s="195" t="s">
        <v>3</v>
      </c>
      <c r="F5488" s="196" t="s">
        <v>3594</v>
      </c>
      <c r="H5488" s="197">
        <v>13</v>
      </c>
      <c r="I5488" s="198"/>
      <c r="L5488" s="194"/>
      <c r="M5488" s="199"/>
      <c r="N5488" s="200"/>
      <c r="O5488" s="200"/>
      <c r="P5488" s="200"/>
      <c r="Q5488" s="200"/>
      <c r="R5488" s="200"/>
      <c r="S5488" s="200"/>
      <c r="T5488" s="201"/>
      <c r="AT5488" s="195" t="s">
        <v>188</v>
      </c>
      <c r="AU5488" s="195" t="s">
        <v>81</v>
      </c>
      <c r="AV5488" s="12" t="s">
        <v>81</v>
      </c>
      <c r="AW5488" s="12" t="s">
        <v>34</v>
      </c>
      <c r="AX5488" s="12" t="s">
        <v>72</v>
      </c>
      <c r="AY5488" s="195" t="s">
        <v>177</v>
      </c>
    </row>
    <row r="5489" spans="2:51" s="12" customFormat="1" ht="12">
      <c r="B5489" s="194"/>
      <c r="D5489" s="191" t="s">
        <v>188</v>
      </c>
      <c r="E5489" s="195" t="s">
        <v>3</v>
      </c>
      <c r="F5489" s="196" t="s">
        <v>3594</v>
      </c>
      <c r="H5489" s="197">
        <v>13</v>
      </c>
      <c r="I5489" s="198"/>
      <c r="L5489" s="194"/>
      <c r="M5489" s="199"/>
      <c r="N5489" s="200"/>
      <c r="O5489" s="200"/>
      <c r="P5489" s="200"/>
      <c r="Q5489" s="200"/>
      <c r="R5489" s="200"/>
      <c r="S5489" s="200"/>
      <c r="T5489" s="201"/>
      <c r="AT5489" s="195" t="s">
        <v>188</v>
      </c>
      <c r="AU5489" s="195" t="s">
        <v>81</v>
      </c>
      <c r="AV5489" s="12" t="s">
        <v>81</v>
      </c>
      <c r="AW5489" s="12" t="s">
        <v>34</v>
      </c>
      <c r="AX5489" s="12" t="s">
        <v>72</v>
      </c>
      <c r="AY5489" s="195" t="s">
        <v>177</v>
      </c>
    </row>
    <row r="5490" spans="2:51" s="12" customFormat="1" ht="12">
      <c r="B5490" s="194"/>
      <c r="D5490" s="191" t="s">
        <v>188</v>
      </c>
      <c r="E5490" s="195" t="s">
        <v>3</v>
      </c>
      <c r="F5490" s="196" t="s">
        <v>3562</v>
      </c>
      <c r="H5490" s="197">
        <v>26</v>
      </c>
      <c r="I5490" s="198"/>
      <c r="L5490" s="194"/>
      <c r="M5490" s="199"/>
      <c r="N5490" s="200"/>
      <c r="O5490" s="200"/>
      <c r="P5490" s="200"/>
      <c r="Q5490" s="200"/>
      <c r="R5490" s="200"/>
      <c r="S5490" s="200"/>
      <c r="T5490" s="201"/>
      <c r="AT5490" s="195" t="s">
        <v>188</v>
      </c>
      <c r="AU5490" s="195" t="s">
        <v>81</v>
      </c>
      <c r="AV5490" s="12" t="s">
        <v>81</v>
      </c>
      <c r="AW5490" s="12" t="s">
        <v>34</v>
      </c>
      <c r="AX5490" s="12" t="s">
        <v>72</v>
      </c>
      <c r="AY5490" s="195" t="s">
        <v>177</v>
      </c>
    </row>
    <row r="5491" spans="2:51" s="14" customFormat="1" ht="12">
      <c r="B5491" s="221"/>
      <c r="D5491" s="191" t="s">
        <v>188</v>
      </c>
      <c r="E5491" s="222" t="s">
        <v>3</v>
      </c>
      <c r="F5491" s="223" t="s">
        <v>356</v>
      </c>
      <c r="H5491" s="224">
        <v>1299.2700000000002</v>
      </c>
      <c r="I5491" s="225"/>
      <c r="L5491" s="221"/>
      <c r="M5491" s="226"/>
      <c r="N5491" s="227"/>
      <c r="O5491" s="227"/>
      <c r="P5491" s="227"/>
      <c r="Q5491" s="227"/>
      <c r="R5491" s="227"/>
      <c r="S5491" s="227"/>
      <c r="T5491" s="228"/>
      <c r="AT5491" s="222" t="s">
        <v>188</v>
      </c>
      <c r="AU5491" s="222" t="s">
        <v>81</v>
      </c>
      <c r="AV5491" s="14" t="s">
        <v>194</v>
      </c>
      <c r="AW5491" s="14" t="s">
        <v>34</v>
      </c>
      <c r="AX5491" s="14" t="s">
        <v>72</v>
      </c>
      <c r="AY5491" s="222" t="s">
        <v>177</v>
      </c>
    </row>
    <row r="5492" spans="2:51" s="12" customFormat="1" ht="12">
      <c r="B5492" s="194"/>
      <c r="D5492" s="191" t="s">
        <v>188</v>
      </c>
      <c r="E5492" s="195" t="s">
        <v>3</v>
      </c>
      <c r="F5492" s="196" t="s">
        <v>3621</v>
      </c>
      <c r="H5492" s="197">
        <v>77.4</v>
      </c>
      <c r="I5492" s="198"/>
      <c r="L5492" s="194"/>
      <c r="M5492" s="199"/>
      <c r="N5492" s="200"/>
      <c r="O5492" s="200"/>
      <c r="P5492" s="200"/>
      <c r="Q5492" s="200"/>
      <c r="R5492" s="200"/>
      <c r="S5492" s="200"/>
      <c r="T5492" s="201"/>
      <c r="AT5492" s="195" t="s">
        <v>188</v>
      </c>
      <c r="AU5492" s="195" t="s">
        <v>81</v>
      </c>
      <c r="AV5492" s="12" t="s">
        <v>81</v>
      </c>
      <c r="AW5492" s="12" t="s">
        <v>34</v>
      </c>
      <c r="AX5492" s="12" t="s">
        <v>72</v>
      </c>
      <c r="AY5492" s="195" t="s">
        <v>177</v>
      </c>
    </row>
    <row r="5493" spans="2:51" s="12" customFormat="1" ht="12">
      <c r="B5493" s="194"/>
      <c r="D5493" s="191" t="s">
        <v>188</v>
      </c>
      <c r="E5493" s="195" t="s">
        <v>3</v>
      </c>
      <c r="F5493" s="196" t="s">
        <v>3622</v>
      </c>
      <c r="H5493" s="197">
        <v>21</v>
      </c>
      <c r="I5493" s="198"/>
      <c r="L5493" s="194"/>
      <c r="M5493" s="199"/>
      <c r="N5493" s="200"/>
      <c r="O5493" s="200"/>
      <c r="P5493" s="200"/>
      <c r="Q5493" s="200"/>
      <c r="R5493" s="200"/>
      <c r="S5493" s="200"/>
      <c r="T5493" s="201"/>
      <c r="AT5493" s="195" t="s">
        <v>188</v>
      </c>
      <c r="AU5493" s="195" t="s">
        <v>81</v>
      </c>
      <c r="AV5493" s="12" t="s">
        <v>81</v>
      </c>
      <c r="AW5493" s="12" t="s">
        <v>34</v>
      </c>
      <c r="AX5493" s="12" t="s">
        <v>72</v>
      </c>
      <c r="AY5493" s="195" t="s">
        <v>177</v>
      </c>
    </row>
    <row r="5494" spans="2:51" s="12" customFormat="1" ht="12">
      <c r="B5494" s="194"/>
      <c r="D5494" s="191" t="s">
        <v>188</v>
      </c>
      <c r="E5494" s="195" t="s">
        <v>3</v>
      </c>
      <c r="F5494" s="196" t="s">
        <v>3623</v>
      </c>
      <c r="H5494" s="197">
        <v>26.2</v>
      </c>
      <c r="I5494" s="198"/>
      <c r="L5494" s="194"/>
      <c r="M5494" s="199"/>
      <c r="N5494" s="200"/>
      <c r="O5494" s="200"/>
      <c r="P5494" s="200"/>
      <c r="Q5494" s="200"/>
      <c r="R5494" s="200"/>
      <c r="S5494" s="200"/>
      <c r="T5494" s="201"/>
      <c r="AT5494" s="195" t="s">
        <v>188</v>
      </c>
      <c r="AU5494" s="195" t="s">
        <v>81</v>
      </c>
      <c r="AV5494" s="12" t="s">
        <v>81</v>
      </c>
      <c r="AW5494" s="12" t="s">
        <v>34</v>
      </c>
      <c r="AX5494" s="12" t="s">
        <v>72</v>
      </c>
      <c r="AY5494" s="195" t="s">
        <v>177</v>
      </c>
    </row>
    <row r="5495" spans="2:51" s="12" customFormat="1" ht="12">
      <c r="B5495" s="194"/>
      <c r="D5495" s="191" t="s">
        <v>188</v>
      </c>
      <c r="E5495" s="195" t="s">
        <v>3</v>
      </c>
      <c r="F5495" s="196" t="s">
        <v>3624</v>
      </c>
      <c r="H5495" s="197">
        <v>107.8</v>
      </c>
      <c r="I5495" s="198"/>
      <c r="L5495" s="194"/>
      <c r="M5495" s="199"/>
      <c r="N5495" s="200"/>
      <c r="O5495" s="200"/>
      <c r="P5495" s="200"/>
      <c r="Q5495" s="200"/>
      <c r="R5495" s="200"/>
      <c r="S5495" s="200"/>
      <c r="T5495" s="201"/>
      <c r="AT5495" s="195" t="s">
        <v>188</v>
      </c>
      <c r="AU5495" s="195" t="s">
        <v>81</v>
      </c>
      <c r="AV5495" s="12" t="s">
        <v>81</v>
      </c>
      <c r="AW5495" s="12" t="s">
        <v>34</v>
      </c>
      <c r="AX5495" s="12" t="s">
        <v>72</v>
      </c>
      <c r="AY5495" s="195" t="s">
        <v>177</v>
      </c>
    </row>
    <row r="5496" spans="2:51" s="12" customFormat="1" ht="12">
      <c r="B5496" s="194"/>
      <c r="D5496" s="191" t="s">
        <v>188</v>
      </c>
      <c r="E5496" s="195" t="s">
        <v>3</v>
      </c>
      <c r="F5496" s="196" t="s">
        <v>3625</v>
      </c>
      <c r="H5496" s="197">
        <v>18.7</v>
      </c>
      <c r="I5496" s="198"/>
      <c r="L5496" s="194"/>
      <c r="M5496" s="199"/>
      <c r="N5496" s="200"/>
      <c r="O5496" s="200"/>
      <c r="P5496" s="200"/>
      <c r="Q5496" s="200"/>
      <c r="R5496" s="200"/>
      <c r="S5496" s="200"/>
      <c r="T5496" s="201"/>
      <c r="AT5496" s="195" t="s">
        <v>188</v>
      </c>
      <c r="AU5496" s="195" t="s">
        <v>81</v>
      </c>
      <c r="AV5496" s="12" t="s">
        <v>81</v>
      </c>
      <c r="AW5496" s="12" t="s">
        <v>34</v>
      </c>
      <c r="AX5496" s="12" t="s">
        <v>72</v>
      </c>
      <c r="AY5496" s="195" t="s">
        <v>177</v>
      </c>
    </row>
    <row r="5497" spans="2:51" s="12" customFormat="1" ht="12">
      <c r="B5497" s="194"/>
      <c r="D5497" s="191" t="s">
        <v>188</v>
      </c>
      <c r="E5497" s="195" t="s">
        <v>3</v>
      </c>
      <c r="F5497" s="196" t="s">
        <v>3626</v>
      </c>
      <c r="H5497" s="197">
        <v>22.34</v>
      </c>
      <c r="I5497" s="198"/>
      <c r="L5497" s="194"/>
      <c r="M5497" s="199"/>
      <c r="N5497" s="200"/>
      <c r="O5497" s="200"/>
      <c r="P5497" s="200"/>
      <c r="Q5497" s="200"/>
      <c r="R5497" s="200"/>
      <c r="S5497" s="200"/>
      <c r="T5497" s="201"/>
      <c r="AT5497" s="195" t="s">
        <v>188</v>
      </c>
      <c r="AU5497" s="195" t="s">
        <v>81</v>
      </c>
      <c r="AV5497" s="12" t="s">
        <v>81</v>
      </c>
      <c r="AW5497" s="12" t="s">
        <v>34</v>
      </c>
      <c r="AX5497" s="12" t="s">
        <v>72</v>
      </c>
      <c r="AY5497" s="195" t="s">
        <v>177</v>
      </c>
    </row>
    <row r="5498" spans="2:51" s="12" customFormat="1" ht="12">
      <c r="B5498" s="194"/>
      <c r="D5498" s="191" t="s">
        <v>188</v>
      </c>
      <c r="E5498" s="195" t="s">
        <v>3</v>
      </c>
      <c r="F5498" s="196" t="s">
        <v>3627</v>
      </c>
      <c r="H5498" s="197">
        <v>63.12</v>
      </c>
      <c r="I5498" s="198"/>
      <c r="L5498" s="194"/>
      <c r="M5498" s="199"/>
      <c r="N5498" s="200"/>
      <c r="O5498" s="200"/>
      <c r="P5498" s="200"/>
      <c r="Q5498" s="200"/>
      <c r="R5498" s="200"/>
      <c r="S5498" s="200"/>
      <c r="T5498" s="201"/>
      <c r="AT5498" s="195" t="s">
        <v>188</v>
      </c>
      <c r="AU5498" s="195" t="s">
        <v>81</v>
      </c>
      <c r="AV5498" s="12" t="s">
        <v>81</v>
      </c>
      <c r="AW5498" s="12" t="s">
        <v>34</v>
      </c>
      <c r="AX5498" s="12" t="s">
        <v>72</v>
      </c>
      <c r="AY5498" s="195" t="s">
        <v>177</v>
      </c>
    </row>
    <row r="5499" spans="2:51" s="12" customFormat="1" ht="12">
      <c r="B5499" s="194"/>
      <c r="D5499" s="191" t="s">
        <v>188</v>
      </c>
      <c r="E5499" s="195" t="s">
        <v>3</v>
      </c>
      <c r="F5499" s="196" t="s">
        <v>3628</v>
      </c>
      <c r="H5499" s="197">
        <v>48.28</v>
      </c>
      <c r="I5499" s="198"/>
      <c r="L5499" s="194"/>
      <c r="M5499" s="199"/>
      <c r="N5499" s="200"/>
      <c r="O5499" s="200"/>
      <c r="P5499" s="200"/>
      <c r="Q5499" s="200"/>
      <c r="R5499" s="200"/>
      <c r="S5499" s="200"/>
      <c r="T5499" s="201"/>
      <c r="AT5499" s="195" t="s">
        <v>188</v>
      </c>
      <c r="AU5499" s="195" t="s">
        <v>81</v>
      </c>
      <c r="AV5499" s="12" t="s">
        <v>81</v>
      </c>
      <c r="AW5499" s="12" t="s">
        <v>34</v>
      </c>
      <c r="AX5499" s="12" t="s">
        <v>72</v>
      </c>
      <c r="AY5499" s="195" t="s">
        <v>177</v>
      </c>
    </row>
    <row r="5500" spans="2:51" s="12" customFormat="1" ht="12">
      <c r="B5500" s="194"/>
      <c r="D5500" s="191" t="s">
        <v>188</v>
      </c>
      <c r="E5500" s="195" t="s">
        <v>3</v>
      </c>
      <c r="F5500" s="196" t="s">
        <v>3629</v>
      </c>
      <c r="H5500" s="197">
        <v>41.8</v>
      </c>
      <c r="I5500" s="198"/>
      <c r="L5500" s="194"/>
      <c r="M5500" s="199"/>
      <c r="N5500" s="200"/>
      <c r="O5500" s="200"/>
      <c r="P5500" s="200"/>
      <c r="Q5500" s="200"/>
      <c r="R5500" s="200"/>
      <c r="S5500" s="200"/>
      <c r="T5500" s="201"/>
      <c r="AT5500" s="195" t="s">
        <v>188</v>
      </c>
      <c r="AU5500" s="195" t="s">
        <v>81</v>
      </c>
      <c r="AV5500" s="12" t="s">
        <v>81</v>
      </c>
      <c r="AW5500" s="12" t="s">
        <v>34</v>
      </c>
      <c r="AX5500" s="12" t="s">
        <v>72</v>
      </c>
      <c r="AY5500" s="195" t="s">
        <v>177</v>
      </c>
    </row>
    <row r="5501" spans="2:51" s="12" customFormat="1" ht="12">
      <c r="B5501" s="194"/>
      <c r="D5501" s="191" t="s">
        <v>188</v>
      </c>
      <c r="E5501" s="195" t="s">
        <v>3</v>
      </c>
      <c r="F5501" s="196" t="s">
        <v>3630</v>
      </c>
      <c r="H5501" s="197">
        <v>38.28</v>
      </c>
      <c r="I5501" s="198"/>
      <c r="L5501" s="194"/>
      <c r="M5501" s="199"/>
      <c r="N5501" s="200"/>
      <c r="O5501" s="200"/>
      <c r="P5501" s="200"/>
      <c r="Q5501" s="200"/>
      <c r="R5501" s="200"/>
      <c r="S5501" s="200"/>
      <c r="T5501" s="201"/>
      <c r="AT5501" s="195" t="s">
        <v>188</v>
      </c>
      <c r="AU5501" s="195" t="s">
        <v>81</v>
      </c>
      <c r="AV5501" s="12" t="s">
        <v>81</v>
      </c>
      <c r="AW5501" s="12" t="s">
        <v>34</v>
      </c>
      <c r="AX5501" s="12" t="s">
        <v>72</v>
      </c>
      <c r="AY5501" s="195" t="s">
        <v>177</v>
      </c>
    </row>
    <row r="5502" spans="2:51" s="12" customFormat="1" ht="12">
      <c r="B5502" s="194"/>
      <c r="D5502" s="191" t="s">
        <v>188</v>
      </c>
      <c r="E5502" s="195" t="s">
        <v>3</v>
      </c>
      <c r="F5502" s="196" t="s">
        <v>3631</v>
      </c>
      <c r="H5502" s="197">
        <v>34.68</v>
      </c>
      <c r="I5502" s="198"/>
      <c r="L5502" s="194"/>
      <c r="M5502" s="199"/>
      <c r="N5502" s="200"/>
      <c r="O5502" s="200"/>
      <c r="P5502" s="200"/>
      <c r="Q5502" s="200"/>
      <c r="R5502" s="200"/>
      <c r="S5502" s="200"/>
      <c r="T5502" s="201"/>
      <c r="AT5502" s="195" t="s">
        <v>188</v>
      </c>
      <c r="AU5502" s="195" t="s">
        <v>81</v>
      </c>
      <c r="AV5502" s="12" t="s">
        <v>81</v>
      </c>
      <c r="AW5502" s="12" t="s">
        <v>34</v>
      </c>
      <c r="AX5502" s="12" t="s">
        <v>72</v>
      </c>
      <c r="AY5502" s="195" t="s">
        <v>177</v>
      </c>
    </row>
    <row r="5503" spans="2:51" s="12" customFormat="1" ht="12">
      <c r="B5503" s="194"/>
      <c r="D5503" s="191" t="s">
        <v>188</v>
      </c>
      <c r="E5503" s="195" t="s">
        <v>3</v>
      </c>
      <c r="F5503" s="196" t="s">
        <v>3632</v>
      </c>
      <c r="H5503" s="197">
        <v>34.8</v>
      </c>
      <c r="I5503" s="198"/>
      <c r="L5503" s="194"/>
      <c r="M5503" s="199"/>
      <c r="N5503" s="200"/>
      <c r="O5503" s="200"/>
      <c r="P5503" s="200"/>
      <c r="Q5503" s="200"/>
      <c r="R5503" s="200"/>
      <c r="S5503" s="200"/>
      <c r="T5503" s="201"/>
      <c r="AT5503" s="195" t="s">
        <v>188</v>
      </c>
      <c r="AU5503" s="195" t="s">
        <v>81</v>
      </c>
      <c r="AV5503" s="12" t="s">
        <v>81</v>
      </c>
      <c r="AW5503" s="12" t="s">
        <v>34</v>
      </c>
      <c r="AX5503" s="12" t="s">
        <v>72</v>
      </c>
      <c r="AY5503" s="195" t="s">
        <v>177</v>
      </c>
    </row>
    <row r="5504" spans="2:51" s="12" customFormat="1" ht="12">
      <c r="B5504" s="194"/>
      <c r="D5504" s="191" t="s">
        <v>188</v>
      </c>
      <c r="E5504" s="195" t="s">
        <v>3</v>
      </c>
      <c r="F5504" s="196" t="s">
        <v>3633</v>
      </c>
      <c r="H5504" s="197">
        <v>9.1</v>
      </c>
      <c r="I5504" s="198"/>
      <c r="L5504" s="194"/>
      <c r="M5504" s="199"/>
      <c r="N5504" s="200"/>
      <c r="O5504" s="200"/>
      <c r="P5504" s="200"/>
      <c r="Q5504" s="200"/>
      <c r="R5504" s="200"/>
      <c r="S5504" s="200"/>
      <c r="T5504" s="201"/>
      <c r="AT5504" s="195" t="s">
        <v>188</v>
      </c>
      <c r="AU5504" s="195" t="s">
        <v>81</v>
      </c>
      <c r="AV5504" s="12" t="s">
        <v>81</v>
      </c>
      <c r="AW5504" s="12" t="s">
        <v>34</v>
      </c>
      <c r="AX5504" s="12" t="s">
        <v>72</v>
      </c>
      <c r="AY5504" s="195" t="s">
        <v>177</v>
      </c>
    </row>
    <row r="5505" spans="2:51" s="12" customFormat="1" ht="12">
      <c r="B5505" s="194"/>
      <c r="D5505" s="191" t="s">
        <v>188</v>
      </c>
      <c r="E5505" s="195" t="s">
        <v>3</v>
      </c>
      <c r="F5505" s="196" t="s">
        <v>3634</v>
      </c>
      <c r="H5505" s="197">
        <v>9.5</v>
      </c>
      <c r="I5505" s="198"/>
      <c r="L5505" s="194"/>
      <c r="M5505" s="199"/>
      <c r="N5505" s="200"/>
      <c r="O5505" s="200"/>
      <c r="P5505" s="200"/>
      <c r="Q5505" s="200"/>
      <c r="R5505" s="200"/>
      <c r="S5505" s="200"/>
      <c r="T5505" s="201"/>
      <c r="AT5505" s="195" t="s">
        <v>188</v>
      </c>
      <c r="AU5505" s="195" t="s">
        <v>81</v>
      </c>
      <c r="AV5505" s="12" t="s">
        <v>81</v>
      </c>
      <c r="AW5505" s="12" t="s">
        <v>34</v>
      </c>
      <c r="AX5505" s="12" t="s">
        <v>72</v>
      </c>
      <c r="AY5505" s="195" t="s">
        <v>177</v>
      </c>
    </row>
    <row r="5506" spans="2:51" s="12" customFormat="1" ht="12">
      <c r="B5506" s="194"/>
      <c r="D5506" s="191" t="s">
        <v>188</v>
      </c>
      <c r="E5506" s="195" t="s">
        <v>3</v>
      </c>
      <c r="F5506" s="196" t="s">
        <v>3635</v>
      </c>
      <c r="H5506" s="197">
        <v>7.6</v>
      </c>
      <c r="I5506" s="198"/>
      <c r="L5506" s="194"/>
      <c r="M5506" s="199"/>
      <c r="N5506" s="200"/>
      <c r="O5506" s="200"/>
      <c r="P5506" s="200"/>
      <c r="Q5506" s="200"/>
      <c r="R5506" s="200"/>
      <c r="S5506" s="200"/>
      <c r="T5506" s="201"/>
      <c r="AT5506" s="195" t="s">
        <v>188</v>
      </c>
      <c r="AU5506" s="195" t="s">
        <v>81</v>
      </c>
      <c r="AV5506" s="12" t="s">
        <v>81</v>
      </c>
      <c r="AW5506" s="12" t="s">
        <v>34</v>
      </c>
      <c r="AX5506" s="12" t="s">
        <v>72</v>
      </c>
      <c r="AY5506" s="195" t="s">
        <v>177</v>
      </c>
    </row>
    <row r="5507" spans="2:51" s="12" customFormat="1" ht="12">
      <c r="B5507" s="194"/>
      <c r="D5507" s="191" t="s">
        <v>188</v>
      </c>
      <c r="E5507" s="195" t="s">
        <v>3</v>
      </c>
      <c r="F5507" s="196" t="s">
        <v>3636</v>
      </c>
      <c r="H5507" s="197">
        <v>8</v>
      </c>
      <c r="I5507" s="198"/>
      <c r="L5507" s="194"/>
      <c r="M5507" s="199"/>
      <c r="N5507" s="200"/>
      <c r="O5507" s="200"/>
      <c r="P5507" s="200"/>
      <c r="Q5507" s="200"/>
      <c r="R5507" s="200"/>
      <c r="S5507" s="200"/>
      <c r="T5507" s="201"/>
      <c r="AT5507" s="195" t="s">
        <v>188</v>
      </c>
      <c r="AU5507" s="195" t="s">
        <v>81</v>
      </c>
      <c r="AV5507" s="12" t="s">
        <v>81</v>
      </c>
      <c r="AW5507" s="12" t="s">
        <v>34</v>
      </c>
      <c r="AX5507" s="12" t="s">
        <v>72</v>
      </c>
      <c r="AY5507" s="195" t="s">
        <v>177</v>
      </c>
    </row>
    <row r="5508" spans="2:51" s="12" customFormat="1" ht="12">
      <c r="B5508" s="194"/>
      <c r="D5508" s="191" t="s">
        <v>188</v>
      </c>
      <c r="E5508" s="195" t="s">
        <v>3</v>
      </c>
      <c r="F5508" s="196" t="s">
        <v>3637</v>
      </c>
      <c r="H5508" s="197">
        <v>35.4</v>
      </c>
      <c r="I5508" s="198"/>
      <c r="L5508" s="194"/>
      <c r="M5508" s="199"/>
      <c r="N5508" s="200"/>
      <c r="O5508" s="200"/>
      <c r="P5508" s="200"/>
      <c r="Q5508" s="200"/>
      <c r="R5508" s="200"/>
      <c r="S5508" s="200"/>
      <c r="T5508" s="201"/>
      <c r="AT5508" s="195" t="s">
        <v>188</v>
      </c>
      <c r="AU5508" s="195" t="s">
        <v>81</v>
      </c>
      <c r="AV5508" s="12" t="s">
        <v>81</v>
      </c>
      <c r="AW5508" s="12" t="s">
        <v>34</v>
      </c>
      <c r="AX5508" s="12" t="s">
        <v>72</v>
      </c>
      <c r="AY5508" s="195" t="s">
        <v>177</v>
      </c>
    </row>
    <row r="5509" spans="2:51" s="12" customFormat="1" ht="12">
      <c r="B5509" s="194"/>
      <c r="D5509" s="191" t="s">
        <v>188</v>
      </c>
      <c r="E5509" s="195" t="s">
        <v>3</v>
      </c>
      <c r="F5509" s="196" t="s">
        <v>3638</v>
      </c>
      <c r="H5509" s="197">
        <v>35.28</v>
      </c>
      <c r="I5509" s="198"/>
      <c r="L5509" s="194"/>
      <c r="M5509" s="199"/>
      <c r="N5509" s="200"/>
      <c r="O5509" s="200"/>
      <c r="P5509" s="200"/>
      <c r="Q5509" s="200"/>
      <c r="R5509" s="200"/>
      <c r="S5509" s="200"/>
      <c r="T5509" s="201"/>
      <c r="AT5509" s="195" t="s">
        <v>188</v>
      </c>
      <c r="AU5509" s="195" t="s">
        <v>81</v>
      </c>
      <c r="AV5509" s="12" t="s">
        <v>81</v>
      </c>
      <c r="AW5509" s="12" t="s">
        <v>34</v>
      </c>
      <c r="AX5509" s="12" t="s">
        <v>72</v>
      </c>
      <c r="AY5509" s="195" t="s">
        <v>177</v>
      </c>
    </row>
    <row r="5510" spans="2:51" s="12" customFormat="1" ht="12">
      <c r="B5510" s="194"/>
      <c r="D5510" s="191" t="s">
        <v>188</v>
      </c>
      <c r="E5510" s="195" t="s">
        <v>3</v>
      </c>
      <c r="F5510" s="196" t="s">
        <v>3639</v>
      </c>
      <c r="H5510" s="197">
        <v>29.36</v>
      </c>
      <c r="I5510" s="198"/>
      <c r="L5510" s="194"/>
      <c r="M5510" s="199"/>
      <c r="N5510" s="200"/>
      <c r="O5510" s="200"/>
      <c r="P5510" s="200"/>
      <c r="Q5510" s="200"/>
      <c r="R5510" s="200"/>
      <c r="S5510" s="200"/>
      <c r="T5510" s="201"/>
      <c r="AT5510" s="195" t="s">
        <v>188</v>
      </c>
      <c r="AU5510" s="195" t="s">
        <v>81</v>
      </c>
      <c r="AV5510" s="12" t="s">
        <v>81</v>
      </c>
      <c r="AW5510" s="12" t="s">
        <v>34</v>
      </c>
      <c r="AX5510" s="12" t="s">
        <v>72</v>
      </c>
      <c r="AY5510" s="195" t="s">
        <v>177</v>
      </c>
    </row>
    <row r="5511" spans="2:51" s="12" customFormat="1" ht="12">
      <c r="B5511" s="194"/>
      <c r="D5511" s="191" t="s">
        <v>188</v>
      </c>
      <c r="E5511" s="195" t="s">
        <v>3</v>
      </c>
      <c r="F5511" s="196" t="s">
        <v>3639</v>
      </c>
      <c r="H5511" s="197">
        <v>29.36</v>
      </c>
      <c r="I5511" s="198"/>
      <c r="L5511" s="194"/>
      <c r="M5511" s="199"/>
      <c r="N5511" s="200"/>
      <c r="O5511" s="200"/>
      <c r="P5511" s="200"/>
      <c r="Q5511" s="200"/>
      <c r="R5511" s="200"/>
      <c r="S5511" s="200"/>
      <c r="T5511" s="201"/>
      <c r="AT5511" s="195" t="s">
        <v>188</v>
      </c>
      <c r="AU5511" s="195" t="s">
        <v>81</v>
      </c>
      <c r="AV5511" s="12" t="s">
        <v>81</v>
      </c>
      <c r="AW5511" s="12" t="s">
        <v>34</v>
      </c>
      <c r="AX5511" s="12" t="s">
        <v>72</v>
      </c>
      <c r="AY5511" s="195" t="s">
        <v>177</v>
      </c>
    </row>
    <row r="5512" spans="2:51" s="12" customFormat="1" ht="12">
      <c r="B5512" s="194"/>
      <c r="D5512" s="191" t="s">
        <v>188</v>
      </c>
      <c r="E5512" s="195" t="s">
        <v>3</v>
      </c>
      <c r="F5512" s="196" t="s">
        <v>3639</v>
      </c>
      <c r="H5512" s="197">
        <v>29.36</v>
      </c>
      <c r="I5512" s="198"/>
      <c r="L5512" s="194"/>
      <c r="M5512" s="199"/>
      <c r="N5512" s="200"/>
      <c r="O5512" s="200"/>
      <c r="P5512" s="200"/>
      <c r="Q5512" s="200"/>
      <c r="R5512" s="200"/>
      <c r="S5512" s="200"/>
      <c r="T5512" s="201"/>
      <c r="AT5512" s="195" t="s">
        <v>188</v>
      </c>
      <c r="AU5512" s="195" t="s">
        <v>81</v>
      </c>
      <c r="AV5512" s="12" t="s">
        <v>81</v>
      </c>
      <c r="AW5512" s="12" t="s">
        <v>34</v>
      </c>
      <c r="AX5512" s="12" t="s">
        <v>72</v>
      </c>
      <c r="AY5512" s="195" t="s">
        <v>177</v>
      </c>
    </row>
    <row r="5513" spans="2:51" s="12" customFormat="1" ht="12">
      <c r="B5513" s="194"/>
      <c r="D5513" s="191" t="s">
        <v>188</v>
      </c>
      <c r="E5513" s="195" t="s">
        <v>3</v>
      </c>
      <c r="F5513" s="196" t="s">
        <v>3639</v>
      </c>
      <c r="H5513" s="197">
        <v>29.36</v>
      </c>
      <c r="I5513" s="198"/>
      <c r="L5513" s="194"/>
      <c r="M5513" s="199"/>
      <c r="N5513" s="200"/>
      <c r="O5513" s="200"/>
      <c r="P5513" s="200"/>
      <c r="Q5513" s="200"/>
      <c r="R5513" s="200"/>
      <c r="S5513" s="200"/>
      <c r="T5513" s="201"/>
      <c r="AT5513" s="195" t="s">
        <v>188</v>
      </c>
      <c r="AU5513" s="195" t="s">
        <v>81</v>
      </c>
      <c r="AV5513" s="12" t="s">
        <v>81</v>
      </c>
      <c r="AW5513" s="12" t="s">
        <v>34</v>
      </c>
      <c r="AX5513" s="12" t="s">
        <v>72</v>
      </c>
      <c r="AY5513" s="195" t="s">
        <v>177</v>
      </c>
    </row>
    <row r="5514" spans="2:51" s="12" customFormat="1" ht="12">
      <c r="B5514" s="194"/>
      <c r="D5514" s="191" t="s">
        <v>188</v>
      </c>
      <c r="E5514" s="195" t="s">
        <v>3</v>
      </c>
      <c r="F5514" s="196" t="s">
        <v>3640</v>
      </c>
      <c r="H5514" s="197">
        <v>28.88</v>
      </c>
      <c r="I5514" s="198"/>
      <c r="L5514" s="194"/>
      <c r="M5514" s="199"/>
      <c r="N5514" s="200"/>
      <c r="O5514" s="200"/>
      <c r="P5514" s="200"/>
      <c r="Q5514" s="200"/>
      <c r="R5514" s="200"/>
      <c r="S5514" s="200"/>
      <c r="T5514" s="201"/>
      <c r="AT5514" s="195" t="s">
        <v>188</v>
      </c>
      <c r="AU5514" s="195" t="s">
        <v>81</v>
      </c>
      <c r="AV5514" s="12" t="s">
        <v>81</v>
      </c>
      <c r="AW5514" s="12" t="s">
        <v>34</v>
      </c>
      <c r="AX5514" s="12" t="s">
        <v>72</v>
      </c>
      <c r="AY5514" s="195" t="s">
        <v>177</v>
      </c>
    </row>
    <row r="5515" spans="2:51" s="12" customFormat="1" ht="12">
      <c r="B5515" s="194"/>
      <c r="D5515" s="191" t="s">
        <v>188</v>
      </c>
      <c r="E5515" s="195" t="s">
        <v>3</v>
      </c>
      <c r="F5515" s="196" t="s">
        <v>3641</v>
      </c>
      <c r="H5515" s="197">
        <v>12.46</v>
      </c>
      <c r="I5515" s="198"/>
      <c r="L5515" s="194"/>
      <c r="M5515" s="199"/>
      <c r="N5515" s="200"/>
      <c r="O5515" s="200"/>
      <c r="P5515" s="200"/>
      <c r="Q5515" s="200"/>
      <c r="R5515" s="200"/>
      <c r="S5515" s="200"/>
      <c r="T5515" s="201"/>
      <c r="AT5515" s="195" t="s">
        <v>188</v>
      </c>
      <c r="AU5515" s="195" t="s">
        <v>81</v>
      </c>
      <c r="AV5515" s="12" t="s">
        <v>81</v>
      </c>
      <c r="AW5515" s="12" t="s">
        <v>34</v>
      </c>
      <c r="AX5515" s="12" t="s">
        <v>72</v>
      </c>
      <c r="AY5515" s="195" t="s">
        <v>177</v>
      </c>
    </row>
    <row r="5516" spans="2:51" s="12" customFormat="1" ht="12">
      <c r="B5516" s="194"/>
      <c r="D5516" s="191" t="s">
        <v>188</v>
      </c>
      <c r="E5516" s="195" t="s">
        <v>3</v>
      </c>
      <c r="F5516" s="196" t="s">
        <v>3641</v>
      </c>
      <c r="H5516" s="197">
        <v>12.46</v>
      </c>
      <c r="I5516" s="198"/>
      <c r="L5516" s="194"/>
      <c r="M5516" s="199"/>
      <c r="N5516" s="200"/>
      <c r="O5516" s="200"/>
      <c r="P5516" s="200"/>
      <c r="Q5516" s="200"/>
      <c r="R5516" s="200"/>
      <c r="S5516" s="200"/>
      <c r="T5516" s="201"/>
      <c r="AT5516" s="195" t="s">
        <v>188</v>
      </c>
      <c r="AU5516" s="195" t="s">
        <v>81</v>
      </c>
      <c r="AV5516" s="12" t="s">
        <v>81</v>
      </c>
      <c r="AW5516" s="12" t="s">
        <v>34</v>
      </c>
      <c r="AX5516" s="12" t="s">
        <v>72</v>
      </c>
      <c r="AY5516" s="195" t="s">
        <v>177</v>
      </c>
    </row>
    <row r="5517" spans="2:51" s="12" customFormat="1" ht="12">
      <c r="B5517" s="194"/>
      <c r="D5517" s="191" t="s">
        <v>188</v>
      </c>
      <c r="E5517" s="195" t="s">
        <v>3</v>
      </c>
      <c r="F5517" s="196" t="s">
        <v>3642</v>
      </c>
      <c r="H5517" s="197">
        <v>13.3</v>
      </c>
      <c r="I5517" s="198"/>
      <c r="L5517" s="194"/>
      <c r="M5517" s="199"/>
      <c r="N5517" s="200"/>
      <c r="O5517" s="200"/>
      <c r="P5517" s="200"/>
      <c r="Q5517" s="200"/>
      <c r="R5517" s="200"/>
      <c r="S5517" s="200"/>
      <c r="T5517" s="201"/>
      <c r="AT5517" s="195" t="s">
        <v>188</v>
      </c>
      <c r="AU5517" s="195" t="s">
        <v>81</v>
      </c>
      <c r="AV5517" s="12" t="s">
        <v>81</v>
      </c>
      <c r="AW5517" s="12" t="s">
        <v>34</v>
      </c>
      <c r="AX5517" s="12" t="s">
        <v>72</v>
      </c>
      <c r="AY5517" s="195" t="s">
        <v>177</v>
      </c>
    </row>
    <row r="5518" spans="2:51" s="12" customFormat="1" ht="12">
      <c r="B5518" s="194"/>
      <c r="D5518" s="191" t="s">
        <v>188</v>
      </c>
      <c r="E5518" s="195" t="s">
        <v>3</v>
      </c>
      <c r="F5518" s="196" t="s">
        <v>3642</v>
      </c>
      <c r="H5518" s="197">
        <v>13.3</v>
      </c>
      <c r="I5518" s="198"/>
      <c r="L5518" s="194"/>
      <c r="M5518" s="199"/>
      <c r="N5518" s="200"/>
      <c r="O5518" s="200"/>
      <c r="P5518" s="200"/>
      <c r="Q5518" s="200"/>
      <c r="R5518" s="200"/>
      <c r="S5518" s="200"/>
      <c r="T5518" s="201"/>
      <c r="AT5518" s="195" t="s">
        <v>188</v>
      </c>
      <c r="AU5518" s="195" t="s">
        <v>81</v>
      </c>
      <c r="AV5518" s="12" t="s">
        <v>81</v>
      </c>
      <c r="AW5518" s="12" t="s">
        <v>34</v>
      </c>
      <c r="AX5518" s="12" t="s">
        <v>72</v>
      </c>
      <c r="AY5518" s="195" t="s">
        <v>177</v>
      </c>
    </row>
    <row r="5519" spans="2:51" s="12" customFormat="1" ht="12">
      <c r="B5519" s="194"/>
      <c r="D5519" s="191" t="s">
        <v>188</v>
      </c>
      <c r="E5519" s="195" t="s">
        <v>3</v>
      </c>
      <c r="F5519" s="196" t="s">
        <v>3643</v>
      </c>
      <c r="H5519" s="197">
        <v>13.58</v>
      </c>
      <c r="I5519" s="198"/>
      <c r="L5519" s="194"/>
      <c r="M5519" s="199"/>
      <c r="N5519" s="200"/>
      <c r="O5519" s="200"/>
      <c r="P5519" s="200"/>
      <c r="Q5519" s="200"/>
      <c r="R5519" s="200"/>
      <c r="S5519" s="200"/>
      <c r="T5519" s="201"/>
      <c r="AT5519" s="195" t="s">
        <v>188</v>
      </c>
      <c r="AU5519" s="195" t="s">
        <v>81</v>
      </c>
      <c r="AV5519" s="12" t="s">
        <v>81</v>
      </c>
      <c r="AW5519" s="12" t="s">
        <v>34</v>
      </c>
      <c r="AX5519" s="12" t="s">
        <v>72</v>
      </c>
      <c r="AY5519" s="195" t="s">
        <v>177</v>
      </c>
    </row>
    <row r="5520" spans="2:51" s="12" customFormat="1" ht="12">
      <c r="B5520" s="194"/>
      <c r="D5520" s="191" t="s">
        <v>188</v>
      </c>
      <c r="E5520" s="195" t="s">
        <v>3</v>
      </c>
      <c r="F5520" s="196" t="s">
        <v>3643</v>
      </c>
      <c r="H5520" s="197">
        <v>13.58</v>
      </c>
      <c r="I5520" s="198"/>
      <c r="L5520" s="194"/>
      <c r="M5520" s="199"/>
      <c r="N5520" s="200"/>
      <c r="O5520" s="200"/>
      <c r="P5520" s="200"/>
      <c r="Q5520" s="200"/>
      <c r="R5520" s="200"/>
      <c r="S5520" s="200"/>
      <c r="T5520" s="201"/>
      <c r="AT5520" s="195" t="s">
        <v>188</v>
      </c>
      <c r="AU5520" s="195" t="s">
        <v>81</v>
      </c>
      <c r="AV5520" s="12" t="s">
        <v>81</v>
      </c>
      <c r="AW5520" s="12" t="s">
        <v>34</v>
      </c>
      <c r="AX5520" s="12" t="s">
        <v>72</v>
      </c>
      <c r="AY5520" s="195" t="s">
        <v>177</v>
      </c>
    </row>
    <row r="5521" spans="2:51" s="12" customFormat="1" ht="12">
      <c r="B5521" s="194"/>
      <c r="D5521" s="191" t="s">
        <v>188</v>
      </c>
      <c r="E5521" s="195" t="s">
        <v>3</v>
      </c>
      <c r="F5521" s="196" t="s">
        <v>3644</v>
      </c>
      <c r="H5521" s="197">
        <v>33.38</v>
      </c>
      <c r="I5521" s="198"/>
      <c r="L5521" s="194"/>
      <c r="M5521" s="199"/>
      <c r="N5521" s="200"/>
      <c r="O5521" s="200"/>
      <c r="P5521" s="200"/>
      <c r="Q5521" s="200"/>
      <c r="R5521" s="200"/>
      <c r="S5521" s="200"/>
      <c r="T5521" s="201"/>
      <c r="AT5521" s="195" t="s">
        <v>188</v>
      </c>
      <c r="AU5521" s="195" t="s">
        <v>81</v>
      </c>
      <c r="AV5521" s="12" t="s">
        <v>81</v>
      </c>
      <c r="AW5521" s="12" t="s">
        <v>34</v>
      </c>
      <c r="AX5521" s="12" t="s">
        <v>72</v>
      </c>
      <c r="AY5521" s="195" t="s">
        <v>177</v>
      </c>
    </row>
    <row r="5522" spans="2:51" s="12" customFormat="1" ht="12">
      <c r="B5522" s="194"/>
      <c r="D5522" s="191" t="s">
        <v>188</v>
      </c>
      <c r="E5522" s="195" t="s">
        <v>3</v>
      </c>
      <c r="F5522" s="196" t="s">
        <v>3645</v>
      </c>
      <c r="H5522" s="197">
        <v>20.406</v>
      </c>
      <c r="I5522" s="198"/>
      <c r="L5522" s="194"/>
      <c r="M5522" s="199"/>
      <c r="N5522" s="200"/>
      <c r="O5522" s="200"/>
      <c r="P5522" s="200"/>
      <c r="Q5522" s="200"/>
      <c r="R5522" s="200"/>
      <c r="S5522" s="200"/>
      <c r="T5522" s="201"/>
      <c r="AT5522" s="195" t="s">
        <v>188</v>
      </c>
      <c r="AU5522" s="195" t="s">
        <v>81</v>
      </c>
      <c r="AV5522" s="12" t="s">
        <v>81</v>
      </c>
      <c r="AW5522" s="12" t="s">
        <v>34</v>
      </c>
      <c r="AX5522" s="12" t="s">
        <v>72</v>
      </c>
      <c r="AY5522" s="195" t="s">
        <v>177</v>
      </c>
    </row>
    <row r="5523" spans="2:51" s="12" customFormat="1" ht="12">
      <c r="B5523" s="194"/>
      <c r="D5523" s="191" t="s">
        <v>188</v>
      </c>
      <c r="E5523" s="195" t="s">
        <v>3</v>
      </c>
      <c r="F5523" s="196" t="s">
        <v>3646</v>
      </c>
      <c r="H5523" s="197">
        <v>29.446</v>
      </c>
      <c r="I5523" s="198"/>
      <c r="L5523" s="194"/>
      <c r="M5523" s="199"/>
      <c r="N5523" s="200"/>
      <c r="O5523" s="200"/>
      <c r="P5523" s="200"/>
      <c r="Q5523" s="200"/>
      <c r="R5523" s="200"/>
      <c r="S5523" s="200"/>
      <c r="T5523" s="201"/>
      <c r="AT5523" s="195" t="s">
        <v>188</v>
      </c>
      <c r="AU5523" s="195" t="s">
        <v>81</v>
      </c>
      <c r="AV5523" s="12" t="s">
        <v>81</v>
      </c>
      <c r="AW5523" s="12" t="s">
        <v>34</v>
      </c>
      <c r="AX5523" s="12" t="s">
        <v>72</v>
      </c>
      <c r="AY5523" s="195" t="s">
        <v>177</v>
      </c>
    </row>
    <row r="5524" spans="2:51" s="12" customFormat="1" ht="12">
      <c r="B5524" s="194"/>
      <c r="D5524" s="191" t="s">
        <v>188</v>
      </c>
      <c r="E5524" s="195" t="s">
        <v>3</v>
      </c>
      <c r="F5524" s="196" t="s">
        <v>3646</v>
      </c>
      <c r="H5524" s="197">
        <v>29.446</v>
      </c>
      <c r="I5524" s="198"/>
      <c r="L5524" s="194"/>
      <c r="M5524" s="199"/>
      <c r="N5524" s="200"/>
      <c r="O5524" s="200"/>
      <c r="P5524" s="200"/>
      <c r="Q5524" s="200"/>
      <c r="R5524" s="200"/>
      <c r="S5524" s="200"/>
      <c r="T5524" s="201"/>
      <c r="AT5524" s="195" t="s">
        <v>188</v>
      </c>
      <c r="AU5524" s="195" t="s">
        <v>81</v>
      </c>
      <c r="AV5524" s="12" t="s">
        <v>81</v>
      </c>
      <c r="AW5524" s="12" t="s">
        <v>34</v>
      </c>
      <c r="AX5524" s="12" t="s">
        <v>72</v>
      </c>
      <c r="AY5524" s="195" t="s">
        <v>177</v>
      </c>
    </row>
    <row r="5525" spans="2:51" s="12" customFormat="1" ht="12">
      <c r="B5525" s="194"/>
      <c r="D5525" s="191" t="s">
        <v>188</v>
      </c>
      <c r="E5525" s="195" t="s">
        <v>3</v>
      </c>
      <c r="F5525" s="196" t="s">
        <v>3647</v>
      </c>
      <c r="H5525" s="197">
        <v>29.686</v>
      </c>
      <c r="I5525" s="198"/>
      <c r="L5525" s="194"/>
      <c r="M5525" s="199"/>
      <c r="N5525" s="200"/>
      <c r="O5525" s="200"/>
      <c r="P5525" s="200"/>
      <c r="Q5525" s="200"/>
      <c r="R5525" s="200"/>
      <c r="S5525" s="200"/>
      <c r="T5525" s="201"/>
      <c r="AT5525" s="195" t="s">
        <v>188</v>
      </c>
      <c r="AU5525" s="195" t="s">
        <v>81</v>
      </c>
      <c r="AV5525" s="12" t="s">
        <v>81</v>
      </c>
      <c r="AW5525" s="12" t="s">
        <v>34</v>
      </c>
      <c r="AX5525" s="12" t="s">
        <v>72</v>
      </c>
      <c r="AY5525" s="195" t="s">
        <v>177</v>
      </c>
    </row>
    <row r="5526" spans="2:51" s="12" customFormat="1" ht="12">
      <c r="B5526" s="194"/>
      <c r="D5526" s="191" t="s">
        <v>188</v>
      </c>
      <c r="E5526" s="195" t="s">
        <v>3</v>
      </c>
      <c r="F5526" s="196" t="s">
        <v>3648</v>
      </c>
      <c r="H5526" s="197">
        <v>44.166</v>
      </c>
      <c r="I5526" s="198"/>
      <c r="L5526" s="194"/>
      <c r="M5526" s="199"/>
      <c r="N5526" s="200"/>
      <c r="O5526" s="200"/>
      <c r="P5526" s="200"/>
      <c r="Q5526" s="200"/>
      <c r="R5526" s="200"/>
      <c r="S5526" s="200"/>
      <c r="T5526" s="201"/>
      <c r="AT5526" s="195" t="s">
        <v>188</v>
      </c>
      <c r="AU5526" s="195" t="s">
        <v>81</v>
      </c>
      <c r="AV5526" s="12" t="s">
        <v>81</v>
      </c>
      <c r="AW5526" s="12" t="s">
        <v>34</v>
      </c>
      <c r="AX5526" s="12" t="s">
        <v>72</v>
      </c>
      <c r="AY5526" s="195" t="s">
        <v>177</v>
      </c>
    </row>
    <row r="5527" spans="2:51" s="12" customFormat="1" ht="12">
      <c r="B5527" s="194"/>
      <c r="D5527" s="191" t="s">
        <v>188</v>
      </c>
      <c r="E5527" s="195" t="s">
        <v>3</v>
      </c>
      <c r="F5527" s="196" t="s">
        <v>3649</v>
      </c>
      <c r="H5527" s="197">
        <v>8.6</v>
      </c>
      <c r="I5527" s="198"/>
      <c r="L5527" s="194"/>
      <c r="M5527" s="199"/>
      <c r="N5527" s="200"/>
      <c r="O5527" s="200"/>
      <c r="P5527" s="200"/>
      <c r="Q5527" s="200"/>
      <c r="R5527" s="200"/>
      <c r="S5527" s="200"/>
      <c r="T5527" s="201"/>
      <c r="AT5527" s="195" t="s">
        <v>188</v>
      </c>
      <c r="AU5527" s="195" t="s">
        <v>81</v>
      </c>
      <c r="AV5527" s="12" t="s">
        <v>81</v>
      </c>
      <c r="AW5527" s="12" t="s">
        <v>34</v>
      </c>
      <c r="AX5527" s="12" t="s">
        <v>72</v>
      </c>
      <c r="AY5527" s="195" t="s">
        <v>177</v>
      </c>
    </row>
    <row r="5528" spans="2:51" s="12" customFormat="1" ht="12">
      <c r="B5528" s="194"/>
      <c r="D5528" s="191" t="s">
        <v>188</v>
      </c>
      <c r="E5528" s="195" t="s">
        <v>3</v>
      </c>
      <c r="F5528" s="196" t="s">
        <v>3523</v>
      </c>
      <c r="H5528" s="197">
        <v>8.6</v>
      </c>
      <c r="I5528" s="198"/>
      <c r="L5528" s="194"/>
      <c r="M5528" s="199"/>
      <c r="N5528" s="200"/>
      <c r="O5528" s="200"/>
      <c r="P5528" s="200"/>
      <c r="Q5528" s="200"/>
      <c r="R5528" s="200"/>
      <c r="S5528" s="200"/>
      <c r="T5528" s="201"/>
      <c r="AT5528" s="195" t="s">
        <v>188</v>
      </c>
      <c r="AU5528" s="195" t="s">
        <v>81</v>
      </c>
      <c r="AV5528" s="12" t="s">
        <v>81</v>
      </c>
      <c r="AW5528" s="12" t="s">
        <v>34</v>
      </c>
      <c r="AX5528" s="12" t="s">
        <v>72</v>
      </c>
      <c r="AY5528" s="195" t="s">
        <v>177</v>
      </c>
    </row>
    <row r="5529" spans="2:51" s="12" customFormat="1" ht="12">
      <c r="B5529" s="194"/>
      <c r="D5529" s="191" t="s">
        <v>188</v>
      </c>
      <c r="E5529" s="195" t="s">
        <v>3</v>
      </c>
      <c r="F5529" s="196" t="s">
        <v>3650</v>
      </c>
      <c r="H5529" s="197">
        <v>7.2</v>
      </c>
      <c r="I5529" s="198"/>
      <c r="L5529" s="194"/>
      <c r="M5529" s="199"/>
      <c r="N5529" s="200"/>
      <c r="O5529" s="200"/>
      <c r="P5529" s="200"/>
      <c r="Q5529" s="200"/>
      <c r="R5529" s="200"/>
      <c r="S5529" s="200"/>
      <c r="T5529" s="201"/>
      <c r="AT5529" s="195" t="s">
        <v>188</v>
      </c>
      <c r="AU5529" s="195" t="s">
        <v>81</v>
      </c>
      <c r="AV5529" s="12" t="s">
        <v>81</v>
      </c>
      <c r="AW5529" s="12" t="s">
        <v>34</v>
      </c>
      <c r="AX5529" s="12" t="s">
        <v>72</v>
      </c>
      <c r="AY5529" s="195" t="s">
        <v>177</v>
      </c>
    </row>
    <row r="5530" spans="2:51" s="12" customFormat="1" ht="12">
      <c r="B5530" s="194"/>
      <c r="D5530" s="191" t="s">
        <v>188</v>
      </c>
      <c r="E5530" s="195" t="s">
        <v>3</v>
      </c>
      <c r="F5530" s="196" t="s">
        <v>3651</v>
      </c>
      <c r="H5530" s="197">
        <v>30.88</v>
      </c>
      <c r="I5530" s="198"/>
      <c r="L5530" s="194"/>
      <c r="M5530" s="199"/>
      <c r="N5530" s="200"/>
      <c r="O5530" s="200"/>
      <c r="P5530" s="200"/>
      <c r="Q5530" s="200"/>
      <c r="R5530" s="200"/>
      <c r="S5530" s="200"/>
      <c r="T5530" s="201"/>
      <c r="AT5530" s="195" t="s">
        <v>188</v>
      </c>
      <c r="AU5530" s="195" t="s">
        <v>81</v>
      </c>
      <c r="AV5530" s="12" t="s">
        <v>81</v>
      </c>
      <c r="AW5530" s="12" t="s">
        <v>34</v>
      </c>
      <c r="AX5530" s="12" t="s">
        <v>72</v>
      </c>
      <c r="AY5530" s="195" t="s">
        <v>177</v>
      </c>
    </row>
    <row r="5531" spans="2:51" s="12" customFormat="1" ht="12">
      <c r="B5531" s="194"/>
      <c r="D5531" s="191" t="s">
        <v>188</v>
      </c>
      <c r="E5531" s="195" t="s">
        <v>3</v>
      </c>
      <c r="F5531" s="196" t="s">
        <v>3652</v>
      </c>
      <c r="H5531" s="197">
        <v>13.6</v>
      </c>
      <c r="I5531" s="198"/>
      <c r="L5531" s="194"/>
      <c r="M5531" s="199"/>
      <c r="N5531" s="200"/>
      <c r="O5531" s="200"/>
      <c r="P5531" s="200"/>
      <c r="Q5531" s="200"/>
      <c r="R5531" s="200"/>
      <c r="S5531" s="200"/>
      <c r="T5531" s="201"/>
      <c r="AT5531" s="195" t="s">
        <v>188</v>
      </c>
      <c r="AU5531" s="195" t="s">
        <v>81</v>
      </c>
      <c r="AV5531" s="12" t="s">
        <v>81</v>
      </c>
      <c r="AW5531" s="12" t="s">
        <v>34</v>
      </c>
      <c r="AX5531" s="12" t="s">
        <v>72</v>
      </c>
      <c r="AY5531" s="195" t="s">
        <v>177</v>
      </c>
    </row>
    <row r="5532" spans="2:51" s="12" customFormat="1" ht="12">
      <c r="B5532" s="194"/>
      <c r="D5532" s="191" t="s">
        <v>188</v>
      </c>
      <c r="E5532" s="195" t="s">
        <v>3</v>
      </c>
      <c r="F5532" s="196" t="s">
        <v>3653</v>
      </c>
      <c r="H5532" s="197">
        <v>32.7</v>
      </c>
      <c r="I5532" s="198"/>
      <c r="L5532" s="194"/>
      <c r="M5532" s="199"/>
      <c r="N5532" s="200"/>
      <c r="O5532" s="200"/>
      <c r="P5532" s="200"/>
      <c r="Q5532" s="200"/>
      <c r="R5532" s="200"/>
      <c r="S5532" s="200"/>
      <c r="T5532" s="201"/>
      <c r="AT5532" s="195" t="s">
        <v>188</v>
      </c>
      <c r="AU5532" s="195" t="s">
        <v>81</v>
      </c>
      <c r="AV5532" s="12" t="s">
        <v>81</v>
      </c>
      <c r="AW5532" s="12" t="s">
        <v>34</v>
      </c>
      <c r="AX5532" s="12" t="s">
        <v>72</v>
      </c>
      <c r="AY5532" s="195" t="s">
        <v>177</v>
      </c>
    </row>
    <row r="5533" spans="2:51" s="12" customFormat="1" ht="12">
      <c r="B5533" s="194"/>
      <c r="D5533" s="191" t="s">
        <v>188</v>
      </c>
      <c r="E5533" s="195" t="s">
        <v>3</v>
      </c>
      <c r="F5533" s="196" t="s">
        <v>3654</v>
      </c>
      <c r="H5533" s="197">
        <v>14.4</v>
      </c>
      <c r="I5533" s="198"/>
      <c r="L5533" s="194"/>
      <c r="M5533" s="199"/>
      <c r="N5533" s="200"/>
      <c r="O5533" s="200"/>
      <c r="P5533" s="200"/>
      <c r="Q5533" s="200"/>
      <c r="R5533" s="200"/>
      <c r="S5533" s="200"/>
      <c r="T5533" s="201"/>
      <c r="AT5533" s="195" t="s">
        <v>188</v>
      </c>
      <c r="AU5533" s="195" t="s">
        <v>81</v>
      </c>
      <c r="AV5533" s="12" t="s">
        <v>81</v>
      </c>
      <c r="AW5533" s="12" t="s">
        <v>34</v>
      </c>
      <c r="AX5533" s="12" t="s">
        <v>72</v>
      </c>
      <c r="AY5533" s="195" t="s">
        <v>177</v>
      </c>
    </row>
    <row r="5534" spans="2:51" s="14" customFormat="1" ht="12">
      <c r="B5534" s="221"/>
      <c r="D5534" s="191" t="s">
        <v>188</v>
      </c>
      <c r="E5534" s="222" t="s">
        <v>3</v>
      </c>
      <c r="F5534" s="223" t="s">
        <v>358</v>
      </c>
      <c r="H5534" s="224">
        <v>1166.7900000000002</v>
      </c>
      <c r="I5534" s="225"/>
      <c r="L5534" s="221"/>
      <c r="M5534" s="226"/>
      <c r="N5534" s="227"/>
      <c r="O5534" s="227"/>
      <c r="P5534" s="227"/>
      <c r="Q5534" s="227"/>
      <c r="R5534" s="227"/>
      <c r="S5534" s="227"/>
      <c r="T5534" s="228"/>
      <c r="AT5534" s="222" t="s">
        <v>188</v>
      </c>
      <c r="AU5534" s="222" t="s">
        <v>81</v>
      </c>
      <c r="AV5534" s="14" t="s">
        <v>194</v>
      </c>
      <c r="AW5534" s="14" t="s">
        <v>34</v>
      </c>
      <c r="AX5534" s="14" t="s">
        <v>72</v>
      </c>
      <c r="AY5534" s="222" t="s">
        <v>177</v>
      </c>
    </row>
    <row r="5535" spans="2:51" s="12" customFormat="1" ht="12">
      <c r="B5535" s="194"/>
      <c r="D5535" s="191" t="s">
        <v>188</v>
      </c>
      <c r="E5535" s="195" t="s">
        <v>3</v>
      </c>
      <c r="F5535" s="196" t="s">
        <v>3655</v>
      </c>
      <c r="H5535" s="197">
        <v>-2437.709</v>
      </c>
      <c r="I5535" s="198"/>
      <c r="L5535" s="194"/>
      <c r="M5535" s="199"/>
      <c r="N5535" s="200"/>
      <c r="O5535" s="200"/>
      <c r="P5535" s="200"/>
      <c r="Q5535" s="200"/>
      <c r="R5535" s="200"/>
      <c r="S5535" s="200"/>
      <c r="T5535" s="201"/>
      <c r="AT5535" s="195" t="s">
        <v>188</v>
      </c>
      <c r="AU5535" s="195" t="s">
        <v>81</v>
      </c>
      <c r="AV5535" s="12" t="s">
        <v>81</v>
      </c>
      <c r="AW5535" s="12" t="s">
        <v>34</v>
      </c>
      <c r="AX5535" s="12" t="s">
        <v>72</v>
      </c>
      <c r="AY5535" s="195" t="s">
        <v>177</v>
      </c>
    </row>
    <row r="5536" spans="2:51" s="14" customFormat="1" ht="12">
      <c r="B5536" s="221"/>
      <c r="D5536" s="191" t="s">
        <v>188</v>
      </c>
      <c r="E5536" s="222" t="s">
        <v>3</v>
      </c>
      <c r="F5536" s="223" t="s">
        <v>831</v>
      </c>
      <c r="H5536" s="224">
        <v>-2437.709</v>
      </c>
      <c r="I5536" s="225"/>
      <c r="L5536" s="221"/>
      <c r="M5536" s="226"/>
      <c r="N5536" s="227"/>
      <c r="O5536" s="227"/>
      <c r="P5536" s="227"/>
      <c r="Q5536" s="227"/>
      <c r="R5536" s="227"/>
      <c r="S5536" s="227"/>
      <c r="T5536" s="228"/>
      <c r="AT5536" s="222" t="s">
        <v>188</v>
      </c>
      <c r="AU5536" s="222" t="s">
        <v>81</v>
      </c>
      <c r="AV5536" s="14" t="s">
        <v>194</v>
      </c>
      <c r="AW5536" s="14" t="s">
        <v>34</v>
      </c>
      <c r="AX5536" s="14" t="s">
        <v>72</v>
      </c>
      <c r="AY5536" s="222" t="s">
        <v>177</v>
      </c>
    </row>
    <row r="5537" spans="2:51" s="13" customFormat="1" ht="12">
      <c r="B5537" s="213"/>
      <c r="D5537" s="191" t="s">
        <v>188</v>
      </c>
      <c r="E5537" s="214" t="s">
        <v>3</v>
      </c>
      <c r="F5537" s="215" t="s">
        <v>359</v>
      </c>
      <c r="H5537" s="216">
        <v>6500.4539999999915</v>
      </c>
      <c r="I5537" s="217"/>
      <c r="L5537" s="213"/>
      <c r="M5537" s="218"/>
      <c r="N5537" s="219"/>
      <c r="O5537" s="219"/>
      <c r="P5537" s="219"/>
      <c r="Q5537" s="219"/>
      <c r="R5537" s="219"/>
      <c r="S5537" s="219"/>
      <c r="T5537" s="220"/>
      <c r="AT5537" s="214" t="s">
        <v>188</v>
      </c>
      <c r="AU5537" s="214" t="s">
        <v>81</v>
      </c>
      <c r="AV5537" s="13" t="s">
        <v>184</v>
      </c>
      <c r="AW5537" s="13" t="s">
        <v>34</v>
      </c>
      <c r="AX5537" s="13" t="s">
        <v>79</v>
      </c>
      <c r="AY5537" s="214" t="s">
        <v>177</v>
      </c>
    </row>
    <row r="5538" spans="2:65" s="1" customFormat="1" ht="36" customHeight="1">
      <c r="B5538" s="177"/>
      <c r="C5538" s="178" t="s">
        <v>3656</v>
      </c>
      <c r="D5538" s="178" t="s">
        <v>179</v>
      </c>
      <c r="E5538" s="179" t="s">
        <v>3657</v>
      </c>
      <c r="F5538" s="180" t="s">
        <v>3658</v>
      </c>
      <c r="G5538" s="181" t="s">
        <v>261</v>
      </c>
      <c r="H5538" s="182">
        <v>9939.686</v>
      </c>
      <c r="I5538" s="183"/>
      <c r="J5538" s="184">
        <f>ROUND(I5538*H5538,2)</f>
        <v>0</v>
      </c>
      <c r="K5538" s="180" t="s">
        <v>183</v>
      </c>
      <c r="L5538" s="37"/>
      <c r="M5538" s="185" t="s">
        <v>3</v>
      </c>
      <c r="N5538" s="186" t="s">
        <v>43</v>
      </c>
      <c r="O5538" s="70"/>
      <c r="P5538" s="187">
        <f>O5538*H5538</f>
        <v>0</v>
      </c>
      <c r="Q5538" s="187">
        <v>0.00029</v>
      </c>
      <c r="R5538" s="187">
        <f>Q5538*H5538</f>
        <v>2.88250894</v>
      </c>
      <c r="S5538" s="187">
        <v>0</v>
      </c>
      <c r="T5538" s="188">
        <f>S5538*H5538</f>
        <v>0</v>
      </c>
      <c r="AR5538" s="189" t="s">
        <v>265</v>
      </c>
      <c r="AT5538" s="189" t="s">
        <v>179</v>
      </c>
      <c r="AU5538" s="189" t="s">
        <v>81</v>
      </c>
      <c r="AY5538" s="18" t="s">
        <v>177</v>
      </c>
      <c r="BE5538" s="190">
        <f>IF(N5538="základní",J5538,0)</f>
        <v>0</v>
      </c>
      <c r="BF5538" s="190">
        <f>IF(N5538="snížená",J5538,0)</f>
        <v>0</v>
      </c>
      <c r="BG5538" s="190">
        <f>IF(N5538="zákl. přenesená",J5538,0)</f>
        <v>0</v>
      </c>
      <c r="BH5538" s="190">
        <f>IF(N5538="sníž. přenesená",J5538,0)</f>
        <v>0</v>
      </c>
      <c r="BI5538" s="190">
        <f>IF(N5538="nulová",J5538,0)</f>
        <v>0</v>
      </c>
      <c r="BJ5538" s="18" t="s">
        <v>79</v>
      </c>
      <c r="BK5538" s="190">
        <f>ROUND(I5538*H5538,2)</f>
        <v>0</v>
      </c>
      <c r="BL5538" s="18" t="s">
        <v>265</v>
      </c>
      <c r="BM5538" s="189" t="s">
        <v>3659</v>
      </c>
    </row>
    <row r="5539" spans="2:51" s="12" customFormat="1" ht="12">
      <c r="B5539" s="194"/>
      <c r="D5539" s="191" t="s">
        <v>188</v>
      </c>
      <c r="E5539" s="195" t="s">
        <v>3</v>
      </c>
      <c r="F5539" s="196" t="s">
        <v>3660</v>
      </c>
      <c r="H5539" s="197">
        <v>9939.686</v>
      </c>
      <c r="I5539" s="198"/>
      <c r="L5539" s="194"/>
      <c r="M5539" s="199"/>
      <c r="N5539" s="200"/>
      <c r="O5539" s="200"/>
      <c r="P5539" s="200"/>
      <c r="Q5539" s="200"/>
      <c r="R5539" s="200"/>
      <c r="S5539" s="200"/>
      <c r="T5539" s="201"/>
      <c r="AT5539" s="195" t="s">
        <v>188</v>
      </c>
      <c r="AU5539" s="195" t="s">
        <v>81</v>
      </c>
      <c r="AV5539" s="12" t="s">
        <v>81</v>
      </c>
      <c r="AW5539" s="12" t="s">
        <v>34</v>
      </c>
      <c r="AX5539" s="12" t="s">
        <v>79</v>
      </c>
      <c r="AY5539" s="195" t="s">
        <v>177</v>
      </c>
    </row>
    <row r="5540" spans="2:65" s="1" customFormat="1" ht="36" customHeight="1">
      <c r="B5540" s="177"/>
      <c r="C5540" s="178" t="s">
        <v>3661</v>
      </c>
      <c r="D5540" s="178" t="s">
        <v>179</v>
      </c>
      <c r="E5540" s="179" t="s">
        <v>3662</v>
      </c>
      <c r="F5540" s="180" t="s">
        <v>3663</v>
      </c>
      <c r="G5540" s="181" t="s">
        <v>261</v>
      </c>
      <c r="H5540" s="182">
        <v>16440.14</v>
      </c>
      <c r="I5540" s="183"/>
      <c r="J5540" s="184">
        <f>ROUND(I5540*H5540,2)</f>
        <v>0</v>
      </c>
      <c r="K5540" s="180" t="s">
        <v>183</v>
      </c>
      <c r="L5540" s="37"/>
      <c r="M5540" s="185" t="s">
        <v>3</v>
      </c>
      <c r="N5540" s="186" t="s">
        <v>43</v>
      </c>
      <c r="O5540" s="70"/>
      <c r="P5540" s="187">
        <f>O5540*H5540</f>
        <v>0</v>
      </c>
      <c r="Q5540" s="187">
        <v>1E-05</v>
      </c>
      <c r="R5540" s="187">
        <f>Q5540*H5540</f>
        <v>0.1644014</v>
      </c>
      <c r="S5540" s="187">
        <v>0</v>
      </c>
      <c r="T5540" s="188">
        <f>S5540*H5540</f>
        <v>0</v>
      </c>
      <c r="AR5540" s="189" t="s">
        <v>265</v>
      </c>
      <c r="AT5540" s="189" t="s">
        <v>179</v>
      </c>
      <c r="AU5540" s="189" t="s">
        <v>81</v>
      </c>
      <c r="AY5540" s="18" t="s">
        <v>177</v>
      </c>
      <c r="BE5540" s="190">
        <f>IF(N5540="základní",J5540,0)</f>
        <v>0</v>
      </c>
      <c r="BF5540" s="190">
        <f>IF(N5540="snížená",J5540,0)</f>
        <v>0</v>
      </c>
      <c r="BG5540" s="190">
        <f>IF(N5540="zákl. přenesená",J5540,0)</f>
        <v>0</v>
      </c>
      <c r="BH5540" s="190">
        <f>IF(N5540="sníž. přenesená",J5540,0)</f>
        <v>0</v>
      </c>
      <c r="BI5540" s="190">
        <f>IF(N5540="nulová",J5540,0)</f>
        <v>0</v>
      </c>
      <c r="BJ5540" s="18" t="s">
        <v>79</v>
      </c>
      <c r="BK5540" s="190">
        <f>ROUND(I5540*H5540,2)</f>
        <v>0</v>
      </c>
      <c r="BL5540" s="18" t="s">
        <v>265</v>
      </c>
      <c r="BM5540" s="189" t="s">
        <v>3664</v>
      </c>
    </row>
    <row r="5541" spans="2:51" s="12" customFormat="1" ht="12">
      <c r="B5541" s="194"/>
      <c r="D5541" s="191" t="s">
        <v>188</v>
      </c>
      <c r="E5541" s="195" t="s">
        <v>3</v>
      </c>
      <c r="F5541" s="196" t="s">
        <v>3458</v>
      </c>
      <c r="H5541" s="197">
        <v>16440.14</v>
      </c>
      <c r="I5541" s="198"/>
      <c r="L5541" s="194"/>
      <c r="M5541" s="199"/>
      <c r="N5541" s="200"/>
      <c r="O5541" s="200"/>
      <c r="P5541" s="200"/>
      <c r="Q5541" s="200"/>
      <c r="R5541" s="200"/>
      <c r="S5541" s="200"/>
      <c r="T5541" s="201"/>
      <c r="AT5541" s="195" t="s">
        <v>188</v>
      </c>
      <c r="AU5541" s="195" t="s">
        <v>81</v>
      </c>
      <c r="AV5541" s="12" t="s">
        <v>81</v>
      </c>
      <c r="AW5541" s="12" t="s">
        <v>34</v>
      </c>
      <c r="AX5541" s="12" t="s">
        <v>79</v>
      </c>
      <c r="AY5541" s="195" t="s">
        <v>177</v>
      </c>
    </row>
    <row r="5542" spans="2:63" s="11" customFormat="1" ht="25.9" customHeight="1">
      <c r="B5542" s="164"/>
      <c r="D5542" s="165" t="s">
        <v>71</v>
      </c>
      <c r="E5542" s="166" t="s">
        <v>3665</v>
      </c>
      <c r="F5542" s="166" t="s">
        <v>3666</v>
      </c>
      <c r="I5542" s="167"/>
      <c r="J5542" s="168">
        <f>BK5542</f>
        <v>0</v>
      </c>
      <c r="L5542" s="164"/>
      <c r="M5542" s="169"/>
      <c r="N5542" s="170"/>
      <c r="O5542" s="170"/>
      <c r="P5542" s="171">
        <f>SUM(P5543:P5564)</f>
        <v>0</v>
      </c>
      <c r="Q5542" s="170"/>
      <c r="R5542" s="171">
        <f>SUM(R5543:R5564)</f>
        <v>0</v>
      </c>
      <c r="S5542" s="170"/>
      <c r="T5542" s="172">
        <f>SUM(T5543:T5564)</f>
        <v>0</v>
      </c>
      <c r="AR5542" s="165" t="s">
        <v>81</v>
      </c>
      <c r="AT5542" s="173" t="s">
        <v>71</v>
      </c>
      <c r="AU5542" s="173" t="s">
        <v>72</v>
      </c>
      <c r="AY5542" s="165" t="s">
        <v>177</v>
      </c>
      <c r="BK5542" s="174">
        <f>SUM(BK5543:BK5564)</f>
        <v>0</v>
      </c>
    </row>
    <row r="5543" spans="2:65" s="1" customFormat="1" ht="16.5" customHeight="1">
      <c r="B5543" s="177"/>
      <c r="C5543" s="178" t="s">
        <v>3667</v>
      </c>
      <c r="D5543" s="178" t="s">
        <v>179</v>
      </c>
      <c r="E5543" s="179" t="s">
        <v>3668</v>
      </c>
      <c r="F5543" s="180" t="s">
        <v>3669</v>
      </c>
      <c r="G5543" s="181" t="s">
        <v>494</v>
      </c>
      <c r="H5543" s="182">
        <v>450</v>
      </c>
      <c r="I5543" s="183"/>
      <c r="J5543" s="184">
        <f>ROUND(I5543*H5543,2)</f>
        <v>0</v>
      </c>
      <c r="K5543" s="180" t="s">
        <v>3</v>
      </c>
      <c r="L5543" s="37"/>
      <c r="M5543" s="185" t="s">
        <v>3</v>
      </c>
      <c r="N5543" s="186" t="s">
        <v>43</v>
      </c>
      <c r="O5543" s="70"/>
      <c r="P5543" s="187">
        <f>O5543*H5543</f>
        <v>0</v>
      </c>
      <c r="Q5543" s="187">
        <v>0</v>
      </c>
      <c r="R5543" s="187">
        <f>Q5543*H5543</f>
        <v>0</v>
      </c>
      <c r="S5543" s="187">
        <v>0</v>
      </c>
      <c r="T5543" s="188">
        <f>S5543*H5543</f>
        <v>0</v>
      </c>
      <c r="AR5543" s="189" t="s">
        <v>265</v>
      </c>
      <c r="AT5543" s="189" t="s">
        <v>179</v>
      </c>
      <c r="AU5543" s="189" t="s">
        <v>79</v>
      </c>
      <c r="AY5543" s="18" t="s">
        <v>177</v>
      </c>
      <c r="BE5543" s="190">
        <f>IF(N5543="základní",J5543,0)</f>
        <v>0</v>
      </c>
      <c r="BF5543" s="190">
        <f>IF(N5543="snížená",J5543,0)</f>
        <v>0</v>
      </c>
      <c r="BG5543" s="190">
        <f>IF(N5543="zákl. přenesená",J5543,0)</f>
        <v>0</v>
      </c>
      <c r="BH5543" s="190">
        <f>IF(N5543="sníž. přenesená",J5543,0)</f>
        <v>0</v>
      </c>
      <c r="BI5543" s="190">
        <f>IF(N5543="nulová",J5543,0)</f>
        <v>0</v>
      </c>
      <c r="BJ5543" s="18" t="s">
        <v>79</v>
      </c>
      <c r="BK5543" s="190">
        <f>ROUND(I5543*H5543,2)</f>
        <v>0</v>
      </c>
      <c r="BL5543" s="18" t="s">
        <v>265</v>
      </c>
      <c r="BM5543" s="189" t="s">
        <v>3670</v>
      </c>
    </row>
    <row r="5544" spans="2:51" s="12" customFormat="1" ht="12">
      <c r="B5544" s="194"/>
      <c r="D5544" s="191" t="s">
        <v>188</v>
      </c>
      <c r="E5544" s="195" t="s">
        <v>3</v>
      </c>
      <c r="F5544" s="196" t="s">
        <v>3671</v>
      </c>
      <c r="H5544" s="197">
        <v>450</v>
      </c>
      <c r="I5544" s="198"/>
      <c r="L5544" s="194"/>
      <c r="M5544" s="199"/>
      <c r="N5544" s="200"/>
      <c r="O5544" s="200"/>
      <c r="P5544" s="200"/>
      <c r="Q5544" s="200"/>
      <c r="R5544" s="200"/>
      <c r="S5544" s="200"/>
      <c r="T5544" s="201"/>
      <c r="AT5544" s="195" t="s">
        <v>188</v>
      </c>
      <c r="AU5544" s="195" t="s">
        <v>79</v>
      </c>
      <c r="AV5544" s="12" t="s">
        <v>81</v>
      </c>
      <c r="AW5544" s="12" t="s">
        <v>34</v>
      </c>
      <c r="AX5544" s="12" t="s">
        <v>79</v>
      </c>
      <c r="AY5544" s="195" t="s">
        <v>177</v>
      </c>
    </row>
    <row r="5545" spans="2:65" s="1" customFormat="1" ht="24" customHeight="1">
      <c r="B5545" s="177"/>
      <c r="C5545" s="178" t="s">
        <v>3672</v>
      </c>
      <c r="D5545" s="178" t="s">
        <v>179</v>
      </c>
      <c r="E5545" s="179" t="s">
        <v>3673</v>
      </c>
      <c r="F5545" s="180" t="s">
        <v>3674</v>
      </c>
      <c r="G5545" s="181" t="s">
        <v>494</v>
      </c>
      <c r="H5545" s="182">
        <v>480</v>
      </c>
      <c r="I5545" s="183"/>
      <c r="J5545" s="184">
        <f>ROUND(I5545*H5545,2)</f>
        <v>0</v>
      </c>
      <c r="K5545" s="180" t="s">
        <v>3</v>
      </c>
      <c r="L5545" s="37"/>
      <c r="M5545" s="185" t="s">
        <v>3</v>
      </c>
      <c r="N5545" s="186" t="s">
        <v>43</v>
      </c>
      <c r="O5545" s="70"/>
      <c r="P5545" s="187">
        <f>O5545*H5545</f>
        <v>0</v>
      </c>
      <c r="Q5545" s="187">
        <v>0</v>
      </c>
      <c r="R5545" s="187">
        <f>Q5545*H5545</f>
        <v>0</v>
      </c>
      <c r="S5545" s="187">
        <v>0</v>
      </c>
      <c r="T5545" s="188">
        <f>S5545*H5545</f>
        <v>0</v>
      </c>
      <c r="AR5545" s="189" t="s">
        <v>265</v>
      </c>
      <c r="AT5545" s="189" t="s">
        <v>179</v>
      </c>
      <c r="AU5545" s="189" t="s">
        <v>79</v>
      </c>
      <c r="AY5545" s="18" t="s">
        <v>177</v>
      </c>
      <c r="BE5545" s="190">
        <f>IF(N5545="základní",J5545,0)</f>
        <v>0</v>
      </c>
      <c r="BF5545" s="190">
        <f>IF(N5545="snížená",J5545,0)</f>
        <v>0</v>
      </c>
      <c r="BG5545" s="190">
        <f>IF(N5545="zákl. přenesená",J5545,0)</f>
        <v>0</v>
      </c>
      <c r="BH5545" s="190">
        <f>IF(N5545="sníž. přenesená",J5545,0)</f>
        <v>0</v>
      </c>
      <c r="BI5545" s="190">
        <f>IF(N5545="nulová",J5545,0)</f>
        <v>0</v>
      </c>
      <c r="BJ5545" s="18" t="s">
        <v>79</v>
      </c>
      <c r="BK5545" s="190">
        <f>ROUND(I5545*H5545,2)</f>
        <v>0</v>
      </c>
      <c r="BL5545" s="18" t="s">
        <v>265</v>
      </c>
      <c r="BM5545" s="189" t="s">
        <v>3675</v>
      </c>
    </row>
    <row r="5546" spans="2:51" s="12" customFormat="1" ht="12">
      <c r="B5546" s="194"/>
      <c r="D5546" s="191" t="s">
        <v>188</v>
      </c>
      <c r="E5546" s="195" t="s">
        <v>3</v>
      </c>
      <c r="F5546" s="196" t="s">
        <v>3676</v>
      </c>
      <c r="H5546" s="197">
        <v>480</v>
      </c>
      <c r="I5546" s="198"/>
      <c r="L5546" s="194"/>
      <c r="M5546" s="199"/>
      <c r="N5546" s="200"/>
      <c r="O5546" s="200"/>
      <c r="P5546" s="200"/>
      <c r="Q5546" s="200"/>
      <c r="R5546" s="200"/>
      <c r="S5546" s="200"/>
      <c r="T5546" s="201"/>
      <c r="AT5546" s="195" t="s">
        <v>188</v>
      </c>
      <c r="AU5546" s="195" t="s">
        <v>79</v>
      </c>
      <c r="AV5546" s="12" t="s">
        <v>81</v>
      </c>
      <c r="AW5546" s="12" t="s">
        <v>34</v>
      </c>
      <c r="AX5546" s="12" t="s">
        <v>79</v>
      </c>
      <c r="AY5546" s="195" t="s">
        <v>177</v>
      </c>
    </row>
    <row r="5547" spans="2:65" s="1" customFormat="1" ht="24" customHeight="1">
      <c r="B5547" s="177"/>
      <c r="C5547" s="178" t="s">
        <v>3677</v>
      </c>
      <c r="D5547" s="178" t="s">
        <v>179</v>
      </c>
      <c r="E5547" s="179" t="s">
        <v>3678</v>
      </c>
      <c r="F5547" s="180" t="s">
        <v>3679</v>
      </c>
      <c r="G5547" s="181" t="s">
        <v>494</v>
      </c>
      <c r="H5547" s="182">
        <v>480</v>
      </c>
      <c r="I5547" s="183"/>
      <c r="J5547" s="184">
        <f>ROUND(I5547*H5547,2)</f>
        <v>0</v>
      </c>
      <c r="K5547" s="180" t="s">
        <v>3</v>
      </c>
      <c r="L5547" s="37"/>
      <c r="M5547" s="185" t="s">
        <v>3</v>
      </c>
      <c r="N5547" s="186" t="s">
        <v>43</v>
      </c>
      <c r="O5547" s="70"/>
      <c r="P5547" s="187">
        <f>O5547*H5547</f>
        <v>0</v>
      </c>
      <c r="Q5547" s="187">
        <v>0</v>
      </c>
      <c r="R5547" s="187">
        <f>Q5547*H5547</f>
        <v>0</v>
      </c>
      <c r="S5547" s="187">
        <v>0</v>
      </c>
      <c r="T5547" s="188">
        <f>S5547*H5547</f>
        <v>0</v>
      </c>
      <c r="AR5547" s="189" t="s">
        <v>265</v>
      </c>
      <c r="AT5547" s="189" t="s">
        <v>179</v>
      </c>
      <c r="AU5547" s="189" t="s">
        <v>79</v>
      </c>
      <c r="AY5547" s="18" t="s">
        <v>177</v>
      </c>
      <c r="BE5547" s="190">
        <f>IF(N5547="základní",J5547,0)</f>
        <v>0</v>
      </c>
      <c r="BF5547" s="190">
        <f>IF(N5547="snížená",J5547,0)</f>
        <v>0</v>
      </c>
      <c r="BG5547" s="190">
        <f>IF(N5547="zákl. přenesená",J5547,0)</f>
        <v>0</v>
      </c>
      <c r="BH5547" s="190">
        <f>IF(N5547="sníž. přenesená",J5547,0)</f>
        <v>0</v>
      </c>
      <c r="BI5547" s="190">
        <f>IF(N5547="nulová",J5547,0)</f>
        <v>0</v>
      </c>
      <c r="BJ5547" s="18" t="s">
        <v>79</v>
      </c>
      <c r="BK5547" s="190">
        <f>ROUND(I5547*H5547,2)</f>
        <v>0</v>
      </c>
      <c r="BL5547" s="18" t="s">
        <v>265</v>
      </c>
      <c r="BM5547" s="189" t="s">
        <v>3680</v>
      </c>
    </row>
    <row r="5548" spans="2:51" s="12" customFormat="1" ht="12">
      <c r="B5548" s="194"/>
      <c r="D5548" s="191" t="s">
        <v>188</v>
      </c>
      <c r="E5548" s="195" t="s">
        <v>3</v>
      </c>
      <c r="F5548" s="196" t="s">
        <v>3676</v>
      </c>
      <c r="H5548" s="197">
        <v>480</v>
      </c>
      <c r="I5548" s="198"/>
      <c r="L5548" s="194"/>
      <c r="M5548" s="199"/>
      <c r="N5548" s="200"/>
      <c r="O5548" s="200"/>
      <c r="P5548" s="200"/>
      <c r="Q5548" s="200"/>
      <c r="R5548" s="200"/>
      <c r="S5548" s="200"/>
      <c r="T5548" s="201"/>
      <c r="AT5548" s="195" t="s">
        <v>188</v>
      </c>
      <c r="AU5548" s="195" t="s">
        <v>79</v>
      </c>
      <c r="AV5548" s="12" t="s">
        <v>81</v>
      </c>
      <c r="AW5548" s="12" t="s">
        <v>34</v>
      </c>
      <c r="AX5548" s="12" t="s">
        <v>79</v>
      </c>
      <c r="AY5548" s="195" t="s">
        <v>177</v>
      </c>
    </row>
    <row r="5549" spans="2:65" s="1" customFormat="1" ht="24" customHeight="1">
      <c r="B5549" s="177"/>
      <c r="C5549" s="178" t="s">
        <v>3681</v>
      </c>
      <c r="D5549" s="178" t="s">
        <v>179</v>
      </c>
      <c r="E5549" s="179" t="s">
        <v>3682</v>
      </c>
      <c r="F5549" s="180" t="s">
        <v>3683</v>
      </c>
      <c r="G5549" s="181" t="s">
        <v>245</v>
      </c>
      <c r="H5549" s="182">
        <v>47</v>
      </c>
      <c r="I5549" s="183"/>
      <c r="J5549" s="184">
        <f>ROUND(I5549*H5549,2)</f>
        <v>0</v>
      </c>
      <c r="K5549" s="180" t="s">
        <v>3</v>
      </c>
      <c r="L5549" s="37"/>
      <c r="M5549" s="185" t="s">
        <v>3</v>
      </c>
      <c r="N5549" s="186" t="s">
        <v>43</v>
      </c>
      <c r="O5549" s="70"/>
      <c r="P5549" s="187">
        <f>O5549*H5549</f>
        <v>0</v>
      </c>
      <c r="Q5549" s="187">
        <v>0</v>
      </c>
      <c r="R5549" s="187">
        <f>Q5549*H5549</f>
        <v>0</v>
      </c>
      <c r="S5549" s="187">
        <v>0</v>
      </c>
      <c r="T5549" s="188">
        <f>S5549*H5549</f>
        <v>0</v>
      </c>
      <c r="AR5549" s="189" t="s">
        <v>265</v>
      </c>
      <c r="AT5549" s="189" t="s">
        <v>179</v>
      </c>
      <c r="AU5549" s="189" t="s">
        <v>79</v>
      </c>
      <c r="AY5549" s="18" t="s">
        <v>177</v>
      </c>
      <c r="BE5549" s="190">
        <f>IF(N5549="základní",J5549,0)</f>
        <v>0</v>
      </c>
      <c r="BF5549" s="190">
        <f>IF(N5549="snížená",J5549,0)</f>
        <v>0</v>
      </c>
      <c r="BG5549" s="190">
        <f>IF(N5549="zákl. přenesená",J5549,0)</f>
        <v>0</v>
      </c>
      <c r="BH5549" s="190">
        <f>IF(N5549="sníž. přenesená",J5549,0)</f>
        <v>0</v>
      </c>
      <c r="BI5549" s="190">
        <f>IF(N5549="nulová",J5549,0)</f>
        <v>0</v>
      </c>
      <c r="BJ5549" s="18" t="s">
        <v>79</v>
      </c>
      <c r="BK5549" s="190">
        <f>ROUND(I5549*H5549,2)</f>
        <v>0</v>
      </c>
      <c r="BL5549" s="18" t="s">
        <v>265</v>
      </c>
      <c r="BM5549" s="189" t="s">
        <v>3684</v>
      </c>
    </row>
    <row r="5550" spans="2:51" s="12" customFormat="1" ht="12">
      <c r="B5550" s="194"/>
      <c r="D5550" s="191" t="s">
        <v>188</v>
      </c>
      <c r="E5550" s="195" t="s">
        <v>3</v>
      </c>
      <c r="F5550" s="196" t="s">
        <v>3685</v>
      </c>
      <c r="H5550" s="197">
        <v>47</v>
      </c>
      <c r="I5550" s="198"/>
      <c r="L5550" s="194"/>
      <c r="M5550" s="199"/>
      <c r="N5550" s="200"/>
      <c r="O5550" s="200"/>
      <c r="P5550" s="200"/>
      <c r="Q5550" s="200"/>
      <c r="R5550" s="200"/>
      <c r="S5550" s="200"/>
      <c r="T5550" s="201"/>
      <c r="AT5550" s="195" t="s">
        <v>188</v>
      </c>
      <c r="AU5550" s="195" t="s">
        <v>79</v>
      </c>
      <c r="AV5550" s="12" t="s">
        <v>81</v>
      </c>
      <c r="AW5550" s="12" t="s">
        <v>34</v>
      </c>
      <c r="AX5550" s="12" t="s">
        <v>79</v>
      </c>
      <c r="AY5550" s="195" t="s">
        <v>177</v>
      </c>
    </row>
    <row r="5551" spans="2:65" s="1" customFormat="1" ht="24" customHeight="1">
      <c r="B5551" s="177"/>
      <c r="C5551" s="178" t="s">
        <v>3686</v>
      </c>
      <c r="D5551" s="178" t="s">
        <v>179</v>
      </c>
      <c r="E5551" s="179" t="s">
        <v>3687</v>
      </c>
      <c r="F5551" s="180" t="s">
        <v>3688</v>
      </c>
      <c r="G5551" s="181" t="s">
        <v>245</v>
      </c>
      <c r="H5551" s="182">
        <v>238</v>
      </c>
      <c r="I5551" s="183"/>
      <c r="J5551" s="184">
        <f>ROUND(I5551*H5551,2)</f>
        <v>0</v>
      </c>
      <c r="K5551" s="180" t="s">
        <v>3</v>
      </c>
      <c r="L5551" s="37"/>
      <c r="M5551" s="185" t="s">
        <v>3</v>
      </c>
      <c r="N5551" s="186" t="s">
        <v>43</v>
      </c>
      <c r="O5551" s="70"/>
      <c r="P5551" s="187">
        <f>O5551*H5551</f>
        <v>0</v>
      </c>
      <c r="Q5551" s="187">
        <v>0</v>
      </c>
      <c r="R5551" s="187">
        <f>Q5551*H5551</f>
        <v>0</v>
      </c>
      <c r="S5551" s="187">
        <v>0</v>
      </c>
      <c r="T5551" s="188">
        <f>S5551*H5551</f>
        <v>0</v>
      </c>
      <c r="AR5551" s="189" t="s">
        <v>265</v>
      </c>
      <c r="AT5551" s="189" t="s">
        <v>179</v>
      </c>
      <c r="AU5551" s="189" t="s">
        <v>79</v>
      </c>
      <c r="AY5551" s="18" t="s">
        <v>177</v>
      </c>
      <c r="BE5551" s="190">
        <f>IF(N5551="základní",J5551,0)</f>
        <v>0</v>
      </c>
      <c r="BF5551" s="190">
        <f>IF(N5551="snížená",J5551,0)</f>
        <v>0</v>
      </c>
      <c r="BG5551" s="190">
        <f>IF(N5551="zákl. přenesená",J5551,0)</f>
        <v>0</v>
      </c>
      <c r="BH5551" s="190">
        <f>IF(N5551="sníž. přenesená",J5551,0)</f>
        <v>0</v>
      </c>
      <c r="BI5551" s="190">
        <f>IF(N5551="nulová",J5551,0)</f>
        <v>0</v>
      </c>
      <c r="BJ5551" s="18" t="s">
        <v>79</v>
      </c>
      <c r="BK5551" s="190">
        <f>ROUND(I5551*H5551,2)</f>
        <v>0</v>
      </c>
      <c r="BL5551" s="18" t="s">
        <v>265</v>
      </c>
      <c r="BM5551" s="189" t="s">
        <v>3689</v>
      </c>
    </row>
    <row r="5552" spans="2:51" s="12" customFormat="1" ht="12">
      <c r="B5552" s="194"/>
      <c r="D5552" s="191" t="s">
        <v>188</v>
      </c>
      <c r="E5552" s="195" t="s">
        <v>3</v>
      </c>
      <c r="F5552" s="196" t="s">
        <v>3690</v>
      </c>
      <c r="H5552" s="197">
        <v>238</v>
      </c>
      <c r="I5552" s="198"/>
      <c r="L5552" s="194"/>
      <c r="M5552" s="199"/>
      <c r="N5552" s="200"/>
      <c r="O5552" s="200"/>
      <c r="P5552" s="200"/>
      <c r="Q5552" s="200"/>
      <c r="R5552" s="200"/>
      <c r="S5552" s="200"/>
      <c r="T5552" s="201"/>
      <c r="AT5552" s="195" t="s">
        <v>188</v>
      </c>
      <c r="AU5552" s="195" t="s">
        <v>79</v>
      </c>
      <c r="AV5552" s="12" t="s">
        <v>81</v>
      </c>
      <c r="AW5552" s="12" t="s">
        <v>34</v>
      </c>
      <c r="AX5552" s="12" t="s">
        <v>79</v>
      </c>
      <c r="AY5552" s="195" t="s">
        <v>177</v>
      </c>
    </row>
    <row r="5553" spans="2:65" s="1" customFormat="1" ht="24" customHeight="1">
      <c r="B5553" s="177"/>
      <c r="C5553" s="178" t="s">
        <v>3691</v>
      </c>
      <c r="D5553" s="178" t="s">
        <v>179</v>
      </c>
      <c r="E5553" s="179" t="s">
        <v>3692</v>
      </c>
      <c r="F5553" s="180" t="s">
        <v>3693</v>
      </c>
      <c r="G5553" s="181" t="s">
        <v>245</v>
      </c>
      <c r="H5553" s="182">
        <v>35</v>
      </c>
      <c r="I5553" s="183"/>
      <c r="J5553" s="184">
        <f>ROUND(I5553*H5553,2)</f>
        <v>0</v>
      </c>
      <c r="K5553" s="180" t="s">
        <v>3</v>
      </c>
      <c r="L5553" s="37"/>
      <c r="M5553" s="185" t="s">
        <v>3</v>
      </c>
      <c r="N5553" s="186" t="s">
        <v>43</v>
      </c>
      <c r="O5553" s="70"/>
      <c r="P5553" s="187">
        <f>O5553*H5553</f>
        <v>0</v>
      </c>
      <c r="Q5553" s="187">
        <v>0</v>
      </c>
      <c r="R5553" s="187">
        <f>Q5553*H5553</f>
        <v>0</v>
      </c>
      <c r="S5553" s="187">
        <v>0</v>
      </c>
      <c r="T5553" s="188">
        <f>S5553*H5553</f>
        <v>0</v>
      </c>
      <c r="AR5553" s="189" t="s">
        <v>265</v>
      </c>
      <c r="AT5553" s="189" t="s">
        <v>179</v>
      </c>
      <c r="AU5553" s="189" t="s">
        <v>79</v>
      </c>
      <c r="AY5553" s="18" t="s">
        <v>177</v>
      </c>
      <c r="BE5553" s="190">
        <f>IF(N5553="základní",J5553,0)</f>
        <v>0</v>
      </c>
      <c r="BF5553" s="190">
        <f>IF(N5553="snížená",J5553,0)</f>
        <v>0</v>
      </c>
      <c r="BG5553" s="190">
        <f>IF(N5553="zákl. přenesená",J5553,0)</f>
        <v>0</v>
      </c>
      <c r="BH5553" s="190">
        <f>IF(N5553="sníž. přenesená",J5553,0)</f>
        <v>0</v>
      </c>
      <c r="BI5553" s="190">
        <f>IF(N5553="nulová",J5553,0)</f>
        <v>0</v>
      </c>
      <c r="BJ5553" s="18" t="s">
        <v>79</v>
      </c>
      <c r="BK5553" s="190">
        <f>ROUND(I5553*H5553,2)</f>
        <v>0</v>
      </c>
      <c r="BL5553" s="18" t="s">
        <v>265</v>
      </c>
      <c r="BM5553" s="189" t="s">
        <v>3694</v>
      </c>
    </row>
    <row r="5554" spans="2:51" s="12" customFormat="1" ht="12">
      <c r="B5554" s="194"/>
      <c r="D5554" s="191" t="s">
        <v>188</v>
      </c>
      <c r="E5554" s="195" t="s">
        <v>3</v>
      </c>
      <c r="F5554" s="196" t="s">
        <v>3695</v>
      </c>
      <c r="H5554" s="197">
        <v>35</v>
      </c>
      <c r="I5554" s="198"/>
      <c r="L5554" s="194"/>
      <c r="M5554" s="199"/>
      <c r="N5554" s="200"/>
      <c r="O5554" s="200"/>
      <c r="P5554" s="200"/>
      <c r="Q5554" s="200"/>
      <c r="R5554" s="200"/>
      <c r="S5554" s="200"/>
      <c r="T5554" s="201"/>
      <c r="AT5554" s="195" t="s">
        <v>188</v>
      </c>
      <c r="AU5554" s="195" t="s">
        <v>79</v>
      </c>
      <c r="AV5554" s="12" t="s">
        <v>81</v>
      </c>
      <c r="AW5554" s="12" t="s">
        <v>34</v>
      </c>
      <c r="AX5554" s="12" t="s">
        <v>79</v>
      </c>
      <c r="AY5554" s="195" t="s">
        <v>177</v>
      </c>
    </row>
    <row r="5555" spans="2:65" s="1" customFormat="1" ht="24" customHeight="1">
      <c r="B5555" s="177"/>
      <c r="C5555" s="178" t="s">
        <v>3696</v>
      </c>
      <c r="D5555" s="178" t="s">
        <v>179</v>
      </c>
      <c r="E5555" s="179" t="s">
        <v>3697</v>
      </c>
      <c r="F5555" s="180" t="s">
        <v>3698</v>
      </c>
      <c r="G5555" s="181" t="s">
        <v>245</v>
      </c>
      <c r="H5555" s="182">
        <v>134</v>
      </c>
      <c r="I5555" s="183"/>
      <c r="J5555" s="184">
        <f>ROUND(I5555*H5555,2)</f>
        <v>0</v>
      </c>
      <c r="K5555" s="180" t="s">
        <v>3</v>
      </c>
      <c r="L5555" s="37"/>
      <c r="M5555" s="185" t="s">
        <v>3</v>
      </c>
      <c r="N5555" s="186" t="s">
        <v>43</v>
      </c>
      <c r="O5555" s="70"/>
      <c r="P5555" s="187">
        <f>O5555*H5555</f>
        <v>0</v>
      </c>
      <c r="Q5555" s="187">
        <v>0</v>
      </c>
      <c r="R5555" s="187">
        <f>Q5555*H5555</f>
        <v>0</v>
      </c>
      <c r="S5555" s="187">
        <v>0</v>
      </c>
      <c r="T5555" s="188">
        <f>S5555*H5555</f>
        <v>0</v>
      </c>
      <c r="AR5555" s="189" t="s">
        <v>265</v>
      </c>
      <c r="AT5555" s="189" t="s">
        <v>179</v>
      </c>
      <c r="AU5555" s="189" t="s">
        <v>79</v>
      </c>
      <c r="AY5555" s="18" t="s">
        <v>177</v>
      </c>
      <c r="BE5555" s="190">
        <f>IF(N5555="základní",J5555,0)</f>
        <v>0</v>
      </c>
      <c r="BF5555" s="190">
        <f>IF(N5555="snížená",J5555,0)</f>
        <v>0</v>
      </c>
      <c r="BG5555" s="190">
        <f>IF(N5555="zákl. přenesená",J5555,0)</f>
        <v>0</v>
      </c>
      <c r="BH5555" s="190">
        <f>IF(N5555="sníž. přenesená",J5555,0)</f>
        <v>0</v>
      </c>
      <c r="BI5555" s="190">
        <f>IF(N5555="nulová",J5555,0)</f>
        <v>0</v>
      </c>
      <c r="BJ5555" s="18" t="s">
        <v>79</v>
      </c>
      <c r="BK5555" s="190">
        <f>ROUND(I5555*H5555,2)</f>
        <v>0</v>
      </c>
      <c r="BL5555" s="18" t="s">
        <v>265</v>
      </c>
      <c r="BM5555" s="189" t="s">
        <v>3699</v>
      </c>
    </row>
    <row r="5556" spans="2:51" s="12" customFormat="1" ht="12">
      <c r="B5556" s="194"/>
      <c r="D5556" s="191" t="s">
        <v>188</v>
      </c>
      <c r="E5556" s="195" t="s">
        <v>3</v>
      </c>
      <c r="F5556" s="196" t="s">
        <v>3700</v>
      </c>
      <c r="H5556" s="197">
        <v>134</v>
      </c>
      <c r="I5556" s="198"/>
      <c r="L5556" s="194"/>
      <c r="M5556" s="199"/>
      <c r="N5556" s="200"/>
      <c r="O5556" s="200"/>
      <c r="P5556" s="200"/>
      <c r="Q5556" s="200"/>
      <c r="R5556" s="200"/>
      <c r="S5556" s="200"/>
      <c r="T5556" s="201"/>
      <c r="AT5556" s="195" t="s">
        <v>188</v>
      </c>
      <c r="AU5556" s="195" t="s">
        <v>79</v>
      </c>
      <c r="AV5556" s="12" t="s">
        <v>81</v>
      </c>
      <c r="AW5556" s="12" t="s">
        <v>34</v>
      </c>
      <c r="AX5556" s="12" t="s">
        <v>79</v>
      </c>
      <c r="AY5556" s="195" t="s">
        <v>177</v>
      </c>
    </row>
    <row r="5557" spans="2:65" s="1" customFormat="1" ht="24" customHeight="1">
      <c r="B5557" s="177"/>
      <c r="C5557" s="178" t="s">
        <v>3701</v>
      </c>
      <c r="D5557" s="178" t="s">
        <v>179</v>
      </c>
      <c r="E5557" s="179" t="s">
        <v>3702</v>
      </c>
      <c r="F5557" s="180" t="s">
        <v>3703</v>
      </c>
      <c r="G5557" s="181" t="s">
        <v>245</v>
      </c>
      <c r="H5557" s="182">
        <v>126</v>
      </c>
      <c r="I5557" s="183"/>
      <c r="J5557" s="184">
        <f>ROUND(I5557*H5557,2)</f>
        <v>0</v>
      </c>
      <c r="K5557" s="180" t="s">
        <v>3</v>
      </c>
      <c r="L5557" s="37"/>
      <c r="M5557" s="185" t="s">
        <v>3</v>
      </c>
      <c r="N5557" s="186" t="s">
        <v>43</v>
      </c>
      <c r="O5557" s="70"/>
      <c r="P5557" s="187">
        <f>O5557*H5557</f>
        <v>0</v>
      </c>
      <c r="Q5557" s="187">
        <v>0</v>
      </c>
      <c r="R5557" s="187">
        <f>Q5557*H5557</f>
        <v>0</v>
      </c>
      <c r="S5557" s="187">
        <v>0</v>
      </c>
      <c r="T5557" s="188">
        <f>S5557*H5557</f>
        <v>0</v>
      </c>
      <c r="AR5557" s="189" t="s">
        <v>265</v>
      </c>
      <c r="AT5557" s="189" t="s">
        <v>179</v>
      </c>
      <c r="AU5557" s="189" t="s">
        <v>79</v>
      </c>
      <c r="AY5557" s="18" t="s">
        <v>177</v>
      </c>
      <c r="BE5557" s="190">
        <f>IF(N5557="základní",J5557,0)</f>
        <v>0</v>
      </c>
      <c r="BF5557" s="190">
        <f>IF(N5557="snížená",J5557,0)</f>
        <v>0</v>
      </c>
      <c r="BG5557" s="190">
        <f>IF(N5557="zákl. přenesená",J5557,0)</f>
        <v>0</v>
      </c>
      <c r="BH5557" s="190">
        <f>IF(N5557="sníž. přenesená",J5557,0)</f>
        <v>0</v>
      </c>
      <c r="BI5557" s="190">
        <f>IF(N5557="nulová",J5557,0)</f>
        <v>0</v>
      </c>
      <c r="BJ5557" s="18" t="s">
        <v>79</v>
      </c>
      <c r="BK5557" s="190">
        <f>ROUND(I5557*H5557,2)</f>
        <v>0</v>
      </c>
      <c r="BL5557" s="18" t="s">
        <v>265</v>
      </c>
      <c r="BM5557" s="189" t="s">
        <v>3704</v>
      </c>
    </row>
    <row r="5558" spans="2:51" s="12" customFormat="1" ht="12">
      <c r="B5558" s="194"/>
      <c r="D5558" s="191" t="s">
        <v>188</v>
      </c>
      <c r="E5558" s="195" t="s">
        <v>3</v>
      </c>
      <c r="F5558" s="196" t="s">
        <v>3705</v>
      </c>
      <c r="H5558" s="197">
        <v>126</v>
      </c>
      <c r="I5558" s="198"/>
      <c r="L5558" s="194"/>
      <c r="M5558" s="199"/>
      <c r="N5558" s="200"/>
      <c r="O5558" s="200"/>
      <c r="P5558" s="200"/>
      <c r="Q5558" s="200"/>
      <c r="R5558" s="200"/>
      <c r="S5558" s="200"/>
      <c r="T5558" s="201"/>
      <c r="AT5558" s="195" t="s">
        <v>188</v>
      </c>
      <c r="AU5558" s="195" t="s">
        <v>79</v>
      </c>
      <c r="AV5558" s="12" t="s">
        <v>81</v>
      </c>
      <c r="AW5558" s="12" t="s">
        <v>34</v>
      </c>
      <c r="AX5558" s="12" t="s">
        <v>79</v>
      </c>
      <c r="AY5558" s="195" t="s">
        <v>177</v>
      </c>
    </row>
    <row r="5559" spans="2:65" s="1" customFormat="1" ht="24" customHeight="1">
      <c r="B5559" s="177"/>
      <c r="C5559" s="178" t="s">
        <v>3706</v>
      </c>
      <c r="D5559" s="178" t="s">
        <v>179</v>
      </c>
      <c r="E5559" s="179" t="s">
        <v>3707</v>
      </c>
      <c r="F5559" s="180" t="s">
        <v>3708</v>
      </c>
      <c r="G5559" s="181" t="s">
        <v>245</v>
      </c>
      <c r="H5559" s="182">
        <v>90</v>
      </c>
      <c r="I5559" s="183"/>
      <c r="J5559" s="184">
        <f>ROUND(I5559*H5559,2)</f>
        <v>0</v>
      </c>
      <c r="K5559" s="180" t="s">
        <v>3</v>
      </c>
      <c r="L5559" s="37"/>
      <c r="M5559" s="185" t="s">
        <v>3</v>
      </c>
      <c r="N5559" s="186" t="s">
        <v>43</v>
      </c>
      <c r="O5559" s="70"/>
      <c r="P5559" s="187">
        <f>O5559*H5559</f>
        <v>0</v>
      </c>
      <c r="Q5559" s="187">
        <v>0</v>
      </c>
      <c r="R5559" s="187">
        <f>Q5559*H5559</f>
        <v>0</v>
      </c>
      <c r="S5559" s="187">
        <v>0</v>
      </c>
      <c r="T5559" s="188">
        <f>S5559*H5559</f>
        <v>0</v>
      </c>
      <c r="AR5559" s="189" t="s">
        <v>265</v>
      </c>
      <c r="AT5559" s="189" t="s">
        <v>179</v>
      </c>
      <c r="AU5559" s="189" t="s">
        <v>79</v>
      </c>
      <c r="AY5559" s="18" t="s">
        <v>177</v>
      </c>
      <c r="BE5559" s="190">
        <f>IF(N5559="základní",J5559,0)</f>
        <v>0</v>
      </c>
      <c r="BF5559" s="190">
        <f>IF(N5559="snížená",J5559,0)</f>
        <v>0</v>
      </c>
      <c r="BG5559" s="190">
        <f>IF(N5559="zákl. přenesená",J5559,0)</f>
        <v>0</v>
      </c>
      <c r="BH5559" s="190">
        <f>IF(N5559="sníž. přenesená",J5559,0)</f>
        <v>0</v>
      </c>
      <c r="BI5559" s="190">
        <f>IF(N5559="nulová",J5559,0)</f>
        <v>0</v>
      </c>
      <c r="BJ5559" s="18" t="s">
        <v>79</v>
      </c>
      <c r="BK5559" s="190">
        <f>ROUND(I5559*H5559,2)</f>
        <v>0</v>
      </c>
      <c r="BL5559" s="18" t="s">
        <v>265</v>
      </c>
      <c r="BM5559" s="189" t="s">
        <v>3709</v>
      </c>
    </row>
    <row r="5560" spans="2:51" s="12" customFormat="1" ht="12">
      <c r="B5560" s="194"/>
      <c r="D5560" s="191" t="s">
        <v>188</v>
      </c>
      <c r="E5560" s="195" t="s">
        <v>3</v>
      </c>
      <c r="F5560" s="196" t="s">
        <v>3710</v>
      </c>
      <c r="H5560" s="197">
        <v>90</v>
      </c>
      <c r="I5560" s="198"/>
      <c r="L5560" s="194"/>
      <c r="M5560" s="199"/>
      <c r="N5560" s="200"/>
      <c r="O5560" s="200"/>
      <c r="P5560" s="200"/>
      <c r="Q5560" s="200"/>
      <c r="R5560" s="200"/>
      <c r="S5560" s="200"/>
      <c r="T5560" s="201"/>
      <c r="AT5560" s="195" t="s">
        <v>188</v>
      </c>
      <c r="AU5560" s="195" t="s">
        <v>79</v>
      </c>
      <c r="AV5560" s="12" t="s">
        <v>81</v>
      </c>
      <c r="AW5560" s="12" t="s">
        <v>34</v>
      </c>
      <c r="AX5560" s="12" t="s">
        <v>79</v>
      </c>
      <c r="AY5560" s="195" t="s">
        <v>177</v>
      </c>
    </row>
    <row r="5561" spans="2:65" s="1" customFormat="1" ht="24" customHeight="1">
      <c r="B5561" s="177"/>
      <c r="C5561" s="178" t="s">
        <v>3711</v>
      </c>
      <c r="D5561" s="178" t="s">
        <v>179</v>
      </c>
      <c r="E5561" s="179" t="s">
        <v>3712</v>
      </c>
      <c r="F5561" s="180" t="s">
        <v>3713</v>
      </c>
      <c r="G5561" s="181" t="s">
        <v>245</v>
      </c>
      <c r="H5561" s="182">
        <v>25</v>
      </c>
      <c r="I5561" s="183"/>
      <c r="J5561" s="184">
        <f>ROUND(I5561*H5561,2)</f>
        <v>0</v>
      </c>
      <c r="K5561" s="180" t="s">
        <v>3</v>
      </c>
      <c r="L5561" s="37"/>
      <c r="M5561" s="185" t="s">
        <v>3</v>
      </c>
      <c r="N5561" s="186" t="s">
        <v>43</v>
      </c>
      <c r="O5561" s="70"/>
      <c r="P5561" s="187">
        <f>O5561*H5561</f>
        <v>0</v>
      </c>
      <c r="Q5561" s="187">
        <v>0</v>
      </c>
      <c r="R5561" s="187">
        <f>Q5561*H5561</f>
        <v>0</v>
      </c>
      <c r="S5561" s="187">
        <v>0</v>
      </c>
      <c r="T5561" s="188">
        <f>S5561*H5561</f>
        <v>0</v>
      </c>
      <c r="AR5561" s="189" t="s">
        <v>265</v>
      </c>
      <c r="AT5561" s="189" t="s">
        <v>179</v>
      </c>
      <c r="AU5561" s="189" t="s">
        <v>79</v>
      </c>
      <c r="AY5561" s="18" t="s">
        <v>177</v>
      </c>
      <c r="BE5561" s="190">
        <f>IF(N5561="základní",J5561,0)</f>
        <v>0</v>
      </c>
      <c r="BF5561" s="190">
        <f>IF(N5561="snížená",J5561,0)</f>
        <v>0</v>
      </c>
      <c r="BG5561" s="190">
        <f>IF(N5561="zákl. přenesená",J5561,0)</f>
        <v>0</v>
      </c>
      <c r="BH5561" s="190">
        <f>IF(N5561="sníž. přenesená",J5561,0)</f>
        <v>0</v>
      </c>
      <c r="BI5561" s="190">
        <f>IF(N5561="nulová",J5561,0)</f>
        <v>0</v>
      </c>
      <c r="BJ5561" s="18" t="s">
        <v>79</v>
      </c>
      <c r="BK5561" s="190">
        <f>ROUND(I5561*H5561,2)</f>
        <v>0</v>
      </c>
      <c r="BL5561" s="18" t="s">
        <v>265</v>
      </c>
      <c r="BM5561" s="189" t="s">
        <v>3714</v>
      </c>
    </row>
    <row r="5562" spans="2:51" s="12" customFormat="1" ht="12">
      <c r="B5562" s="194"/>
      <c r="D5562" s="191" t="s">
        <v>188</v>
      </c>
      <c r="E5562" s="195" t="s">
        <v>3</v>
      </c>
      <c r="F5562" s="196" t="s">
        <v>3715</v>
      </c>
      <c r="H5562" s="197">
        <v>25</v>
      </c>
      <c r="I5562" s="198"/>
      <c r="L5562" s="194"/>
      <c r="M5562" s="199"/>
      <c r="N5562" s="200"/>
      <c r="O5562" s="200"/>
      <c r="P5562" s="200"/>
      <c r="Q5562" s="200"/>
      <c r="R5562" s="200"/>
      <c r="S5562" s="200"/>
      <c r="T5562" s="201"/>
      <c r="AT5562" s="195" t="s">
        <v>188</v>
      </c>
      <c r="AU5562" s="195" t="s">
        <v>79</v>
      </c>
      <c r="AV5562" s="12" t="s">
        <v>81</v>
      </c>
      <c r="AW5562" s="12" t="s">
        <v>34</v>
      </c>
      <c r="AX5562" s="12" t="s">
        <v>79</v>
      </c>
      <c r="AY5562" s="195" t="s">
        <v>177</v>
      </c>
    </row>
    <row r="5563" spans="2:65" s="1" customFormat="1" ht="24" customHeight="1">
      <c r="B5563" s="177"/>
      <c r="C5563" s="178" t="s">
        <v>3716</v>
      </c>
      <c r="D5563" s="178" t="s">
        <v>179</v>
      </c>
      <c r="E5563" s="179" t="s">
        <v>3717</v>
      </c>
      <c r="F5563" s="180" t="s">
        <v>3718</v>
      </c>
      <c r="G5563" s="181" t="s">
        <v>245</v>
      </c>
      <c r="H5563" s="182">
        <v>132</v>
      </c>
      <c r="I5563" s="183"/>
      <c r="J5563" s="184">
        <f>ROUND(I5563*H5563,2)</f>
        <v>0</v>
      </c>
      <c r="K5563" s="180" t="s">
        <v>3</v>
      </c>
      <c r="L5563" s="37"/>
      <c r="M5563" s="185" t="s">
        <v>3</v>
      </c>
      <c r="N5563" s="186" t="s">
        <v>43</v>
      </c>
      <c r="O5563" s="70"/>
      <c r="P5563" s="187">
        <f>O5563*H5563</f>
        <v>0</v>
      </c>
      <c r="Q5563" s="187">
        <v>0</v>
      </c>
      <c r="R5563" s="187">
        <f>Q5563*H5563</f>
        <v>0</v>
      </c>
      <c r="S5563" s="187">
        <v>0</v>
      </c>
      <c r="T5563" s="188">
        <f>S5563*H5563</f>
        <v>0</v>
      </c>
      <c r="AR5563" s="189" t="s">
        <v>265</v>
      </c>
      <c r="AT5563" s="189" t="s">
        <v>179</v>
      </c>
      <c r="AU5563" s="189" t="s">
        <v>79</v>
      </c>
      <c r="AY5563" s="18" t="s">
        <v>177</v>
      </c>
      <c r="BE5563" s="190">
        <f>IF(N5563="základní",J5563,0)</f>
        <v>0</v>
      </c>
      <c r="BF5563" s="190">
        <f>IF(N5563="snížená",J5563,0)</f>
        <v>0</v>
      </c>
      <c r="BG5563" s="190">
        <f>IF(N5563="zákl. přenesená",J5563,0)</f>
        <v>0</v>
      </c>
      <c r="BH5563" s="190">
        <f>IF(N5563="sníž. přenesená",J5563,0)</f>
        <v>0</v>
      </c>
      <c r="BI5563" s="190">
        <f>IF(N5563="nulová",J5563,0)</f>
        <v>0</v>
      </c>
      <c r="BJ5563" s="18" t="s">
        <v>79</v>
      </c>
      <c r="BK5563" s="190">
        <f>ROUND(I5563*H5563,2)</f>
        <v>0</v>
      </c>
      <c r="BL5563" s="18" t="s">
        <v>265</v>
      </c>
      <c r="BM5563" s="189" t="s">
        <v>3719</v>
      </c>
    </row>
    <row r="5564" spans="2:51" s="12" customFormat="1" ht="12">
      <c r="B5564" s="194"/>
      <c r="D5564" s="191" t="s">
        <v>188</v>
      </c>
      <c r="E5564" s="195" t="s">
        <v>3</v>
      </c>
      <c r="F5564" s="196" t="s">
        <v>3720</v>
      </c>
      <c r="H5564" s="197">
        <v>132</v>
      </c>
      <c r="I5564" s="198"/>
      <c r="L5564" s="194"/>
      <c r="M5564" s="199"/>
      <c r="N5564" s="200"/>
      <c r="O5564" s="200"/>
      <c r="P5564" s="200"/>
      <c r="Q5564" s="200"/>
      <c r="R5564" s="200"/>
      <c r="S5564" s="200"/>
      <c r="T5564" s="201"/>
      <c r="AT5564" s="195" t="s">
        <v>188</v>
      </c>
      <c r="AU5564" s="195" t="s">
        <v>79</v>
      </c>
      <c r="AV5564" s="12" t="s">
        <v>81</v>
      </c>
      <c r="AW5564" s="12" t="s">
        <v>34</v>
      </c>
      <c r="AX5564" s="12" t="s">
        <v>79</v>
      </c>
      <c r="AY5564" s="195" t="s">
        <v>177</v>
      </c>
    </row>
    <row r="5565" spans="2:63" s="11" customFormat="1" ht="25.9" customHeight="1">
      <c r="B5565" s="164"/>
      <c r="D5565" s="165" t="s">
        <v>71</v>
      </c>
      <c r="E5565" s="166" t="s">
        <v>3721</v>
      </c>
      <c r="F5565" s="166" t="s">
        <v>3722</v>
      </c>
      <c r="I5565" s="167"/>
      <c r="J5565" s="168">
        <f>BK5565</f>
        <v>0</v>
      </c>
      <c r="L5565" s="164"/>
      <c r="M5565" s="169"/>
      <c r="N5565" s="170"/>
      <c r="O5565" s="170"/>
      <c r="P5565" s="171">
        <f>SUM(P5566:P5579)</f>
        <v>0</v>
      </c>
      <c r="Q5565" s="170"/>
      <c r="R5565" s="171">
        <f>SUM(R5566:R5579)</f>
        <v>0</v>
      </c>
      <c r="S5565" s="170"/>
      <c r="T5565" s="172">
        <f>SUM(T5566:T5579)</f>
        <v>0</v>
      </c>
      <c r="AR5565" s="165" t="s">
        <v>184</v>
      </c>
      <c r="AT5565" s="173" t="s">
        <v>71</v>
      </c>
      <c r="AU5565" s="173" t="s">
        <v>72</v>
      </c>
      <c r="AY5565" s="165" t="s">
        <v>177</v>
      </c>
      <c r="BK5565" s="174">
        <f>SUM(BK5566:BK5579)</f>
        <v>0</v>
      </c>
    </row>
    <row r="5566" spans="2:65" s="1" customFormat="1" ht="24" customHeight="1">
      <c r="B5566" s="177"/>
      <c r="C5566" s="178" t="s">
        <v>3723</v>
      </c>
      <c r="D5566" s="178" t="s">
        <v>179</v>
      </c>
      <c r="E5566" s="179" t="s">
        <v>3724</v>
      </c>
      <c r="F5566" s="180" t="s">
        <v>3725</v>
      </c>
      <c r="G5566" s="181" t="s">
        <v>3726</v>
      </c>
      <c r="H5566" s="182">
        <v>1440</v>
      </c>
      <c r="I5566" s="183"/>
      <c r="J5566" s="184">
        <f>ROUND(I5566*H5566,2)</f>
        <v>0</v>
      </c>
      <c r="K5566" s="180" t="s">
        <v>183</v>
      </c>
      <c r="L5566" s="37"/>
      <c r="M5566" s="185" t="s">
        <v>3</v>
      </c>
      <c r="N5566" s="186" t="s">
        <v>43</v>
      </c>
      <c r="O5566" s="70"/>
      <c r="P5566" s="187">
        <f>O5566*H5566</f>
        <v>0</v>
      </c>
      <c r="Q5566" s="187">
        <v>0</v>
      </c>
      <c r="R5566" s="187">
        <f>Q5566*H5566</f>
        <v>0</v>
      </c>
      <c r="S5566" s="187">
        <v>0</v>
      </c>
      <c r="T5566" s="188">
        <f>S5566*H5566</f>
        <v>0</v>
      </c>
      <c r="AR5566" s="189" t="s">
        <v>3727</v>
      </c>
      <c r="AT5566" s="189" t="s">
        <v>179</v>
      </c>
      <c r="AU5566" s="189" t="s">
        <v>79</v>
      </c>
      <c r="AY5566" s="18" t="s">
        <v>177</v>
      </c>
      <c r="BE5566" s="190">
        <f>IF(N5566="základní",J5566,0)</f>
        <v>0</v>
      </c>
      <c r="BF5566" s="190">
        <f>IF(N5566="snížená",J5566,0)</f>
        <v>0</v>
      </c>
      <c r="BG5566" s="190">
        <f>IF(N5566="zákl. přenesená",J5566,0)</f>
        <v>0</v>
      </c>
      <c r="BH5566" s="190">
        <f>IF(N5566="sníž. přenesená",J5566,0)</f>
        <v>0</v>
      </c>
      <c r="BI5566" s="190">
        <f>IF(N5566="nulová",J5566,0)</f>
        <v>0</v>
      </c>
      <c r="BJ5566" s="18" t="s">
        <v>79</v>
      </c>
      <c r="BK5566" s="190">
        <f>ROUND(I5566*H5566,2)</f>
        <v>0</v>
      </c>
      <c r="BL5566" s="18" t="s">
        <v>3727</v>
      </c>
      <c r="BM5566" s="189" t="s">
        <v>3728</v>
      </c>
    </row>
    <row r="5567" spans="2:51" s="12" customFormat="1" ht="12">
      <c r="B5567" s="194"/>
      <c r="D5567" s="191" t="s">
        <v>188</v>
      </c>
      <c r="E5567" s="195" t="s">
        <v>3</v>
      </c>
      <c r="F5567" s="196" t="s">
        <v>3729</v>
      </c>
      <c r="H5567" s="197">
        <v>480</v>
      </c>
      <c r="I5567" s="198"/>
      <c r="L5567" s="194"/>
      <c r="M5567" s="199"/>
      <c r="N5567" s="200"/>
      <c r="O5567" s="200"/>
      <c r="P5567" s="200"/>
      <c r="Q5567" s="200"/>
      <c r="R5567" s="200"/>
      <c r="S5567" s="200"/>
      <c r="T5567" s="201"/>
      <c r="AT5567" s="195" t="s">
        <v>188</v>
      </c>
      <c r="AU5567" s="195" t="s">
        <v>79</v>
      </c>
      <c r="AV5567" s="12" t="s">
        <v>81</v>
      </c>
      <c r="AW5567" s="12" t="s">
        <v>34</v>
      </c>
      <c r="AX5567" s="12" t="s">
        <v>72</v>
      </c>
      <c r="AY5567" s="195" t="s">
        <v>177</v>
      </c>
    </row>
    <row r="5568" spans="2:51" s="12" customFormat="1" ht="12">
      <c r="B5568" s="194"/>
      <c r="D5568" s="191" t="s">
        <v>188</v>
      </c>
      <c r="E5568" s="195" t="s">
        <v>3</v>
      </c>
      <c r="F5568" s="196" t="s">
        <v>3730</v>
      </c>
      <c r="H5568" s="197">
        <v>960</v>
      </c>
      <c r="I5568" s="198"/>
      <c r="L5568" s="194"/>
      <c r="M5568" s="199"/>
      <c r="N5568" s="200"/>
      <c r="O5568" s="200"/>
      <c r="P5568" s="200"/>
      <c r="Q5568" s="200"/>
      <c r="R5568" s="200"/>
      <c r="S5568" s="200"/>
      <c r="T5568" s="201"/>
      <c r="AT5568" s="195" t="s">
        <v>188</v>
      </c>
      <c r="AU5568" s="195" t="s">
        <v>79</v>
      </c>
      <c r="AV5568" s="12" t="s">
        <v>81</v>
      </c>
      <c r="AW5568" s="12" t="s">
        <v>34</v>
      </c>
      <c r="AX5568" s="12" t="s">
        <v>72</v>
      </c>
      <c r="AY5568" s="195" t="s">
        <v>177</v>
      </c>
    </row>
    <row r="5569" spans="2:51" s="13" customFormat="1" ht="12">
      <c r="B5569" s="213"/>
      <c r="D5569" s="191" t="s">
        <v>188</v>
      </c>
      <c r="E5569" s="214" t="s">
        <v>3</v>
      </c>
      <c r="F5569" s="215" t="s">
        <v>359</v>
      </c>
      <c r="H5569" s="216">
        <v>1440</v>
      </c>
      <c r="I5569" s="217"/>
      <c r="L5569" s="213"/>
      <c r="M5569" s="218"/>
      <c r="N5569" s="219"/>
      <c r="O5569" s="219"/>
      <c r="P5569" s="219"/>
      <c r="Q5569" s="219"/>
      <c r="R5569" s="219"/>
      <c r="S5569" s="219"/>
      <c r="T5569" s="220"/>
      <c r="AT5569" s="214" t="s">
        <v>188</v>
      </c>
      <c r="AU5569" s="214" t="s">
        <v>79</v>
      </c>
      <c r="AV5569" s="13" t="s">
        <v>184</v>
      </c>
      <c r="AW5569" s="13" t="s">
        <v>34</v>
      </c>
      <c r="AX5569" s="13" t="s">
        <v>79</v>
      </c>
      <c r="AY5569" s="214" t="s">
        <v>177</v>
      </c>
    </row>
    <row r="5570" spans="2:65" s="1" customFormat="1" ht="24" customHeight="1">
      <c r="B5570" s="177"/>
      <c r="C5570" s="178" t="s">
        <v>3731</v>
      </c>
      <c r="D5570" s="178" t="s">
        <v>179</v>
      </c>
      <c r="E5570" s="179" t="s">
        <v>3732</v>
      </c>
      <c r="F5570" s="180" t="s">
        <v>3733</v>
      </c>
      <c r="G5570" s="181" t="s">
        <v>3726</v>
      </c>
      <c r="H5570" s="182">
        <v>1440</v>
      </c>
      <c r="I5570" s="183"/>
      <c r="J5570" s="184">
        <f>ROUND(I5570*H5570,2)</f>
        <v>0</v>
      </c>
      <c r="K5570" s="180" t="s">
        <v>183</v>
      </c>
      <c r="L5570" s="37"/>
      <c r="M5570" s="185" t="s">
        <v>3</v>
      </c>
      <c r="N5570" s="186" t="s">
        <v>43</v>
      </c>
      <c r="O5570" s="70"/>
      <c r="P5570" s="187">
        <f>O5570*H5570</f>
        <v>0</v>
      </c>
      <c r="Q5570" s="187">
        <v>0</v>
      </c>
      <c r="R5570" s="187">
        <f>Q5570*H5570</f>
        <v>0</v>
      </c>
      <c r="S5570" s="187">
        <v>0</v>
      </c>
      <c r="T5570" s="188">
        <f>S5570*H5570</f>
        <v>0</v>
      </c>
      <c r="AR5570" s="189" t="s">
        <v>3727</v>
      </c>
      <c r="AT5570" s="189" t="s">
        <v>179</v>
      </c>
      <c r="AU5570" s="189" t="s">
        <v>79</v>
      </c>
      <c r="AY5570" s="18" t="s">
        <v>177</v>
      </c>
      <c r="BE5570" s="190">
        <f>IF(N5570="základní",J5570,0)</f>
        <v>0</v>
      </c>
      <c r="BF5570" s="190">
        <f>IF(N5570="snížená",J5570,0)</f>
        <v>0</v>
      </c>
      <c r="BG5570" s="190">
        <f>IF(N5570="zákl. přenesená",J5570,0)</f>
        <v>0</v>
      </c>
      <c r="BH5570" s="190">
        <f>IF(N5570="sníž. přenesená",J5570,0)</f>
        <v>0</v>
      </c>
      <c r="BI5570" s="190">
        <f>IF(N5570="nulová",J5570,0)</f>
        <v>0</v>
      </c>
      <c r="BJ5570" s="18" t="s">
        <v>79</v>
      </c>
      <c r="BK5570" s="190">
        <f>ROUND(I5570*H5570,2)</f>
        <v>0</v>
      </c>
      <c r="BL5570" s="18" t="s">
        <v>3727</v>
      </c>
      <c r="BM5570" s="189" t="s">
        <v>3734</v>
      </c>
    </row>
    <row r="5571" spans="2:51" s="12" customFormat="1" ht="12">
      <c r="B5571" s="194"/>
      <c r="D5571" s="191" t="s">
        <v>188</v>
      </c>
      <c r="E5571" s="195" t="s">
        <v>3</v>
      </c>
      <c r="F5571" s="196" t="s">
        <v>3735</v>
      </c>
      <c r="H5571" s="197">
        <v>480</v>
      </c>
      <c r="I5571" s="198"/>
      <c r="L5571" s="194"/>
      <c r="M5571" s="199"/>
      <c r="N5571" s="200"/>
      <c r="O5571" s="200"/>
      <c r="P5571" s="200"/>
      <c r="Q5571" s="200"/>
      <c r="R5571" s="200"/>
      <c r="S5571" s="200"/>
      <c r="T5571" s="201"/>
      <c r="AT5571" s="195" t="s">
        <v>188</v>
      </c>
      <c r="AU5571" s="195" t="s">
        <v>79</v>
      </c>
      <c r="AV5571" s="12" t="s">
        <v>81</v>
      </c>
      <c r="AW5571" s="12" t="s">
        <v>34</v>
      </c>
      <c r="AX5571" s="12" t="s">
        <v>72</v>
      </c>
      <c r="AY5571" s="195" t="s">
        <v>177</v>
      </c>
    </row>
    <row r="5572" spans="2:51" s="12" customFormat="1" ht="12">
      <c r="B5572" s="194"/>
      <c r="D5572" s="191" t="s">
        <v>188</v>
      </c>
      <c r="E5572" s="195" t="s">
        <v>3</v>
      </c>
      <c r="F5572" s="196" t="s">
        <v>3730</v>
      </c>
      <c r="H5572" s="197">
        <v>960</v>
      </c>
      <c r="I5572" s="198"/>
      <c r="L5572" s="194"/>
      <c r="M5572" s="199"/>
      <c r="N5572" s="200"/>
      <c r="O5572" s="200"/>
      <c r="P5572" s="200"/>
      <c r="Q5572" s="200"/>
      <c r="R5572" s="200"/>
      <c r="S5572" s="200"/>
      <c r="T5572" s="201"/>
      <c r="AT5572" s="195" t="s">
        <v>188</v>
      </c>
      <c r="AU5572" s="195" t="s">
        <v>79</v>
      </c>
      <c r="AV5572" s="12" t="s">
        <v>81</v>
      </c>
      <c r="AW5572" s="12" t="s">
        <v>34</v>
      </c>
      <c r="AX5572" s="12" t="s">
        <v>72</v>
      </c>
      <c r="AY5572" s="195" t="s">
        <v>177</v>
      </c>
    </row>
    <row r="5573" spans="2:51" s="13" customFormat="1" ht="12">
      <c r="B5573" s="213"/>
      <c r="D5573" s="191" t="s">
        <v>188</v>
      </c>
      <c r="E5573" s="214" t="s">
        <v>3</v>
      </c>
      <c r="F5573" s="215" t="s">
        <v>359</v>
      </c>
      <c r="H5573" s="216">
        <v>1440</v>
      </c>
      <c r="I5573" s="217"/>
      <c r="L5573" s="213"/>
      <c r="M5573" s="218"/>
      <c r="N5573" s="219"/>
      <c r="O5573" s="219"/>
      <c r="P5573" s="219"/>
      <c r="Q5573" s="219"/>
      <c r="R5573" s="219"/>
      <c r="S5573" s="219"/>
      <c r="T5573" s="220"/>
      <c r="AT5573" s="214" t="s">
        <v>188</v>
      </c>
      <c r="AU5573" s="214" t="s">
        <v>79</v>
      </c>
      <c r="AV5573" s="13" t="s">
        <v>184</v>
      </c>
      <c r="AW5573" s="13" t="s">
        <v>34</v>
      </c>
      <c r="AX5573" s="13" t="s">
        <v>79</v>
      </c>
      <c r="AY5573" s="214" t="s">
        <v>177</v>
      </c>
    </row>
    <row r="5574" spans="2:65" s="1" customFormat="1" ht="24" customHeight="1">
      <c r="B5574" s="177"/>
      <c r="C5574" s="178" t="s">
        <v>3736</v>
      </c>
      <c r="D5574" s="178" t="s">
        <v>179</v>
      </c>
      <c r="E5574" s="179" t="s">
        <v>3737</v>
      </c>
      <c r="F5574" s="180" t="s">
        <v>3738</v>
      </c>
      <c r="G5574" s="181" t="s">
        <v>3726</v>
      </c>
      <c r="H5574" s="182">
        <v>16</v>
      </c>
      <c r="I5574" s="183"/>
      <c r="J5574" s="184">
        <f>ROUND(I5574*H5574,2)</f>
        <v>0</v>
      </c>
      <c r="K5574" s="180" t="s">
        <v>183</v>
      </c>
      <c r="L5574" s="37"/>
      <c r="M5574" s="185" t="s">
        <v>3</v>
      </c>
      <c r="N5574" s="186" t="s">
        <v>43</v>
      </c>
      <c r="O5574" s="70"/>
      <c r="P5574" s="187">
        <f>O5574*H5574</f>
        <v>0</v>
      </c>
      <c r="Q5574" s="187">
        <v>0</v>
      </c>
      <c r="R5574" s="187">
        <f>Q5574*H5574</f>
        <v>0</v>
      </c>
      <c r="S5574" s="187">
        <v>0</v>
      </c>
      <c r="T5574" s="188">
        <f>S5574*H5574</f>
        <v>0</v>
      </c>
      <c r="AR5574" s="189" t="s">
        <v>3727</v>
      </c>
      <c r="AT5574" s="189" t="s">
        <v>179</v>
      </c>
      <c r="AU5574" s="189" t="s">
        <v>79</v>
      </c>
      <c r="AY5574" s="18" t="s">
        <v>177</v>
      </c>
      <c r="BE5574" s="190">
        <f>IF(N5574="základní",J5574,0)</f>
        <v>0</v>
      </c>
      <c r="BF5574" s="190">
        <f>IF(N5574="snížená",J5574,0)</f>
        <v>0</v>
      </c>
      <c r="BG5574" s="190">
        <f>IF(N5574="zákl. přenesená",J5574,0)</f>
        <v>0</v>
      </c>
      <c r="BH5574" s="190">
        <f>IF(N5574="sníž. přenesená",J5574,0)</f>
        <v>0</v>
      </c>
      <c r="BI5574" s="190">
        <f>IF(N5574="nulová",J5574,0)</f>
        <v>0</v>
      </c>
      <c r="BJ5574" s="18" t="s">
        <v>79</v>
      </c>
      <c r="BK5574" s="190">
        <f>ROUND(I5574*H5574,2)</f>
        <v>0</v>
      </c>
      <c r="BL5574" s="18" t="s">
        <v>3727</v>
      </c>
      <c r="BM5574" s="189" t="s">
        <v>3739</v>
      </c>
    </row>
    <row r="5575" spans="2:51" s="12" customFormat="1" ht="12">
      <c r="B5575" s="194"/>
      <c r="D5575" s="191" t="s">
        <v>188</v>
      </c>
      <c r="E5575" s="195" t="s">
        <v>3</v>
      </c>
      <c r="F5575" s="196" t="s">
        <v>3740</v>
      </c>
      <c r="H5575" s="197">
        <v>16</v>
      </c>
      <c r="I5575" s="198"/>
      <c r="L5575" s="194"/>
      <c r="M5575" s="199"/>
      <c r="N5575" s="200"/>
      <c r="O5575" s="200"/>
      <c r="P5575" s="200"/>
      <c r="Q5575" s="200"/>
      <c r="R5575" s="200"/>
      <c r="S5575" s="200"/>
      <c r="T5575" s="201"/>
      <c r="AT5575" s="195" t="s">
        <v>188</v>
      </c>
      <c r="AU5575" s="195" t="s">
        <v>79</v>
      </c>
      <c r="AV5575" s="12" t="s">
        <v>81</v>
      </c>
      <c r="AW5575" s="12" t="s">
        <v>34</v>
      </c>
      <c r="AX5575" s="12" t="s">
        <v>79</v>
      </c>
      <c r="AY5575" s="195" t="s">
        <v>177</v>
      </c>
    </row>
    <row r="5576" spans="2:65" s="1" customFormat="1" ht="24" customHeight="1">
      <c r="B5576" s="177"/>
      <c r="C5576" s="178" t="s">
        <v>3741</v>
      </c>
      <c r="D5576" s="178" t="s">
        <v>179</v>
      </c>
      <c r="E5576" s="179" t="s">
        <v>3742</v>
      </c>
      <c r="F5576" s="180" t="s">
        <v>3743</v>
      </c>
      <c r="G5576" s="181" t="s">
        <v>3726</v>
      </c>
      <c r="H5576" s="182">
        <v>24</v>
      </c>
      <c r="I5576" s="183"/>
      <c r="J5576" s="184">
        <f>ROUND(I5576*H5576,2)</f>
        <v>0</v>
      </c>
      <c r="K5576" s="180" t="s">
        <v>183</v>
      </c>
      <c r="L5576" s="37"/>
      <c r="M5576" s="185" t="s">
        <v>3</v>
      </c>
      <c r="N5576" s="186" t="s">
        <v>43</v>
      </c>
      <c r="O5576" s="70"/>
      <c r="P5576" s="187">
        <f>O5576*H5576</f>
        <v>0</v>
      </c>
      <c r="Q5576" s="187">
        <v>0</v>
      </c>
      <c r="R5576" s="187">
        <f>Q5576*H5576</f>
        <v>0</v>
      </c>
      <c r="S5576" s="187">
        <v>0</v>
      </c>
      <c r="T5576" s="188">
        <f>S5576*H5576</f>
        <v>0</v>
      </c>
      <c r="AR5576" s="189" t="s">
        <v>3727</v>
      </c>
      <c r="AT5576" s="189" t="s">
        <v>179</v>
      </c>
      <c r="AU5576" s="189" t="s">
        <v>79</v>
      </c>
      <c r="AY5576" s="18" t="s">
        <v>177</v>
      </c>
      <c r="BE5576" s="190">
        <f>IF(N5576="základní",J5576,0)</f>
        <v>0</v>
      </c>
      <c r="BF5576" s="190">
        <f>IF(N5576="snížená",J5576,0)</f>
        <v>0</v>
      </c>
      <c r="BG5576" s="190">
        <f>IF(N5576="zákl. přenesená",J5576,0)</f>
        <v>0</v>
      </c>
      <c r="BH5576" s="190">
        <f>IF(N5576="sníž. přenesená",J5576,0)</f>
        <v>0</v>
      </c>
      <c r="BI5576" s="190">
        <f>IF(N5576="nulová",J5576,0)</f>
        <v>0</v>
      </c>
      <c r="BJ5576" s="18" t="s">
        <v>79</v>
      </c>
      <c r="BK5576" s="190">
        <f>ROUND(I5576*H5576,2)</f>
        <v>0</v>
      </c>
      <c r="BL5576" s="18" t="s">
        <v>3727</v>
      </c>
      <c r="BM5576" s="189" t="s">
        <v>3744</v>
      </c>
    </row>
    <row r="5577" spans="2:51" s="12" customFormat="1" ht="12">
      <c r="B5577" s="194"/>
      <c r="D5577" s="191" t="s">
        <v>188</v>
      </c>
      <c r="E5577" s="195" t="s">
        <v>3</v>
      </c>
      <c r="F5577" s="196" t="s">
        <v>3745</v>
      </c>
      <c r="H5577" s="197">
        <v>24</v>
      </c>
      <c r="I5577" s="198"/>
      <c r="L5577" s="194"/>
      <c r="M5577" s="199"/>
      <c r="N5577" s="200"/>
      <c r="O5577" s="200"/>
      <c r="P5577" s="200"/>
      <c r="Q5577" s="200"/>
      <c r="R5577" s="200"/>
      <c r="S5577" s="200"/>
      <c r="T5577" s="201"/>
      <c r="AT5577" s="195" t="s">
        <v>188</v>
      </c>
      <c r="AU5577" s="195" t="s">
        <v>79</v>
      </c>
      <c r="AV5577" s="12" t="s">
        <v>81</v>
      </c>
      <c r="AW5577" s="12" t="s">
        <v>34</v>
      </c>
      <c r="AX5577" s="12" t="s">
        <v>79</v>
      </c>
      <c r="AY5577" s="195" t="s">
        <v>177</v>
      </c>
    </row>
    <row r="5578" spans="2:65" s="1" customFormat="1" ht="24" customHeight="1">
      <c r="B5578" s="177"/>
      <c r="C5578" s="178" t="s">
        <v>3746</v>
      </c>
      <c r="D5578" s="178" t="s">
        <v>179</v>
      </c>
      <c r="E5578" s="179" t="s">
        <v>3747</v>
      </c>
      <c r="F5578" s="180" t="s">
        <v>3748</v>
      </c>
      <c r="G5578" s="181" t="s">
        <v>3726</v>
      </c>
      <c r="H5578" s="182">
        <v>16</v>
      </c>
      <c r="I5578" s="183"/>
      <c r="J5578" s="184">
        <f>ROUND(I5578*H5578,2)</f>
        <v>0</v>
      </c>
      <c r="K5578" s="180" t="s">
        <v>183</v>
      </c>
      <c r="L5578" s="37"/>
      <c r="M5578" s="185" t="s">
        <v>3</v>
      </c>
      <c r="N5578" s="186" t="s">
        <v>43</v>
      </c>
      <c r="O5578" s="70"/>
      <c r="P5578" s="187">
        <f>O5578*H5578</f>
        <v>0</v>
      </c>
      <c r="Q5578" s="187">
        <v>0</v>
      </c>
      <c r="R5578" s="187">
        <f>Q5578*H5578</f>
        <v>0</v>
      </c>
      <c r="S5578" s="187">
        <v>0</v>
      </c>
      <c r="T5578" s="188">
        <f>S5578*H5578</f>
        <v>0</v>
      </c>
      <c r="AR5578" s="189" t="s">
        <v>3727</v>
      </c>
      <c r="AT5578" s="189" t="s">
        <v>179</v>
      </c>
      <c r="AU5578" s="189" t="s">
        <v>79</v>
      </c>
      <c r="AY5578" s="18" t="s">
        <v>177</v>
      </c>
      <c r="BE5578" s="190">
        <f>IF(N5578="základní",J5578,0)</f>
        <v>0</v>
      </c>
      <c r="BF5578" s="190">
        <f>IF(N5578="snížená",J5578,0)</f>
        <v>0</v>
      </c>
      <c r="BG5578" s="190">
        <f>IF(N5578="zákl. přenesená",J5578,0)</f>
        <v>0</v>
      </c>
      <c r="BH5578" s="190">
        <f>IF(N5578="sníž. přenesená",J5578,0)</f>
        <v>0</v>
      </c>
      <c r="BI5578" s="190">
        <f>IF(N5578="nulová",J5578,0)</f>
        <v>0</v>
      </c>
      <c r="BJ5578" s="18" t="s">
        <v>79</v>
      </c>
      <c r="BK5578" s="190">
        <f>ROUND(I5578*H5578,2)</f>
        <v>0</v>
      </c>
      <c r="BL5578" s="18" t="s">
        <v>3727</v>
      </c>
      <c r="BM5578" s="189" t="s">
        <v>3749</v>
      </c>
    </row>
    <row r="5579" spans="2:51" s="12" customFormat="1" ht="12">
      <c r="B5579" s="194"/>
      <c r="D5579" s="191" t="s">
        <v>188</v>
      </c>
      <c r="E5579" s="195" t="s">
        <v>3</v>
      </c>
      <c r="F5579" s="196" t="s">
        <v>3750</v>
      </c>
      <c r="H5579" s="197">
        <v>16</v>
      </c>
      <c r="I5579" s="198"/>
      <c r="L5579" s="194"/>
      <c r="M5579" s="199"/>
      <c r="N5579" s="200"/>
      <c r="O5579" s="200"/>
      <c r="P5579" s="200"/>
      <c r="Q5579" s="200"/>
      <c r="R5579" s="200"/>
      <c r="S5579" s="200"/>
      <c r="T5579" s="201"/>
      <c r="AT5579" s="195" t="s">
        <v>188</v>
      </c>
      <c r="AU5579" s="195" t="s">
        <v>79</v>
      </c>
      <c r="AV5579" s="12" t="s">
        <v>81</v>
      </c>
      <c r="AW5579" s="12" t="s">
        <v>34</v>
      </c>
      <c r="AX5579" s="12" t="s">
        <v>79</v>
      </c>
      <c r="AY5579" s="195" t="s">
        <v>177</v>
      </c>
    </row>
    <row r="5580" spans="2:63" s="11" customFormat="1" ht="25.9" customHeight="1">
      <c r="B5580" s="164"/>
      <c r="D5580" s="165" t="s">
        <v>71</v>
      </c>
      <c r="E5580" s="166" t="s">
        <v>3751</v>
      </c>
      <c r="F5580" s="166" t="s">
        <v>3752</v>
      </c>
      <c r="I5580" s="167"/>
      <c r="J5580" s="168">
        <f>BK5580</f>
        <v>0</v>
      </c>
      <c r="L5580" s="164"/>
      <c r="M5580" s="169"/>
      <c r="N5580" s="170"/>
      <c r="O5580" s="170"/>
      <c r="P5580" s="171">
        <f>SUM(P5581:P5617)</f>
        <v>0</v>
      </c>
      <c r="Q5580" s="170"/>
      <c r="R5580" s="171">
        <f>SUM(R5581:R5617)</f>
        <v>0</v>
      </c>
      <c r="S5580" s="170"/>
      <c r="T5580" s="172">
        <f>SUM(T5581:T5617)</f>
        <v>0</v>
      </c>
      <c r="AR5580" s="165" t="s">
        <v>184</v>
      </c>
      <c r="AT5580" s="173" t="s">
        <v>71</v>
      </c>
      <c r="AU5580" s="173" t="s">
        <v>72</v>
      </c>
      <c r="AY5580" s="165" t="s">
        <v>177</v>
      </c>
      <c r="BK5580" s="174">
        <f>SUM(BK5581:BK5617)</f>
        <v>0</v>
      </c>
    </row>
    <row r="5581" spans="2:65" s="1" customFormat="1" ht="24" customHeight="1">
      <c r="B5581" s="177"/>
      <c r="C5581" s="178" t="s">
        <v>3753</v>
      </c>
      <c r="D5581" s="178" t="s">
        <v>179</v>
      </c>
      <c r="E5581" s="179" t="s">
        <v>3754</v>
      </c>
      <c r="F5581" s="180" t="s">
        <v>3755</v>
      </c>
      <c r="G5581" s="181" t="s">
        <v>245</v>
      </c>
      <c r="H5581" s="182">
        <v>1</v>
      </c>
      <c r="I5581" s="183"/>
      <c r="J5581" s="184">
        <f>ROUND(I5581*H5581,2)</f>
        <v>0</v>
      </c>
      <c r="K5581" s="180" t="s">
        <v>3</v>
      </c>
      <c r="L5581" s="37"/>
      <c r="M5581" s="185" t="s">
        <v>3</v>
      </c>
      <c r="N5581" s="186" t="s">
        <v>43</v>
      </c>
      <c r="O5581" s="70"/>
      <c r="P5581" s="187">
        <f>O5581*H5581</f>
        <v>0</v>
      </c>
      <c r="Q5581" s="187">
        <v>0</v>
      </c>
      <c r="R5581" s="187">
        <f>Q5581*H5581</f>
        <v>0</v>
      </c>
      <c r="S5581" s="187">
        <v>0</v>
      </c>
      <c r="T5581" s="188">
        <f>S5581*H5581</f>
        <v>0</v>
      </c>
      <c r="AR5581" s="189" t="s">
        <v>265</v>
      </c>
      <c r="AT5581" s="189" t="s">
        <v>179</v>
      </c>
      <c r="AU5581" s="189" t="s">
        <v>79</v>
      </c>
      <c r="AY5581" s="18" t="s">
        <v>177</v>
      </c>
      <c r="BE5581" s="190">
        <f>IF(N5581="základní",J5581,0)</f>
        <v>0</v>
      </c>
      <c r="BF5581" s="190">
        <f>IF(N5581="snížená",J5581,0)</f>
        <v>0</v>
      </c>
      <c r="BG5581" s="190">
        <f>IF(N5581="zákl. přenesená",J5581,0)</f>
        <v>0</v>
      </c>
      <c r="BH5581" s="190">
        <f>IF(N5581="sníž. přenesená",J5581,0)</f>
        <v>0</v>
      </c>
      <c r="BI5581" s="190">
        <f>IF(N5581="nulová",J5581,0)</f>
        <v>0</v>
      </c>
      <c r="BJ5581" s="18" t="s">
        <v>79</v>
      </c>
      <c r="BK5581" s="190">
        <f>ROUND(I5581*H5581,2)</f>
        <v>0</v>
      </c>
      <c r="BL5581" s="18" t="s">
        <v>265</v>
      </c>
      <c r="BM5581" s="189" t="s">
        <v>3756</v>
      </c>
    </row>
    <row r="5582" spans="2:47" s="1" customFormat="1" ht="12">
      <c r="B5582" s="37"/>
      <c r="D5582" s="191" t="s">
        <v>3757</v>
      </c>
      <c r="F5582" s="192" t="s">
        <v>3758</v>
      </c>
      <c r="I5582" s="122"/>
      <c r="L5582" s="37"/>
      <c r="M5582" s="193"/>
      <c r="N5582" s="70"/>
      <c r="O5582" s="70"/>
      <c r="P5582" s="70"/>
      <c r="Q5582" s="70"/>
      <c r="R5582" s="70"/>
      <c r="S5582" s="70"/>
      <c r="T5582" s="71"/>
      <c r="AT5582" s="18" t="s">
        <v>3757</v>
      </c>
      <c r="AU5582" s="18" t="s">
        <v>79</v>
      </c>
    </row>
    <row r="5583" spans="2:51" s="12" customFormat="1" ht="12">
      <c r="B5583" s="194"/>
      <c r="D5583" s="191" t="s">
        <v>188</v>
      </c>
      <c r="E5583" s="195" t="s">
        <v>3</v>
      </c>
      <c r="F5583" s="196" t="s">
        <v>2071</v>
      </c>
      <c r="H5583" s="197">
        <v>1</v>
      </c>
      <c r="I5583" s="198"/>
      <c r="L5583" s="194"/>
      <c r="M5583" s="199"/>
      <c r="N5583" s="200"/>
      <c r="O5583" s="200"/>
      <c r="P5583" s="200"/>
      <c r="Q5583" s="200"/>
      <c r="R5583" s="200"/>
      <c r="S5583" s="200"/>
      <c r="T5583" s="201"/>
      <c r="AT5583" s="195" t="s">
        <v>188</v>
      </c>
      <c r="AU5583" s="195" t="s">
        <v>79</v>
      </c>
      <c r="AV5583" s="12" t="s">
        <v>81</v>
      </c>
      <c r="AW5583" s="12" t="s">
        <v>34</v>
      </c>
      <c r="AX5583" s="12" t="s">
        <v>79</v>
      </c>
      <c r="AY5583" s="195" t="s">
        <v>177</v>
      </c>
    </row>
    <row r="5584" spans="2:65" s="1" customFormat="1" ht="24" customHeight="1">
      <c r="B5584" s="177"/>
      <c r="C5584" s="178" t="s">
        <v>3759</v>
      </c>
      <c r="D5584" s="178" t="s">
        <v>179</v>
      </c>
      <c r="E5584" s="179" t="s">
        <v>3760</v>
      </c>
      <c r="F5584" s="180" t="s">
        <v>3761</v>
      </c>
      <c r="G5584" s="181" t="s">
        <v>245</v>
      </c>
      <c r="H5584" s="182">
        <v>1</v>
      </c>
      <c r="I5584" s="183"/>
      <c r="J5584" s="184">
        <f>ROUND(I5584*H5584,2)</f>
        <v>0</v>
      </c>
      <c r="K5584" s="180" t="s">
        <v>3</v>
      </c>
      <c r="L5584" s="37"/>
      <c r="M5584" s="185" t="s">
        <v>3</v>
      </c>
      <c r="N5584" s="186" t="s">
        <v>43</v>
      </c>
      <c r="O5584" s="70"/>
      <c r="P5584" s="187">
        <f>O5584*H5584</f>
        <v>0</v>
      </c>
      <c r="Q5584" s="187">
        <v>0</v>
      </c>
      <c r="R5584" s="187">
        <f>Q5584*H5584</f>
        <v>0</v>
      </c>
      <c r="S5584" s="187">
        <v>0</v>
      </c>
      <c r="T5584" s="188">
        <f>S5584*H5584</f>
        <v>0</v>
      </c>
      <c r="AR5584" s="189" t="s">
        <v>265</v>
      </c>
      <c r="AT5584" s="189" t="s">
        <v>179</v>
      </c>
      <c r="AU5584" s="189" t="s">
        <v>79</v>
      </c>
      <c r="AY5584" s="18" t="s">
        <v>177</v>
      </c>
      <c r="BE5584" s="190">
        <f>IF(N5584="základní",J5584,0)</f>
        <v>0</v>
      </c>
      <c r="BF5584" s="190">
        <f>IF(N5584="snížená",J5584,0)</f>
        <v>0</v>
      </c>
      <c r="BG5584" s="190">
        <f>IF(N5584="zákl. přenesená",J5584,0)</f>
        <v>0</v>
      </c>
      <c r="BH5584" s="190">
        <f>IF(N5584="sníž. přenesená",J5584,0)</f>
        <v>0</v>
      </c>
      <c r="BI5584" s="190">
        <f>IF(N5584="nulová",J5584,0)</f>
        <v>0</v>
      </c>
      <c r="BJ5584" s="18" t="s">
        <v>79</v>
      </c>
      <c r="BK5584" s="190">
        <f>ROUND(I5584*H5584,2)</f>
        <v>0</v>
      </c>
      <c r="BL5584" s="18" t="s">
        <v>265</v>
      </c>
      <c r="BM5584" s="189" t="s">
        <v>3762</v>
      </c>
    </row>
    <row r="5585" spans="2:47" s="1" customFormat="1" ht="12">
      <c r="B5585" s="37"/>
      <c r="D5585" s="191" t="s">
        <v>3757</v>
      </c>
      <c r="F5585" s="202" t="s">
        <v>3763</v>
      </c>
      <c r="I5585" s="122"/>
      <c r="L5585" s="37"/>
      <c r="M5585" s="193"/>
      <c r="N5585" s="70"/>
      <c r="O5585" s="70"/>
      <c r="P5585" s="70"/>
      <c r="Q5585" s="70"/>
      <c r="R5585" s="70"/>
      <c r="S5585" s="70"/>
      <c r="T5585" s="71"/>
      <c r="AT5585" s="18" t="s">
        <v>3757</v>
      </c>
      <c r="AU5585" s="18" t="s">
        <v>79</v>
      </c>
    </row>
    <row r="5586" spans="2:51" s="12" customFormat="1" ht="12">
      <c r="B5586" s="194"/>
      <c r="D5586" s="191" t="s">
        <v>188</v>
      </c>
      <c r="E5586" s="195" t="s">
        <v>3</v>
      </c>
      <c r="F5586" s="196" t="s">
        <v>2071</v>
      </c>
      <c r="H5586" s="197">
        <v>1</v>
      </c>
      <c r="I5586" s="198"/>
      <c r="L5586" s="194"/>
      <c r="M5586" s="199"/>
      <c r="N5586" s="200"/>
      <c r="O5586" s="200"/>
      <c r="P5586" s="200"/>
      <c r="Q5586" s="200"/>
      <c r="R5586" s="200"/>
      <c r="S5586" s="200"/>
      <c r="T5586" s="201"/>
      <c r="AT5586" s="195" t="s">
        <v>188</v>
      </c>
      <c r="AU5586" s="195" t="s">
        <v>79</v>
      </c>
      <c r="AV5586" s="12" t="s">
        <v>81</v>
      </c>
      <c r="AW5586" s="12" t="s">
        <v>34</v>
      </c>
      <c r="AX5586" s="12" t="s">
        <v>79</v>
      </c>
      <c r="AY5586" s="195" t="s">
        <v>177</v>
      </c>
    </row>
    <row r="5587" spans="2:65" s="1" customFormat="1" ht="24" customHeight="1">
      <c r="B5587" s="177"/>
      <c r="C5587" s="178" t="s">
        <v>3764</v>
      </c>
      <c r="D5587" s="178" t="s">
        <v>179</v>
      </c>
      <c r="E5587" s="179" t="s">
        <v>3765</v>
      </c>
      <c r="F5587" s="180" t="s">
        <v>3766</v>
      </c>
      <c r="G5587" s="181" t="s">
        <v>245</v>
      </c>
      <c r="H5587" s="182">
        <v>8</v>
      </c>
      <c r="I5587" s="183"/>
      <c r="J5587" s="184">
        <f>ROUND(I5587*H5587,2)</f>
        <v>0</v>
      </c>
      <c r="K5587" s="180" t="s">
        <v>3</v>
      </c>
      <c r="L5587" s="37"/>
      <c r="M5587" s="185" t="s">
        <v>3</v>
      </c>
      <c r="N5587" s="186" t="s">
        <v>43</v>
      </c>
      <c r="O5587" s="70"/>
      <c r="P5587" s="187">
        <f>O5587*H5587</f>
        <v>0</v>
      </c>
      <c r="Q5587" s="187">
        <v>0</v>
      </c>
      <c r="R5587" s="187">
        <f>Q5587*H5587</f>
        <v>0</v>
      </c>
      <c r="S5587" s="187">
        <v>0</v>
      </c>
      <c r="T5587" s="188">
        <f>S5587*H5587</f>
        <v>0</v>
      </c>
      <c r="AR5587" s="189" t="s">
        <v>265</v>
      </c>
      <c r="AT5587" s="189" t="s">
        <v>179</v>
      </c>
      <c r="AU5587" s="189" t="s">
        <v>79</v>
      </c>
      <c r="AY5587" s="18" t="s">
        <v>177</v>
      </c>
      <c r="BE5587" s="190">
        <f>IF(N5587="základní",J5587,0)</f>
        <v>0</v>
      </c>
      <c r="BF5587" s="190">
        <f>IF(N5587="snížená",J5587,0)</f>
        <v>0</v>
      </c>
      <c r="BG5587" s="190">
        <f>IF(N5587="zákl. přenesená",J5587,0)</f>
        <v>0</v>
      </c>
      <c r="BH5587" s="190">
        <f>IF(N5587="sníž. přenesená",J5587,0)</f>
        <v>0</v>
      </c>
      <c r="BI5587" s="190">
        <f>IF(N5587="nulová",J5587,0)</f>
        <v>0</v>
      </c>
      <c r="BJ5587" s="18" t="s">
        <v>79</v>
      </c>
      <c r="BK5587" s="190">
        <f>ROUND(I5587*H5587,2)</f>
        <v>0</v>
      </c>
      <c r="BL5587" s="18" t="s">
        <v>265</v>
      </c>
      <c r="BM5587" s="189" t="s">
        <v>3767</v>
      </c>
    </row>
    <row r="5588" spans="2:51" s="12" customFormat="1" ht="12">
      <c r="B5588" s="194"/>
      <c r="D5588" s="191" t="s">
        <v>188</v>
      </c>
      <c r="E5588" s="195" t="s">
        <v>3</v>
      </c>
      <c r="F5588" s="196" t="s">
        <v>3768</v>
      </c>
      <c r="H5588" s="197">
        <v>8</v>
      </c>
      <c r="I5588" s="198"/>
      <c r="L5588" s="194"/>
      <c r="M5588" s="199"/>
      <c r="N5588" s="200"/>
      <c r="O5588" s="200"/>
      <c r="P5588" s="200"/>
      <c r="Q5588" s="200"/>
      <c r="R5588" s="200"/>
      <c r="S5588" s="200"/>
      <c r="T5588" s="201"/>
      <c r="AT5588" s="195" t="s">
        <v>188</v>
      </c>
      <c r="AU5588" s="195" t="s">
        <v>79</v>
      </c>
      <c r="AV5588" s="12" t="s">
        <v>81</v>
      </c>
      <c r="AW5588" s="12" t="s">
        <v>34</v>
      </c>
      <c r="AX5588" s="12" t="s">
        <v>79</v>
      </c>
      <c r="AY5588" s="195" t="s">
        <v>177</v>
      </c>
    </row>
    <row r="5589" spans="2:65" s="1" customFormat="1" ht="24" customHeight="1">
      <c r="B5589" s="177"/>
      <c r="C5589" s="178" t="s">
        <v>3769</v>
      </c>
      <c r="D5589" s="178" t="s">
        <v>179</v>
      </c>
      <c r="E5589" s="179" t="s">
        <v>3770</v>
      </c>
      <c r="F5589" s="180" t="s">
        <v>3771</v>
      </c>
      <c r="G5589" s="181" t="s">
        <v>245</v>
      </c>
      <c r="H5589" s="182">
        <v>1</v>
      </c>
      <c r="I5589" s="183"/>
      <c r="J5589" s="184">
        <f>ROUND(I5589*H5589,2)</f>
        <v>0</v>
      </c>
      <c r="K5589" s="180" t="s">
        <v>3</v>
      </c>
      <c r="L5589" s="37"/>
      <c r="M5589" s="185" t="s">
        <v>3</v>
      </c>
      <c r="N5589" s="186" t="s">
        <v>43</v>
      </c>
      <c r="O5589" s="70"/>
      <c r="P5589" s="187">
        <f>O5589*H5589</f>
        <v>0</v>
      </c>
      <c r="Q5589" s="187">
        <v>0</v>
      </c>
      <c r="R5589" s="187">
        <f>Q5589*H5589</f>
        <v>0</v>
      </c>
      <c r="S5589" s="187">
        <v>0</v>
      </c>
      <c r="T5589" s="188">
        <f>S5589*H5589</f>
        <v>0</v>
      </c>
      <c r="AR5589" s="189" t="s">
        <v>265</v>
      </c>
      <c r="AT5589" s="189" t="s">
        <v>179</v>
      </c>
      <c r="AU5589" s="189" t="s">
        <v>79</v>
      </c>
      <c r="AY5589" s="18" t="s">
        <v>177</v>
      </c>
      <c r="BE5589" s="190">
        <f>IF(N5589="základní",J5589,0)</f>
        <v>0</v>
      </c>
      <c r="BF5589" s="190">
        <f>IF(N5589="snížená",J5589,0)</f>
        <v>0</v>
      </c>
      <c r="BG5589" s="190">
        <f>IF(N5589="zákl. přenesená",J5589,0)</f>
        <v>0</v>
      </c>
      <c r="BH5589" s="190">
        <f>IF(N5589="sníž. přenesená",J5589,0)</f>
        <v>0</v>
      </c>
      <c r="BI5589" s="190">
        <f>IF(N5589="nulová",J5589,0)</f>
        <v>0</v>
      </c>
      <c r="BJ5589" s="18" t="s">
        <v>79</v>
      </c>
      <c r="BK5589" s="190">
        <f>ROUND(I5589*H5589,2)</f>
        <v>0</v>
      </c>
      <c r="BL5589" s="18" t="s">
        <v>265</v>
      </c>
      <c r="BM5589" s="189" t="s">
        <v>3772</v>
      </c>
    </row>
    <row r="5590" spans="2:51" s="12" customFormat="1" ht="12">
      <c r="B5590" s="194"/>
      <c r="D5590" s="191" t="s">
        <v>188</v>
      </c>
      <c r="E5590" s="195" t="s">
        <v>3</v>
      </c>
      <c r="F5590" s="196" t="s">
        <v>2071</v>
      </c>
      <c r="H5590" s="197">
        <v>1</v>
      </c>
      <c r="I5590" s="198"/>
      <c r="L5590" s="194"/>
      <c r="M5590" s="199"/>
      <c r="N5590" s="200"/>
      <c r="O5590" s="200"/>
      <c r="P5590" s="200"/>
      <c r="Q5590" s="200"/>
      <c r="R5590" s="200"/>
      <c r="S5590" s="200"/>
      <c r="T5590" s="201"/>
      <c r="AT5590" s="195" t="s">
        <v>188</v>
      </c>
      <c r="AU5590" s="195" t="s">
        <v>79</v>
      </c>
      <c r="AV5590" s="12" t="s">
        <v>81</v>
      </c>
      <c r="AW5590" s="12" t="s">
        <v>34</v>
      </c>
      <c r="AX5590" s="12" t="s">
        <v>79</v>
      </c>
      <c r="AY5590" s="195" t="s">
        <v>177</v>
      </c>
    </row>
    <row r="5591" spans="2:65" s="1" customFormat="1" ht="24" customHeight="1">
      <c r="B5591" s="177"/>
      <c r="C5591" s="178" t="s">
        <v>3773</v>
      </c>
      <c r="D5591" s="178" t="s">
        <v>179</v>
      </c>
      <c r="E5591" s="179" t="s">
        <v>3774</v>
      </c>
      <c r="F5591" s="180" t="s">
        <v>3775</v>
      </c>
      <c r="G5591" s="181" t="s">
        <v>245</v>
      </c>
      <c r="H5591" s="182">
        <v>43</v>
      </c>
      <c r="I5591" s="183"/>
      <c r="J5591" s="184">
        <f>ROUND(I5591*H5591,2)</f>
        <v>0</v>
      </c>
      <c r="K5591" s="180" t="s">
        <v>3</v>
      </c>
      <c r="L5591" s="37"/>
      <c r="M5591" s="185" t="s">
        <v>3</v>
      </c>
      <c r="N5591" s="186" t="s">
        <v>43</v>
      </c>
      <c r="O5591" s="70"/>
      <c r="P5591" s="187">
        <f>O5591*H5591</f>
        <v>0</v>
      </c>
      <c r="Q5591" s="187">
        <v>0</v>
      </c>
      <c r="R5591" s="187">
        <f>Q5591*H5591</f>
        <v>0</v>
      </c>
      <c r="S5591" s="187">
        <v>0</v>
      </c>
      <c r="T5591" s="188">
        <f>S5591*H5591</f>
        <v>0</v>
      </c>
      <c r="AR5591" s="189" t="s">
        <v>265</v>
      </c>
      <c r="AT5591" s="189" t="s">
        <v>179</v>
      </c>
      <c r="AU5591" s="189" t="s">
        <v>79</v>
      </c>
      <c r="AY5591" s="18" t="s">
        <v>177</v>
      </c>
      <c r="BE5591" s="190">
        <f>IF(N5591="základní",J5591,0)</f>
        <v>0</v>
      </c>
      <c r="BF5591" s="190">
        <f>IF(N5591="snížená",J5591,0)</f>
        <v>0</v>
      </c>
      <c r="BG5591" s="190">
        <f>IF(N5591="zákl. přenesená",J5591,0)</f>
        <v>0</v>
      </c>
      <c r="BH5591" s="190">
        <f>IF(N5591="sníž. přenesená",J5591,0)</f>
        <v>0</v>
      </c>
      <c r="BI5591" s="190">
        <f>IF(N5591="nulová",J5591,0)</f>
        <v>0</v>
      </c>
      <c r="BJ5591" s="18" t="s">
        <v>79</v>
      </c>
      <c r="BK5591" s="190">
        <f>ROUND(I5591*H5591,2)</f>
        <v>0</v>
      </c>
      <c r="BL5591" s="18" t="s">
        <v>265</v>
      </c>
      <c r="BM5591" s="189" t="s">
        <v>3776</v>
      </c>
    </row>
    <row r="5592" spans="2:51" s="12" customFormat="1" ht="12">
      <c r="B5592" s="194"/>
      <c r="D5592" s="191" t="s">
        <v>188</v>
      </c>
      <c r="E5592" s="195" t="s">
        <v>3</v>
      </c>
      <c r="F5592" s="196" t="s">
        <v>3777</v>
      </c>
      <c r="H5592" s="197">
        <v>43</v>
      </c>
      <c r="I5592" s="198"/>
      <c r="L5592" s="194"/>
      <c r="M5592" s="199"/>
      <c r="N5592" s="200"/>
      <c r="O5592" s="200"/>
      <c r="P5592" s="200"/>
      <c r="Q5592" s="200"/>
      <c r="R5592" s="200"/>
      <c r="S5592" s="200"/>
      <c r="T5592" s="201"/>
      <c r="AT5592" s="195" t="s">
        <v>188</v>
      </c>
      <c r="AU5592" s="195" t="s">
        <v>79</v>
      </c>
      <c r="AV5592" s="12" t="s">
        <v>81</v>
      </c>
      <c r="AW5592" s="12" t="s">
        <v>34</v>
      </c>
      <c r="AX5592" s="12" t="s">
        <v>79</v>
      </c>
      <c r="AY5592" s="195" t="s">
        <v>177</v>
      </c>
    </row>
    <row r="5593" spans="2:65" s="1" customFormat="1" ht="24" customHeight="1">
      <c r="B5593" s="177"/>
      <c r="C5593" s="178" t="s">
        <v>3778</v>
      </c>
      <c r="D5593" s="178" t="s">
        <v>179</v>
      </c>
      <c r="E5593" s="179" t="s">
        <v>3779</v>
      </c>
      <c r="F5593" s="180" t="s">
        <v>3780</v>
      </c>
      <c r="G5593" s="181" t="s">
        <v>245</v>
      </c>
      <c r="H5593" s="182">
        <v>43</v>
      </c>
      <c r="I5593" s="183"/>
      <c r="J5593" s="184">
        <f>ROUND(I5593*H5593,2)</f>
        <v>0</v>
      </c>
      <c r="K5593" s="180" t="s">
        <v>3</v>
      </c>
      <c r="L5593" s="37"/>
      <c r="M5593" s="185" t="s">
        <v>3</v>
      </c>
      <c r="N5593" s="186" t="s">
        <v>43</v>
      </c>
      <c r="O5593" s="70"/>
      <c r="P5593" s="187">
        <f>O5593*H5593</f>
        <v>0</v>
      </c>
      <c r="Q5593" s="187">
        <v>0</v>
      </c>
      <c r="R5593" s="187">
        <f>Q5593*H5593</f>
        <v>0</v>
      </c>
      <c r="S5593" s="187">
        <v>0</v>
      </c>
      <c r="T5593" s="188">
        <f>S5593*H5593</f>
        <v>0</v>
      </c>
      <c r="AR5593" s="189" t="s">
        <v>265</v>
      </c>
      <c r="AT5593" s="189" t="s">
        <v>179</v>
      </c>
      <c r="AU5593" s="189" t="s">
        <v>79</v>
      </c>
      <c r="AY5593" s="18" t="s">
        <v>177</v>
      </c>
      <c r="BE5593" s="190">
        <f>IF(N5593="základní",J5593,0)</f>
        <v>0</v>
      </c>
      <c r="BF5593" s="190">
        <f>IF(N5593="snížená",J5593,0)</f>
        <v>0</v>
      </c>
      <c r="BG5593" s="190">
        <f>IF(N5593="zákl. přenesená",J5593,0)</f>
        <v>0</v>
      </c>
      <c r="BH5593" s="190">
        <f>IF(N5593="sníž. přenesená",J5593,0)</f>
        <v>0</v>
      </c>
      <c r="BI5593" s="190">
        <f>IF(N5593="nulová",J5593,0)</f>
        <v>0</v>
      </c>
      <c r="BJ5593" s="18" t="s">
        <v>79</v>
      </c>
      <c r="BK5593" s="190">
        <f>ROUND(I5593*H5593,2)</f>
        <v>0</v>
      </c>
      <c r="BL5593" s="18" t="s">
        <v>265</v>
      </c>
      <c r="BM5593" s="189" t="s">
        <v>3781</v>
      </c>
    </row>
    <row r="5594" spans="2:51" s="12" customFormat="1" ht="12">
      <c r="B5594" s="194"/>
      <c r="D5594" s="191" t="s">
        <v>188</v>
      </c>
      <c r="E5594" s="195" t="s">
        <v>3</v>
      </c>
      <c r="F5594" s="196" t="s">
        <v>3777</v>
      </c>
      <c r="H5594" s="197">
        <v>43</v>
      </c>
      <c r="I5594" s="198"/>
      <c r="L5594" s="194"/>
      <c r="M5594" s="199"/>
      <c r="N5594" s="200"/>
      <c r="O5594" s="200"/>
      <c r="P5594" s="200"/>
      <c r="Q5594" s="200"/>
      <c r="R5594" s="200"/>
      <c r="S5594" s="200"/>
      <c r="T5594" s="201"/>
      <c r="AT5594" s="195" t="s">
        <v>188</v>
      </c>
      <c r="AU5594" s="195" t="s">
        <v>79</v>
      </c>
      <c r="AV5594" s="12" t="s">
        <v>81</v>
      </c>
      <c r="AW5594" s="12" t="s">
        <v>34</v>
      </c>
      <c r="AX5594" s="12" t="s">
        <v>79</v>
      </c>
      <c r="AY5594" s="195" t="s">
        <v>177</v>
      </c>
    </row>
    <row r="5595" spans="2:65" s="1" customFormat="1" ht="24" customHeight="1">
      <c r="B5595" s="177"/>
      <c r="C5595" s="178" t="s">
        <v>3782</v>
      </c>
      <c r="D5595" s="178" t="s">
        <v>179</v>
      </c>
      <c r="E5595" s="179" t="s">
        <v>3783</v>
      </c>
      <c r="F5595" s="180" t="s">
        <v>3784</v>
      </c>
      <c r="G5595" s="181" t="s">
        <v>245</v>
      </c>
      <c r="H5595" s="182">
        <v>43</v>
      </c>
      <c r="I5595" s="183"/>
      <c r="J5595" s="184">
        <f>ROUND(I5595*H5595,2)</f>
        <v>0</v>
      </c>
      <c r="K5595" s="180" t="s">
        <v>3</v>
      </c>
      <c r="L5595" s="37"/>
      <c r="M5595" s="185" t="s">
        <v>3</v>
      </c>
      <c r="N5595" s="186" t="s">
        <v>43</v>
      </c>
      <c r="O5595" s="70"/>
      <c r="P5595" s="187">
        <f>O5595*H5595</f>
        <v>0</v>
      </c>
      <c r="Q5595" s="187">
        <v>0</v>
      </c>
      <c r="R5595" s="187">
        <f>Q5595*H5595</f>
        <v>0</v>
      </c>
      <c r="S5595" s="187">
        <v>0</v>
      </c>
      <c r="T5595" s="188">
        <f>S5595*H5595</f>
        <v>0</v>
      </c>
      <c r="AR5595" s="189" t="s">
        <v>265</v>
      </c>
      <c r="AT5595" s="189" t="s">
        <v>179</v>
      </c>
      <c r="AU5595" s="189" t="s">
        <v>79</v>
      </c>
      <c r="AY5595" s="18" t="s">
        <v>177</v>
      </c>
      <c r="BE5595" s="190">
        <f>IF(N5595="základní",J5595,0)</f>
        <v>0</v>
      </c>
      <c r="BF5595" s="190">
        <f>IF(N5595="snížená",J5595,0)</f>
        <v>0</v>
      </c>
      <c r="BG5595" s="190">
        <f>IF(N5595="zákl. přenesená",J5595,0)</f>
        <v>0</v>
      </c>
      <c r="BH5595" s="190">
        <f>IF(N5595="sníž. přenesená",J5595,0)</f>
        <v>0</v>
      </c>
      <c r="BI5595" s="190">
        <f>IF(N5595="nulová",J5595,0)</f>
        <v>0</v>
      </c>
      <c r="BJ5595" s="18" t="s">
        <v>79</v>
      </c>
      <c r="BK5595" s="190">
        <f>ROUND(I5595*H5595,2)</f>
        <v>0</v>
      </c>
      <c r="BL5595" s="18" t="s">
        <v>265</v>
      </c>
      <c r="BM5595" s="189" t="s">
        <v>3785</v>
      </c>
    </row>
    <row r="5596" spans="2:51" s="12" customFormat="1" ht="12">
      <c r="B5596" s="194"/>
      <c r="D5596" s="191" t="s">
        <v>188</v>
      </c>
      <c r="E5596" s="195" t="s">
        <v>3</v>
      </c>
      <c r="F5596" s="196" t="s">
        <v>3777</v>
      </c>
      <c r="H5596" s="197">
        <v>43</v>
      </c>
      <c r="I5596" s="198"/>
      <c r="L5596" s="194"/>
      <c r="M5596" s="199"/>
      <c r="N5596" s="200"/>
      <c r="O5596" s="200"/>
      <c r="P5596" s="200"/>
      <c r="Q5596" s="200"/>
      <c r="R5596" s="200"/>
      <c r="S5596" s="200"/>
      <c r="T5596" s="201"/>
      <c r="AT5596" s="195" t="s">
        <v>188</v>
      </c>
      <c r="AU5596" s="195" t="s">
        <v>79</v>
      </c>
      <c r="AV5596" s="12" t="s">
        <v>81</v>
      </c>
      <c r="AW5596" s="12" t="s">
        <v>34</v>
      </c>
      <c r="AX5596" s="12" t="s">
        <v>79</v>
      </c>
      <c r="AY5596" s="195" t="s">
        <v>177</v>
      </c>
    </row>
    <row r="5597" spans="2:65" s="1" customFormat="1" ht="24" customHeight="1">
      <c r="B5597" s="177"/>
      <c r="C5597" s="178" t="s">
        <v>3786</v>
      </c>
      <c r="D5597" s="178" t="s">
        <v>179</v>
      </c>
      <c r="E5597" s="179" t="s">
        <v>3787</v>
      </c>
      <c r="F5597" s="180" t="s">
        <v>3788</v>
      </c>
      <c r="G5597" s="181" t="s">
        <v>245</v>
      </c>
      <c r="H5597" s="182">
        <v>83</v>
      </c>
      <c r="I5597" s="183"/>
      <c r="J5597" s="184">
        <f>ROUND(I5597*H5597,2)</f>
        <v>0</v>
      </c>
      <c r="K5597" s="180" t="s">
        <v>3</v>
      </c>
      <c r="L5597" s="37"/>
      <c r="M5597" s="185" t="s">
        <v>3</v>
      </c>
      <c r="N5597" s="186" t="s">
        <v>43</v>
      </c>
      <c r="O5597" s="70"/>
      <c r="P5597" s="187">
        <f>O5597*H5597</f>
        <v>0</v>
      </c>
      <c r="Q5597" s="187">
        <v>0</v>
      </c>
      <c r="R5597" s="187">
        <f>Q5597*H5597</f>
        <v>0</v>
      </c>
      <c r="S5597" s="187">
        <v>0</v>
      </c>
      <c r="T5597" s="188">
        <f>S5597*H5597</f>
        <v>0</v>
      </c>
      <c r="AR5597" s="189" t="s">
        <v>265</v>
      </c>
      <c r="AT5597" s="189" t="s">
        <v>179</v>
      </c>
      <c r="AU5597" s="189" t="s">
        <v>79</v>
      </c>
      <c r="AY5597" s="18" t="s">
        <v>177</v>
      </c>
      <c r="BE5597" s="190">
        <f>IF(N5597="základní",J5597,0)</f>
        <v>0</v>
      </c>
      <c r="BF5597" s="190">
        <f>IF(N5597="snížená",J5597,0)</f>
        <v>0</v>
      </c>
      <c r="BG5597" s="190">
        <f>IF(N5597="zákl. přenesená",J5597,0)</f>
        <v>0</v>
      </c>
      <c r="BH5597" s="190">
        <f>IF(N5597="sníž. přenesená",J5597,0)</f>
        <v>0</v>
      </c>
      <c r="BI5597" s="190">
        <f>IF(N5597="nulová",J5597,0)</f>
        <v>0</v>
      </c>
      <c r="BJ5597" s="18" t="s">
        <v>79</v>
      </c>
      <c r="BK5597" s="190">
        <f>ROUND(I5597*H5597,2)</f>
        <v>0</v>
      </c>
      <c r="BL5597" s="18" t="s">
        <v>265</v>
      </c>
      <c r="BM5597" s="189" t="s">
        <v>3789</v>
      </c>
    </row>
    <row r="5598" spans="2:51" s="12" customFormat="1" ht="12">
      <c r="B5598" s="194"/>
      <c r="D5598" s="191" t="s">
        <v>188</v>
      </c>
      <c r="E5598" s="195" t="s">
        <v>3</v>
      </c>
      <c r="F5598" s="196" t="s">
        <v>3790</v>
      </c>
      <c r="H5598" s="197">
        <v>83</v>
      </c>
      <c r="I5598" s="198"/>
      <c r="L5598" s="194"/>
      <c r="M5598" s="199"/>
      <c r="N5598" s="200"/>
      <c r="O5598" s="200"/>
      <c r="P5598" s="200"/>
      <c r="Q5598" s="200"/>
      <c r="R5598" s="200"/>
      <c r="S5598" s="200"/>
      <c r="T5598" s="201"/>
      <c r="AT5598" s="195" t="s">
        <v>188</v>
      </c>
      <c r="AU5598" s="195" t="s">
        <v>79</v>
      </c>
      <c r="AV5598" s="12" t="s">
        <v>81</v>
      </c>
      <c r="AW5598" s="12" t="s">
        <v>34</v>
      </c>
      <c r="AX5598" s="12" t="s">
        <v>79</v>
      </c>
      <c r="AY5598" s="195" t="s">
        <v>177</v>
      </c>
    </row>
    <row r="5599" spans="2:65" s="1" customFormat="1" ht="24" customHeight="1">
      <c r="B5599" s="177"/>
      <c r="C5599" s="178" t="s">
        <v>3791</v>
      </c>
      <c r="D5599" s="178" t="s">
        <v>179</v>
      </c>
      <c r="E5599" s="179" t="s">
        <v>3792</v>
      </c>
      <c r="F5599" s="180" t="s">
        <v>3793</v>
      </c>
      <c r="G5599" s="181" t="s">
        <v>245</v>
      </c>
      <c r="H5599" s="182">
        <v>13</v>
      </c>
      <c r="I5599" s="183"/>
      <c r="J5599" s="184">
        <f>ROUND(I5599*H5599,2)</f>
        <v>0</v>
      </c>
      <c r="K5599" s="180" t="s">
        <v>3</v>
      </c>
      <c r="L5599" s="37"/>
      <c r="M5599" s="185" t="s">
        <v>3</v>
      </c>
      <c r="N5599" s="186" t="s">
        <v>43</v>
      </c>
      <c r="O5599" s="70"/>
      <c r="P5599" s="187">
        <f>O5599*H5599</f>
        <v>0</v>
      </c>
      <c r="Q5599" s="187">
        <v>0</v>
      </c>
      <c r="R5599" s="187">
        <f>Q5599*H5599</f>
        <v>0</v>
      </c>
      <c r="S5599" s="187">
        <v>0</v>
      </c>
      <c r="T5599" s="188">
        <f>S5599*H5599</f>
        <v>0</v>
      </c>
      <c r="AR5599" s="189" t="s">
        <v>265</v>
      </c>
      <c r="AT5599" s="189" t="s">
        <v>179</v>
      </c>
      <c r="AU5599" s="189" t="s">
        <v>79</v>
      </c>
      <c r="AY5599" s="18" t="s">
        <v>177</v>
      </c>
      <c r="BE5599" s="190">
        <f>IF(N5599="základní",J5599,0)</f>
        <v>0</v>
      </c>
      <c r="BF5599" s="190">
        <f>IF(N5599="snížená",J5599,0)</f>
        <v>0</v>
      </c>
      <c r="BG5599" s="190">
        <f>IF(N5599="zákl. přenesená",J5599,0)</f>
        <v>0</v>
      </c>
      <c r="BH5599" s="190">
        <f>IF(N5599="sníž. přenesená",J5599,0)</f>
        <v>0</v>
      </c>
      <c r="BI5599" s="190">
        <f>IF(N5599="nulová",J5599,0)</f>
        <v>0</v>
      </c>
      <c r="BJ5599" s="18" t="s">
        <v>79</v>
      </c>
      <c r="BK5599" s="190">
        <f>ROUND(I5599*H5599,2)</f>
        <v>0</v>
      </c>
      <c r="BL5599" s="18" t="s">
        <v>265</v>
      </c>
      <c r="BM5599" s="189" t="s">
        <v>3794</v>
      </c>
    </row>
    <row r="5600" spans="2:51" s="12" customFormat="1" ht="12">
      <c r="B5600" s="194"/>
      <c r="D5600" s="191" t="s">
        <v>188</v>
      </c>
      <c r="E5600" s="195" t="s">
        <v>3</v>
      </c>
      <c r="F5600" s="196" t="s">
        <v>3795</v>
      </c>
      <c r="H5600" s="197">
        <v>13</v>
      </c>
      <c r="I5600" s="198"/>
      <c r="L5600" s="194"/>
      <c r="M5600" s="199"/>
      <c r="N5600" s="200"/>
      <c r="O5600" s="200"/>
      <c r="P5600" s="200"/>
      <c r="Q5600" s="200"/>
      <c r="R5600" s="200"/>
      <c r="S5600" s="200"/>
      <c r="T5600" s="201"/>
      <c r="AT5600" s="195" t="s">
        <v>188</v>
      </c>
      <c r="AU5600" s="195" t="s">
        <v>79</v>
      </c>
      <c r="AV5600" s="12" t="s">
        <v>81</v>
      </c>
      <c r="AW5600" s="12" t="s">
        <v>34</v>
      </c>
      <c r="AX5600" s="12" t="s">
        <v>79</v>
      </c>
      <c r="AY5600" s="195" t="s">
        <v>177</v>
      </c>
    </row>
    <row r="5601" spans="2:65" s="1" customFormat="1" ht="24" customHeight="1">
      <c r="B5601" s="177"/>
      <c r="C5601" s="178" t="s">
        <v>3796</v>
      </c>
      <c r="D5601" s="178" t="s">
        <v>179</v>
      </c>
      <c r="E5601" s="179" t="s">
        <v>3797</v>
      </c>
      <c r="F5601" s="180" t="s">
        <v>3798</v>
      </c>
      <c r="G5601" s="181" t="s">
        <v>245</v>
      </c>
      <c r="H5601" s="182">
        <v>48</v>
      </c>
      <c r="I5601" s="183"/>
      <c r="J5601" s="184">
        <f>ROUND(I5601*H5601,2)</f>
        <v>0</v>
      </c>
      <c r="K5601" s="180" t="s">
        <v>3</v>
      </c>
      <c r="L5601" s="37"/>
      <c r="M5601" s="185" t="s">
        <v>3</v>
      </c>
      <c r="N5601" s="186" t="s">
        <v>43</v>
      </c>
      <c r="O5601" s="70"/>
      <c r="P5601" s="187">
        <f>O5601*H5601</f>
        <v>0</v>
      </c>
      <c r="Q5601" s="187">
        <v>0</v>
      </c>
      <c r="R5601" s="187">
        <f>Q5601*H5601</f>
        <v>0</v>
      </c>
      <c r="S5601" s="187">
        <v>0</v>
      </c>
      <c r="T5601" s="188">
        <f>S5601*H5601</f>
        <v>0</v>
      </c>
      <c r="AR5601" s="189" t="s">
        <v>265</v>
      </c>
      <c r="AT5601" s="189" t="s">
        <v>179</v>
      </c>
      <c r="AU5601" s="189" t="s">
        <v>79</v>
      </c>
      <c r="AY5601" s="18" t="s">
        <v>177</v>
      </c>
      <c r="BE5601" s="190">
        <f>IF(N5601="základní",J5601,0)</f>
        <v>0</v>
      </c>
      <c r="BF5601" s="190">
        <f>IF(N5601="snížená",J5601,0)</f>
        <v>0</v>
      </c>
      <c r="BG5601" s="190">
        <f>IF(N5601="zákl. přenesená",J5601,0)</f>
        <v>0</v>
      </c>
      <c r="BH5601" s="190">
        <f>IF(N5601="sníž. přenesená",J5601,0)</f>
        <v>0</v>
      </c>
      <c r="BI5601" s="190">
        <f>IF(N5601="nulová",J5601,0)</f>
        <v>0</v>
      </c>
      <c r="BJ5601" s="18" t="s">
        <v>79</v>
      </c>
      <c r="BK5601" s="190">
        <f>ROUND(I5601*H5601,2)</f>
        <v>0</v>
      </c>
      <c r="BL5601" s="18" t="s">
        <v>265</v>
      </c>
      <c r="BM5601" s="189" t="s">
        <v>3799</v>
      </c>
    </row>
    <row r="5602" spans="2:51" s="12" customFormat="1" ht="12">
      <c r="B5602" s="194"/>
      <c r="D5602" s="191" t="s">
        <v>188</v>
      </c>
      <c r="E5602" s="195" t="s">
        <v>3</v>
      </c>
      <c r="F5602" s="196" t="s">
        <v>3800</v>
      </c>
      <c r="H5602" s="197">
        <v>48</v>
      </c>
      <c r="I5602" s="198"/>
      <c r="L5602" s="194"/>
      <c r="M5602" s="199"/>
      <c r="N5602" s="200"/>
      <c r="O5602" s="200"/>
      <c r="P5602" s="200"/>
      <c r="Q5602" s="200"/>
      <c r="R5602" s="200"/>
      <c r="S5602" s="200"/>
      <c r="T5602" s="201"/>
      <c r="AT5602" s="195" t="s">
        <v>188</v>
      </c>
      <c r="AU5602" s="195" t="s">
        <v>79</v>
      </c>
      <c r="AV5602" s="12" t="s">
        <v>81</v>
      </c>
      <c r="AW5602" s="12" t="s">
        <v>34</v>
      </c>
      <c r="AX5602" s="12" t="s">
        <v>79</v>
      </c>
      <c r="AY5602" s="195" t="s">
        <v>177</v>
      </c>
    </row>
    <row r="5603" spans="2:65" s="1" customFormat="1" ht="16.5" customHeight="1">
      <c r="B5603" s="177"/>
      <c r="C5603" s="178" t="s">
        <v>3801</v>
      </c>
      <c r="D5603" s="178" t="s">
        <v>179</v>
      </c>
      <c r="E5603" s="179" t="s">
        <v>3802</v>
      </c>
      <c r="F5603" s="180" t="s">
        <v>3803</v>
      </c>
      <c r="G5603" s="181" t="s">
        <v>245</v>
      </c>
      <c r="H5603" s="182">
        <v>4</v>
      </c>
      <c r="I5603" s="183"/>
      <c r="J5603" s="184">
        <f>ROUND(I5603*H5603,2)</f>
        <v>0</v>
      </c>
      <c r="K5603" s="180" t="s">
        <v>3</v>
      </c>
      <c r="L5603" s="37"/>
      <c r="M5603" s="185" t="s">
        <v>3</v>
      </c>
      <c r="N5603" s="186" t="s">
        <v>43</v>
      </c>
      <c r="O5603" s="70"/>
      <c r="P5603" s="187">
        <f>O5603*H5603</f>
        <v>0</v>
      </c>
      <c r="Q5603" s="187">
        <v>0</v>
      </c>
      <c r="R5603" s="187">
        <f>Q5603*H5603</f>
        <v>0</v>
      </c>
      <c r="S5603" s="187">
        <v>0</v>
      </c>
      <c r="T5603" s="188">
        <f>S5603*H5603</f>
        <v>0</v>
      </c>
      <c r="AR5603" s="189" t="s">
        <v>265</v>
      </c>
      <c r="AT5603" s="189" t="s">
        <v>179</v>
      </c>
      <c r="AU5603" s="189" t="s">
        <v>79</v>
      </c>
      <c r="AY5603" s="18" t="s">
        <v>177</v>
      </c>
      <c r="BE5603" s="190">
        <f>IF(N5603="základní",J5603,0)</f>
        <v>0</v>
      </c>
      <c r="BF5603" s="190">
        <f>IF(N5603="snížená",J5603,0)</f>
        <v>0</v>
      </c>
      <c r="BG5603" s="190">
        <f>IF(N5603="zákl. přenesená",J5603,0)</f>
        <v>0</v>
      </c>
      <c r="BH5603" s="190">
        <f>IF(N5603="sníž. přenesená",J5603,0)</f>
        <v>0</v>
      </c>
      <c r="BI5603" s="190">
        <f>IF(N5603="nulová",J5603,0)</f>
        <v>0</v>
      </c>
      <c r="BJ5603" s="18" t="s">
        <v>79</v>
      </c>
      <c r="BK5603" s="190">
        <f>ROUND(I5603*H5603,2)</f>
        <v>0</v>
      </c>
      <c r="BL5603" s="18" t="s">
        <v>265</v>
      </c>
      <c r="BM5603" s="189" t="s">
        <v>3804</v>
      </c>
    </row>
    <row r="5604" spans="2:51" s="12" customFormat="1" ht="12">
      <c r="B5604" s="194"/>
      <c r="D5604" s="191" t="s">
        <v>188</v>
      </c>
      <c r="E5604" s="195" t="s">
        <v>3</v>
      </c>
      <c r="F5604" s="196" t="s">
        <v>2057</v>
      </c>
      <c r="H5604" s="197">
        <v>4</v>
      </c>
      <c r="I5604" s="198"/>
      <c r="L5604" s="194"/>
      <c r="M5604" s="199"/>
      <c r="N5604" s="200"/>
      <c r="O5604" s="200"/>
      <c r="P5604" s="200"/>
      <c r="Q5604" s="200"/>
      <c r="R5604" s="200"/>
      <c r="S5604" s="200"/>
      <c r="T5604" s="201"/>
      <c r="AT5604" s="195" t="s">
        <v>188</v>
      </c>
      <c r="AU5604" s="195" t="s">
        <v>79</v>
      </c>
      <c r="AV5604" s="12" t="s">
        <v>81</v>
      </c>
      <c r="AW5604" s="12" t="s">
        <v>34</v>
      </c>
      <c r="AX5604" s="12" t="s">
        <v>79</v>
      </c>
      <c r="AY5604" s="195" t="s">
        <v>177</v>
      </c>
    </row>
    <row r="5605" spans="2:65" s="1" customFormat="1" ht="16.5" customHeight="1">
      <c r="B5605" s="177"/>
      <c r="C5605" s="178" t="s">
        <v>3805</v>
      </c>
      <c r="D5605" s="178" t="s">
        <v>179</v>
      </c>
      <c r="E5605" s="179" t="s">
        <v>3806</v>
      </c>
      <c r="F5605" s="180" t="s">
        <v>3807</v>
      </c>
      <c r="G5605" s="181" t="s">
        <v>245</v>
      </c>
      <c r="H5605" s="182">
        <v>4</v>
      </c>
      <c r="I5605" s="183"/>
      <c r="J5605" s="184">
        <f>ROUND(I5605*H5605,2)</f>
        <v>0</v>
      </c>
      <c r="K5605" s="180" t="s">
        <v>3</v>
      </c>
      <c r="L5605" s="37"/>
      <c r="M5605" s="185" t="s">
        <v>3</v>
      </c>
      <c r="N5605" s="186" t="s">
        <v>43</v>
      </c>
      <c r="O5605" s="70"/>
      <c r="P5605" s="187">
        <f>O5605*H5605</f>
        <v>0</v>
      </c>
      <c r="Q5605" s="187">
        <v>0</v>
      </c>
      <c r="R5605" s="187">
        <f>Q5605*H5605</f>
        <v>0</v>
      </c>
      <c r="S5605" s="187">
        <v>0</v>
      </c>
      <c r="T5605" s="188">
        <f>S5605*H5605</f>
        <v>0</v>
      </c>
      <c r="AR5605" s="189" t="s">
        <v>265</v>
      </c>
      <c r="AT5605" s="189" t="s">
        <v>179</v>
      </c>
      <c r="AU5605" s="189" t="s">
        <v>79</v>
      </c>
      <c r="AY5605" s="18" t="s">
        <v>177</v>
      </c>
      <c r="BE5605" s="190">
        <f>IF(N5605="základní",J5605,0)</f>
        <v>0</v>
      </c>
      <c r="BF5605" s="190">
        <f>IF(N5605="snížená",J5605,0)</f>
        <v>0</v>
      </c>
      <c r="BG5605" s="190">
        <f>IF(N5605="zákl. přenesená",J5605,0)</f>
        <v>0</v>
      </c>
      <c r="BH5605" s="190">
        <f>IF(N5605="sníž. přenesená",J5605,0)</f>
        <v>0</v>
      </c>
      <c r="BI5605" s="190">
        <f>IF(N5605="nulová",J5605,0)</f>
        <v>0</v>
      </c>
      <c r="BJ5605" s="18" t="s">
        <v>79</v>
      </c>
      <c r="BK5605" s="190">
        <f>ROUND(I5605*H5605,2)</f>
        <v>0</v>
      </c>
      <c r="BL5605" s="18" t="s">
        <v>265</v>
      </c>
      <c r="BM5605" s="189" t="s">
        <v>3808</v>
      </c>
    </row>
    <row r="5606" spans="2:51" s="12" customFormat="1" ht="12">
      <c r="B5606" s="194"/>
      <c r="D5606" s="191" t="s">
        <v>188</v>
      </c>
      <c r="E5606" s="195" t="s">
        <v>3</v>
      </c>
      <c r="F5606" s="196" t="s">
        <v>2057</v>
      </c>
      <c r="H5606" s="197">
        <v>4</v>
      </c>
      <c r="I5606" s="198"/>
      <c r="L5606" s="194"/>
      <c r="M5606" s="199"/>
      <c r="N5606" s="200"/>
      <c r="O5606" s="200"/>
      <c r="P5606" s="200"/>
      <c r="Q5606" s="200"/>
      <c r="R5606" s="200"/>
      <c r="S5606" s="200"/>
      <c r="T5606" s="201"/>
      <c r="AT5606" s="195" t="s">
        <v>188</v>
      </c>
      <c r="AU5606" s="195" t="s">
        <v>79</v>
      </c>
      <c r="AV5606" s="12" t="s">
        <v>81</v>
      </c>
      <c r="AW5606" s="12" t="s">
        <v>34</v>
      </c>
      <c r="AX5606" s="12" t="s">
        <v>79</v>
      </c>
      <c r="AY5606" s="195" t="s">
        <v>177</v>
      </c>
    </row>
    <row r="5607" spans="2:65" s="1" customFormat="1" ht="16.5" customHeight="1">
      <c r="B5607" s="177"/>
      <c r="C5607" s="178" t="s">
        <v>3809</v>
      </c>
      <c r="D5607" s="178" t="s">
        <v>179</v>
      </c>
      <c r="E5607" s="179" t="s">
        <v>3810</v>
      </c>
      <c r="F5607" s="180" t="s">
        <v>3811</v>
      </c>
      <c r="G5607" s="181" t="s">
        <v>245</v>
      </c>
      <c r="H5607" s="182">
        <v>6</v>
      </c>
      <c r="I5607" s="183"/>
      <c r="J5607" s="184">
        <f>ROUND(I5607*H5607,2)</f>
        <v>0</v>
      </c>
      <c r="K5607" s="180" t="s">
        <v>3</v>
      </c>
      <c r="L5607" s="37"/>
      <c r="M5607" s="185" t="s">
        <v>3</v>
      </c>
      <c r="N5607" s="186" t="s">
        <v>43</v>
      </c>
      <c r="O5607" s="70"/>
      <c r="P5607" s="187">
        <f>O5607*H5607</f>
        <v>0</v>
      </c>
      <c r="Q5607" s="187">
        <v>0</v>
      </c>
      <c r="R5607" s="187">
        <f>Q5607*H5607</f>
        <v>0</v>
      </c>
      <c r="S5607" s="187">
        <v>0</v>
      </c>
      <c r="T5607" s="188">
        <f>S5607*H5607</f>
        <v>0</v>
      </c>
      <c r="AR5607" s="189" t="s">
        <v>265</v>
      </c>
      <c r="AT5607" s="189" t="s">
        <v>179</v>
      </c>
      <c r="AU5607" s="189" t="s">
        <v>79</v>
      </c>
      <c r="AY5607" s="18" t="s">
        <v>177</v>
      </c>
      <c r="BE5607" s="190">
        <f>IF(N5607="základní",J5607,0)</f>
        <v>0</v>
      </c>
      <c r="BF5607" s="190">
        <f>IF(N5607="snížená",J5607,0)</f>
        <v>0</v>
      </c>
      <c r="BG5607" s="190">
        <f>IF(N5607="zákl. přenesená",J5607,0)</f>
        <v>0</v>
      </c>
      <c r="BH5607" s="190">
        <f>IF(N5607="sníž. přenesená",J5607,0)</f>
        <v>0</v>
      </c>
      <c r="BI5607" s="190">
        <f>IF(N5607="nulová",J5607,0)</f>
        <v>0</v>
      </c>
      <c r="BJ5607" s="18" t="s">
        <v>79</v>
      </c>
      <c r="BK5607" s="190">
        <f>ROUND(I5607*H5607,2)</f>
        <v>0</v>
      </c>
      <c r="BL5607" s="18" t="s">
        <v>265</v>
      </c>
      <c r="BM5607" s="189" t="s">
        <v>3812</v>
      </c>
    </row>
    <row r="5608" spans="2:51" s="12" customFormat="1" ht="12">
      <c r="B5608" s="194"/>
      <c r="D5608" s="191" t="s">
        <v>188</v>
      </c>
      <c r="E5608" s="195" t="s">
        <v>3</v>
      </c>
      <c r="F5608" s="196" t="s">
        <v>3813</v>
      </c>
      <c r="H5608" s="197">
        <v>6</v>
      </c>
      <c r="I5608" s="198"/>
      <c r="L5608" s="194"/>
      <c r="M5608" s="199"/>
      <c r="N5608" s="200"/>
      <c r="O5608" s="200"/>
      <c r="P5608" s="200"/>
      <c r="Q5608" s="200"/>
      <c r="R5608" s="200"/>
      <c r="S5608" s="200"/>
      <c r="T5608" s="201"/>
      <c r="AT5608" s="195" t="s">
        <v>188</v>
      </c>
      <c r="AU5608" s="195" t="s">
        <v>79</v>
      </c>
      <c r="AV5608" s="12" t="s">
        <v>81</v>
      </c>
      <c r="AW5608" s="12" t="s">
        <v>34</v>
      </c>
      <c r="AX5608" s="12" t="s">
        <v>79</v>
      </c>
      <c r="AY5608" s="195" t="s">
        <v>177</v>
      </c>
    </row>
    <row r="5609" spans="2:65" s="1" customFormat="1" ht="24" customHeight="1">
      <c r="B5609" s="177"/>
      <c r="C5609" s="178" t="s">
        <v>3814</v>
      </c>
      <c r="D5609" s="178" t="s">
        <v>179</v>
      </c>
      <c r="E5609" s="179" t="s">
        <v>3815</v>
      </c>
      <c r="F5609" s="180" t="s">
        <v>3816</v>
      </c>
      <c r="G5609" s="181" t="s">
        <v>245</v>
      </c>
      <c r="H5609" s="182">
        <v>1</v>
      </c>
      <c r="I5609" s="183"/>
      <c r="J5609" s="184">
        <f>ROUND(I5609*H5609,2)</f>
        <v>0</v>
      </c>
      <c r="K5609" s="180" t="s">
        <v>3</v>
      </c>
      <c r="L5609" s="37"/>
      <c r="M5609" s="185" t="s">
        <v>3</v>
      </c>
      <c r="N5609" s="186" t="s">
        <v>43</v>
      </c>
      <c r="O5609" s="70"/>
      <c r="P5609" s="187">
        <f>O5609*H5609</f>
        <v>0</v>
      </c>
      <c r="Q5609" s="187">
        <v>0</v>
      </c>
      <c r="R5609" s="187">
        <f>Q5609*H5609</f>
        <v>0</v>
      </c>
      <c r="S5609" s="187">
        <v>0</v>
      </c>
      <c r="T5609" s="188">
        <f>S5609*H5609</f>
        <v>0</v>
      </c>
      <c r="AR5609" s="189" t="s">
        <v>265</v>
      </c>
      <c r="AT5609" s="189" t="s">
        <v>179</v>
      </c>
      <c r="AU5609" s="189" t="s">
        <v>79</v>
      </c>
      <c r="AY5609" s="18" t="s">
        <v>177</v>
      </c>
      <c r="BE5609" s="190">
        <f>IF(N5609="základní",J5609,0)</f>
        <v>0</v>
      </c>
      <c r="BF5609" s="190">
        <f>IF(N5609="snížená",J5609,0)</f>
        <v>0</v>
      </c>
      <c r="BG5609" s="190">
        <f>IF(N5609="zákl. přenesená",J5609,0)</f>
        <v>0</v>
      </c>
      <c r="BH5609" s="190">
        <f>IF(N5609="sníž. přenesená",J5609,0)</f>
        <v>0</v>
      </c>
      <c r="BI5609" s="190">
        <f>IF(N5609="nulová",J5609,0)</f>
        <v>0</v>
      </c>
      <c r="BJ5609" s="18" t="s">
        <v>79</v>
      </c>
      <c r="BK5609" s="190">
        <f>ROUND(I5609*H5609,2)</f>
        <v>0</v>
      </c>
      <c r="BL5609" s="18" t="s">
        <v>265</v>
      </c>
      <c r="BM5609" s="189" t="s">
        <v>3817</v>
      </c>
    </row>
    <row r="5610" spans="2:47" s="1" customFormat="1" ht="12">
      <c r="B5610" s="37"/>
      <c r="D5610" s="191" t="s">
        <v>3757</v>
      </c>
      <c r="F5610" s="202" t="s">
        <v>3818</v>
      </c>
      <c r="I5610" s="122"/>
      <c r="L5610" s="37"/>
      <c r="M5610" s="193"/>
      <c r="N5610" s="70"/>
      <c r="O5610" s="70"/>
      <c r="P5610" s="70"/>
      <c r="Q5610" s="70"/>
      <c r="R5610" s="70"/>
      <c r="S5610" s="70"/>
      <c r="T5610" s="71"/>
      <c r="AT5610" s="18" t="s">
        <v>3757</v>
      </c>
      <c r="AU5610" s="18" t="s">
        <v>79</v>
      </c>
    </row>
    <row r="5611" spans="2:51" s="12" customFormat="1" ht="12">
      <c r="B5611" s="194"/>
      <c r="D5611" s="191" t="s">
        <v>188</v>
      </c>
      <c r="E5611" s="195" t="s">
        <v>3</v>
      </c>
      <c r="F5611" s="196" t="s">
        <v>2071</v>
      </c>
      <c r="H5611" s="197">
        <v>1</v>
      </c>
      <c r="I5611" s="198"/>
      <c r="L5611" s="194"/>
      <c r="M5611" s="199"/>
      <c r="N5611" s="200"/>
      <c r="O5611" s="200"/>
      <c r="P5611" s="200"/>
      <c r="Q5611" s="200"/>
      <c r="R5611" s="200"/>
      <c r="S5611" s="200"/>
      <c r="T5611" s="201"/>
      <c r="AT5611" s="195" t="s">
        <v>188</v>
      </c>
      <c r="AU5611" s="195" t="s">
        <v>79</v>
      </c>
      <c r="AV5611" s="12" t="s">
        <v>81</v>
      </c>
      <c r="AW5611" s="12" t="s">
        <v>34</v>
      </c>
      <c r="AX5611" s="12" t="s">
        <v>79</v>
      </c>
      <c r="AY5611" s="195" t="s">
        <v>177</v>
      </c>
    </row>
    <row r="5612" spans="2:65" s="1" customFormat="1" ht="24" customHeight="1">
      <c r="B5612" s="177"/>
      <c r="C5612" s="178" t="s">
        <v>3819</v>
      </c>
      <c r="D5612" s="178" t="s">
        <v>179</v>
      </c>
      <c r="E5612" s="179" t="s">
        <v>3820</v>
      </c>
      <c r="F5612" s="180" t="s">
        <v>3821</v>
      </c>
      <c r="G5612" s="181" t="s">
        <v>245</v>
      </c>
      <c r="H5612" s="182">
        <v>1</v>
      </c>
      <c r="I5612" s="183"/>
      <c r="J5612" s="184">
        <f>ROUND(I5612*H5612,2)</f>
        <v>0</v>
      </c>
      <c r="K5612" s="180" t="s">
        <v>3</v>
      </c>
      <c r="L5612" s="37"/>
      <c r="M5612" s="185" t="s">
        <v>3</v>
      </c>
      <c r="N5612" s="186" t="s">
        <v>43</v>
      </c>
      <c r="O5612" s="70"/>
      <c r="P5612" s="187">
        <f>O5612*H5612</f>
        <v>0</v>
      </c>
      <c r="Q5612" s="187">
        <v>0</v>
      </c>
      <c r="R5612" s="187">
        <f>Q5612*H5612</f>
        <v>0</v>
      </c>
      <c r="S5612" s="187">
        <v>0</v>
      </c>
      <c r="T5612" s="188">
        <f>S5612*H5612</f>
        <v>0</v>
      </c>
      <c r="AR5612" s="189" t="s">
        <v>265</v>
      </c>
      <c r="AT5612" s="189" t="s">
        <v>179</v>
      </c>
      <c r="AU5612" s="189" t="s">
        <v>79</v>
      </c>
      <c r="AY5612" s="18" t="s">
        <v>177</v>
      </c>
      <c r="BE5612" s="190">
        <f>IF(N5612="základní",J5612,0)</f>
        <v>0</v>
      </c>
      <c r="BF5612" s="190">
        <f>IF(N5612="snížená",J5612,0)</f>
        <v>0</v>
      </c>
      <c r="BG5612" s="190">
        <f>IF(N5612="zákl. přenesená",J5612,0)</f>
        <v>0</v>
      </c>
      <c r="BH5612" s="190">
        <f>IF(N5612="sníž. přenesená",J5612,0)</f>
        <v>0</v>
      </c>
      <c r="BI5612" s="190">
        <f>IF(N5612="nulová",J5612,0)</f>
        <v>0</v>
      </c>
      <c r="BJ5612" s="18" t="s">
        <v>79</v>
      </c>
      <c r="BK5612" s="190">
        <f>ROUND(I5612*H5612,2)</f>
        <v>0</v>
      </c>
      <c r="BL5612" s="18" t="s">
        <v>265</v>
      </c>
      <c r="BM5612" s="189" t="s">
        <v>3822</v>
      </c>
    </row>
    <row r="5613" spans="2:51" s="12" customFormat="1" ht="12">
      <c r="B5613" s="194"/>
      <c r="D5613" s="191" t="s">
        <v>188</v>
      </c>
      <c r="E5613" s="195" t="s">
        <v>3</v>
      </c>
      <c r="F5613" s="196" t="s">
        <v>2071</v>
      </c>
      <c r="H5613" s="197">
        <v>1</v>
      </c>
      <c r="I5613" s="198"/>
      <c r="L5613" s="194"/>
      <c r="M5613" s="199"/>
      <c r="N5613" s="200"/>
      <c r="O5613" s="200"/>
      <c r="P5613" s="200"/>
      <c r="Q5613" s="200"/>
      <c r="R5613" s="200"/>
      <c r="S5613" s="200"/>
      <c r="T5613" s="201"/>
      <c r="AT5613" s="195" t="s">
        <v>188</v>
      </c>
      <c r="AU5613" s="195" t="s">
        <v>79</v>
      </c>
      <c r="AV5613" s="12" t="s">
        <v>81</v>
      </c>
      <c r="AW5613" s="12" t="s">
        <v>34</v>
      </c>
      <c r="AX5613" s="12" t="s">
        <v>79</v>
      </c>
      <c r="AY5613" s="195" t="s">
        <v>177</v>
      </c>
    </row>
    <row r="5614" spans="2:65" s="1" customFormat="1" ht="36" customHeight="1">
      <c r="B5614" s="177"/>
      <c r="C5614" s="178" t="s">
        <v>3823</v>
      </c>
      <c r="D5614" s="178" t="s">
        <v>179</v>
      </c>
      <c r="E5614" s="179" t="s">
        <v>3824</v>
      </c>
      <c r="F5614" s="180" t="s">
        <v>3825</v>
      </c>
      <c r="G5614" s="181" t="s">
        <v>245</v>
      </c>
      <c r="H5614" s="182">
        <v>1</v>
      </c>
      <c r="I5614" s="183"/>
      <c r="J5614" s="184">
        <f>ROUND(I5614*H5614,2)</f>
        <v>0</v>
      </c>
      <c r="K5614" s="180" t="s">
        <v>3</v>
      </c>
      <c r="L5614" s="37"/>
      <c r="M5614" s="185" t="s">
        <v>3</v>
      </c>
      <c r="N5614" s="186" t="s">
        <v>43</v>
      </c>
      <c r="O5614" s="70"/>
      <c r="P5614" s="187">
        <f>O5614*H5614</f>
        <v>0</v>
      </c>
      <c r="Q5614" s="187">
        <v>0</v>
      </c>
      <c r="R5614" s="187">
        <f>Q5614*H5614</f>
        <v>0</v>
      </c>
      <c r="S5614" s="187">
        <v>0</v>
      </c>
      <c r="T5614" s="188">
        <f>S5614*H5614</f>
        <v>0</v>
      </c>
      <c r="AR5614" s="189" t="s">
        <v>265</v>
      </c>
      <c r="AT5614" s="189" t="s">
        <v>179</v>
      </c>
      <c r="AU5614" s="189" t="s">
        <v>79</v>
      </c>
      <c r="AY5614" s="18" t="s">
        <v>177</v>
      </c>
      <c r="BE5614" s="190">
        <f>IF(N5614="základní",J5614,0)</f>
        <v>0</v>
      </c>
      <c r="BF5614" s="190">
        <f>IF(N5614="snížená",J5614,0)</f>
        <v>0</v>
      </c>
      <c r="BG5614" s="190">
        <f>IF(N5614="zákl. přenesená",J5614,0)</f>
        <v>0</v>
      </c>
      <c r="BH5614" s="190">
        <f>IF(N5614="sníž. přenesená",J5614,0)</f>
        <v>0</v>
      </c>
      <c r="BI5614" s="190">
        <f>IF(N5614="nulová",J5614,0)</f>
        <v>0</v>
      </c>
      <c r="BJ5614" s="18" t="s">
        <v>79</v>
      </c>
      <c r="BK5614" s="190">
        <f>ROUND(I5614*H5614,2)</f>
        <v>0</v>
      </c>
      <c r="BL5614" s="18" t="s">
        <v>265</v>
      </c>
      <c r="BM5614" s="189" t="s">
        <v>3826</v>
      </c>
    </row>
    <row r="5615" spans="2:51" s="12" customFormat="1" ht="12">
      <c r="B5615" s="194"/>
      <c r="D5615" s="191" t="s">
        <v>188</v>
      </c>
      <c r="E5615" s="195" t="s">
        <v>3</v>
      </c>
      <c r="F5615" s="196" t="s">
        <v>2071</v>
      </c>
      <c r="H5615" s="197">
        <v>1</v>
      </c>
      <c r="I5615" s="198"/>
      <c r="L5615" s="194"/>
      <c r="M5615" s="199"/>
      <c r="N5615" s="200"/>
      <c r="O5615" s="200"/>
      <c r="P5615" s="200"/>
      <c r="Q5615" s="200"/>
      <c r="R5615" s="200"/>
      <c r="S5615" s="200"/>
      <c r="T5615" s="201"/>
      <c r="AT5615" s="195" t="s">
        <v>188</v>
      </c>
      <c r="AU5615" s="195" t="s">
        <v>79</v>
      </c>
      <c r="AV5615" s="12" t="s">
        <v>81</v>
      </c>
      <c r="AW5615" s="12" t="s">
        <v>34</v>
      </c>
      <c r="AX5615" s="12" t="s">
        <v>79</v>
      </c>
      <c r="AY5615" s="195" t="s">
        <v>177</v>
      </c>
    </row>
    <row r="5616" spans="2:65" s="1" customFormat="1" ht="36" customHeight="1">
      <c r="B5616" s="177"/>
      <c r="C5616" s="178" t="s">
        <v>3827</v>
      </c>
      <c r="D5616" s="178" t="s">
        <v>179</v>
      </c>
      <c r="E5616" s="179" t="s">
        <v>3828</v>
      </c>
      <c r="F5616" s="180" t="s">
        <v>3829</v>
      </c>
      <c r="G5616" s="181" t="s">
        <v>245</v>
      </c>
      <c r="H5616" s="182">
        <v>1</v>
      </c>
      <c r="I5616" s="183"/>
      <c r="J5616" s="184">
        <f>ROUND(I5616*H5616,2)</f>
        <v>0</v>
      </c>
      <c r="K5616" s="180" t="s">
        <v>3</v>
      </c>
      <c r="L5616" s="37"/>
      <c r="M5616" s="185" t="s">
        <v>3</v>
      </c>
      <c r="N5616" s="186" t="s">
        <v>43</v>
      </c>
      <c r="O5616" s="70"/>
      <c r="P5616" s="187">
        <f>O5616*H5616</f>
        <v>0</v>
      </c>
      <c r="Q5616" s="187">
        <v>0</v>
      </c>
      <c r="R5616" s="187">
        <f>Q5616*H5616</f>
        <v>0</v>
      </c>
      <c r="S5616" s="187">
        <v>0</v>
      </c>
      <c r="T5616" s="188">
        <f>S5616*H5616</f>
        <v>0</v>
      </c>
      <c r="AR5616" s="189" t="s">
        <v>265</v>
      </c>
      <c r="AT5616" s="189" t="s">
        <v>179</v>
      </c>
      <c r="AU5616" s="189" t="s">
        <v>79</v>
      </c>
      <c r="AY5616" s="18" t="s">
        <v>177</v>
      </c>
      <c r="BE5616" s="190">
        <f>IF(N5616="základní",J5616,0)</f>
        <v>0</v>
      </c>
      <c r="BF5616" s="190">
        <f>IF(N5616="snížená",J5616,0)</f>
        <v>0</v>
      </c>
      <c r="BG5616" s="190">
        <f>IF(N5616="zákl. přenesená",J5616,0)</f>
        <v>0</v>
      </c>
      <c r="BH5616" s="190">
        <f>IF(N5616="sníž. přenesená",J5616,0)</f>
        <v>0</v>
      </c>
      <c r="BI5616" s="190">
        <f>IF(N5616="nulová",J5616,0)</f>
        <v>0</v>
      </c>
      <c r="BJ5616" s="18" t="s">
        <v>79</v>
      </c>
      <c r="BK5616" s="190">
        <f>ROUND(I5616*H5616,2)</f>
        <v>0</v>
      </c>
      <c r="BL5616" s="18" t="s">
        <v>265</v>
      </c>
      <c r="BM5616" s="189" t="s">
        <v>3830</v>
      </c>
    </row>
    <row r="5617" spans="2:51" s="12" customFormat="1" ht="12">
      <c r="B5617" s="194"/>
      <c r="D5617" s="191" t="s">
        <v>188</v>
      </c>
      <c r="E5617" s="195" t="s">
        <v>3</v>
      </c>
      <c r="F5617" s="196" t="s">
        <v>2071</v>
      </c>
      <c r="H5617" s="197">
        <v>1</v>
      </c>
      <c r="I5617" s="198"/>
      <c r="L5617" s="194"/>
      <c r="M5617" s="229"/>
      <c r="N5617" s="230"/>
      <c r="O5617" s="230"/>
      <c r="P5617" s="230"/>
      <c r="Q5617" s="230"/>
      <c r="R5617" s="230"/>
      <c r="S5617" s="230"/>
      <c r="T5617" s="231"/>
      <c r="AT5617" s="195" t="s">
        <v>188</v>
      </c>
      <c r="AU5617" s="195" t="s">
        <v>79</v>
      </c>
      <c r="AV5617" s="12" t="s">
        <v>81</v>
      </c>
      <c r="AW5617" s="12" t="s">
        <v>34</v>
      </c>
      <c r="AX5617" s="12" t="s">
        <v>79</v>
      </c>
      <c r="AY5617" s="195" t="s">
        <v>177</v>
      </c>
    </row>
    <row r="5618" spans="2:12" s="1" customFormat="1" ht="6.95" customHeight="1">
      <c r="B5618" s="53"/>
      <c r="C5618" s="54"/>
      <c r="D5618" s="54"/>
      <c r="E5618" s="54"/>
      <c r="F5618" s="54"/>
      <c r="G5618" s="54"/>
      <c r="H5618" s="54"/>
      <c r="I5618" s="139"/>
      <c r="J5618" s="54"/>
      <c r="K5618" s="54"/>
      <c r="L5618" s="37"/>
    </row>
  </sheetData>
  <autoFilter ref="C113:K5617"/>
  <mergeCells count="12">
    <mergeCell ref="E7:H7"/>
    <mergeCell ref="E9:H9"/>
    <mergeCell ref="E11:H11"/>
    <mergeCell ref="E20:H20"/>
    <mergeCell ref="E29:H29"/>
    <mergeCell ref="E50:H50"/>
    <mergeCell ref="E52:H52"/>
    <mergeCell ref="E54:H54"/>
    <mergeCell ref="E102:H102"/>
    <mergeCell ref="E104:H104"/>
    <mergeCell ref="E106:H10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89</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3831</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ROUND(J96,2)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ROUND((SUM(BE96:BE300)),2)</f>
        <v>0</v>
      </c>
      <c r="I35" s="131">
        <v>0.21</v>
      </c>
      <c r="J35" s="130">
        <f>ROUND(((SUM(BE96:BE300))*I35),2)</f>
        <v>0</v>
      </c>
      <c r="L35" s="37"/>
    </row>
    <row r="36" spans="2:12" s="1" customFormat="1" ht="14.4" customHeight="1">
      <c r="B36" s="37"/>
      <c r="E36" s="31" t="s">
        <v>44</v>
      </c>
      <c r="F36" s="130">
        <f>ROUND((SUM(BF96:BF300)),2)</f>
        <v>0</v>
      </c>
      <c r="I36" s="131">
        <v>0.15</v>
      </c>
      <c r="J36" s="130">
        <f>ROUND(((SUM(BF96:BF300))*I36),2)</f>
        <v>0</v>
      </c>
      <c r="L36" s="37"/>
    </row>
    <row r="37" spans="2:12" s="1" customFormat="1" ht="14.4" customHeight="1" hidden="1">
      <c r="B37" s="37"/>
      <c r="E37" s="31" t="s">
        <v>45</v>
      </c>
      <c r="F37" s="130">
        <f>ROUND((SUM(BG96:BG300)),2)</f>
        <v>0</v>
      </c>
      <c r="I37" s="131">
        <v>0.21</v>
      </c>
      <c r="J37" s="130">
        <f>0</f>
        <v>0</v>
      </c>
      <c r="L37" s="37"/>
    </row>
    <row r="38" spans="2:12" s="1" customFormat="1" ht="14.4" customHeight="1" hidden="1">
      <c r="B38" s="37"/>
      <c r="E38" s="31" t="s">
        <v>46</v>
      </c>
      <c r="F38" s="130">
        <f>ROUND((SUM(BH96:BH300)),2)</f>
        <v>0</v>
      </c>
      <c r="I38" s="131">
        <v>0.15</v>
      </c>
      <c r="J38" s="130">
        <f>0</f>
        <v>0</v>
      </c>
      <c r="L38" s="37"/>
    </row>
    <row r="39" spans="2:12" s="1" customFormat="1" ht="14.4" customHeight="1" hidden="1">
      <c r="B39" s="37"/>
      <c r="E39" s="31" t="s">
        <v>47</v>
      </c>
      <c r="F39" s="130">
        <f>ROUND((SUM(BI96:BI300)),2)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02 - elektroinstalace - silnoproud</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J96</f>
        <v>0</v>
      </c>
      <c r="L63" s="37"/>
      <c r="AU63" s="18" t="s">
        <v>132</v>
      </c>
    </row>
    <row r="64" spans="2:12" s="8" customFormat="1" ht="24.95" customHeight="1">
      <c r="B64" s="145"/>
      <c r="D64" s="146" t="s">
        <v>3832</v>
      </c>
      <c r="E64" s="147"/>
      <c r="F64" s="147"/>
      <c r="G64" s="147"/>
      <c r="H64" s="147"/>
      <c r="I64" s="148"/>
      <c r="J64" s="149">
        <f>J97</f>
        <v>0</v>
      </c>
      <c r="L64" s="145"/>
    </row>
    <row r="65" spans="2:12" s="8" customFormat="1" ht="24.95" customHeight="1">
      <c r="B65" s="145"/>
      <c r="D65" s="146" t="s">
        <v>3833</v>
      </c>
      <c r="E65" s="147"/>
      <c r="F65" s="147"/>
      <c r="G65" s="147"/>
      <c r="H65" s="147"/>
      <c r="I65" s="148"/>
      <c r="J65" s="149">
        <f>J139</f>
        <v>0</v>
      </c>
      <c r="L65" s="145"/>
    </row>
    <row r="66" spans="2:12" s="8" customFormat="1" ht="24.95" customHeight="1">
      <c r="B66" s="145"/>
      <c r="D66" s="146" t="s">
        <v>3834</v>
      </c>
      <c r="E66" s="147"/>
      <c r="F66" s="147"/>
      <c r="G66" s="147"/>
      <c r="H66" s="147"/>
      <c r="I66" s="148"/>
      <c r="J66" s="149">
        <f>J159</f>
        <v>0</v>
      </c>
      <c r="L66" s="145"/>
    </row>
    <row r="67" spans="2:12" s="8" customFormat="1" ht="24.95" customHeight="1">
      <c r="B67" s="145"/>
      <c r="D67" s="146" t="s">
        <v>3835</v>
      </c>
      <c r="E67" s="147"/>
      <c r="F67" s="147"/>
      <c r="G67" s="147"/>
      <c r="H67" s="147"/>
      <c r="I67" s="148"/>
      <c r="J67" s="149">
        <f>J182</f>
        <v>0</v>
      </c>
      <c r="L67" s="145"/>
    </row>
    <row r="68" spans="2:12" s="8" customFormat="1" ht="24.95" customHeight="1">
      <c r="B68" s="145"/>
      <c r="D68" s="146" t="s">
        <v>3836</v>
      </c>
      <c r="E68" s="147"/>
      <c r="F68" s="147"/>
      <c r="G68" s="147"/>
      <c r="H68" s="147"/>
      <c r="I68" s="148"/>
      <c r="J68" s="149">
        <f>J199</f>
        <v>0</v>
      </c>
      <c r="L68" s="145"/>
    </row>
    <row r="69" spans="2:12" s="8" customFormat="1" ht="24.95" customHeight="1">
      <c r="B69" s="145"/>
      <c r="D69" s="146" t="s">
        <v>3837</v>
      </c>
      <c r="E69" s="147"/>
      <c r="F69" s="147"/>
      <c r="G69" s="147"/>
      <c r="H69" s="147"/>
      <c r="I69" s="148"/>
      <c r="J69" s="149">
        <f>J212</f>
        <v>0</v>
      </c>
      <c r="L69" s="145"/>
    </row>
    <row r="70" spans="2:12" s="8" customFormat="1" ht="24.95" customHeight="1">
      <c r="B70" s="145"/>
      <c r="D70" s="146" t="s">
        <v>3838</v>
      </c>
      <c r="E70" s="147"/>
      <c r="F70" s="147"/>
      <c r="G70" s="147"/>
      <c r="H70" s="147"/>
      <c r="I70" s="148"/>
      <c r="J70" s="149">
        <f>J218</f>
        <v>0</v>
      </c>
      <c r="L70" s="145"/>
    </row>
    <row r="71" spans="2:12" s="8" customFormat="1" ht="24.95" customHeight="1">
      <c r="B71" s="145"/>
      <c r="D71" s="146" t="s">
        <v>3839</v>
      </c>
      <c r="E71" s="147"/>
      <c r="F71" s="147"/>
      <c r="G71" s="147"/>
      <c r="H71" s="147"/>
      <c r="I71" s="148"/>
      <c r="J71" s="149">
        <f>J228</f>
        <v>0</v>
      </c>
      <c r="L71" s="145"/>
    </row>
    <row r="72" spans="2:12" s="8" customFormat="1" ht="24.95" customHeight="1">
      <c r="B72" s="145"/>
      <c r="D72" s="146" t="s">
        <v>3840</v>
      </c>
      <c r="E72" s="147"/>
      <c r="F72" s="147"/>
      <c r="G72" s="147"/>
      <c r="H72" s="147"/>
      <c r="I72" s="148"/>
      <c r="J72" s="149">
        <f>J245</f>
        <v>0</v>
      </c>
      <c r="L72" s="145"/>
    </row>
    <row r="73" spans="2:12" s="8" customFormat="1" ht="24.95" customHeight="1">
      <c r="B73" s="145"/>
      <c r="D73" s="146" t="s">
        <v>3841</v>
      </c>
      <c r="E73" s="147"/>
      <c r="F73" s="147"/>
      <c r="G73" s="147"/>
      <c r="H73" s="147"/>
      <c r="I73" s="148"/>
      <c r="J73" s="149">
        <f>J258</f>
        <v>0</v>
      </c>
      <c r="L73" s="145"/>
    </row>
    <row r="74" spans="2:12" s="8" customFormat="1" ht="24.95" customHeight="1">
      <c r="B74" s="145"/>
      <c r="D74" s="146" t="s">
        <v>3842</v>
      </c>
      <c r="E74" s="147"/>
      <c r="F74" s="147"/>
      <c r="G74" s="147"/>
      <c r="H74" s="147"/>
      <c r="I74" s="148"/>
      <c r="J74" s="149">
        <f>J263</f>
        <v>0</v>
      </c>
      <c r="L74" s="145"/>
    </row>
    <row r="75" spans="2:12" s="1" customFormat="1" ht="21.8" customHeight="1">
      <c r="B75" s="37"/>
      <c r="I75" s="122"/>
      <c r="L75" s="37"/>
    </row>
    <row r="76" spans="2:12" s="1" customFormat="1" ht="6.95" customHeight="1">
      <c r="B76" s="53"/>
      <c r="C76" s="54"/>
      <c r="D76" s="54"/>
      <c r="E76" s="54"/>
      <c r="F76" s="54"/>
      <c r="G76" s="54"/>
      <c r="H76" s="54"/>
      <c r="I76" s="139"/>
      <c r="J76" s="54"/>
      <c r="K76" s="54"/>
      <c r="L76" s="37"/>
    </row>
    <row r="80" spans="2:12" s="1" customFormat="1" ht="6.95" customHeight="1">
      <c r="B80" s="55"/>
      <c r="C80" s="56"/>
      <c r="D80" s="56"/>
      <c r="E80" s="56"/>
      <c r="F80" s="56"/>
      <c r="G80" s="56"/>
      <c r="H80" s="56"/>
      <c r="I80" s="140"/>
      <c r="J80" s="56"/>
      <c r="K80" s="56"/>
      <c r="L80" s="37"/>
    </row>
    <row r="81" spans="2:12" s="1" customFormat="1" ht="24.95" customHeight="1">
      <c r="B81" s="37"/>
      <c r="C81" s="22" t="s">
        <v>162</v>
      </c>
      <c r="I81" s="122"/>
      <c r="L81" s="37"/>
    </row>
    <row r="82" spans="2:12" s="1" customFormat="1" ht="6.95" customHeight="1">
      <c r="B82" s="37"/>
      <c r="I82" s="122"/>
      <c r="L82" s="37"/>
    </row>
    <row r="83" spans="2:12" s="1" customFormat="1" ht="12" customHeight="1">
      <c r="B83" s="37"/>
      <c r="C83" s="31" t="s">
        <v>17</v>
      </c>
      <c r="I83" s="122"/>
      <c r="L83" s="37"/>
    </row>
    <row r="84" spans="2:12" s="1" customFormat="1" ht="16.5" customHeight="1">
      <c r="B84" s="37"/>
      <c r="E84" s="121" t="str">
        <f>E7</f>
        <v>Stavební úpravy pavilonu I Nemocnice České Budějovice</v>
      </c>
      <c r="F84" s="31"/>
      <c r="G84" s="31"/>
      <c r="H84" s="31"/>
      <c r="I84" s="122"/>
      <c r="L84" s="37"/>
    </row>
    <row r="85" spans="2:12" ht="12" customHeight="1">
      <c r="B85" s="21"/>
      <c r="C85" s="31" t="s">
        <v>125</v>
      </c>
      <c r="L85" s="21"/>
    </row>
    <row r="86" spans="2:12" s="1" customFormat="1" ht="16.5" customHeight="1">
      <c r="B86" s="37"/>
      <c r="E86" s="121" t="s">
        <v>126</v>
      </c>
      <c r="F86" s="1"/>
      <c r="G86" s="1"/>
      <c r="H86" s="1"/>
      <c r="I86" s="122"/>
      <c r="L86" s="37"/>
    </row>
    <row r="87" spans="2:12" s="1" customFormat="1" ht="12" customHeight="1">
      <c r="B87" s="37"/>
      <c r="C87" s="31" t="s">
        <v>127</v>
      </c>
      <c r="I87" s="122"/>
      <c r="L87" s="37"/>
    </row>
    <row r="88" spans="2:12" s="1" customFormat="1" ht="16.5" customHeight="1">
      <c r="B88" s="37"/>
      <c r="E88" s="60" t="str">
        <f>E11</f>
        <v>02 - elektroinstalace - silnoproud</v>
      </c>
      <c r="F88" s="1"/>
      <c r="G88" s="1"/>
      <c r="H88" s="1"/>
      <c r="I88" s="122"/>
      <c r="L88" s="37"/>
    </row>
    <row r="89" spans="2:12" s="1" customFormat="1" ht="6.95" customHeight="1">
      <c r="B89" s="37"/>
      <c r="I89" s="122"/>
      <c r="L89" s="37"/>
    </row>
    <row r="90" spans="2:12" s="1" customFormat="1" ht="12" customHeight="1">
      <c r="B90" s="37"/>
      <c r="C90" s="31" t="s">
        <v>22</v>
      </c>
      <c r="F90" s="26" t="str">
        <f>F14</f>
        <v>České Budějovice</v>
      </c>
      <c r="I90" s="123" t="s">
        <v>24</v>
      </c>
      <c r="J90" s="62" t="str">
        <f>IF(J14="","",J14)</f>
        <v>12. 4. 2019</v>
      </c>
      <c r="L90" s="37"/>
    </row>
    <row r="91" spans="2:12" s="1" customFormat="1" ht="6.95" customHeight="1">
      <c r="B91" s="37"/>
      <c r="I91" s="122"/>
      <c r="L91" s="37"/>
    </row>
    <row r="92" spans="2:12" s="1" customFormat="1" ht="27.9" customHeight="1">
      <c r="B92" s="37"/>
      <c r="C92" s="31" t="s">
        <v>26</v>
      </c>
      <c r="F92" s="26" t="str">
        <f>E17</f>
        <v xml:space="preserve"> </v>
      </c>
      <c r="I92" s="123" t="s">
        <v>32</v>
      </c>
      <c r="J92" s="35" t="str">
        <f>E23</f>
        <v>ARKUS5, s.r.o., České Budějovice</v>
      </c>
      <c r="L92" s="37"/>
    </row>
    <row r="93" spans="2:12" s="1" customFormat="1" ht="15.15" customHeight="1">
      <c r="B93" s="37"/>
      <c r="C93" s="31" t="s">
        <v>30</v>
      </c>
      <c r="F93" s="26" t="str">
        <f>IF(E20="","",E20)</f>
        <v>Vyplň údaj</v>
      </c>
      <c r="I93" s="123" t="s">
        <v>35</v>
      </c>
      <c r="J93" s="35" t="str">
        <f>E26</f>
        <v xml:space="preserve"> </v>
      </c>
      <c r="L93" s="37"/>
    </row>
    <row r="94" spans="2:12" s="1" customFormat="1" ht="10.3" customHeight="1">
      <c r="B94" s="37"/>
      <c r="I94" s="122"/>
      <c r="L94" s="37"/>
    </row>
    <row r="95" spans="2:20" s="10" customFormat="1" ht="29.25" customHeight="1">
      <c r="B95" s="155"/>
      <c r="C95" s="156" t="s">
        <v>163</v>
      </c>
      <c r="D95" s="157" t="s">
        <v>57</v>
      </c>
      <c r="E95" s="157" t="s">
        <v>53</v>
      </c>
      <c r="F95" s="157" t="s">
        <v>54</v>
      </c>
      <c r="G95" s="157" t="s">
        <v>164</v>
      </c>
      <c r="H95" s="157" t="s">
        <v>165</v>
      </c>
      <c r="I95" s="158" t="s">
        <v>166</v>
      </c>
      <c r="J95" s="157" t="s">
        <v>131</v>
      </c>
      <c r="K95" s="159" t="s">
        <v>167</v>
      </c>
      <c r="L95" s="155"/>
      <c r="M95" s="78" t="s">
        <v>3</v>
      </c>
      <c r="N95" s="79" t="s">
        <v>42</v>
      </c>
      <c r="O95" s="79" t="s">
        <v>168</v>
      </c>
      <c r="P95" s="79" t="s">
        <v>169</v>
      </c>
      <c r="Q95" s="79" t="s">
        <v>170</v>
      </c>
      <c r="R95" s="79" t="s">
        <v>171</v>
      </c>
      <c r="S95" s="79" t="s">
        <v>172</v>
      </c>
      <c r="T95" s="80" t="s">
        <v>173</v>
      </c>
    </row>
    <row r="96" spans="2:63" s="1" customFormat="1" ht="22.8" customHeight="1">
      <c r="B96" s="37"/>
      <c r="C96" s="83" t="s">
        <v>174</v>
      </c>
      <c r="I96" s="122"/>
      <c r="J96" s="160">
        <f>BK96</f>
        <v>0</v>
      </c>
      <c r="L96" s="37"/>
      <c r="M96" s="81"/>
      <c r="N96" s="66"/>
      <c r="O96" s="66"/>
      <c r="P96" s="161">
        <f>P97+P139+P159+P182+P199+P212+P218+P228+P245+P258+P263</f>
        <v>0</v>
      </c>
      <c r="Q96" s="66"/>
      <c r="R96" s="161">
        <f>R97+R139+R159+R182+R199+R212+R218+R228+R245+R258+R263</f>
        <v>0</v>
      </c>
      <c r="S96" s="66"/>
      <c r="T96" s="162">
        <f>T97+T139+T159+T182+T199+T212+T218+T228+T245+T258+T263</f>
        <v>0</v>
      </c>
      <c r="AT96" s="18" t="s">
        <v>71</v>
      </c>
      <c r="AU96" s="18" t="s">
        <v>132</v>
      </c>
      <c r="BK96" s="163">
        <f>BK97+BK139+BK159+BK182+BK199+BK212+BK218+BK228+BK245+BK258+BK263</f>
        <v>0</v>
      </c>
    </row>
    <row r="97" spans="2:63" s="11" customFormat="1" ht="25.9" customHeight="1">
      <c r="B97" s="164"/>
      <c r="D97" s="165" t="s">
        <v>71</v>
      </c>
      <c r="E97" s="166" t="s">
        <v>3843</v>
      </c>
      <c r="F97" s="166" t="s">
        <v>3844</v>
      </c>
      <c r="I97" s="167"/>
      <c r="J97" s="168">
        <f>BK97</f>
        <v>0</v>
      </c>
      <c r="L97" s="164"/>
      <c r="M97" s="169"/>
      <c r="N97" s="170"/>
      <c r="O97" s="170"/>
      <c r="P97" s="171">
        <f>SUM(P98:P138)</f>
        <v>0</v>
      </c>
      <c r="Q97" s="170"/>
      <c r="R97" s="171">
        <f>SUM(R98:R138)</f>
        <v>0</v>
      </c>
      <c r="S97" s="170"/>
      <c r="T97" s="172">
        <f>SUM(T98:T138)</f>
        <v>0</v>
      </c>
      <c r="AR97" s="165" t="s">
        <v>79</v>
      </c>
      <c r="AT97" s="173" t="s">
        <v>71</v>
      </c>
      <c r="AU97" s="173" t="s">
        <v>72</v>
      </c>
      <c r="AY97" s="165" t="s">
        <v>177</v>
      </c>
      <c r="BK97" s="174">
        <f>SUM(BK98:BK138)</f>
        <v>0</v>
      </c>
    </row>
    <row r="98" spans="2:65" s="1" customFormat="1" ht="16.5" customHeight="1">
      <c r="B98" s="177"/>
      <c r="C98" s="178" t="s">
        <v>79</v>
      </c>
      <c r="D98" s="178" t="s">
        <v>179</v>
      </c>
      <c r="E98" s="179" t="s">
        <v>3845</v>
      </c>
      <c r="F98" s="180" t="s">
        <v>3846</v>
      </c>
      <c r="G98" s="181" t="s">
        <v>494</v>
      </c>
      <c r="H98" s="182">
        <v>3000</v>
      </c>
      <c r="I98" s="183"/>
      <c r="J98" s="184">
        <f>ROUND(I98*H98,2)</f>
        <v>0</v>
      </c>
      <c r="K98" s="180" t="s">
        <v>3</v>
      </c>
      <c r="L98" s="37"/>
      <c r="M98" s="185" t="s">
        <v>3</v>
      </c>
      <c r="N98" s="186" t="s">
        <v>43</v>
      </c>
      <c r="O98" s="70"/>
      <c r="P98" s="187">
        <f>O98*H98</f>
        <v>0</v>
      </c>
      <c r="Q98" s="187">
        <v>0</v>
      </c>
      <c r="R98" s="187">
        <f>Q98*H98</f>
        <v>0</v>
      </c>
      <c r="S98" s="187">
        <v>0</v>
      </c>
      <c r="T98" s="188">
        <f>S98*H98</f>
        <v>0</v>
      </c>
      <c r="AR98" s="189" t="s">
        <v>184</v>
      </c>
      <c r="AT98" s="189" t="s">
        <v>179</v>
      </c>
      <c r="AU98" s="189" t="s">
        <v>79</v>
      </c>
      <c r="AY98" s="18" t="s">
        <v>177</v>
      </c>
      <c r="BE98" s="190">
        <f>IF(N98="základní",J98,0)</f>
        <v>0</v>
      </c>
      <c r="BF98" s="190">
        <f>IF(N98="snížená",J98,0)</f>
        <v>0</v>
      </c>
      <c r="BG98" s="190">
        <f>IF(N98="zákl. přenesená",J98,0)</f>
        <v>0</v>
      </c>
      <c r="BH98" s="190">
        <f>IF(N98="sníž. přenesená",J98,0)</f>
        <v>0</v>
      </c>
      <c r="BI98" s="190">
        <f>IF(N98="nulová",J98,0)</f>
        <v>0</v>
      </c>
      <c r="BJ98" s="18" t="s">
        <v>79</v>
      </c>
      <c r="BK98" s="190">
        <f>ROUND(I98*H98,2)</f>
        <v>0</v>
      </c>
      <c r="BL98" s="18" t="s">
        <v>184</v>
      </c>
      <c r="BM98" s="189" t="s">
        <v>81</v>
      </c>
    </row>
    <row r="99" spans="2:65" s="1" customFormat="1" ht="16.5" customHeight="1">
      <c r="B99" s="177"/>
      <c r="C99" s="178" t="s">
        <v>81</v>
      </c>
      <c r="D99" s="178" t="s">
        <v>179</v>
      </c>
      <c r="E99" s="179" t="s">
        <v>3847</v>
      </c>
      <c r="F99" s="180" t="s">
        <v>3848</v>
      </c>
      <c r="G99" s="181" t="s">
        <v>494</v>
      </c>
      <c r="H99" s="182">
        <v>18000</v>
      </c>
      <c r="I99" s="183"/>
      <c r="J99" s="184">
        <f>ROUND(I99*H99,2)</f>
        <v>0</v>
      </c>
      <c r="K99" s="180" t="s">
        <v>3</v>
      </c>
      <c r="L99" s="37"/>
      <c r="M99" s="185" t="s">
        <v>3</v>
      </c>
      <c r="N99" s="186" t="s">
        <v>43</v>
      </c>
      <c r="O99" s="70"/>
      <c r="P99" s="187">
        <f>O99*H99</f>
        <v>0</v>
      </c>
      <c r="Q99" s="187">
        <v>0</v>
      </c>
      <c r="R99" s="187">
        <f>Q99*H99</f>
        <v>0</v>
      </c>
      <c r="S99" s="187">
        <v>0</v>
      </c>
      <c r="T99" s="188">
        <f>S99*H99</f>
        <v>0</v>
      </c>
      <c r="AR99" s="189" t="s">
        <v>184</v>
      </c>
      <c r="AT99" s="189" t="s">
        <v>179</v>
      </c>
      <c r="AU99" s="189" t="s">
        <v>79</v>
      </c>
      <c r="AY99" s="18" t="s">
        <v>177</v>
      </c>
      <c r="BE99" s="190">
        <f>IF(N99="základní",J99,0)</f>
        <v>0</v>
      </c>
      <c r="BF99" s="190">
        <f>IF(N99="snížená",J99,0)</f>
        <v>0</v>
      </c>
      <c r="BG99" s="190">
        <f>IF(N99="zákl. přenesená",J99,0)</f>
        <v>0</v>
      </c>
      <c r="BH99" s="190">
        <f>IF(N99="sníž. přenesená",J99,0)</f>
        <v>0</v>
      </c>
      <c r="BI99" s="190">
        <f>IF(N99="nulová",J99,0)</f>
        <v>0</v>
      </c>
      <c r="BJ99" s="18" t="s">
        <v>79</v>
      </c>
      <c r="BK99" s="190">
        <f>ROUND(I99*H99,2)</f>
        <v>0</v>
      </c>
      <c r="BL99" s="18" t="s">
        <v>184</v>
      </c>
      <c r="BM99" s="189" t="s">
        <v>184</v>
      </c>
    </row>
    <row r="100" spans="2:65" s="1" customFormat="1" ht="16.5" customHeight="1">
      <c r="B100" s="177"/>
      <c r="C100" s="178" t="s">
        <v>194</v>
      </c>
      <c r="D100" s="178" t="s">
        <v>179</v>
      </c>
      <c r="E100" s="179" t="s">
        <v>3849</v>
      </c>
      <c r="F100" s="180" t="s">
        <v>3850</v>
      </c>
      <c r="G100" s="181" t="s">
        <v>494</v>
      </c>
      <c r="H100" s="182">
        <v>19500</v>
      </c>
      <c r="I100" s="183"/>
      <c r="J100" s="184">
        <f>ROUND(I100*H100,2)</f>
        <v>0</v>
      </c>
      <c r="K100" s="180" t="s">
        <v>3</v>
      </c>
      <c r="L100" s="37"/>
      <c r="M100" s="185" t="s">
        <v>3</v>
      </c>
      <c r="N100" s="186" t="s">
        <v>43</v>
      </c>
      <c r="O100" s="70"/>
      <c r="P100" s="187">
        <f>O100*H100</f>
        <v>0</v>
      </c>
      <c r="Q100" s="187">
        <v>0</v>
      </c>
      <c r="R100" s="187">
        <f>Q100*H100</f>
        <v>0</v>
      </c>
      <c r="S100" s="187">
        <v>0</v>
      </c>
      <c r="T100" s="188">
        <f>S100*H100</f>
        <v>0</v>
      </c>
      <c r="AR100" s="189" t="s">
        <v>184</v>
      </c>
      <c r="AT100" s="189" t="s">
        <v>179</v>
      </c>
      <c r="AU100" s="189" t="s">
        <v>79</v>
      </c>
      <c r="AY100" s="18" t="s">
        <v>177</v>
      </c>
      <c r="BE100" s="190">
        <f>IF(N100="základní",J100,0)</f>
        <v>0</v>
      </c>
      <c r="BF100" s="190">
        <f>IF(N100="snížená",J100,0)</f>
        <v>0</v>
      </c>
      <c r="BG100" s="190">
        <f>IF(N100="zákl. přenesená",J100,0)</f>
        <v>0</v>
      </c>
      <c r="BH100" s="190">
        <f>IF(N100="sníž. přenesená",J100,0)</f>
        <v>0</v>
      </c>
      <c r="BI100" s="190">
        <f>IF(N100="nulová",J100,0)</f>
        <v>0</v>
      </c>
      <c r="BJ100" s="18" t="s">
        <v>79</v>
      </c>
      <c r="BK100" s="190">
        <f>ROUND(I100*H100,2)</f>
        <v>0</v>
      </c>
      <c r="BL100" s="18" t="s">
        <v>184</v>
      </c>
      <c r="BM100" s="189" t="s">
        <v>208</v>
      </c>
    </row>
    <row r="101" spans="2:65" s="1" customFormat="1" ht="16.5" customHeight="1">
      <c r="B101" s="177"/>
      <c r="C101" s="178" t="s">
        <v>184</v>
      </c>
      <c r="D101" s="178" t="s">
        <v>179</v>
      </c>
      <c r="E101" s="179" t="s">
        <v>3851</v>
      </c>
      <c r="F101" s="180" t="s">
        <v>3852</v>
      </c>
      <c r="G101" s="181" t="s">
        <v>494</v>
      </c>
      <c r="H101" s="182">
        <v>80</v>
      </c>
      <c r="I101" s="183"/>
      <c r="J101" s="184">
        <f>ROUND(I101*H101,2)</f>
        <v>0</v>
      </c>
      <c r="K101" s="180" t="s">
        <v>3</v>
      </c>
      <c r="L101" s="37"/>
      <c r="M101" s="185" t="s">
        <v>3</v>
      </c>
      <c r="N101" s="186" t="s">
        <v>43</v>
      </c>
      <c r="O101" s="70"/>
      <c r="P101" s="187">
        <f>O101*H101</f>
        <v>0</v>
      </c>
      <c r="Q101" s="187">
        <v>0</v>
      </c>
      <c r="R101" s="187">
        <f>Q101*H101</f>
        <v>0</v>
      </c>
      <c r="S101" s="187">
        <v>0</v>
      </c>
      <c r="T101" s="188">
        <f>S101*H101</f>
        <v>0</v>
      </c>
      <c r="AR101" s="189" t="s">
        <v>184</v>
      </c>
      <c r="AT101" s="189" t="s">
        <v>179</v>
      </c>
      <c r="AU101" s="189" t="s">
        <v>79</v>
      </c>
      <c r="AY101" s="18" t="s">
        <v>177</v>
      </c>
      <c r="BE101" s="190">
        <f>IF(N101="základní",J101,0)</f>
        <v>0</v>
      </c>
      <c r="BF101" s="190">
        <f>IF(N101="snížená",J101,0)</f>
        <v>0</v>
      </c>
      <c r="BG101" s="190">
        <f>IF(N101="zákl. přenesená",J101,0)</f>
        <v>0</v>
      </c>
      <c r="BH101" s="190">
        <f>IF(N101="sníž. přenesená",J101,0)</f>
        <v>0</v>
      </c>
      <c r="BI101" s="190">
        <f>IF(N101="nulová",J101,0)</f>
        <v>0</v>
      </c>
      <c r="BJ101" s="18" t="s">
        <v>79</v>
      </c>
      <c r="BK101" s="190">
        <f>ROUND(I101*H101,2)</f>
        <v>0</v>
      </c>
      <c r="BL101" s="18" t="s">
        <v>184</v>
      </c>
      <c r="BM101" s="189" t="s">
        <v>218</v>
      </c>
    </row>
    <row r="102" spans="2:65" s="1" customFormat="1" ht="16.5" customHeight="1">
      <c r="B102" s="177"/>
      <c r="C102" s="178" t="s">
        <v>203</v>
      </c>
      <c r="D102" s="178" t="s">
        <v>179</v>
      </c>
      <c r="E102" s="179" t="s">
        <v>3853</v>
      </c>
      <c r="F102" s="180" t="s">
        <v>3854</v>
      </c>
      <c r="G102" s="181" t="s">
        <v>494</v>
      </c>
      <c r="H102" s="182">
        <v>1890</v>
      </c>
      <c r="I102" s="183"/>
      <c r="J102" s="184">
        <f>ROUND(I102*H102,2)</f>
        <v>0</v>
      </c>
      <c r="K102" s="180" t="s">
        <v>3</v>
      </c>
      <c r="L102" s="37"/>
      <c r="M102" s="185" t="s">
        <v>3</v>
      </c>
      <c r="N102" s="186" t="s">
        <v>43</v>
      </c>
      <c r="O102" s="70"/>
      <c r="P102" s="187">
        <f>O102*H102</f>
        <v>0</v>
      </c>
      <c r="Q102" s="187">
        <v>0</v>
      </c>
      <c r="R102" s="187">
        <f>Q102*H102</f>
        <v>0</v>
      </c>
      <c r="S102" s="187">
        <v>0</v>
      </c>
      <c r="T102" s="188">
        <f>S102*H102</f>
        <v>0</v>
      </c>
      <c r="AR102" s="189" t="s">
        <v>184</v>
      </c>
      <c r="AT102" s="189" t="s">
        <v>179</v>
      </c>
      <c r="AU102" s="189" t="s">
        <v>79</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184</v>
      </c>
      <c r="BM102" s="189" t="s">
        <v>111</v>
      </c>
    </row>
    <row r="103" spans="2:65" s="1" customFormat="1" ht="16.5" customHeight="1">
      <c r="B103" s="177"/>
      <c r="C103" s="178" t="s">
        <v>208</v>
      </c>
      <c r="D103" s="178" t="s">
        <v>179</v>
      </c>
      <c r="E103" s="179" t="s">
        <v>3855</v>
      </c>
      <c r="F103" s="180" t="s">
        <v>3856</v>
      </c>
      <c r="G103" s="181" t="s">
        <v>494</v>
      </c>
      <c r="H103" s="182">
        <v>20</v>
      </c>
      <c r="I103" s="183"/>
      <c r="J103" s="184">
        <f>ROUND(I103*H103,2)</f>
        <v>0</v>
      </c>
      <c r="K103" s="180" t="s">
        <v>3</v>
      </c>
      <c r="L103" s="37"/>
      <c r="M103" s="185" t="s">
        <v>3</v>
      </c>
      <c r="N103" s="186" t="s">
        <v>43</v>
      </c>
      <c r="O103" s="70"/>
      <c r="P103" s="187">
        <f>O103*H103</f>
        <v>0</v>
      </c>
      <c r="Q103" s="187">
        <v>0</v>
      </c>
      <c r="R103" s="187">
        <f>Q103*H103</f>
        <v>0</v>
      </c>
      <c r="S103" s="187">
        <v>0</v>
      </c>
      <c r="T103" s="188">
        <f>S103*H103</f>
        <v>0</v>
      </c>
      <c r="AR103" s="189" t="s">
        <v>184</v>
      </c>
      <c r="AT103" s="189" t="s">
        <v>179</v>
      </c>
      <c r="AU103" s="189" t="s">
        <v>79</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242</v>
      </c>
    </row>
    <row r="104" spans="2:65" s="1" customFormat="1" ht="16.5" customHeight="1">
      <c r="B104" s="177"/>
      <c r="C104" s="178" t="s">
        <v>213</v>
      </c>
      <c r="D104" s="178" t="s">
        <v>179</v>
      </c>
      <c r="E104" s="179" t="s">
        <v>3857</v>
      </c>
      <c r="F104" s="180" t="s">
        <v>3858</v>
      </c>
      <c r="G104" s="181" t="s">
        <v>494</v>
      </c>
      <c r="H104" s="182">
        <v>330</v>
      </c>
      <c r="I104" s="183"/>
      <c r="J104" s="184">
        <f>ROUND(I104*H104,2)</f>
        <v>0</v>
      </c>
      <c r="K104" s="180" t="s">
        <v>3</v>
      </c>
      <c r="L104" s="37"/>
      <c r="M104" s="185" t="s">
        <v>3</v>
      </c>
      <c r="N104" s="186" t="s">
        <v>43</v>
      </c>
      <c r="O104" s="70"/>
      <c r="P104" s="187">
        <f>O104*H104</f>
        <v>0</v>
      </c>
      <c r="Q104" s="187">
        <v>0</v>
      </c>
      <c r="R104" s="187">
        <f>Q104*H104</f>
        <v>0</v>
      </c>
      <c r="S104" s="187">
        <v>0</v>
      </c>
      <c r="T104" s="188">
        <f>S104*H104</f>
        <v>0</v>
      </c>
      <c r="AR104" s="189" t="s">
        <v>184</v>
      </c>
      <c r="AT104" s="189" t="s">
        <v>179</v>
      </c>
      <c r="AU104" s="189" t="s">
        <v>79</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184</v>
      </c>
      <c r="BM104" s="189" t="s">
        <v>254</v>
      </c>
    </row>
    <row r="105" spans="2:65" s="1" customFormat="1" ht="16.5" customHeight="1">
      <c r="B105" s="177"/>
      <c r="C105" s="178" t="s">
        <v>218</v>
      </c>
      <c r="D105" s="178" t="s">
        <v>179</v>
      </c>
      <c r="E105" s="179" t="s">
        <v>3859</v>
      </c>
      <c r="F105" s="180" t="s">
        <v>3860</v>
      </c>
      <c r="G105" s="181" t="s">
        <v>494</v>
      </c>
      <c r="H105" s="182">
        <v>90</v>
      </c>
      <c r="I105" s="183"/>
      <c r="J105" s="184">
        <f>ROUND(I105*H105,2)</f>
        <v>0</v>
      </c>
      <c r="K105" s="180" t="s">
        <v>3</v>
      </c>
      <c r="L105" s="37"/>
      <c r="M105" s="185" t="s">
        <v>3</v>
      </c>
      <c r="N105" s="186" t="s">
        <v>43</v>
      </c>
      <c r="O105" s="70"/>
      <c r="P105" s="187">
        <f>O105*H105</f>
        <v>0</v>
      </c>
      <c r="Q105" s="187">
        <v>0</v>
      </c>
      <c r="R105" s="187">
        <f>Q105*H105</f>
        <v>0</v>
      </c>
      <c r="S105" s="187">
        <v>0</v>
      </c>
      <c r="T105" s="188">
        <f>S105*H105</f>
        <v>0</v>
      </c>
      <c r="AR105" s="189" t="s">
        <v>184</v>
      </c>
      <c r="AT105" s="189" t="s">
        <v>179</v>
      </c>
      <c r="AU105" s="189" t="s">
        <v>79</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184</v>
      </c>
      <c r="BM105" s="189" t="s">
        <v>265</v>
      </c>
    </row>
    <row r="106" spans="2:65" s="1" customFormat="1" ht="16.5" customHeight="1">
      <c r="B106" s="177"/>
      <c r="C106" s="178" t="s">
        <v>225</v>
      </c>
      <c r="D106" s="178" t="s">
        <v>179</v>
      </c>
      <c r="E106" s="179" t="s">
        <v>3861</v>
      </c>
      <c r="F106" s="180" t="s">
        <v>3862</v>
      </c>
      <c r="G106" s="181" t="s">
        <v>494</v>
      </c>
      <c r="H106" s="182">
        <v>330</v>
      </c>
      <c r="I106" s="183"/>
      <c r="J106" s="184">
        <f>ROUND(I106*H106,2)</f>
        <v>0</v>
      </c>
      <c r="K106" s="180" t="s">
        <v>3</v>
      </c>
      <c r="L106" s="37"/>
      <c r="M106" s="185" t="s">
        <v>3</v>
      </c>
      <c r="N106" s="186" t="s">
        <v>43</v>
      </c>
      <c r="O106" s="70"/>
      <c r="P106" s="187">
        <f>O106*H106</f>
        <v>0</v>
      </c>
      <c r="Q106" s="187">
        <v>0</v>
      </c>
      <c r="R106" s="187">
        <f>Q106*H106</f>
        <v>0</v>
      </c>
      <c r="S106" s="187">
        <v>0</v>
      </c>
      <c r="T106" s="188">
        <f>S106*H106</f>
        <v>0</v>
      </c>
      <c r="AR106" s="189" t="s">
        <v>184</v>
      </c>
      <c r="AT106" s="189" t="s">
        <v>179</v>
      </c>
      <c r="AU106" s="189" t="s">
        <v>79</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277</v>
      </c>
    </row>
    <row r="107" spans="2:65" s="1" customFormat="1" ht="16.5" customHeight="1">
      <c r="B107" s="177"/>
      <c r="C107" s="178" t="s">
        <v>111</v>
      </c>
      <c r="D107" s="178" t="s">
        <v>179</v>
      </c>
      <c r="E107" s="179" t="s">
        <v>3863</v>
      </c>
      <c r="F107" s="180" t="s">
        <v>3864</v>
      </c>
      <c r="G107" s="181" t="s">
        <v>494</v>
      </c>
      <c r="H107" s="182">
        <v>60</v>
      </c>
      <c r="I107" s="183"/>
      <c r="J107" s="184">
        <f>ROUND(I107*H107,2)</f>
        <v>0</v>
      </c>
      <c r="K107" s="180" t="s">
        <v>3</v>
      </c>
      <c r="L107" s="37"/>
      <c r="M107" s="185" t="s">
        <v>3</v>
      </c>
      <c r="N107" s="186" t="s">
        <v>43</v>
      </c>
      <c r="O107" s="70"/>
      <c r="P107" s="187">
        <f>O107*H107</f>
        <v>0</v>
      </c>
      <c r="Q107" s="187">
        <v>0</v>
      </c>
      <c r="R107" s="187">
        <f>Q107*H107</f>
        <v>0</v>
      </c>
      <c r="S107" s="187">
        <v>0</v>
      </c>
      <c r="T107" s="188">
        <f>S107*H107</f>
        <v>0</v>
      </c>
      <c r="AR107" s="189" t="s">
        <v>184</v>
      </c>
      <c r="AT107" s="189" t="s">
        <v>179</v>
      </c>
      <c r="AU107" s="189" t="s">
        <v>79</v>
      </c>
      <c r="AY107" s="18" t="s">
        <v>177</v>
      </c>
      <c r="BE107" s="190">
        <f>IF(N107="základní",J107,0)</f>
        <v>0</v>
      </c>
      <c r="BF107" s="190">
        <f>IF(N107="snížená",J107,0)</f>
        <v>0</v>
      </c>
      <c r="BG107" s="190">
        <f>IF(N107="zákl. přenesená",J107,0)</f>
        <v>0</v>
      </c>
      <c r="BH107" s="190">
        <f>IF(N107="sníž. přenesená",J107,0)</f>
        <v>0</v>
      </c>
      <c r="BI107" s="190">
        <f>IF(N107="nulová",J107,0)</f>
        <v>0</v>
      </c>
      <c r="BJ107" s="18" t="s">
        <v>79</v>
      </c>
      <c r="BK107" s="190">
        <f>ROUND(I107*H107,2)</f>
        <v>0</v>
      </c>
      <c r="BL107" s="18" t="s">
        <v>184</v>
      </c>
      <c r="BM107" s="189" t="s">
        <v>298</v>
      </c>
    </row>
    <row r="108" spans="2:65" s="1" customFormat="1" ht="16.5" customHeight="1">
      <c r="B108" s="177"/>
      <c r="C108" s="178" t="s">
        <v>236</v>
      </c>
      <c r="D108" s="178" t="s">
        <v>179</v>
      </c>
      <c r="E108" s="179" t="s">
        <v>3865</v>
      </c>
      <c r="F108" s="180" t="s">
        <v>3866</v>
      </c>
      <c r="G108" s="181" t="s">
        <v>494</v>
      </c>
      <c r="H108" s="182">
        <v>150</v>
      </c>
      <c r="I108" s="183"/>
      <c r="J108" s="184">
        <f>ROUND(I108*H108,2)</f>
        <v>0</v>
      </c>
      <c r="K108" s="180" t="s">
        <v>3</v>
      </c>
      <c r="L108" s="37"/>
      <c r="M108" s="185" t="s">
        <v>3</v>
      </c>
      <c r="N108" s="186" t="s">
        <v>43</v>
      </c>
      <c r="O108" s="70"/>
      <c r="P108" s="187">
        <f>O108*H108</f>
        <v>0</v>
      </c>
      <c r="Q108" s="187">
        <v>0</v>
      </c>
      <c r="R108" s="187">
        <f>Q108*H108</f>
        <v>0</v>
      </c>
      <c r="S108" s="187">
        <v>0</v>
      </c>
      <c r="T108" s="188">
        <f>S108*H108</f>
        <v>0</v>
      </c>
      <c r="AR108" s="189" t="s">
        <v>184</v>
      </c>
      <c r="AT108" s="189" t="s">
        <v>179</v>
      </c>
      <c r="AU108" s="189" t="s">
        <v>79</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184</v>
      </c>
      <c r="BM108" s="189" t="s">
        <v>306</v>
      </c>
    </row>
    <row r="109" spans="2:65" s="1" customFormat="1" ht="16.5" customHeight="1">
      <c r="B109" s="177"/>
      <c r="C109" s="178" t="s">
        <v>242</v>
      </c>
      <c r="D109" s="178" t="s">
        <v>179</v>
      </c>
      <c r="E109" s="179" t="s">
        <v>3867</v>
      </c>
      <c r="F109" s="180" t="s">
        <v>3868</v>
      </c>
      <c r="G109" s="181" t="s">
        <v>494</v>
      </c>
      <c r="H109" s="182">
        <v>780</v>
      </c>
      <c r="I109" s="183"/>
      <c r="J109" s="184">
        <f>ROUND(I109*H109,2)</f>
        <v>0</v>
      </c>
      <c r="K109" s="180" t="s">
        <v>3</v>
      </c>
      <c r="L109" s="37"/>
      <c r="M109" s="185" t="s">
        <v>3</v>
      </c>
      <c r="N109" s="186" t="s">
        <v>43</v>
      </c>
      <c r="O109" s="70"/>
      <c r="P109" s="187">
        <f>O109*H109</f>
        <v>0</v>
      </c>
      <c r="Q109" s="187">
        <v>0</v>
      </c>
      <c r="R109" s="187">
        <f>Q109*H109</f>
        <v>0</v>
      </c>
      <c r="S109" s="187">
        <v>0</v>
      </c>
      <c r="T109" s="188">
        <f>S109*H109</f>
        <v>0</v>
      </c>
      <c r="AR109" s="189" t="s">
        <v>184</v>
      </c>
      <c r="AT109" s="189" t="s">
        <v>179</v>
      </c>
      <c r="AU109" s="189" t="s">
        <v>79</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317</v>
      </c>
    </row>
    <row r="110" spans="2:65" s="1" customFormat="1" ht="16.5" customHeight="1">
      <c r="B110" s="177"/>
      <c r="C110" s="178" t="s">
        <v>248</v>
      </c>
      <c r="D110" s="178" t="s">
        <v>179</v>
      </c>
      <c r="E110" s="179" t="s">
        <v>3869</v>
      </c>
      <c r="F110" s="180" t="s">
        <v>3870</v>
      </c>
      <c r="G110" s="181" t="s">
        <v>494</v>
      </c>
      <c r="H110" s="182">
        <v>80</v>
      </c>
      <c r="I110" s="183"/>
      <c r="J110" s="184">
        <f>ROUND(I110*H110,2)</f>
        <v>0</v>
      </c>
      <c r="K110" s="180" t="s">
        <v>3</v>
      </c>
      <c r="L110" s="37"/>
      <c r="M110" s="185" t="s">
        <v>3</v>
      </c>
      <c r="N110" s="186" t="s">
        <v>43</v>
      </c>
      <c r="O110" s="70"/>
      <c r="P110" s="187">
        <f>O110*H110</f>
        <v>0</v>
      </c>
      <c r="Q110" s="187">
        <v>0</v>
      </c>
      <c r="R110" s="187">
        <f>Q110*H110</f>
        <v>0</v>
      </c>
      <c r="S110" s="187">
        <v>0</v>
      </c>
      <c r="T110" s="188">
        <f>S110*H110</f>
        <v>0</v>
      </c>
      <c r="AR110" s="189" t="s">
        <v>184</v>
      </c>
      <c r="AT110" s="189" t="s">
        <v>179</v>
      </c>
      <c r="AU110" s="189" t="s">
        <v>79</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184</v>
      </c>
      <c r="BM110" s="189" t="s">
        <v>327</v>
      </c>
    </row>
    <row r="111" spans="2:65" s="1" customFormat="1" ht="16.5" customHeight="1">
      <c r="B111" s="177"/>
      <c r="C111" s="178" t="s">
        <v>254</v>
      </c>
      <c r="D111" s="178" t="s">
        <v>179</v>
      </c>
      <c r="E111" s="179" t="s">
        <v>3871</v>
      </c>
      <c r="F111" s="180" t="s">
        <v>3872</v>
      </c>
      <c r="G111" s="181" t="s">
        <v>494</v>
      </c>
      <c r="H111" s="182">
        <v>550</v>
      </c>
      <c r="I111" s="183"/>
      <c r="J111" s="184">
        <f>ROUND(I111*H111,2)</f>
        <v>0</v>
      </c>
      <c r="K111" s="180" t="s">
        <v>3</v>
      </c>
      <c r="L111" s="37"/>
      <c r="M111" s="185" t="s">
        <v>3</v>
      </c>
      <c r="N111" s="186" t="s">
        <v>43</v>
      </c>
      <c r="O111" s="70"/>
      <c r="P111" s="187">
        <f>O111*H111</f>
        <v>0</v>
      </c>
      <c r="Q111" s="187">
        <v>0</v>
      </c>
      <c r="R111" s="187">
        <f>Q111*H111</f>
        <v>0</v>
      </c>
      <c r="S111" s="187">
        <v>0</v>
      </c>
      <c r="T111" s="188">
        <f>S111*H111</f>
        <v>0</v>
      </c>
      <c r="AR111" s="189" t="s">
        <v>184</v>
      </c>
      <c r="AT111" s="189" t="s">
        <v>179</v>
      </c>
      <c r="AU111" s="189" t="s">
        <v>79</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184</v>
      </c>
      <c r="BM111" s="189" t="s">
        <v>337</v>
      </c>
    </row>
    <row r="112" spans="2:65" s="1" customFormat="1" ht="16.5" customHeight="1">
      <c r="B112" s="177"/>
      <c r="C112" s="178" t="s">
        <v>9</v>
      </c>
      <c r="D112" s="178" t="s">
        <v>179</v>
      </c>
      <c r="E112" s="179" t="s">
        <v>3873</v>
      </c>
      <c r="F112" s="180" t="s">
        <v>3874</v>
      </c>
      <c r="G112" s="181" t="s">
        <v>494</v>
      </c>
      <c r="H112" s="182">
        <v>200</v>
      </c>
      <c r="I112" s="183"/>
      <c r="J112" s="184">
        <f>ROUND(I112*H112,2)</f>
        <v>0</v>
      </c>
      <c r="K112" s="180" t="s">
        <v>3</v>
      </c>
      <c r="L112" s="37"/>
      <c r="M112" s="185" t="s">
        <v>3</v>
      </c>
      <c r="N112" s="186" t="s">
        <v>43</v>
      </c>
      <c r="O112" s="70"/>
      <c r="P112" s="187">
        <f>O112*H112</f>
        <v>0</v>
      </c>
      <c r="Q112" s="187">
        <v>0</v>
      </c>
      <c r="R112" s="187">
        <f>Q112*H112</f>
        <v>0</v>
      </c>
      <c r="S112" s="187">
        <v>0</v>
      </c>
      <c r="T112" s="188">
        <f>S112*H112</f>
        <v>0</v>
      </c>
      <c r="AR112" s="189" t="s">
        <v>184</v>
      </c>
      <c r="AT112" s="189" t="s">
        <v>179</v>
      </c>
      <c r="AU112" s="189" t="s">
        <v>79</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351</v>
      </c>
    </row>
    <row r="113" spans="2:65" s="1" customFormat="1" ht="24" customHeight="1">
      <c r="B113" s="177"/>
      <c r="C113" s="178" t="s">
        <v>265</v>
      </c>
      <c r="D113" s="178" t="s">
        <v>179</v>
      </c>
      <c r="E113" s="179" t="s">
        <v>3875</v>
      </c>
      <c r="F113" s="180" t="s">
        <v>3876</v>
      </c>
      <c r="G113" s="181" t="s">
        <v>494</v>
      </c>
      <c r="H113" s="182">
        <v>60</v>
      </c>
      <c r="I113" s="183"/>
      <c r="J113" s="184">
        <f>ROUND(I113*H113,2)</f>
        <v>0</v>
      </c>
      <c r="K113" s="180" t="s">
        <v>3</v>
      </c>
      <c r="L113" s="37"/>
      <c r="M113" s="185" t="s">
        <v>3</v>
      </c>
      <c r="N113" s="186" t="s">
        <v>43</v>
      </c>
      <c r="O113" s="70"/>
      <c r="P113" s="187">
        <f>O113*H113</f>
        <v>0</v>
      </c>
      <c r="Q113" s="187">
        <v>0</v>
      </c>
      <c r="R113" s="187">
        <f>Q113*H113</f>
        <v>0</v>
      </c>
      <c r="S113" s="187">
        <v>0</v>
      </c>
      <c r="T113" s="188">
        <f>S113*H113</f>
        <v>0</v>
      </c>
      <c r="AR113" s="189" t="s">
        <v>184</v>
      </c>
      <c r="AT113" s="189" t="s">
        <v>179</v>
      </c>
      <c r="AU113" s="189" t="s">
        <v>79</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184</v>
      </c>
      <c r="BM113" s="189" t="s">
        <v>368</v>
      </c>
    </row>
    <row r="114" spans="2:65" s="1" customFormat="1" ht="16.5" customHeight="1">
      <c r="B114" s="177"/>
      <c r="C114" s="178" t="s">
        <v>272</v>
      </c>
      <c r="D114" s="178" t="s">
        <v>179</v>
      </c>
      <c r="E114" s="179" t="s">
        <v>3877</v>
      </c>
      <c r="F114" s="180" t="s">
        <v>3878</v>
      </c>
      <c r="G114" s="181" t="s">
        <v>494</v>
      </c>
      <c r="H114" s="182">
        <v>6</v>
      </c>
      <c r="I114" s="183"/>
      <c r="J114" s="184">
        <f>ROUND(I114*H114,2)</f>
        <v>0</v>
      </c>
      <c r="K114" s="180" t="s">
        <v>3</v>
      </c>
      <c r="L114" s="37"/>
      <c r="M114" s="185" t="s">
        <v>3</v>
      </c>
      <c r="N114" s="186" t="s">
        <v>43</v>
      </c>
      <c r="O114" s="70"/>
      <c r="P114" s="187">
        <f>O114*H114</f>
        <v>0</v>
      </c>
      <c r="Q114" s="187">
        <v>0</v>
      </c>
      <c r="R114" s="187">
        <f>Q114*H114</f>
        <v>0</v>
      </c>
      <c r="S114" s="187">
        <v>0</v>
      </c>
      <c r="T114" s="188">
        <f>S114*H114</f>
        <v>0</v>
      </c>
      <c r="AR114" s="189" t="s">
        <v>184</v>
      </c>
      <c r="AT114" s="189" t="s">
        <v>179</v>
      </c>
      <c r="AU114" s="189" t="s">
        <v>79</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391</v>
      </c>
    </row>
    <row r="115" spans="2:65" s="1" customFormat="1" ht="24" customHeight="1">
      <c r="B115" s="177"/>
      <c r="C115" s="178" t="s">
        <v>277</v>
      </c>
      <c r="D115" s="178" t="s">
        <v>179</v>
      </c>
      <c r="E115" s="179" t="s">
        <v>3879</v>
      </c>
      <c r="F115" s="180" t="s">
        <v>3880</v>
      </c>
      <c r="G115" s="181" t="s">
        <v>494</v>
      </c>
      <c r="H115" s="182">
        <v>960</v>
      </c>
      <c r="I115" s="183"/>
      <c r="J115" s="184">
        <f>ROUND(I115*H115,2)</f>
        <v>0</v>
      </c>
      <c r="K115" s="180" t="s">
        <v>3</v>
      </c>
      <c r="L115" s="37"/>
      <c r="M115" s="185" t="s">
        <v>3</v>
      </c>
      <c r="N115" s="186" t="s">
        <v>43</v>
      </c>
      <c r="O115" s="70"/>
      <c r="P115" s="187">
        <f>O115*H115</f>
        <v>0</v>
      </c>
      <c r="Q115" s="187">
        <v>0</v>
      </c>
      <c r="R115" s="187">
        <f>Q115*H115</f>
        <v>0</v>
      </c>
      <c r="S115" s="187">
        <v>0</v>
      </c>
      <c r="T115" s="188">
        <f>S115*H115</f>
        <v>0</v>
      </c>
      <c r="AR115" s="189" t="s">
        <v>184</v>
      </c>
      <c r="AT115" s="189" t="s">
        <v>179</v>
      </c>
      <c r="AU115" s="189" t="s">
        <v>79</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413</v>
      </c>
    </row>
    <row r="116" spans="2:65" s="1" customFormat="1" ht="24" customHeight="1">
      <c r="B116" s="177"/>
      <c r="C116" s="178" t="s">
        <v>288</v>
      </c>
      <c r="D116" s="178" t="s">
        <v>179</v>
      </c>
      <c r="E116" s="179" t="s">
        <v>3881</v>
      </c>
      <c r="F116" s="180" t="s">
        <v>3882</v>
      </c>
      <c r="G116" s="181" t="s">
        <v>494</v>
      </c>
      <c r="H116" s="182">
        <v>1320</v>
      </c>
      <c r="I116" s="183"/>
      <c r="J116" s="184">
        <f>ROUND(I116*H116,2)</f>
        <v>0</v>
      </c>
      <c r="K116" s="180" t="s">
        <v>3</v>
      </c>
      <c r="L116" s="37"/>
      <c r="M116" s="185" t="s">
        <v>3</v>
      </c>
      <c r="N116" s="186" t="s">
        <v>43</v>
      </c>
      <c r="O116" s="70"/>
      <c r="P116" s="187">
        <f>O116*H116</f>
        <v>0</v>
      </c>
      <c r="Q116" s="187">
        <v>0</v>
      </c>
      <c r="R116" s="187">
        <f>Q116*H116</f>
        <v>0</v>
      </c>
      <c r="S116" s="187">
        <v>0</v>
      </c>
      <c r="T116" s="188">
        <f>S116*H116</f>
        <v>0</v>
      </c>
      <c r="AR116" s="189" t="s">
        <v>184</v>
      </c>
      <c r="AT116" s="189" t="s">
        <v>179</v>
      </c>
      <c r="AU116" s="189" t="s">
        <v>79</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184</v>
      </c>
      <c r="BM116" s="189" t="s">
        <v>438</v>
      </c>
    </row>
    <row r="117" spans="2:65" s="1" customFormat="1" ht="24" customHeight="1">
      <c r="B117" s="177"/>
      <c r="C117" s="178" t="s">
        <v>298</v>
      </c>
      <c r="D117" s="178" t="s">
        <v>179</v>
      </c>
      <c r="E117" s="179" t="s">
        <v>3883</v>
      </c>
      <c r="F117" s="180" t="s">
        <v>3884</v>
      </c>
      <c r="G117" s="181" t="s">
        <v>494</v>
      </c>
      <c r="H117" s="182">
        <v>160</v>
      </c>
      <c r="I117" s="183"/>
      <c r="J117" s="184">
        <f>ROUND(I117*H117,2)</f>
        <v>0</v>
      </c>
      <c r="K117" s="180" t="s">
        <v>3</v>
      </c>
      <c r="L117" s="37"/>
      <c r="M117" s="185" t="s">
        <v>3</v>
      </c>
      <c r="N117" s="186" t="s">
        <v>43</v>
      </c>
      <c r="O117" s="70"/>
      <c r="P117" s="187">
        <f>O117*H117</f>
        <v>0</v>
      </c>
      <c r="Q117" s="187">
        <v>0</v>
      </c>
      <c r="R117" s="187">
        <f>Q117*H117</f>
        <v>0</v>
      </c>
      <c r="S117" s="187">
        <v>0</v>
      </c>
      <c r="T117" s="188">
        <f>S117*H117</f>
        <v>0</v>
      </c>
      <c r="AR117" s="189" t="s">
        <v>184</v>
      </c>
      <c r="AT117" s="189" t="s">
        <v>179</v>
      </c>
      <c r="AU117" s="189" t="s">
        <v>79</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184</v>
      </c>
      <c r="BM117" s="189" t="s">
        <v>450</v>
      </c>
    </row>
    <row r="118" spans="2:65" s="1" customFormat="1" ht="24" customHeight="1">
      <c r="B118" s="177"/>
      <c r="C118" s="178" t="s">
        <v>8</v>
      </c>
      <c r="D118" s="178" t="s">
        <v>179</v>
      </c>
      <c r="E118" s="179" t="s">
        <v>3885</v>
      </c>
      <c r="F118" s="180" t="s">
        <v>3886</v>
      </c>
      <c r="G118" s="181" t="s">
        <v>494</v>
      </c>
      <c r="H118" s="182">
        <v>100</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79</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460</v>
      </c>
    </row>
    <row r="119" spans="2:65" s="1" customFormat="1" ht="24" customHeight="1">
      <c r="B119" s="177"/>
      <c r="C119" s="178" t="s">
        <v>306</v>
      </c>
      <c r="D119" s="178" t="s">
        <v>179</v>
      </c>
      <c r="E119" s="179" t="s">
        <v>3887</v>
      </c>
      <c r="F119" s="180" t="s">
        <v>3888</v>
      </c>
      <c r="G119" s="181" t="s">
        <v>494</v>
      </c>
      <c r="H119" s="182">
        <v>2640</v>
      </c>
      <c r="I119" s="183"/>
      <c r="J119" s="184">
        <f>ROUND(I119*H119,2)</f>
        <v>0</v>
      </c>
      <c r="K119" s="180" t="s">
        <v>3</v>
      </c>
      <c r="L119" s="37"/>
      <c r="M119" s="185" t="s">
        <v>3</v>
      </c>
      <c r="N119" s="186" t="s">
        <v>43</v>
      </c>
      <c r="O119" s="70"/>
      <c r="P119" s="187">
        <f>O119*H119</f>
        <v>0</v>
      </c>
      <c r="Q119" s="187">
        <v>0</v>
      </c>
      <c r="R119" s="187">
        <f>Q119*H119</f>
        <v>0</v>
      </c>
      <c r="S119" s="187">
        <v>0</v>
      </c>
      <c r="T119" s="188">
        <f>S119*H119</f>
        <v>0</v>
      </c>
      <c r="AR119" s="189" t="s">
        <v>184</v>
      </c>
      <c r="AT119" s="189" t="s">
        <v>179</v>
      </c>
      <c r="AU119" s="189" t="s">
        <v>79</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184</v>
      </c>
      <c r="BM119" s="189" t="s">
        <v>469</v>
      </c>
    </row>
    <row r="120" spans="2:65" s="1" customFormat="1" ht="24" customHeight="1">
      <c r="B120" s="177"/>
      <c r="C120" s="178" t="s">
        <v>312</v>
      </c>
      <c r="D120" s="178" t="s">
        <v>179</v>
      </c>
      <c r="E120" s="179" t="s">
        <v>3889</v>
      </c>
      <c r="F120" s="180" t="s">
        <v>3890</v>
      </c>
      <c r="G120" s="181" t="s">
        <v>494</v>
      </c>
      <c r="H120" s="182">
        <v>80</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79</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481</v>
      </c>
    </row>
    <row r="121" spans="2:65" s="1" customFormat="1" ht="24" customHeight="1">
      <c r="B121" s="177"/>
      <c r="C121" s="178" t="s">
        <v>317</v>
      </c>
      <c r="D121" s="178" t="s">
        <v>179</v>
      </c>
      <c r="E121" s="179" t="s">
        <v>3891</v>
      </c>
      <c r="F121" s="180" t="s">
        <v>3892</v>
      </c>
      <c r="G121" s="181" t="s">
        <v>494</v>
      </c>
      <c r="H121" s="182">
        <v>60</v>
      </c>
      <c r="I121" s="183"/>
      <c r="J121" s="184">
        <f>ROUND(I121*H121,2)</f>
        <v>0</v>
      </c>
      <c r="K121" s="180" t="s">
        <v>3</v>
      </c>
      <c r="L121" s="37"/>
      <c r="M121" s="185" t="s">
        <v>3</v>
      </c>
      <c r="N121" s="186" t="s">
        <v>43</v>
      </c>
      <c r="O121" s="70"/>
      <c r="P121" s="187">
        <f>O121*H121</f>
        <v>0</v>
      </c>
      <c r="Q121" s="187">
        <v>0</v>
      </c>
      <c r="R121" s="187">
        <f>Q121*H121</f>
        <v>0</v>
      </c>
      <c r="S121" s="187">
        <v>0</v>
      </c>
      <c r="T121" s="188">
        <f>S121*H121</f>
        <v>0</v>
      </c>
      <c r="AR121" s="189" t="s">
        <v>184</v>
      </c>
      <c r="AT121" s="189" t="s">
        <v>179</v>
      </c>
      <c r="AU121" s="189" t="s">
        <v>79</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491</v>
      </c>
    </row>
    <row r="122" spans="2:65" s="1" customFormat="1" ht="24" customHeight="1">
      <c r="B122" s="177"/>
      <c r="C122" s="178" t="s">
        <v>322</v>
      </c>
      <c r="D122" s="178" t="s">
        <v>179</v>
      </c>
      <c r="E122" s="179" t="s">
        <v>3893</v>
      </c>
      <c r="F122" s="180" t="s">
        <v>3894</v>
      </c>
      <c r="G122" s="181" t="s">
        <v>494</v>
      </c>
      <c r="H122" s="182">
        <v>160</v>
      </c>
      <c r="I122" s="183"/>
      <c r="J122" s="184">
        <f>ROUND(I122*H122,2)</f>
        <v>0</v>
      </c>
      <c r="K122" s="180" t="s">
        <v>3</v>
      </c>
      <c r="L122" s="37"/>
      <c r="M122" s="185" t="s">
        <v>3</v>
      </c>
      <c r="N122" s="186" t="s">
        <v>43</v>
      </c>
      <c r="O122" s="70"/>
      <c r="P122" s="187">
        <f>O122*H122</f>
        <v>0</v>
      </c>
      <c r="Q122" s="187">
        <v>0</v>
      </c>
      <c r="R122" s="187">
        <f>Q122*H122</f>
        <v>0</v>
      </c>
      <c r="S122" s="187">
        <v>0</v>
      </c>
      <c r="T122" s="188">
        <f>S122*H122</f>
        <v>0</v>
      </c>
      <c r="AR122" s="189" t="s">
        <v>184</v>
      </c>
      <c r="AT122" s="189" t="s">
        <v>179</v>
      </c>
      <c r="AU122" s="189" t="s">
        <v>79</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504</v>
      </c>
    </row>
    <row r="123" spans="2:65" s="1" customFormat="1" ht="24" customHeight="1">
      <c r="B123" s="177"/>
      <c r="C123" s="178" t="s">
        <v>327</v>
      </c>
      <c r="D123" s="178" t="s">
        <v>179</v>
      </c>
      <c r="E123" s="179" t="s">
        <v>3895</v>
      </c>
      <c r="F123" s="180" t="s">
        <v>3896</v>
      </c>
      <c r="G123" s="181" t="s">
        <v>494</v>
      </c>
      <c r="H123" s="182">
        <v>420</v>
      </c>
      <c r="I123" s="183"/>
      <c r="J123" s="184">
        <f>ROUND(I123*H123,2)</f>
        <v>0</v>
      </c>
      <c r="K123" s="180" t="s">
        <v>3</v>
      </c>
      <c r="L123" s="37"/>
      <c r="M123" s="185" t="s">
        <v>3</v>
      </c>
      <c r="N123" s="186" t="s">
        <v>43</v>
      </c>
      <c r="O123" s="70"/>
      <c r="P123" s="187">
        <f>O123*H123</f>
        <v>0</v>
      </c>
      <c r="Q123" s="187">
        <v>0</v>
      </c>
      <c r="R123" s="187">
        <f>Q123*H123</f>
        <v>0</v>
      </c>
      <c r="S123" s="187">
        <v>0</v>
      </c>
      <c r="T123" s="188">
        <f>S123*H123</f>
        <v>0</v>
      </c>
      <c r="AR123" s="189" t="s">
        <v>184</v>
      </c>
      <c r="AT123" s="189" t="s">
        <v>179</v>
      </c>
      <c r="AU123" s="189" t="s">
        <v>79</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184</v>
      </c>
      <c r="BM123" s="189" t="s">
        <v>516</v>
      </c>
    </row>
    <row r="124" spans="2:65" s="1" customFormat="1" ht="24" customHeight="1">
      <c r="B124" s="177"/>
      <c r="C124" s="178" t="s">
        <v>332</v>
      </c>
      <c r="D124" s="178" t="s">
        <v>179</v>
      </c>
      <c r="E124" s="179" t="s">
        <v>3897</v>
      </c>
      <c r="F124" s="180" t="s">
        <v>3898</v>
      </c>
      <c r="G124" s="181" t="s">
        <v>494</v>
      </c>
      <c r="H124" s="182">
        <v>190</v>
      </c>
      <c r="I124" s="183"/>
      <c r="J124" s="184">
        <f>ROUND(I124*H124,2)</f>
        <v>0</v>
      </c>
      <c r="K124" s="180" t="s">
        <v>3</v>
      </c>
      <c r="L124" s="37"/>
      <c r="M124" s="185" t="s">
        <v>3</v>
      </c>
      <c r="N124" s="186" t="s">
        <v>43</v>
      </c>
      <c r="O124" s="70"/>
      <c r="P124" s="187">
        <f>O124*H124</f>
        <v>0</v>
      </c>
      <c r="Q124" s="187">
        <v>0</v>
      </c>
      <c r="R124" s="187">
        <f>Q124*H124</f>
        <v>0</v>
      </c>
      <c r="S124" s="187">
        <v>0</v>
      </c>
      <c r="T124" s="188">
        <f>S124*H124</f>
        <v>0</v>
      </c>
      <c r="AR124" s="189" t="s">
        <v>184</v>
      </c>
      <c r="AT124" s="189" t="s">
        <v>179</v>
      </c>
      <c r="AU124" s="189" t="s">
        <v>79</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184</v>
      </c>
      <c r="BM124" s="189" t="s">
        <v>526</v>
      </c>
    </row>
    <row r="125" spans="2:65" s="1" customFormat="1" ht="24" customHeight="1">
      <c r="B125" s="177"/>
      <c r="C125" s="178" t="s">
        <v>337</v>
      </c>
      <c r="D125" s="178" t="s">
        <v>179</v>
      </c>
      <c r="E125" s="179" t="s">
        <v>3899</v>
      </c>
      <c r="F125" s="180" t="s">
        <v>3900</v>
      </c>
      <c r="G125" s="181" t="s">
        <v>494</v>
      </c>
      <c r="H125" s="182">
        <v>640</v>
      </c>
      <c r="I125" s="183"/>
      <c r="J125" s="184">
        <f>ROUND(I125*H125,2)</f>
        <v>0</v>
      </c>
      <c r="K125" s="180" t="s">
        <v>3</v>
      </c>
      <c r="L125" s="37"/>
      <c r="M125" s="185" t="s">
        <v>3</v>
      </c>
      <c r="N125" s="186" t="s">
        <v>43</v>
      </c>
      <c r="O125" s="70"/>
      <c r="P125" s="187">
        <f>O125*H125</f>
        <v>0</v>
      </c>
      <c r="Q125" s="187">
        <v>0</v>
      </c>
      <c r="R125" s="187">
        <f>Q125*H125</f>
        <v>0</v>
      </c>
      <c r="S125" s="187">
        <v>0</v>
      </c>
      <c r="T125" s="188">
        <f>S125*H125</f>
        <v>0</v>
      </c>
      <c r="AR125" s="189" t="s">
        <v>184</v>
      </c>
      <c r="AT125" s="189" t="s">
        <v>179</v>
      </c>
      <c r="AU125" s="189" t="s">
        <v>79</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184</v>
      </c>
      <c r="BM125" s="189" t="s">
        <v>731</v>
      </c>
    </row>
    <row r="126" spans="2:65" s="1" customFormat="1" ht="24" customHeight="1">
      <c r="B126" s="177"/>
      <c r="C126" s="178" t="s">
        <v>346</v>
      </c>
      <c r="D126" s="178" t="s">
        <v>179</v>
      </c>
      <c r="E126" s="179" t="s">
        <v>3901</v>
      </c>
      <c r="F126" s="180" t="s">
        <v>3900</v>
      </c>
      <c r="G126" s="181" t="s">
        <v>494</v>
      </c>
      <c r="H126" s="182">
        <v>80</v>
      </c>
      <c r="I126" s="183"/>
      <c r="J126" s="184">
        <f>ROUND(I126*H126,2)</f>
        <v>0</v>
      </c>
      <c r="K126" s="180" t="s">
        <v>3</v>
      </c>
      <c r="L126" s="37"/>
      <c r="M126" s="185" t="s">
        <v>3</v>
      </c>
      <c r="N126" s="186" t="s">
        <v>43</v>
      </c>
      <c r="O126" s="70"/>
      <c r="P126" s="187">
        <f>O126*H126</f>
        <v>0</v>
      </c>
      <c r="Q126" s="187">
        <v>0</v>
      </c>
      <c r="R126" s="187">
        <f>Q126*H126</f>
        <v>0</v>
      </c>
      <c r="S126" s="187">
        <v>0</v>
      </c>
      <c r="T126" s="188">
        <f>S126*H126</f>
        <v>0</v>
      </c>
      <c r="AR126" s="189" t="s">
        <v>184</v>
      </c>
      <c r="AT126" s="189" t="s">
        <v>179</v>
      </c>
      <c r="AU126" s="189" t="s">
        <v>79</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832</v>
      </c>
    </row>
    <row r="127" spans="2:65" s="1" customFormat="1" ht="16.5" customHeight="1">
      <c r="B127" s="177"/>
      <c r="C127" s="178" t="s">
        <v>351</v>
      </c>
      <c r="D127" s="178" t="s">
        <v>179</v>
      </c>
      <c r="E127" s="179" t="s">
        <v>3902</v>
      </c>
      <c r="F127" s="180" t="s">
        <v>3903</v>
      </c>
      <c r="G127" s="181" t="s">
        <v>494</v>
      </c>
      <c r="H127" s="182">
        <v>200</v>
      </c>
      <c r="I127" s="183"/>
      <c r="J127" s="184">
        <f>ROUND(I127*H127,2)</f>
        <v>0</v>
      </c>
      <c r="K127" s="180" t="s">
        <v>3</v>
      </c>
      <c r="L127" s="37"/>
      <c r="M127" s="185" t="s">
        <v>3</v>
      </c>
      <c r="N127" s="186" t="s">
        <v>43</v>
      </c>
      <c r="O127" s="70"/>
      <c r="P127" s="187">
        <f>O127*H127</f>
        <v>0</v>
      </c>
      <c r="Q127" s="187">
        <v>0</v>
      </c>
      <c r="R127" s="187">
        <f>Q127*H127</f>
        <v>0</v>
      </c>
      <c r="S127" s="187">
        <v>0</v>
      </c>
      <c r="T127" s="188">
        <f>S127*H127</f>
        <v>0</v>
      </c>
      <c r="AR127" s="189" t="s">
        <v>184</v>
      </c>
      <c r="AT127" s="189" t="s">
        <v>179</v>
      </c>
      <c r="AU127" s="189" t="s">
        <v>79</v>
      </c>
      <c r="AY127" s="18" t="s">
        <v>177</v>
      </c>
      <c r="BE127" s="190">
        <f>IF(N127="základní",J127,0)</f>
        <v>0</v>
      </c>
      <c r="BF127" s="190">
        <f>IF(N127="snížená",J127,0)</f>
        <v>0</v>
      </c>
      <c r="BG127" s="190">
        <f>IF(N127="zákl. přenesená",J127,0)</f>
        <v>0</v>
      </c>
      <c r="BH127" s="190">
        <f>IF(N127="sníž. přenesená",J127,0)</f>
        <v>0</v>
      </c>
      <c r="BI127" s="190">
        <f>IF(N127="nulová",J127,0)</f>
        <v>0</v>
      </c>
      <c r="BJ127" s="18" t="s">
        <v>79</v>
      </c>
      <c r="BK127" s="190">
        <f>ROUND(I127*H127,2)</f>
        <v>0</v>
      </c>
      <c r="BL127" s="18" t="s">
        <v>184</v>
      </c>
      <c r="BM127" s="189" t="s">
        <v>841</v>
      </c>
    </row>
    <row r="128" spans="2:65" s="1" customFormat="1" ht="16.5" customHeight="1">
      <c r="B128" s="177"/>
      <c r="C128" s="178" t="s">
        <v>360</v>
      </c>
      <c r="D128" s="178" t="s">
        <v>179</v>
      </c>
      <c r="E128" s="179" t="s">
        <v>3904</v>
      </c>
      <c r="F128" s="180" t="s">
        <v>3905</v>
      </c>
      <c r="G128" s="181" t="s">
        <v>494</v>
      </c>
      <c r="H128" s="182">
        <v>180</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184</v>
      </c>
      <c r="AT128" s="189" t="s">
        <v>179</v>
      </c>
      <c r="AU128" s="189" t="s">
        <v>79</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184</v>
      </c>
      <c r="BM128" s="189" t="s">
        <v>851</v>
      </c>
    </row>
    <row r="129" spans="2:65" s="1" customFormat="1" ht="16.5" customHeight="1">
      <c r="B129" s="177"/>
      <c r="C129" s="178" t="s">
        <v>368</v>
      </c>
      <c r="D129" s="178" t="s">
        <v>179</v>
      </c>
      <c r="E129" s="179" t="s">
        <v>3906</v>
      </c>
      <c r="F129" s="180" t="s">
        <v>3907</v>
      </c>
      <c r="G129" s="181" t="s">
        <v>494</v>
      </c>
      <c r="H129" s="182">
        <v>350</v>
      </c>
      <c r="I129" s="183"/>
      <c r="J129" s="184">
        <f>ROUND(I129*H129,2)</f>
        <v>0</v>
      </c>
      <c r="K129" s="180" t="s">
        <v>3</v>
      </c>
      <c r="L129" s="37"/>
      <c r="M129" s="185" t="s">
        <v>3</v>
      </c>
      <c r="N129" s="186" t="s">
        <v>43</v>
      </c>
      <c r="O129" s="70"/>
      <c r="P129" s="187">
        <f>O129*H129</f>
        <v>0</v>
      </c>
      <c r="Q129" s="187">
        <v>0</v>
      </c>
      <c r="R129" s="187">
        <f>Q129*H129</f>
        <v>0</v>
      </c>
      <c r="S129" s="187">
        <v>0</v>
      </c>
      <c r="T129" s="188">
        <f>S129*H129</f>
        <v>0</v>
      </c>
      <c r="AR129" s="189" t="s">
        <v>184</v>
      </c>
      <c r="AT129" s="189" t="s">
        <v>179</v>
      </c>
      <c r="AU129" s="189" t="s">
        <v>79</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184</v>
      </c>
      <c r="BM129" s="189" t="s">
        <v>861</v>
      </c>
    </row>
    <row r="130" spans="2:65" s="1" customFormat="1" ht="16.5" customHeight="1">
      <c r="B130" s="177"/>
      <c r="C130" s="178" t="s">
        <v>383</v>
      </c>
      <c r="D130" s="178" t="s">
        <v>179</v>
      </c>
      <c r="E130" s="179" t="s">
        <v>3908</v>
      </c>
      <c r="F130" s="180" t="s">
        <v>3909</v>
      </c>
      <c r="G130" s="181" t="s">
        <v>494</v>
      </c>
      <c r="H130" s="182">
        <v>380</v>
      </c>
      <c r="I130" s="183"/>
      <c r="J130" s="184">
        <f>ROUND(I130*H130,2)</f>
        <v>0</v>
      </c>
      <c r="K130" s="180" t="s">
        <v>3</v>
      </c>
      <c r="L130" s="37"/>
      <c r="M130" s="185" t="s">
        <v>3</v>
      </c>
      <c r="N130" s="186" t="s">
        <v>43</v>
      </c>
      <c r="O130" s="70"/>
      <c r="P130" s="187">
        <f>O130*H130</f>
        <v>0</v>
      </c>
      <c r="Q130" s="187">
        <v>0</v>
      </c>
      <c r="R130" s="187">
        <f>Q130*H130</f>
        <v>0</v>
      </c>
      <c r="S130" s="187">
        <v>0</v>
      </c>
      <c r="T130" s="188">
        <f>S130*H130</f>
        <v>0</v>
      </c>
      <c r="AR130" s="189" t="s">
        <v>184</v>
      </c>
      <c r="AT130" s="189" t="s">
        <v>179</v>
      </c>
      <c r="AU130" s="189" t="s">
        <v>79</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875</v>
      </c>
    </row>
    <row r="131" spans="2:65" s="1" customFormat="1" ht="16.5" customHeight="1">
      <c r="B131" s="177"/>
      <c r="C131" s="178" t="s">
        <v>391</v>
      </c>
      <c r="D131" s="178" t="s">
        <v>179</v>
      </c>
      <c r="E131" s="179" t="s">
        <v>3910</v>
      </c>
      <c r="F131" s="180" t="s">
        <v>3911</v>
      </c>
      <c r="G131" s="181" t="s">
        <v>494</v>
      </c>
      <c r="H131" s="182">
        <v>2600</v>
      </c>
      <c r="I131" s="183"/>
      <c r="J131" s="184">
        <f>ROUND(I131*H131,2)</f>
        <v>0</v>
      </c>
      <c r="K131" s="180" t="s">
        <v>3</v>
      </c>
      <c r="L131" s="37"/>
      <c r="M131" s="185" t="s">
        <v>3</v>
      </c>
      <c r="N131" s="186" t="s">
        <v>43</v>
      </c>
      <c r="O131" s="70"/>
      <c r="P131" s="187">
        <f>O131*H131</f>
        <v>0</v>
      </c>
      <c r="Q131" s="187">
        <v>0</v>
      </c>
      <c r="R131" s="187">
        <f>Q131*H131</f>
        <v>0</v>
      </c>
      <c r="S131" s="187">
        <v>0</v>
      </c>
      <c r="T131" s="188">
        <f>S131*H131</f>
        <v>0</v>
      </c>
      <c r="AR131" s="189" t="s">
        <v>184</v>
      </c>
      <c r="AT131" s="189" t="s">
        <v>179</v>
      </c>
      <c r="AU131" s="189" t="s">
        <v>79</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184</v>
      </c>
      <c r="BM131" s="189" t="s">
        <v>895</v>
      </c>
    </row>
    <row r="132" spans="2:65" s="1" customFormat="1" ht="16.5" customHeight="1">
      <c r="B132" s="177"/>
      <c r="C132" s="178" t="s">
        <v>397</v>
      </c>
      <c r="D132" s="178" t="s">
        <v>179</v>
      </c>
      <c r="E132" s="179" t="s">
        <v>3912</v>
      </c>
      <c r="F132" s="180" t="s">
        <v>3913</v>
      </c>
      <c r="G132" s="181" t="s">
        <v>494</v>
      </c>
      <c r="H132" s="182">
        <v>900</v>
      </c>
      <c r="I132" s="183"/>
      <c r="J132" s="184">
        <f>ROUND(I132*H132,2)</f>
        <v>0</v>
      </c>
      <c r="K132" s="180" t="s">
        <v>3</v>
      </c>
      <c r="L132" s="37"/>
      <c r="M132" s="185" t="s">
        <v>3</v>
      </c>
      <c r="N132" s="186" t="s">
        <v>43</v>
      </c>
      <c r="O132" s="70"/>
      <c r="P132" s="187">
        <f>O132*H132</f>
        <v>0</v>
      </c>
      <c r="Q132" s="187">
        <v>0</v>
      </c>
      <c r="R132" s="187">
        <f>Q132*H132</f>
        <v>0</v>
      </c>
      <c r="S132" s="187">
        <v>0</v>
      </c>
      <c r="T132" s="188">
        <f>S132*H132</f>
        <v>0</v>
      </c>
      <c r="AR132" s="189" t="s">
        <v>184</v>
      </c>
      <c r="AT132" s="189" t="s">
        <v>179</v>
      </c>
      <c r="AU132" s="189" t="s">
        <v>79</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184</v>
      </c>
      <c r="BM132" s="189" t="s">
        <v>914</v>
      </c>
    </row>
    <row r="133" spans="2:65" s="1" customFormat="1" ht="16.5" customHeight="1">
      <c r="B133" s="177"/>
      <c r="C133" s="178" t="s">
        <v>413</v>
      </c>
      <c r="D133" s="178" t="s">
        <v>179</v>
      </c>
      <c r="E133" s="179" t="s">
        <v>3914</v>
      </c>
      <c r="F133" s="180" t="s">
        <v>3915</v>
      </c>
      <c r="G133" s="181" t="s">
        <v>494</v>
      </c>
      <c r="H133" s="182">
        <v>200</v>
      </c>
      <c r="I133" s="183"/>
      <c r="J133" s="184">
        <f>ROUND(I133*H133,2)</f>
        <v>0</v>
      </c>
      <c r="K133" s="180" t="s">
        <v>3</v>
      </c>
      <c r="L133" s="37"/>
      <c r="M133" s="185" t="s">
        <v>3</v>
      </c>
      <c r="N133" s="186" t="s">
        <v>43</v>
      </c>
      <c r="O133" s="70"/>
      <c r="P133" s="187">
        <f>O133*H133</f>
        <v>0</v>
      </c>
      <c r="Q133" s="187">
        <v>0</v>
      </c>
      <c r="R133" s="187">
        <f>Q133*H133</f>
        <v>0</v>
      </c>
      <c r="S133" s="187">
        <v>0</v>
      </c>
      <c r="T133" s="188">
        <f>S133*H133</f>
        <v>0</v>
      </c>
      <c r="AR133" s="189" t="s">
        <v>184</v>
      </c>
      <c r="AT133" s="189" t="s">
        <v>179</v>
      </c>
      <c r="AU133" s="189" t="s">
        <v>79</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184</v>
      </c>
      <c r="BM133" s="189" t="s">
        <v>932</v>
      </c>
    </row>
    <row r="134" spans="2:65" s="1" customFormat="1" ht="16.5" customHeight="1">
      <c r="B134" s="177"/>
      <c r="C134" s="178" t="s">
        <v>433</v>
      </c>
      <c r="D134" s="178" t="s">
        <v>179</v>
      </c>
      <c r="E134" s="179" t="s">
        <v>3916</v>
      </c>
      <c r="F134" s="180" t="s">
        <v>3917</v>
      </c>
      <c r="G134" s="181" t="s">
        <v>494</v>
      </c>
      <c r="H134" s="182">
        <v>80</v>
      </c>
      <c r="I134" s="183"/>
      <c r="J134" s="184">
        <f>ROUND(I134*H134,2)</f>
        <v>0</v>
      </c>
      <c r="K134" s="180" t="s">
        <v>3</v>
      </c>
      <c r="L134" s="37"/>
      <c r="M134" s="185" t="s">
        <v>3</v>
      </c>
      <c r="N134" s="186" t="s">
        <v>43</v>
      </c>
      <c r="O134" s="70"/>
      <c r="P134" s="187">
        <f>O134*H134</f>
        <v>0</v>
      </c>
      <c r="Q134" s="187">
        <v>0</v>
      </c>
      <c r="R134" s="187">
        <f>Q134*H134</f>
        <v>0</v>
      </c>
      <c r="S134" s="187">
        <v>0</v>
      </c>
      <c r="T134" s="188">
        <f>S134*H134</f>
        <v>0</v>
      </c>
      <c r="AR134" s="189" t="s">
        <v>184</v>
      </c>
      <c r="AT134" s="189" t="s">
        <v>179</v>
      </c>
      <c r="AU134" s="189" t="s">
        <v>79</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944</v>
      </c>
    </row>
    <row r="135" spans="2:65" s="1" customFormat="1" ht="16.5" customHeight="1">
      <c r="B135" s="177"/>
      <c r="C135" s="178" t="s">
        <v>438</v>
      </c>
      <c r="D135" s="178" t="s">
        <v>179</v>
      </c>
      <c r="E135" s="179" t="s">
        <v>3918</v>
      </c>
      <c r="F135" s="180" t="s">
        <v>3919</v>
      </c>
      <c r="G135" s="181" t="s">
        <v>494</v>
      </c>
      <c r="H135" s="182">
        <v>240</v>
      </c>
      <c r="I135" s="183"/>
      <c r="J135" s="184">
        <f>ROUND(I135*H135,2)</f>
        <v>0</v>
      </c>
      <c r="K135" s="180" t="s">
        <v>3</v>
      </c>
      <c r="L135" s="37"/>
      <c r="M135" s="185" t="s">
        <v>3</v>
      </c>
      <c r="N135" s="186" t="s">
        <v>43</v>
      </c>
      <c r="O135" s="70"/>
      <c r="P135" s="187">
        <f>O135*H135</f>
        <v>0</v>
      </c>
      <c r="Q135" s="187">
        <v>0</v>
      </c>
      <c r="R135" s="187">
        <f>Q135*H135</f>
        <v>0</v>
      </c>
      <c r="S135" s="187">
        <v>0</v>
      </c>
      <c r="T135" s="188">
        <f>S135*H135</f>
        <v>0</v>
      </c>
      <c r="AR135" s="189" t="s">
        <v>184</v>
      </c>
      <c r="AT135" s="189" t="s">
        <v>179</v>
      </c>
      <c r="AU135" s="189" t="s">
        <v>79</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184</v>
      </c>
      <c r="BM135" s="189" t="s">
        <v>959</v>
      </c>
    </row>
    <row r="136" spans="2:65" s="1" customFormat="1" ht="16.5" customHeight="1">
      <c r="B136" s="177"/>
      <c r="C136" s="178" t="s">
        <v>444</v>
      </c>
      <c r="D136" s="178" t="s">
        <v>179</v>
      </c>
      <c r="E136" s="179" t="s">
        <v>3920</v>
      </c>
      <c r="F136" s="180" t="s">
        <v>3921</v>
      </c>
      <c r="G136" s="181" t="s">
        <v>494</v>
      </c>
      <c r="H136" s="182">
        <v>160</v>
      </c>
      <c r="I136" s="183"/>
      <c r="J136" s="184">
        <f>ROUND(I136*H136,2)</f>
        <v>0</v>
      </c>
      <c r="K136" s="180" t="s">
        <v>3</v>
      </c>
      <c r="L136" s="37"/>
      <c r="M136" s="185" t="s">
        <v>3</v>
      </c>
      <c r="N136" s="186" t="s">
        <v>43</v>
      </c>
      <c r="O136" s="70"/>
      <c r="P136" s="187">
        <f>O136*H136</f>
        <v>0</v>
      </c>
      <c r="Q136" s="187">
        <v>0</v>
      </c>
      <c r="R136" s="187">
        <f>Q136*H136</f>
        <v>0</v>
      </c>
      <c r="S136" s="187">
        <v>0</v>
      </c>
      <c r="T136" s="188">
        <f>S136*H136</f>
        <v>0</v>
      </c>
      <c r="AR136" s="189" t="s">
        <v>184</v>
      </c>
      <c r="AT136" s="189" t="s">
        <v>179</v>
      </c>
      <c r="AU136" s="189" t="s">
        <v>79</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184</v>
      </c>
      <c r="BM136" s="189" t="s">
        <v>969</v>
      </c>
    </row>
    <row r="137" spans="2:65" s="1" customFormat="1" ht="16.5" customHeight="1">
      <c r="B137" s="177"/>
      <c r="C137" s="178" t="s">
        <v>450</v>
      </c>
      <c r="D137" s="178" t="s">
        <v>179</v>
      </c>
      <c r="E137" s="179" t="s">
        <v>3922</v>
      </c>
      <c r="F137" s="180" t="s">
        <v>3923</v>
      </c>
      <c r="G137" s="181" t="s">
        <v>494</v>
      </c>
      <c r="H137" s="182">
        <v>550</v>
      </c>
      <c r="I137" s="183"/>
      <c r="J137" s="184">
        <f>ROUND(I137*H137,2)</f>
        <v>0</v>
      </c>
      <c r="K137" s="180" t="s">
        <v>3</v>
      </c>
      <c r="L137" s="37"/>
      <c r="M137" s="185" t="s">
        <v>3</v>
      </c>
      <c r="N137" s="186" t="s">
        <v>43</v>
      </c>
      <c r="O137" s="70"/>
      <c r="P137" s="187">
        <f>O137*H137</f>
        <v>0</v>
      </c>
      <c r="Q137" s="187">
        <v>0</v>
      </c>
      <c r="R137" s="187">
        <f>Q137*H137</f>
        <v>0</v>
      </c>
      <c r="S137" s="187">
        <v>0</v>
      </c>
      <c r="T137" s="188">
        <f>S137*H137</f>
        <v>0</v>
      </c>
      <c r="AR137" s="189" t="s">
        <v>184</v>
      </c>
      <c r="AT137" s="189" t="s">
        <v>179</v>
      </c>
      <c r="AU137" s="189" t="s">
        <v>79</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978</v>
      </c>
    </row>
    <row r="138" spans="2:65" s="1" customFormat="1" ht="16.5" customHeight="1">
      <c r="B138" s="177"/>
      <c r="C138" s="178" t="s">
        <v>456</v>
      </c>
      <c r="D138" s="178" t="s">
        <v>179</v>
      </c>
      <c r="E138" s="179" t="s">
        <v>3924</v>
      </c>
      <c r="F138" s="180" t="s">
        <v>3925</v>
      </c>
      <c r="G138" s="181" t="s">
        <v>494</v>
      </c>
      <c r="H138" s="182">
        <v>670</v>
      </c>
      <c r="I138" s="183"/>
      <c r="J138" s="184">
        <f>ROUND(I138*H138,2)</f>
        <v>0</v>
      </c>
      <c r="K138" s="180" t="s">
        <v>3</v>
      </c>
      <c r="L138" s="37"/>
      <c r="M138" s="185" t="s">
        <v>3</v>
      </c>
      <c r="N138" s="186" t="s">
        <v>43</v>
      </c>
      <c r="O138" s="70"/>
      <c r="P138" s="187">
        <f>O138*H138</f>
        <v>0</v>
      </c>
      <c r="Q138" s="187">
        <v>0</v>
      </c>
      <c r="R138" s="187">
        <f>Q138*H138</f>
        <v>0</v>
      </c>
      <c r="S138" s="187">
        <v>0</v>
      </c>
      <c r="T138" s="188">
        <f>S138*H138</f>
        <v>0</v>
      </c>
      <c r="AR138" s="189" t="s">
        <v>184</v>
      </c>
      <c r="AT138" s="189" t="s">
        <v>179</v>
      </c>
      <c r="AU138" s="189" t="s">
        <v>79</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184</v>
      </c>
      <c r="BM138" s="189" t="s">
        <v>989</v>
      </c>
    </row>
    <row r="139" spans="2:63" s="11" customFormat="1" ht="25.9" customHeight="1">
      <c r="B139" s="164"/>
      <c r="D139" s="165" t="s">
        <v>71</v>
      </c>
      <c r="E139" s="166" t="s">
        <v>3926</v>
      </c>
      <c r="F139" s="166" t="s">
        <v>3927</v>
      </c>
      <c r="I139" s="167"/>
      <c r="J139" s="168">
        <f>BK139</f>
        <v>0</v>
      </c>
      <c r="L139" s="164"/>
      <c r="M139" s="169"/>
      <c r="N139" s="170"/>
      <c r="O139" s="170"/>
      <c r="P139" s="171">
        <f>SUM(P140:P158)</f>
        <v>0</v>
      </c>
      <c r="Q139" s="170"/>
      <c r="R139" s="171">
        <f>SUM(R140:R158)</f>
        <v>0</v>
      </c>
      <c r="S139" s="170"/>
      <c r="T139" s="172">
        <f>SUM(T140:T158)</f>
        <v>0</v>
      </c>
      <c r="AR139" s="165" t="s">
        <v>79</v>
      </c>
      <c r="AT139" s="173" t="s">
        <v>71</v>
      </c>
      <c r="AU139" s="173" t="s">
        <v>72</v>
      </c>
      <c r="AY139" s="165" t="s">
        <v>177</v>
      </c>
      <c r="BK139" s="174">
        <f>SUM(BK140:BK158)</f>
        <v>0</v>
      </c>
    </row>
    <row r="140" spans="2:65" s="1" customFormat="1" ht="24" customHeight="1">
      <c r="B140" s="177"/>
      <c r="C140" s="178" t="s">
        <v>460</v>
      </c>
      <c r="D140" s="178" t="s">
        <v>179</v>
      </c>
      <c r="E140" s="179" t="s">
        <v>3928</v>
      </c>
      <c r="F140" s="180" t="s">
        <v>3929</v>
      </c>
      <c r="G140" s="181" t="s">
        <v>3930</v>
      </c>
      <c r="H140" s="182">
        <v>18</v>
      </c>
      <c r="I140" s="183"/>
      <c r="J140" s="184">
        <f>ROUND(I140*H140,2)</f>
        <v>0</v>
      </c>
      <c r="K140" s="180" t="s">
        <v>3</v>
      </c>
      <c r="L140" s="37"/>
      <c r="M140" s="185" t="s">
        <v>3</v>
      </c>
      <c r="N140" s="186" t="s">
        <v>43</v>
      </c>
      <c r="O140" s="70"/>
      <c r="P140" s="187">
        <f>O140*H140</f>
        <v>0</v>
      </c>
      <c r="Q140" s="187">
        <v>0</v>
      </c>
      <c r="R140" s="187">
        <f>Q140*H140</f>
        <v>0</v>
      </c>
      <c r="S140" s="187">
        <v>0</v>
      </c>
      <c r="T140" s="188">
        <f>S140*H140</f>
        <v>0</v>
      </c>
      <c r="AR140" s="189" t="s">
        <v>184</v>
      </c>
      <c r="AT140" s="189" t="s">
        <v>179</v>
      </c>
      <c r="AU140" s="189" t="s">
        <v>79</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1001</v>
      </c>
    </row>
    <row r="141" spans="2:65" s="1" customFormat="1" ht="24" customHeight="1">
      <c r="B141" s="177"/>
      <c r="C141" s="178" t="s">
        <v>465</v>
      </c>
      <c r="D141" s="178" t="s">
        <v>179</v>
      </c>
      <c r="E141" s="179" t="s">
        <v>3931</v>
      </c>
      <c r="F141" s="180" t="s">
        <v>3932</v>
      </c>
      <c r="G141" s="181" t="s">
        <v>3930</v>
      </c>
      <c r="H141" s="182">
        <v>21</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184</v>
      </c>
      <c r="AT141" s="189" t="s">
        <v>179</v>
      </c>
      <c r="AU141" s="189" t="s">
        <v>79</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184</v>
      </c>
      <c r="BM141" s="189" t="s">
        <v>1011</v>
      </c>
    </row>
    <row r="142" spans="2:65" s="1" customFormat="1" ht="36" customHeight="1">
      <c r="B142" s="177"/>
      <c r="C142" s="178" t="s">
        <v>469</v>
      </c>
      <c r="D142" s="178" t="s">
        <v>179</v>
      </c>
      <c r="E142" s="179" t="s">
        <v>3933</v>
      </c>
      <c r="F142" s="180" t="s">
        <v>3934</v>
      </c>
      <c r="G142" s="181" t="s">
        <v>3930</v>
      </c>
      <c r="H142" s="182">
        <v>168</v>
      </c>
      <c r="I142" s="183"/>
      <c r="J142" s="184">
        <f>ROUND(I142*H142,2)</f>
        <v>0</v>
      </c>
      <c r="K142" s="180" t="s">
        <v>3</v>
      </c>
      <c r="L142" s="37"/>
      <c r="M142" s="185" t="s">
        <v>3</v>
      </c>
      <c r="N142" s="186" t="s">
        <v>43</v>
      </c>
      <c r="O142" s="70"/>
      <c r="P142" s="187">
        <f>O142*H142</f>
        <v>0</v>
      </c>
      <c r="Q142" s="187">
        <v>0</v>
      </c>
      <c r="R142" s="187">
        <f>Q142*H142</f>
        <v>0</v>
      </c>
      <c r="S142" s="187">
        <v>0</v>
      </c>
      <c r="T142" s="188">
        <f>S142*H142</f>
        <v>0</v>
      </c>
      <c r="AR142" s="189" t="s">
        <v>184</v>
      </c>
      <c r="AT142" s="189" t="s">
        <v>179</v>
      </c>
      <c r="AU142" s="189" t="s">
        <v>79</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184</v>
      </c>
      <c r="BM142" s="189" t="s">
        <v>1020</v>
      </c>
    </row>
    <row r="143" spans="2:65" s="1" customFormat="1" ht="48" customHeight="1">
      <c r="B143" s="177"/>
      <c r="C143" s="178" t="s">
        <v>474</v>
      </c>
      <c r="D143" s="178" t="s">
        <v>179</v>
      </c>
      <c r="E143" s="179" t="s">
        <v>3935</v>
      </c>
      <c r="F143" s="180" t="s">
        <v>3936</v>
      </c>
      <c r="G143" s="181" t="s">
        <v>3930</v>
      </c>
      <c r="H143" s="182">
        <v>302</v>
      </c>
      <c r="I143" s="183"/>
      <c r="J143" s="184">
        <f>ROUND(I143*H143,2)</f>
        <v>0</v>
      </c>
      <c r="K143" s="180" t="s">
        <v>3</v>
      </c>
      <c r="L143" s="37"/>
      <c r="M143" s="185" t="s">
        <v>3</v>
      </c>
      <c r="N143" s="186" t="s">
        <v>43</v>
      </c>
      <c r="O143" s="70"/>
      <c r="P143" s="187">
        <f>O143*H143</f>
        <v>0</v>
      </c>
      <c r="Q143" s="187">
        <v>0</v>
      </c>
      <c r="R143" s="187">
        <f>Q143*H143</f>
        <v>0</v>
      </c>
      <c r="S143" s="187">
        <v>0</v>
      </c>
      <c r="T143" s="188">
        <f>S143*H143</f>
        <v>0</v>
      </c>
      <c r="AR143" s="189" t="s">
        <v>184</v>
      </c>
      <c r="AT143" s="189" t="s">
        <v>179</v>
      </c>
      <c r="AU143" s="189" t="s">
        <v>79</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1033</v>
      </c>
    </row>
    <row r="144" spans="2:65" s="1" customFormat="1" ht="48" customHeight="1">
      <c r="B144" s="177"/>
      <c r="C144" s="178" t="s">
        <v>481</v>
      </c>
      <c r="D144" s="178" t="s">
        <v>179</v>
      </c>
      <c r="E144" s="179" t="s">
        <v>3937</v>
      </c>
      <c r="F144" s="180" t="s">
        <v>3938</v>
      </c>
      <c r="G144" s="181" t="s">
        <v>3930</v>
      </c>
      <c r="H144" s="182">
        <v>180</v>
      </c>
      <c r="I144" s="183"/>
      <c r="J144" s="184">
        <f>ROUND(I144*H144,2)</f>
        <v>0</v>
      </c>
      <c r="K144" s="180" t="s">
        <v>3</v>
      </c>
      <c r="L144" s="37"/>
      <c r="M144" s="185" t="s">
        <v>3</v>
      </c>
      <c r="N144" s="186" t="s">
        <v>43</v>
      </c>
      <c r="O144" s="70"/>
      <c r="P144" s="187">
        <f>O144*H144</f>
        <v>0</v>
      </c>
      <c r="Q144" s="187">
        <v>0</v>
      </c>
      <c r="R144" s="187">
        <f>Q144*H144</f>
        <v>0</v>
      </c>
      <c r="S144" s="187">
        <v>0</v>
      </c>
      <c r="T144" s="188">
        <f>S144*H144</f>
        <v>0</v>
      </c>
      <c r="AR144" s="189" t="s">
        <v>184</v>
      </c>
      <c r="AT144" s="189" t="s">
        <v>179</v>
      </c>
      <c r="AU144" s="189" t="s">
        <v>79</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184</v>
      </c>
      <c r="BM144" s="189" t="s">
        <v>1044</v>
      </c>
    </row>
    <row r="145" spans="2:65" s="1" customFormat="1" ht="48" customHeight="1">
      <c r="B145" s="177"/>
      <c r="C145" s="178" t="s">
        <v>486</v>
      </c>
      <c r="D145" s="178" t="s">
        <v>179</v>
      </c>
      <c r="E145" s="179" t="s">
        <v>3939</v>
      </c>
      <c r="F145" s="180" t="s">
        <v>3940</v>
      </c>
      <c r="G145" s="181" t="s">
        <v>3930</v>
      </c>
      <c r="H145" s="182">
        <v>104</v>
      </c>
      <c r="I145" s="183"/>
      <c r="J145" s="184">
        <f>ROUND(I145*H145,2)</f>
        <v>0</v>
      </c>
      <c r="K145" s="180" t="s">
        <v>3</v>
      </c>
      <c r="L145" s="37"/>
      <c r="M145" s="185" t="s">
        <v>3</v>
      </c>
      <c r="N145" s="186" t="s">
        <v>43</v>
      </c>
      <c r="O145" s="70"/>
      <c r="P145" s="187">
        <f>O145*H145</f>
        <v>0</v>
      </c>
      <c r="Q145" s="187">
        <v>0</v>
      </c>
      <c r="R145" s="187">
        <f>Q145*H145</f>
        <v>0</v>
      </c>
      <c r="S145" s="187">
        <v>0</v>
      </c>
      <c r="T145" s="188">
        <f>S145*H145</f>
        <v>0</v>
      </c>
      <c r="AR145" s="189" t="s">
        <v>184</v>
      </c>
      <c r="AT145" s="189" t="s">
        <v>179</v>
      </c>
      <c r="AU145" s="189" t="s">
        <v>79</v>
      </c>
      <c r="AY145" s="18" t="s">
        <v>177</v>
      </c>
      <c r="BE145" s="190">
        <f>IF(N145="základní",J145,0)</f>
        <v>0</v>
      </c>
      <c r="BF145" s="190">
        <f>IF(N145="snížená",J145,0)</f>
        <v>0</v>
      </c>
      <c r="BG145" s="190">
        <f>IF(N145="zákl. přenesená",J145,0)</f>
        <v>0</v>
      </c>
      <c r="BH145" s="190">
        <f>IF(N145="sníž. přenesená",J145,0)</f>
        <v>0</v>
      </c>
      <c r="BI145" s="190">
        <f>IF(N145="nulová",J145,0)</f>
        <v>0</v>
      </c>
      <c r="BJ145" s="18" t="s">
        <v>79</v>
      </c>
      <c r="BK145" s="190">
        <f>ROUND(I145*H145,2)</f>
        <v>0</v>
      </c>
      <c r="BL145" s="18" t="s">
        <v>184</v>
      </c>
      <c r="BM145" s="189" t="s">
        <v>1054</v>
      </c>
    </row>
    <row r="146" spans="2:65" s="1" customFormat="1" ht="24" customHeight="1">
      <c r="B146" s="177"/>
      <c r="C146" s="178" t="s">
        <v>491</v>
      </c>
      <c r="D146" s="178" t="s">
        <v>179</v>
      </c>
      <c r="E146" s="179" t="s">
        <v>3941</v>
      </c>
      <c r="F146" s="180" t="s">
        <v>3942</v>
      </c>
      <c r="G146" s="181" t="s">
        <v>3930</v>
      </c>
      <c r="H146" s="182">
        <v>21</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79</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1062</v>
      </c>
    </row>
    <row r="147" spans="2:65" s="1" customFormat="1" ht="36" customHeight="1">
      <c r="B147" s="177"/>
      <c r="C147" s="178" t="s">
        <v>498</v>
      </c>
      <c r="D147" s="178" t="s">
        <v>179</v>
      </c>
      <c r="E147" s="179" t="s">
        <v>3943</v>
      </c>
      <c r="F147" s="180" t="s">
        <v>3944</v>
      </c>
      <c r="G147" s="181" t="s">
        <v>3930</v>
      </c>
      <c r="H147" s="182">
        <v>56</v>
      </c>
      <c r="I147" s="183"/>
      <c r="J147" s="184">
        <f>ROUND(I147*H147,2)</f>
        <v>0</v>
      </c>
      <c r="K147" s="180" t="s">
        <v>3</v>
      </c>
      <c r="L147" s="37"/>
      <c r="M147" s="185" t="s">
        <v>3</v>
      </c>
      <c r="N147" s="186" t="s">
        <v>43</v>
      </c>
      <c r="O147" s="70"/>
      <c r="P147" s="187">
        <f>O147*H147</f>
        <v>0</v>
      </c>
      <c r="Q147" s="187">
        <v>0</v>
      </c>
      <c r="R147" s="187">
        <f>Q147*H147</f>
        <v>0</v>
      </c>
      <c r="S147" s="187">
        <v>0</v>
      </c>
      <c r="T147" s="188">
        <f>S147*H147</f>
        <v>0</v>
      </c>
      <c r="AR147" s="189" t="s">
        <v>184</v>
      </c>
      <c r="AT147" s="189" t="s">
        <v>179</v>
      </c>
      <c r="AU147" s="189" t="s">
        <v>79</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184</v>
      </c>
      <c r="BM147" s="189" t="s">
        <v>1085</v>
      </c>
    </row>
    <row r="148" spans="2:65" s="1" customFormat="1" ht="24" customHeight="1">
      <c r="B148" s="177"/>
      <c r="C148" s="178" t="s">
        <v>504</v>
      </c>
      <c r="D148" s="178" t="s">
        <v>179</v>
      </c>
      <c r="E148" s="179" t="s">
        <v>3945</v>
      </c>
      <c r="F148" s="180" t="s">
        <v>3946</v>
      </c>
      <c r="G148" s="181" t="s">
        <v>3930</v>
      </c>
      <c r="H148" s="182">
        <v>70</v>
      </c>
      <c r="I148" s="183"/>
      <c r="J148" s="184">
        <f>ROUND(I148*H148,2)</f>
        <v>0</v>
      </c>
      <c r="K148" s="180" t="s">
        <v>3</v>
      </c>
      <c r="L148" s="37"/>
      <c r="M148" s="185" t="s">
        <v>3</v>
      </c>
      <c r="N148" s="186" t="s">
        <v>43</v>
      </c>
      <c r="O148" s="70"/>
      <c r="P148" s="187">
        <f>O148*H148</f>
        <v>0</v>
      </c>
      <c r="Q148" s="187">
        <v>0</v>
      </c>
      <c r="R148" s="187">
        <f>Q148*H148</f>
        <v>0</v>
      </c>
      <c r="S148" s="187">
        <v>0</v>
      </c>
      <c r="T148" s="188">
        <f>S148*H148</f>
        <v>0</v>
      </c>
      <c r="AR148" s="189" t="s">
        <v>184</v>
      </c>
      <c r="AT148" s="189" t="s">
        <v>179</v>
      </c>
      <c r="AU148" s="189" t="s">
        <v>79</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1095</v>
      </c>
    </row>
    <row r="149" spans="2:65" s="1" customFormat="1" ht="24" customHeight="1">
      <c r="B149" s="177"/>
      <c r="C149" s="178" t="s">
        <v>510</v>
      </c>
      <c r="D149" s="178" t="s">
        <v>179</v>
      </c>
      <c r="E149" s="179" t="s">
        <v>3947</v>
      </c>
      <c r="F149" s="180" t="s">
        <v>3948</v>
      </c>
      <c r="G149" s="181" t="s">
        <v>3</v>
      </c>
      <c r="H149" s="182">
        <v>10</v>
      </c>
      <c r="I149" s="183"/>
      <c r="J149" s="184">
        <f>ROUND(I149*H149,2)</f>
        <v>0</v>
      </c>
      <c r="K149" s="180" t="s">
        <v>3</v>
      </c>
      <c r="L149" s="37"/>
      <c r="M149" s="185" t="s">
        <v>3</v>
      </c>
      <c r="N149" s="186" t="s">
        <v>43</v>
      </c>
      <c r="O149" s="70"/>
      <c r="P149" s="187">
        <f>O149*H149</f>
        <v>0</v>
      </c>
      <c r="Q149" s="187">
        <v>0</v>
      </c>
      <c r="R149" s="187">
        <f>Q149*H149</f>
        <v>0</v>
      </c>
      <c r="S149" s="187">
        <v>0</v>
      </c>
      <c r="T149" s="188">
        <f>S149*H149</f>
        <v>0</v>
      </c>
      <c r="AR149" s="189" t="s">
        <v>184</v>
      </c>
      <c r="AT149" s="189" t="s">
        <v>179</v>
      </c>
      <c r="AU149" s="189" t="s">
        <v>79</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184</v>
      </c>
      <c r="BM149" s="189" t="s">
        <v>1107</v>
      </c>
    </row>
    <row r="150" spans="2:65" s="1" customFormat="1" ht="48" customHeight="1">
      <c r="B150" s="177"/>
      <c r="C150" s="178" t="s">
        <v>516</v>
      </c>
      <c r="D150" s="178" t="s">
        <v>179</v>
      </c>
      <c r="E150" s="179" t="s">
        <v>3949</v>
      </c>
      <c r="F150" s="180" t="s">
        <v>3950</v>
      </c>
      <c r="G150" s="181" t="s">
        <v>3930</v>
      </c>
      <c r="H150" s="182">
        <v>2</v>
      </c>
      <c r="I150" s="183"/>
      <c r="J150" s="184">
        <f>ROUND(I150*H150,2)</f>
        <v>0</v>
      </c>
      <c r="K150" s="180" t="s">
        <v>3</v>
      </c>
      <c r="L150" s="37"/>
      <c r="M150" s="185" t="s">
        <v>3</v>
      </c>
      <c r="N150" s="186" t="s">
        <v>43</v>
      </c>
      <c r="O150" s="70"/>
      <c r="P150" s="187">
        <f>O150*H150</f>
        <v>0</v>
      </c>
      <c r="Q150" s="187">
        <v>0</v>
      </c>
      <c r="R150" s="187">
        <f>Q150*H150</f>
        <v>0</v>
      </c>
      <c r="S150" s="187">
        <v>0</v>
      </c>
      <c r="T150" s="188">
        <f>S150*H150</f>
        <v>0</v>
      </c>
      <c r="AR150" s="189" t="s">
        <v>184</v>
      </c>
      <c r="AT150" s="189" t="s">
        <v>179</v>
      </c>
      <c r="AU150" s="189" t="s">
        <v>79</v>
      </c>
      <c r="AY150" s="18" t="s">
        <v>177</v>
      </c>
      <c r="BE150" s="190">
        <f>IF(N150="základní",J150,0)</f>
        <v>0</v>
      </c>
      <c r="BF150" s="190">
        <f>IF(N150="snížená",J150,0)</f>
        <v>0</v>
      </c>
      <c r="BG150" s="190">
        <f>IF(N150="zákl. přenesená",J150,0)</f>
        <v>0</v>
      </c>
      <c r="BH150" s="190">
        <f>IF(N150="sníž. přenesená",J150,0)</f>
        <v>0</v>
      </c>
      <c r="BI150" s="190">
        <f>IF(N150="nulová",J150,0)</f>
        <v>0</v>
      </c>
      <c r="BJ150" s="18" t="s">
        <v>79</v>
      </c>
      <c r="BK150" s="190">
        <f>ROUND(I150*H150,2)</f>
        <v>0</v>
      </c>
      <c r="BL150" s="18" t="s">
        <v>184</v>
      </c>
      <c r="BM150" s="189" t="s">
        <v>1118</v>
      </c>
    </row>
    <row r="151" spans="2:65" s="1" customFormat="1" ht="48" customHeight="1">
      <c r="B151" s="177"/>
      <c r="C151" s="178" t="s">
        <v>521</v>
      </c>
      <c r="D151" s="178" t="s">
        <v>179</v>
      </c>
      <c r="E151" s="179" t="s">
        <v>3951</v>
      </c>
      <c r="F151" s="180" t="s">
        <v>3952</v>
      </c>
      <c r="G151" s="181" t="s">
        <v>3930</v>
      </c>
      <c r="H151" s="182">
        <v>6</v>
      </c>
      <c r="I151" s="183"/>
      <c r="J151" s="184">
        <f>ROUND(I151*H151,2)</f>
        <v>0</v>
      </c>
      <c r="K151" s="180" t="s">
        <v>3</v>
      </c>
      <c r="L151" s="37"/>
      <c r="M151" s="185" t="s">
        <v>3</v>
      </c>
      <c r="N151" s="186" t="s">
        <v>43</v>
      </c>
      <c r="O151" s="70"/>
      <c r="P151" s="187">
        <f>O151*H151</f>
        <v>0</v>
      </c>
      <c r="Q151" s="187">
        <v>0</v>
      </c>
      <c r="R151" s="187">
        <f>Q151*H151</f>
        <v>0</v>
      </c>
      <c r="S151" s="187">
        <v>0</v>
      </c>
      <c r="T151" s="188">
        <f>S151*H151</f>
        <v>0</v>
      </c>
      <c r="AR151" s="189" t="s">
        <v>184</v>
      </c>
      <c r="AT151" s="189" t="s">
        <v>179</v>
      </c>
      <c r="AU151" s="189" t="s">
        <v>79</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1126</v>
      </c>
    </row>
    <row r="152" spans="2:65" s="1" customFormat="1" ht="48" customHeight="1">
      <c r="B152" s="177"/>
      <c r="C152" s="178" t="s">
        <v>526</v>
      </c>
      <c r="D152" s="178" t="s">
        <v>179</v>
      </c>
      <c r="E152" s="179" t="s">
        <v>3953</v>
      </c>
      <c r="F152" s="180" t="s">
        <v>3954</v>
      </c>
      <c r="G152" s="181" t="s">
        <v>3930</v>
      </c>
      <c r="H152" s="182">
        <v>10</v>
      </c>
      <c r="I152" s="183"/>
      <c r="J152" s="184">
        <f>ROUND(I152*H152,2)</f>
        <v>0</v>
      </c>
      <c r="K152" s="180" t="s">
        <v>3</v>
      </c>
      <c r="L152" s="37"/>
      <c r="M152" s="185" t="s">
        <v>3</v>
      </c>
      <c r="N152" s="186" t="s">
        <v>43</v>
      </c>
      <c r="O152" s="70"/>
      <c r="P152" s="187">
        <f>O152*H152</f>
        <v>0</v>
      </c>
      <c r="Q152" s="187">
        <v>0</v>
      </c>
      <c r="R152" s="187">
        <f>Q152*H152</f>
        <v>0</v>
      </c>
      <c r="S152" s="187">
        <v>0</v>
      </c>
      <c r="T152" s="188">
        <f>S152*H152</f>
        <v>0</v>
      </c>
      <c r="AR152" s="189" t="s">
        <v>184</v>
      </c>
      <c r="AT152" s="189" t="s">
        <v>179</v>
      </c>
      <c r="AU152" s="189" t="s">
        <v>79</v>
      </c>
      <c r="AY152" s="18" t="s">
        <v>177</v>
      </c>
      <c r="BE152" s="190">
        <f>IF(N152="základní",J152,0)</f>
        <v>0</v>
      </c>
      <c r="BF152" s="190">
        <f>IF(N152="snížená",J152,0)</f>
        <v>0</v>
      </c>
      <c r="BG152" s="190">
        <f>IF(N152="zákl. přenesená",J152,0)</f>
        <v>0</v>
      </c>
      <c r="BH152" s="190">
        <f>IF(N152="sníž. přenesená",J152,0)</f>
        <v>0</v>
      </c>
      <c r="BI152" s="190">
        <f>IF(N152="nulová",J152,0)</f>
        <v>0</v>
      </c>
      <c r="BJ152" s="18" t="s">
        <v>79</v>
      </c>
      <c r="BK152" s="190">
        <f>ROUND(I152*H152,2)</f>
        <v>0</v>
      </c>
      <c r="BL152" s="18" t="s">
        <v>184</v>
      </c>
      <c r="BM152" s="189" t="s">
        <v>1135</v>
      </c>
    </row>
    <row r="153" spans="2:65" s="1" customFormat="1" ht="36" customHeight="1">
      <c r="B153" s="177"/>
      <c r="C153" s="178" t="s">
        <v>530</v>
      </c>
      <c r="D153" s="178" t="s">
        <v>179</v>
      </c>
      <c r="E153" s="179" t="s">
        <v>3955</v>
      </c>
      <c r="F153" s="180" t="s">
        <v>3956</v>
      </c>
      <c r="G153" s="181" t="s">
        <v>3930</v>
      </c>
      <c r="H153" s="182">
        <v>25</v>
      </c>
      <c r="I153" s="183"/>
      <c r="J153" s="184">
        <f>ROUND(I153*H153,2)</f>
        <v>0</v>
      </c>
      <c r="K153" s="180" t="s">
        <v>3</v>
      </c>
      <c r="L153" s="37"/>
      <c r="M153" s="185" t="s">
        <v>3</v>
      </c>
      <c r="N153" s="186" t="s">
        <v>43</v>
      </c>
      <c r="O153" s="70"/>
      <c r="P153" s="187">
        <f>O153*H153</f>
        <v>0</v>
      </c>
      <c r="Q153" s="187">
        <v>0</v>
      </c>
      <c r="R153" s="187">
        <f>Q153*H153</f>
        <v>0</v>
      </c>
      <c r="S153" s="187">
        <v>0</v>
      </c>
      <c r="T153" s="188">
        <f>S153*H153</f>
        <v>0</v>
      </c>
      <c r="AR153" s="189" t="s">
        <v>184</v>
      </c>
      <c r="AT153" s="189" t="s">
        <v>179</v>
      </c>
      <c r="AU153" s="189" t="s">
        <v>79</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184</v>
      </c>
      <c r="BM153" s="189" t="s">
        <v>1145</v>
      </c>
    </row>
    <row r="154" spans="2:65" s="1" customFormat="1" ht="16.5" customHeight="1">
      <c r="B154" s="177"/>
      <c r="C154" s="178" t="s">
        <v>731</v>
      </c>
      <c r="D154" s="178" t="s">
        <v>179</v>
      </c>
      <c r="E154" s="179" t="s">
        <v>3957</v>
      </c>
      <c r="F154" s="180" t="s">
        <v>3958</v>
      </c>
      <c r="G154" s="181" t="s">
        <v>3930</v>
      </c>
      <c r="H154" s="182">
        <v>3</v>
      </c>
      <c r="I154" s="183"/>
      <c r="J154" s="184">
        <f>ROUND(I154*H154,2)</f>
        <v>0</v>
      </c>
      <c r="K154" s="180" t="s">
        <v>3</v>
      </c>
      <c r="L154" s="37"/>
      <c r="M154" s="185" t="s">
        <v>3</v>
      </c>
      <c r="N154" s="186" t="s">
        <v>43</v>
      </c>
      <c r="O154" s="70"/>
      <c r="P154" s="187">
        <f>O154*H154</f>
        <v>0</v>
      </c>
      <c r="Q154" s="187">
        <v>0</v>
      </c>
      <c r="R154" s="187">
        <f>Q154*H154</f>
        <v>0</v>
      </c>
      <c r="S154" s="187">
        <v>0</v>
      </c>
      <c r="T154" s="188">
        <f>S154*H154</f>
        <v>0</v>
      </c>
      <c r="AR154" s="189" t="s">
        <v>184</v>
      </c>
      <c r="AT154" s="189" t="s">
        <v>179</v>
      </c>
      <c r="AU154" s="189" t="s">
        <v>79</v>
      </c>
      <c r="AY154" s="18" t="s">
        <v>177</v>
      </c>
      <c r="BE154" s="190">
        <f>IF(N154="základní",J154,0)</f>
        <v>0</v>
      </c>
      <c r="BF154" s="190">
        <f>IF(N154="snížená",J154,0)</f>
        <v>0</v>
      </c>
      <c r="BG154" s="190">
        <f>IF(N154="zákl. přenesená",J154,0)</f>
        <v>0</v>
      </c>
      <c r="BH154" s="190">
        <f>IF(N154="sníž. přenesená",J154,0)</f>
        <v>0</v>
      </c>
      <c r="BI154" s="190">
        <f>IF(N154="nulová",J154,0)</f>
        <v>0</v>
      </c>
      <c r="BJ154" s="18" t="s">
        <v>79</v>
      </c>
      <c r="BK154" s="190">
        <f>ROUND(I154*H154,2)</f>
        <v>0</v>
      </c>
      <c r="BL154" s="18" t="s">
        <v>184</v>
      </c>
      <c r="BM154" s="189" t="s">
        <v>1156</v>
      </c>
    </row>
    <row r="155" spans="2:65" s="1" customFormat="1" ht="16.5" customHeight="1">
      <c r="B155" s="177"/>
      <c r="C155" s="178" t="s">
        <v>826</v>
      </c>
      <c r="D155" s="178" t="s">
        <v>179</v>
      </c>
      <c r="E155" s="179" t="s">
        <v>3959</v>
      </c>
      <c r="F155" s="180" t="s">
        <v>3960</v>
      </c>
      <c r="G155" s="181" t="s">
        <v>3930</v>
      </c>
      <c r="H155" s="182">
        <v>1282</v>
      </c>
      <c r="I155" s="183"/>
      <c r="J155" s="184">
        <f>ROUND(I155*H155,2)</f>
        <v>0</v>
      </c>
      <c r="K155" s="180" t="s">
        <v>3</v>
      </c>
      <c r="L155" s="37"/>
      <c r="M155" s="185" t="s">
        <v>3</v>
      </c>
      <c r="N155" s="186" t="s">
        <v>43</v>
      </c>
      <c r="O155" s="70"/>
      <c r="P155" s="187">
        <f>O155*H155</f>
        <v>0</v>
      </c>
      <c r="Q155" s="187">
        <v>0</v>
      </c>
      <c r="R155" s="187">
        <f>Q155*H155</f>
        <v>0</v>
      </c>
      <c r="S155" s="187">
        <v>0</v>
      </c>
      <c r="T155" s="188">
        <f>S155*H155</f>
        <v>0</v>
      </c>
      <c r="AR155" s="189" t="s">
        <v>184</v>
      </c>
      <c r="AT155" s="189" t="s">
        <v>179</v>
      </c>
      <c r="AU155" s="189" t="s">
        <v>79</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184</v>
      </c>
      <c r="BM155" s="189" t="s">
        <v>1176</v>
      </c>
    </row>
    <row r="156" spans="2:65" s="1" customFormat="1" ht="24" customHeight="1">
      <c r="B156" s="177"/>
      <c r="C156" s="178" t="s">
        <v>832</v>
      </c>
      <c r="D156" s="178" t="s">
        <v>179</v>
      </c>
      <c r="E156" s="179" t="s">
        <v>3961</v>
      </c>
      <c r="F156" s="180" t="s">
        <v>3962</v>
      </c>
      <c r="G156" s="181" t="s">
        <v>3930</v>
      </c>
      <c r="H156" s="182">
        <v>286</v>
      </c>
      <c r="I156" s="183"/>
      <c r="J156" s="184">
        <f>ROUND(I156*H156,2)</f>
        <v>0</v>
      </c>
      <c r="K156" s="180" t="s">
        <v>3</v>
      </c>
      <c r="L156" s="37"/>
      <c r="M156" s="185" t="s">
        <v>3</v>
      </c>
      <c r="N156" s="186" t="s">
        <v>43</v>
      </c>
      <c r="O156" s="70"/>
      <c r="P156" s="187">
        <f>O156*H156</f>
        <v>0</v>
      </c>
      <c r="Q156" s="187">
        <v>0</v>
      </c>
      <c r="R156" s="187">
        <f>Q156*H156</f>
        <v>0</v>
      </c>
      <c r="S156" s="187">
        <v>0</v>
      </c>
      <c r="T156" s="188">
        <f>S156*H156</f>
        <v>0</v>
      </c>
      <c r="AR156" s="189" t="s">
        <v>184</v>
      </c>
      <c r="AT156" s="189" t="s">
        <v>179</v>
      </c>
      <c r="AU156" s="189" t="s">
        <v>79</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1199</v>
      </c>
    </row>
    <row r="157" spans="2:65" s="1" customFormat="1" ht="24" customHeight="1">
      <c r="B157" s="177"/>
      <c r="C157" s="178" t="s">
        <v>836</v>
      </c>
      <c r="D157" s="178" t="s">
        <v>179</v>
      </c>
      <c r="E157" s="179" t="s">
        <v>3963</v>
      </c>
      <c r="F157" s="180" t="s">
        <v>3964</v>
      </c>
      <c r="G157" s="181" t="s">
        <v>3930</v>
      </c>
      <c r="H157" s="182">
        <v>7</v>
      </c>
      <c r="I157" s="183"/>
      <c r="J157" s="184">
        <f>ROUND(I157*H157,2)</f>
        <v>0</v>
      </c>
      <c r="K157" s="180" t="s">
        <v>3</v>
      </c>
      <c r="L157" s="37"/>
      <c r="M157" s="185" t="s">
        <v>3</v>
      </c>
      <c r="N157" s="186" t="s">
        <v>43</v>
      </c>
      <c r="O157" s="70"/>
      <c r="P157" s="187">
        <f>O157*H157</f>
        <v>0</v>
      </c>
      <c r="Q157" s="187">
        <v>0</v>
      </c>
      <c r="R157" s="187">
        <f>Q157*H157</f>
        <v>0</v>
      </c>
      <c r="S157" s="187">
        <v>0</v>
      </c>
      <c r="T157" s="188">
        <f>S157*H157</f>
        <v>0</v>
      </c>
      <c r="AR157" s="189" t="s">
        <v>184</v>
      </c>
      <c r="AT157" s="189" t="s">
        <v>179</v>
      </c>
      <c r="AU157" s="189" t="s">
        <v>79</v>
      </c>
      <c r="AY157" s="18" t="s">
        <v>177</v>
      </c>
      <c r="BE157" s="190">
        <f>IF(N157="základní",J157,0)</f>
        <v>0</v>
      </c>
      <c r="BF157" s="190">
        <f>IF(N157="snížená",J157,0)</f>
        <v>0</v>
      </c>
      <c r="BG157" s="190">
        <f>IF(N157="zákl. přenesená",J157,0)</f>
        <v>0</v>
      </c>
      <c r="BH157" s="190">
        <f>IF(N157="sníž. přenesená",J157,0)</f>
        <v>0</v>
      </c>
      <c r="BI157" s="190">
        <f>IF(N157="nulová",J157,0)</f>
        <v>0</v>
      </c>
      <c r="BJ157" s="18" t="s">
        <v>79</v>
      </c>
      <c r="BK157" s="190">
        <f>ROUND(I157*H157,2)</f>
        <v>0</v>
      </c>
      <c r="BL157" s="18" t="s">
        <v>184</v>
      </c>
      <c r="BM157" s="189" t="s">
        <v>1209</v>
      </c>
    </row>
    <row r="158" spans="2:65" s="1" customFormat="1" ht="24" customHeight="1">
      <c r="B158" s="177"/>
      <c r="C158" s="178" t="s">
        <v>841</v>
      </c>
      <c r="D158" s="178" t="s">
        <v>179</v>
      </c>
      <c r="E158" s="179" t="s">
        <v>3965</v>
      </c>
      <c r="F158" s="180" t="s">
        <v>3966</v>
      </c>
      <c r="G158" s="181" t="s">
        <v>3930</v>
      </c>
      <c r="H158" s="182">
        <v>82</v>
      </c>
      <c r="I158" s="183"/>
      <c r="J158" s="184">
        <f>ROUND(I158*H158,2)</f>
        <v>0</v>
      </c>
      <c r="K158" s="180" t="s">
        <v>3</v>
      </c>
      <c r="L158" s="37"/>
      <c r="M158" s="185" t="s">
        <v>3</v>
      </c>
      <c r="N158" s="186" t="s">
        <v>43</v>
      </c>
      <c r="O158" s="70"/>
      <c r="P158" s="187">
        <f>O158*H158</f>
        <v>0</v>
      </c>
      <c r="Q158" s="187">
        <v>0</v>
      </c>
      <c r="R158" s="187">
        <f>Q158*H158</f>
        <v>0</v>
      </c>
      <c r="S158" s="187">
        <v>0</v>
      </c>
      <c r="T158" s="188">
        <f>S158*H158</f>
        <v>0</v>
      </c>
      <c r="AR158" s="189" t="s">
        <v>184</v>
      </c>
      <c r="AT158" s="189" t="s">
        <v>179</v>
      </c>
      <c r="AU158" s="189" t="s">
        <v>79</v>
      </c>
      <c r="AY158" s="18" t="s">
        <v>177</v>
      </c>
      <c r="BE158" s="190">
        <f>IF(N158="základní",J158,0)</f>
        <v>0</v>
      </c>
      <c r="BF158" s="190">
        <f>IF(N158="snížená",J158,0)</f>
        <v>0</v>
      </c>
      <c r="BG158" s="190">
        <f>IF(N158="zákl. přenesená",J158,0)</f>
        <v>0</v>
      </c>
      <c r="BH158" s="190">
        <f>IF(N158="sníž. přenesená",J158,0)</f>
        <v>0</v>
      </c>
      <c r="BI158" s="190">
        <f>IF(N158="nulová",J158,0)</f>
        <v>0</v>
      </c>
      <c r="BJ158" s="18" t="s">
        <v>79</v>
      </c>
      <c r="BK158" s="190">
        <f>ROUND(I158*H158,2)</f>
        <v>0</v>
      </c>
      <c r="BL158" s="18" t="s">
        <v>184</v>
      </c>
      <c r="BM158" s="189" t="s">
        <v>1243</v>
      </c>
    </row>
    <row r="159" spans="2:63" s="11" customFormat="1" ht="25.9" customHeight="1">
      <c r="B159" s="164"/>
      <c r="D159" s="165" t="s">
        <v>71</v>
      </c>
      <c r="E159" s="166" t="s">
        <v>3967</v>
      </c>
      <c r="F159" s="166" t="s">
        <v>3968</v>
      </c>
      <c r="I159" s="167"/>
      <c r="J159" s="168">
        <f>BK159</f>
        <v>0</v>
      </c>
      <c r="L159" s="164"/>
      <c r="M159" s="169"/>
      <c r="N159" s="170"/>
      <c r="O159" s="170"/>
      <c r="P159" s="171">
        <f>SUM(P160:P181)</f>
        <v>0</v>
      </c>
      <c r="Q159" s="170"/>
      <c r="R159" s="171">
        <f>SUM(R160:R181)</f>
        <v>0</v>
      </c>
      <c r="S159" s="170"/>
      <c r="T159" s="172">
        <f>SUM(T160:T181)</f>
        <v>0</v>
      </c>
      <c r="AR159" s="165" t="s">
        <v>79</v>
      </c>
      <c r="AT159" s="173" t="s">
        <v>71</v>
      </c>
      <c r="AU159" s="173" t="s">
        <v>72</v>
      </c>
      <c r="AY159" s="165" t="s">
        <v>177</v>
      </c>
      <c r="BK159" s="174">
        <f>SUM(BK160:BK181)</f>
        <v>0</v>
      </c>
    </row>
    <row r="160" spans="2:65" s="1" customFormat="1" ht="24" customHeight="1">
      <c r="B160" s="177"/>
      <c r="C160" s="178" t="s">
        <v>847</v>
      </c>
      <c r="D160" s="178" t="s">
        <v>179</v>
      </c>
      <c r="E160" s="179" t="s">
        <v>3969</v>
      </c>
      <c r="F160" s="180" t="s">
        <v>3970</v>
      </c>
      <c r="G160" s="181" t="s">
        <v>494</v>
      </c>
      <c r="H160" s="182">
        <v>480</v>
      </c>
      <c r="I160" s="183"/>
      <c r="J160" s="184">
        <f>ROUND(I160*H160,2)</f>
        <v>0</v>
      </c>
      <c r="K160" s="180" t="s">
        <v>3</v>
      </c>
      <c r="L160" s="37"/>
      <c r="M160" s="185" t="s">
        <v>3</v>
      </c>
      <c r="N160" s="186" t="s">
        <v>43</v>
      </c>
      <c r="O160" s="70"/>
      <c r="P160" s="187">
        <f>O160*H160</f>
        <v>0</v>
      </c>
      <c r="Q160" s="187">
        <v>0</v>
      </c>
      <c r="R160" s="187">
        <f>Q160*H160</f>
        <v>0</v>
      </c>
      <c r="S160" s="187">
        <v>0</v>
      </c>
      <c r="T160" s="188">
        <f>S160*H160</f>
        <v>0</v>
      </c>
      <c r="AR160" s="189" t="s">
        <v>184</v>
      </c>
      <c r="AT160" s="189" t="s">
        <v>179</v>
      </c>
      <c r="AU160" s="189" t="s">
        <v>79</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184</v>
      </c>
      <c r="BM160" s="189" t="s">
        <v>1263</v>
      </c>
    </row>
    <row r="161" spans="2:65" s="1" customFormat="1" ht="24" customHeight="1">
      <c r="B161" s="177"/>
      <c r="C161" s="178" t="s">
        <v>851</v>
      </c>
      <c r="D161" s="178" t="s">
        <v>179</v>
      </c>
      <c r="E161" s="179" t="s">
        <v>3971</v>
      </c>
      <c r="F161" s="180" t="s">
        <v>3972</v>
      </c>
      <c r="G161" s="181" t="s">
        <v>494</v>
      </c>
      <c r="H161" s="182">
        <v>480</v>
      </c>
      <c r="I161" s="183"/>
      <c r="J161" s="184">
        <f>ROUND(I161*H161,2)</f>
        <v>0</v>
      </c>
      <c r="K161" s="180" t="s">
        <v>3</v>
      </c>
      <c r="L161" s="37"/>
      <c r="M161" s="185" t="s">
        <v>3</v>
      </c>
      <c r="N161" s="186" t="s">
        <v>43</v>
      </c>
      <c r="O161" s="70"/>
      <c r="P161" s="187">
        <f>O161*H161</f>
        <v>0</v>
      </c>
      <c r="Q161" s="187">
        <v>0</v>
      </c>
      <c r="R161" s="187">
        <f>Q161*H161</f>
        <v>0</v>
      </c>
      <c r="S161" s="187">
        <v>0</v>
      </c>
      <c r="T161" s="188">
        <f>S161*H161</f>
        <v>0</v>
      </c>
      <c r="AR161" s="189" t="s">
        <v>184</v>
      </c>
      <c r="AT161" s="189" t="s">
        <v>179</v>
      </c>
      <c r="AU161" s="189" t="s">
        <v>79</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184</v>
      </c>
      <c r="BM161" s="189" t="s">
        <v>1274</v>
      </c>
    </row>
    <row r="162" spans="2:65" s="1" customFormat="1" ht="24" customHeight="1">
      <c r="B162" s="177"/>
      <c r="C162" s="178" t="s">
        <v>855</v>
      </c>
      <c r="D162" s="178" t="s">
        <v>179</v>
      </c>
      <c r="E162" s="179" t="s">
        <v>3973</v>
      </c>
      <c r="F162" s="180" t="s">
        <v>3974</v>
      </c>
      <c r="G162" s="181" t="s">
        <v>494</v>
      </c>
      <c r="H162" s="182">
        <v>480</v>
      </c>
      <c r="I162" s="183"/>
      <c r="J162" s="184">
        <f>ROUND(I162*H162,2)</f>
        <v>0</v>
      </c>
      <c r="K162" s="180" t="s">
        <v>3</v>
      </c>
      <c r="L162" s="37"/>
      <c r="M162" s="185" t="s">
        <v>3</v>
      </c>
      <c r="N162" s="186" t="s">
        <v>43</v>
      </c>
      <c r="O162" s="70"/>
      <c r="P162" s="187">
        <f>O162*H162</f>
        <v>0</v>
      </c>
      <c r="Q162" s="187">
        <v>0</v>
      </c>
      <c r="R162" s="187">
        <f>Q162*H162</f>
        <v>0</v>
      </c>
      <c r="S162" s="187">
        <v>0</v>
      </c>
      <c r="T162" s="188">
        <f>S162*H162</f>
        <v>0</v>
      </c>
      <c r="AR162" s="189" t="s">
        <v>184</v>
      </c>
      <c r="AT162" s="189" t="s">
        <v>179</v>
      </c>
      <c r="AU162" s="189" t="s">
        <v>79</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184</v>
      </c>
      <c r="BM162" s="189" t="s">
        <v>1303</v>
      </c>
    </row>
    <row r="163" spans="2:65" s="1" customFormat="1" ht="24" customHeight="1">
      <c r="B163" s="177"/>
      <c r="C163" s="178" t="s">
        <v>861</v>
      </c>
      <c r="D163" s="178" t="s">
        <v>179</v>
      </c>
      <c r="E163" s="179" t="s">
        <v>3975</v>
      </c>
      <c r="F163" s="180" t="s">
        <v>3976</v>
      </c>
      <c r="G163" s="181" t="s">
        <v>494</v>
      </c>
      <c r="H163" s="182">
        <v>350</v>
      </c>
      <c r="I163" s="183"/>
      <c r="J163" s="184">
        <f>ROUND(I163*H163,2)</f>
        <v>0</v>
      </c>
      <c r="K163" s="180" t="s">
        <v>3</v>
      </c>
      <c r="L163" s="37"/>
      <c r="M163" s="185" t="s">
        <v>3</v>
      </c>
      <c r="N163" s="186" t="s">
        <v>43</v>
      </c>
      <c r="O163" s="70"/>
      <c r="P163" s="187">
        <f>O163*H163</f>
        <v>0</v>
      </c>
      <c r="Q163" s="187">
        <v>0</v>
      </c>
      <c r="R163" s="187">
        <f>Q163*H163</f>
        <v>0</v>
      </c>
      <c r="S163" s="187">
        <v>0</v>
      </c>
      <c r="T163" s="188">
        <f>S163*H163</f>
        <v>0</v>
      </c>
      <c r="AR163" s="189" t="s">
        <v>184</v>
      </c>
      <c r="AT163" s="189" t="s">
        <v>179</v>
      </c>
      <c r="AU163" s="189" t="s">
        <v>79</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184</v>
      </c>
      <c r="BM163" s="189" t="s">
        <v>1314</v>
      </c>
    </row>
    <row r="164" spans="2:65" s="1" customFormat="1" ht="24" customHeight="1">
      <c r="B164" s="177"/>
      <c r="C164" s="178" t="s">
        <v>870</v>
      </c>
      <c r="D164" s="178" t="s">
        <v>179</v>
      </c>
      <c r="E164" s="179" t="s">
        <v>3977</v>
      </c>
      <c r="F164" s="180" t="s">
        <v>3978</v>
      </c>
      <c r="G164" s="181" t="s">
        <v>494</v>
      </c>
      <c r="H164" s="182">
        <v>40</v>
      </c>
      <c r="I164" s="183"/>
      <c r="J164" s="184">
        <f>ROUND(I164*H164,2)</f>
        <v>0</v>
      </c>
      <c r="K164" s="180" t="s">
        <v>3</v>
      </c>
      <c r="L164" s="37"/>
      <c r="M164" s="185" t="s">
        <v>3</v>
      </c>
      <c r="N164" s="186" t="s">
        <v>43</v>
      </c>
      <c r="O164" s="70"/>
      <c r="P164" s="187">
        <f>O164*H164</f>
        <v>0</v>
      </c>
      <c r="Q164" s="187">
        <v>0</v>
      </c>
      <c r="R164" s="187">
        <f>Q164*H164</f>
        <v>0</v>
      </c>
      <c r="S164" s="187">
        <v>0</v>
      </c>
      <c r="T164" s="188">
        <f>S164*H164</f>
        <v>0</v>
      </c>
      <c r="AR164" s="189" t="s">
        <v>184</v>
      </c>
      <c r="AT164" s="189" t="s">
        <v>179</v>
      </c>
      <c r="AU164" s="189" t="s">
        <v>79</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184</v>
      </c>
      <c r="BM164" s="189" t="s">
        <v>1331</v>
      </c>
    </row>
    <row r="165" spans="2:65" s="1" customFormat="1" ht="24" customHeight="1">
      <c r="B165" s="177"/>
      <c r="C165" s="178" t="s">
        <v>875</v>
      </c>
      <c r="D165" s="178" t="s">
        <v>179</v>
      </c>
      <c r="E165" s="179" t="s">
        <v>3979</v>
      </c>
      <c r="F165" s="180" t="s">
        <v>3980</v>
      </c>
      <c r="G165" s="181" t="s">
        <v>494</v>
      </c>
      <c r="H165" s="182">
        <v>480</v>
      </c>
      <c r="I165" s="183"/>
      <c r="J165" s="184">
        <f>ROUND(I165*H165,2)</f>
        <v>0</v>
      </c>
      <c r="K165" s="180" t="s">
        <v>3</v>
      </c>
      <c r="L165" s="37"/>
      <c r="M165" s="185" t="s">
        <v>3</v>
      </c>
      <c r="N165" s="186" t="s">
        <v>43</v>
      </c>
      <c r="O165" s="70"/>
      <c r="P165" s="187">
        <f>O165*H165</f>
        <v>0</v>
      </c>
      <c r="Q165" s="187">
        <v>0</v>
      </c>
      <c r="R165" s="187">
        <f>Q165*H165</f>
        <v>0</v>
      </c>
      <c r="S165" s="187">
        <v>0</v>
      </c>
      <c r="T165" s="188">
        <f>S165*H165</f>
        <v>0</v>
      </c>
      <c r="AR165" s="189" t="s">
        <v>184</v>
      </c>
      <c r="AT165" s="189" t="s">
        <v>179</v>
      </c>
      <c r="AU165" s="189" t="s">
        <v>79</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184</v>
      </c>
      <c r="BM165" s="189" t="s">
        <v>1341</v>
      </c>
    </row>
    <row r="166" spans="2:65" s="1" customFormat="1" ht="24" customHeight="1">
      <c r="B166" s="177"/>
      <c r="C166" s="178" t="s">
        <v>879</v>
      </c>
      <c r="D166" s="178" t="s">
        <v>179</v>
      </c>
      <c r="E166" s="179" t="s">
        <v>3981</v>
      </c>
      <c r="F166" s="180" t="s">
        <v>3982</v>
      </c>
      <c r="G166" s="181" t="s">
        <v>494</v>
      </c>
      <c r="H166" s="182">
        <v>550</v>
      </c>
      <c r="I166" s="183"/>
      <c r="J166" s="184">
        <f>ROUND(I166*H166,2)</f>
        <v>0</v>
      </c>
      <c r="K166" s="180" t="s">
        <v>3</v>
      </c>
      <c r="L166" s="37"/>
      <c r="M166" s="185" t="s">
        <v>3</v>
      </c>
      <c r="N166" s="186" t="s">
        <v>43</v>
      </c>
      <c r="O166" s="70"/>
      <c r="P166" s="187">
        <f>O166*H166</f>
        <v>0</v>
      </c>
      <c r="Q166" s="187">
        <v>0</v>
      </c>
      <c r="R166" s="187">
        <f>Q166*H166</f>
        <v>0</v>
      </c>
      <c r="S166" s="187">
        <v>0</v>
      </c>
      <c r="T166" s="188">
        <f>S166*H166</f>
        <v>0</v>
      </c>
      <c r="AR166" s="189" t="s">
        <v>184</v>
      </c>
      <c r="AT166" s="189" t="s">
        <v>179</v>
      </c>
      <c r="AU166" s="189" t="s">
        <v>79</v>
      </c>
      <c r="AY166" s="18" t="s">
        <v>177</v>
      </c>
      <c r="BE166" s="190">
        <f>IF(N166="základní",J166,0)</f>
        <v>0</v>
      </c>
      <c r="BF166" s="190">
        <f>IF(N166="snížená",J166,0)</f>
        <v>0</v>
      </c>
      <c r="BG166" s="190">
        <f>IF(N166="zákl. přenesená",J166,0)</f>
        <v>0</v>
      </c>
      <c r="BH166" s="190">
        <f>IF(N166="sníž. přenesená",J166,0)</f>
        <v>0</v>
      </c>
      <c r="BI166" s="190">
        <f>IF(N166="nulová",J166,0)</f>
        <v>0</v>
      </c>
      <c r="BJ166" s="18" t="s">
        <v>79</v>
      </c>
      <c r="BK166" s="190">
        <f>ROUND(I166*H166,2)</f>
        <v>0</v>
      </c>
      <c r="BL166" s="18" t="s">
        <v>184</v>
      </c>
      <c r="BM166" s="189" t="s">
        <v>1448</v>
      </c>
    </row>
    <row r="167" spans="2:65" s="1" customFormat="1" ht="24" customHeight="1">
      <c r="B167" s="177"/>
      <c r="C167" s="178" t="s">
        <v>895</v>
      </c>
      <c r="D167" s="178" t="s">
        <v>179</v>
      </c>
      <c r="E167" s="179" t="s">
        <v>3983</v>
      </c>
      <c r="F167" s="180" t="s">
        <v>3984</v>
      </c>
      <c r="G167" s="181" t="s">
        <v>494</v>
      </c>
      <c r="H167" s="182">
        <v>850</v>
      </c>
      <c r="I167" s="183"/>
      <c r="J167" s="184">
        <f>ROUND(I167*H167,2)</f>
        <v>0</v>
      </c>
      <c r="K167" s="180" t="s">
        <v>3</v>
      </c>
      <c r="L167" s="37"/>
      <c r="M167" s="185" t="s">
        <v>3</v>
      </c>
      <c r="N167" s="186" t="s">
        <v>43</v>
      </c>
      <c r="O167" s="70"/>
      <c r="P167" s="187">
        <f>O167*H167</f>
        <v>0</v>
      </c>
      <c r="Q167" s="187">
        <v>0</v>
      </c>
      <c r="R167" s="187">
        <f>Q167*H167</f>
        <v>0</v>
      </c>
      <c r="S167" s="187">
        <v>0</v>
      </c>
      <c r="T167" s="188">
        <f>S167*H167</f>
        <v>0</v>
      </c>
      <c r="AR167" s="189" t="s">
        <v>184</v>
      </c>
      <c r="AT167" s="189" t="s">
        <v>179</v>
      </c>
      <c r="AU167" s="189" t="s">
        <v>79</v>
      </c>
      <c r="AY167" s="18" t="s">
        <v>177</v>
      </c>
      <c r="BE167" s="190">
        <f>IF(N167="základní",J167,0)</f>
        <v>0</v>
      </c>
      <c r="BF167" s="190">
        <f>IF(N167="snížená",J167,0)</f>
        <v>0</v>
      </c>
      <c r="BG167" s="190">
        <f>IF(N167="zákl. přenesená",J167,0)</f>
        <v>0</v>
      </c>
      <c r="BH167" s="190">
        <f>IF(N167="sníž. přenesená",J167,0)</f>
        <v>0</v>
      </c>
      <c r="BI167" s="190">
        <f>IF(N167="nulová",J167,0)</f>
        <v>0</v>
      </c>
      <c r="BJ167" s="18" t="s">
        <v>79</v>
      </c>
      <c r="BK167" s="190">
        <f>ROUND(I167*H167,2)</f>
        <v>0</v>
      </c>
      <c r="BL167" s="18" t="s">
        <v>184</v>
      </c>
      <c r="BM167" s="189" t="s">
        <v>1460</v>
      </c>
    </row>
    <row r="168" spans="2:65" s="1" customFormat="1" ht="24" customHeight="1">
      <c r="B168" s="177"/>
      <c r="C168" s="178" t="s">
        <v>909</v>
      </c>
      <c r="D168" s="178" t="s">
        <v>179</v>
      </c>
      <c r="E168" s="179" t="s">
        <v>3985</v>
      </c>
      <c r="F168" s="180" t="s">
        <v>3986</v>
      </c>
      <c r="G168" s="181" t="s">
        <v>494</v>
      </c>
      <c r="H168" s="182">
        <v>400</v>
      </c>
      <c r="I168" s="183"/>
      <c r="J168" s="184">
        <f>ROUND(I168*H168,2)</f>
        <v>0</v>
      </c>
      <c r="K168" s="180" t="s">
        <v>3</v>
      </c>
      <c r="L168" s="37"/>
      <c r="M168" s="185" t="s">
        <v>3</v>
      </c>
      <c r="N168" s="186" t="s">
        <v>43</v>
      </c>
      <c r="O168" s="70"/>
      <c r="P168" s="187">
        <f>O168*H168</f>
        <v>0</v>
      </c>
      <c r="Q168" s="187">
        <v>0</v>
      </c>
      <c r="R168" s="187">
        <f>Q168*H168</f>
        <v>0</v>
      </c>
      <c r="S168" s="187">
        <v>0</v>
      </c>
      <c r="T168" s="188">
        <f>S168*H168</f>
        <v>0</v>
      </c>
      <c r="AR168" s="189" t="s">
        <v>184</v>
      </c>
      <c r="AT168" s="189" t="s">
        <v>179</v>
      </c>
      <c r="AU168" s="189" t="s">
        <v>79</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184</v>
      </c>
      <c r="BM168" s="189" t="s">
        <v>1471</v>
      </c>
    </row>
    <row r="169" spans="2:65" s="1" customFormat="1" ht="24" customHeight="1">
      <c r="B169" s="177"/>
      <c r="C169" s="178" t="s">
        <v>914</v>
      </c>
      <c r="D169" s="178" t="s">
        <v>179</v>
      </c>
      <c r="E169" s="179" t="s">
        <v>3987</v>
      </c>
      <c r="F169" s="180" t="s">
        <v>3988</v>
      </c>
      <c r="G169" s="181" t="s">
        <v>494</v>
      </c>
      <c r="H169" s="182">
        <v>300</v>
      </c>
      <c r="I169" s="183"/>
      <c r="J169" s="184">
        <f>ROUND(I169*H169,2)</f>
        <v>0</v>
      </c>
      <c r="K169" s="180" t="s">
        <v>3</v>
      </c>
      <c r="L169" s="37"/>
      <c r="M169" s="185" t="s">
        <v>3</v>
      </c>
      <c r="N169" s="186" t="s">
        <v>43</v>
      </c>
      <c r="O169" s="70"/>
      <c r="P169" s="187">
        <f>O169*H169</f>
        <v>0</v>
      </c>
      <c r="Q169" s="187">
        <v>0</v>
      </c>
      <c r="R169" s="187">
        <f>Q169*H169</f>
        <v>0</v>
      </c>
      <c r="S169" s="187">
        <v>0</v>
      </c>
      <c r="T169" s="188">
        <f>S169*H169</f>
        <v>0</v>
      </c>
      <c r="AR169" s="189" t="s">
        <v>184</v>
      </c>
      <c r="AT169" s="189" t="s">
        <v>179</v>
      </c>
      <c r="AU169" s="189" t="s">
        <v>79</v>
      </c>
      <c r="AY169" s="18" t="s">
        <v>177</v>
      </c>
      <c r="BE169" s="190">
        <f>IF(N169="základní",J169,0)</f>
        <v>0</v>
      </c>
      <c r="BF169" s="190">
        <f>IF(N169="snížená",J169,0)</f>
        <v>0</v>
      </c>
      <c r="BG169" s="190">
        <f>IF(N169="zákl. přenesená",J169,0)</f>
        <v>0</v>
      </c>
      <c r="BH169" s="190">
        <f>IF(N169="sníž. přenesená",J169,0)</f>
        <v>0</v>
      </c>
      <c r="BI169" s="190">
        <f>IF(N169="nulová",J169,0)</f>
        <v>0</v>
      </c>
      <c r="BJ169" s="18" t="s">
        <v>79</v>
      </c>
      <c r="BK169" s="190">
        <f>ROUND(I169*H169,2)</f>
        <v>0</v>
      </c>
      <c r="BL169" s="18" t="s">
        <v>184</v>
      </c>
      <c r="BM169" s="189" t="s">
        <v>1482</v>
      </c>
    </row>
    <row r="170" spans="2:65" s="1" customFormat="1" ht="16.5" customHeight="1">
      <c r="B170" s="177"/>
      <c r="C170" s="178" t="s">
        <v>918</v>
      </c>
      <c r="D170" s="178" t="s">
        <v>179</v>
      </c>
      <c r="E170" s="179" t="s">
        <v>3989</v>
      </c>
      <c r="F170" s="180" t="s">
        <v>3990</v>
      </c>
      <c r="G170" s="181" t="s">
        <v>494</v>
      </c>
      <c r="H170" s="182">
        <v>1890</v>
      </c>
      <c r="I170" s="183"/>
      <c r="J170" s="184">
        <f>ROUND(I170*H170,2)</f>
        <v>0</v>
      </c>
      <c r="K170" s="180" t="s">
        <v>3</v>
      </c>
      <c r="L170" s="37"/>
      <c r="M170" s="185" t="s">
        <v>3</v>
      </c>
      <c r="N170" s="186" t="s">
        <v>43</v>
      </c>
      <c r="O170" s="70"/>
      <c r="P170" s="187">
        <f>O170*H170</f>
        <v>0</v>
      </c>
      <c r="Q170" s="187">
        <v>0</v>
      </c>
      <c r="R170" s="187">
        <f>Q170*H170</f>
        <v>0</v>
      </c>
      <c r="S170" s="187">
        <v>0</v>
      </c>
      <c r="T170" s="188">
        <f>S170*H170</f>
        <v>0</v>
      </c>
      <c r="AR170" s="189" t="s">
        <v>184</v>
      </c>
      <c r="AT170" s="189" t="s">
        <v>179</v>
      </c>
      <c r="AU170" s="189" t="s">
        <v>79</v>
      </c>
      <c r="AY170" s="18" t="s">
        <v>177</v>
      </c>
      <c r="BE170" s="190">
        <f>IF(N170="základní",J170,0)</f>
        <v>0</v>
      </c>
      <c r="BF170" s="190">
        <f>IF(N170="snížená",J170,0)</f>
        <v>0</v>
      </c>
      <c r="BG170" s="190">
        <f>IF(N170="zákl. přenesená",J170,0)</f>
        <v>0</v>
      </c>
      <c r="BH170" s="190">
        <f>IF(N170="sníž. přenesená",J170,0)</f>
        <v>0</v>
      </c>
      <c r="BI170" s="190">
        <f>IF(N170="nulová",J170,0)</f>
        <v>0</v>
      </c>
      <c r="BJ170" s="18" t="s">
        <v>79</v>
      </c>
      <c r="BK170" s="190">
        <f>ROUND(I170*H170,2)</f>
        <v>0</v>
      </c>
      <c r="BL170" s="18" t="s">
        <v>184</v>
      </c>
      <c r="BM170" s="189" t="s">
        <v>1491</v>
      </c>
    </row>
    <row r="171" spans="2:65" s="1" customFormat="1" ht="16.5" customHeight="1">
      <c r="B171" s="177"/>
      <c r="C171" s="178" t="s">
        <v>932</v>
      </c>
      <c r="D171" s="178" t="s">
        <v>179</v>
      </c>
      <c r="E171" s="179" t="s">
        <v>3991</v>
      </c>
      <c r="F171" s="180" t="s">
        <v>3992</v>
      </c>
      <c r="G171" s="181" t="s">
        <v>494</v>
      </c>
      <c r="H171" s="182">
        <v>2240</v>
      </c>
      <c r="I171" s="183"/>
      <c r="J171" s="184">
        <f>ROUND(I171*H171,2)</f>
        <v>0</v>
      </c>
      <c r="K171" s="180" t="s">
        <v>3</v>
      </c>
      <c r="L171" s="37"/>
      <c r="M171" s="185" t="s">
        <v>3</v>
      </c>
      <c r="N171" s="186" t="s">
        <v>43</v>
      </c>
      <c r="O171" s="70"/>
      <c r="P171" s="187">
        <f>O171*H171</f>
        <v>0</v>
      </c>
      <c r="Q171" s="187">
        <v>0</v>
      </c>
      <c r="R171" s="187">
        <f>Q171*H171</f>
        <v>0</v>
      </c>
      <c r="S171" s="187">
        <v>0</v>
      </c>
      <c r="T171" s="188">
        <f>S171*H171</f>
        <v>0</v>
      </c>
      <c r="AR171" s="189" t="s">
        <v>184</v>
      </c>
      <c r="AT171" s="189" t="s">
        <v>179</v>
      </c>
      <c r="AU171" s="189" t="s">
        <v>79</v>
      </c>
      <c r="AY171" s="18" t="s">
        <v>177</v>
      </c>
      <c r="BE171" s="190">
        <f>IF(N171="základní",J171,0)</f>
        <v>0</v>
      </c>
      <c r="BF171" s="190">
        <f>IF(N171="snížená",J171,0)</f>
        <v>0</v>
      </c>
      <c r="BG171" s="190">
        <f>IF(N171="zákl. přenesená",J171,0)</f>
        <v>0</v>
      </c>
      <c r="BH171" s="190">
        <f>IF(N171="sníž. přenesená",J171,0)</f>
        <v>0</v>
      </c>
      <c r="BI171" s="190">
        <f>IF(N171="nulová",J171,0)</f>
        <v>0</v>
      </c>
      <c r="BJ171" s="18" t="s">
        <v>79</v>
      </c>
      <c r="BK171" s="190">
        <f>ROUND(I171*H171,2)</f>
        <v>0</v>
      </c>
      <c r="BL171" s="18" t="s">
        <v>184</v>
      </c>
      <c r="BM171" s="189" t="s">
        <v>1499</v>
      </c>
    </row>
    <row r="172" spans="2:65" s="1" customFormat="1" ht="16.5" customHeight="1">
      <c r="B172" s="177"/>
      <c r="C172" s="178" t="s">
        <v>938</v>
      </c>
      <c r="D172" s="178" t="s">
        <v>179</v>
      </c>
      <c r="E172" s="179" t="s">
        <v>3993</v>
      </c>
      <c r="F172" s="180" t="s">
        <v>3994</v>
      </c>
      <c r="G172" s="181" t="s">
        <v>494</v>
      </c>
      <c r="H172" s="182">
        <v>1240</v>
      </c>
      <c r="I172" s="183"/>
      <c r="J172" s="184">
        <f>ROUND(I172*H172,2)</f>
        <v>0</v>
      </c>
      <c r="K172" s="180" t="s">
        <v>3</v>
      </c>
      <c r="L172" s="37"/>
      <c r="M172" s="185" t="s">
        <v>3</v>
      </c>
      <c r="N172" s="186" t="s">
        <v>43</v>
      </c>
      <c r="O172" s="70"/>
      <c r="P172" s="187">
        <f>O172*H172</f>
        <v>0</v>
      </c>
      <c r="Q172" s="187">
        <v>0</v>
      </c>
      <c r="R172" s="187">
        <f>Q172*H172</f>
        <v>0</v>
      </c>
      <c r="S172" s="187">
        <v>0</v>
      </c>
      <c r="T172" s="188">
        <f>S172*H172</f>
        <v>0</v>
      </c>
      <c r="AR172" s="189" t="s">
        <v>184</v>
      </c>
      <c r="AT172" s="189" t="s">
        <v>179</v>
      </c>
      <c r="AU172" s="189" t="s">
        <v>79</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184</v>
      </c>
      <c r="BM172" s="189" t="s">
        <v>1511</v>
      </c>
    </row>
    <row r="173" spans="2:65" s="1" customFormat="1" ht="16.5" customHeight="1">
      <c r="B173" s="177"/>
      <c r="C173" s="178" t="s">
        <v>944</v>
      </c>
      <c r="D173" s="178" t="s">
        <v>179</v>
      </c>
      <c r="E173" s="179" t="s">
        <v>3995</v>
      </c>
      <c r="F173" s="180" t="s">
        <v>3996</v>
      </c>
      <c r="G173" s="181" t="s">
        <v>494</v>
      </c>
      <c r="H173" s="182">
        <v>100</v>
      </c>
      <c r="I173" s="183"/>
      <c r="J173" s="184">
        <f>ROUND(I173*H173,2)</f>
        <v>0</v>
      </c>
      <c r="K173" s="180" t="s">
        <v>3</v>
      </c>
      <c r="L173" s="37"/>
      <c r="M173" s="185" t="s">
        <v>3</v>
      </c>
      <c r="N173" s="186" t="s">
        <v>43</v>
      </c>
      <c r="O173" s="70"/>
      <c r="P173" s="187">
        <f>O173*H173</f>
        <v>0</v>
      </c>
      <c r="Q173" s="187">
        <v>0</v>
      </c>
      <c r="R173" s="187">
        <f>Q173*H173</f>
        <v>0</v>
      </c>
      <c r="S173" s="187">
        <v>0</v>
      </c>
      <c r="T173" s="188">
        <f>S173*H173</f>
        <v>0</v>
      </c>
      <c r="AR173" s="189" t="s">
        <v>184</v>
      </c>
      <c r="AT173" s="189" t="s">
        <v>179</v>
      </c>
      <c r="AU173" s="189" t="s">
        <v>79</v>
      </c>
      <c r="AY173" s="18" t="s">
        <v>177</v>
      </c>
      <c r="BE173" s="190">
        <f>IF(N173="základní",J173,0)</f>
        <v>0</v>
      </c>
      <c r="BF173" s="190">
        <f>IF(N173="snížená",J173,0)</f>
        <v>0</v>
      </c>
      <c r="BG173" s="190">
        <f>IF(N173="zákl. přenesená",J173,0)</f>
        <v>0</v>
      </c>
      <c r="BH173" s="190">
        <f>IF(N173="sníž. přenesená",J173,0)</f>
        <v>0</v>
      </c>
      <c r="BI173" s="190">
        <f>IF(N173="nulová",J173,0)</f>
        <v>0</v>
      </c>
      <c r="BJ173" s="18" t="s">
        <v>79</v>
      </c>
      <c r="BK173" s="190">
        <f>ROUND(I173*H173,2)</f>
        <v>0</v>
      </c>
      <c r="BL173" s="18" t="s">
        <v>184</v>
      </c>
      <c r="BM173" s="189" t="s">
        <v>1526</v>
      </c>
    </row>
    <row r="174" spans="2:65" s="1" customFormat="1" ht="16.5" customHeight="1">
      <c r="B174" s="177"/>
      <c r="C174" s="178" t="s">
        <v>950</v>
      </c>
      <c r="D174" s="178" t="s">
        <v>179</v>
      </c>
      <c r="E174" s="179" t="s">
        <v>3997</v>
      </c>
      <c r="F174" s="180" t="s">
        <v>3998</v>
      </c>
      <c r="G174" s="181" t="s">
        <v>494</v>
      </c>
      <c r="H174" s="182">
        <v>140</v>
      </c>
      <c r="I174" s="183"/>
      <c r="J174" s="184">
        <f>ROUND(I174*H174,2)</f>
        <v>0</v>
      </c>
      <c r="K174" s="180" t="s">
        <v>3</v>
      </c>
      <c r="L174" s="37"/>
      <c r="M174" s="185" t="s">
        <v>3</v>
      </c>
      <c r="N174" s="186" t="s">
        <v>43</v>
      </c>
      <c r="O174" s="70"/>
      <c r="P174" s="187">
        <f>O174*H174</f>
        <v>0</v>
      </c>
      <c r="Q174" s="187">
        <v>0</v>
      </c>
      <c r="R174" s="187">
        <f>Q174*H174</f>
        <v>0</v>
      </c>
      <c r="S174" s="187">
        <v>0</v>
      </c>
      <c r="T174" s="188">
        <f>S174*H174</f>
        <v>0</v>
      </c>
      <c r="AR174" s="189" t="s">
        <v>184</v>
      </c>
      <c r="AT174" s="189" t="s">
        <v>179</v>
      </c>
      <c r="AU174" s="189" t="s">
        <v>79</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184</v>
      </c>
      <c r="BM174" s="189" t="s">
        <v>1536</v>
      </c>
    </row>
    <row r="175" spans="2:65" s="1" customFormat="1" ht="16.5" customHeight="1">
      <c r="B175" s="177"/>
      <c r="C175" s="178" t="s">
        <v>959</v>
      </c>
      <c r="D175" s="178" t="s">
        <v>179</v>
      </c>
      <c r="E175" s="179" t="s">
        <v>3999</v>
      </c>
      <c r="F175" s="180" t="s">
        <v>4000</v>
      </c>
      <c r="G175" s="181" t="s">
        <v>494</v>
      </c>
      <c r="H175" s="182">
        <v>40</v>
      </c>
      <c r="I175" s="183"/>
      <c r="J175" s="184">
        <f>ROUND(I175*H175,2)</f>
        <v>0</v>
      </c>
      <c r="K175" s="180" t="s">
        <v>3</v>
      </c>
      <c r="L175" s="37"/>
      <c r="M175" s="185" t="s">
        <v>3</v>
      </c>
      <c r="N175" s="186" t="s">
        <v>43</v>
      </c>
      <c r="O175" s="70"/>
      <c r="P175" s="187">
        <f>O175*H175</f>
        <v>0</v>
      </c>
      <c r="Q175" s="187">
        <v>0</v>
      </c>
      <c r="R175" s="187">
        <f>Q175*H175</f>
        <v>0</v>
      </c>
      <c r="S175" s="187">
        <v>0</v>
      </c>
      <c r="T175" s="188">
        <f>S175*H175</f>
        <v>0</v>
      </c>
      <c r="AR175" s="189" t="s">
        <v>184</v>
      </c>
      <c r="AT175" s="189" t="s">
        <v>179</v>
      </c>
      <c r="AU175" s="189" t="s">
        <v>79</v>
      </c>
      <c r="AY175" s="18" t="s">
        <v>177</v>
      </c>
      <c r="BE175" s="190">
        <f>IF(N175="základní",J175,0)</f>
        <v>0</v>
      </c>
      <c r="BF175" s="190">
        <f>IF(N175="snížená",J175,0)</f>
        <v>0</v>
      </c>
      <c r="BG175" s="190">
        <f>IF(N175="zákl. přenesená",J175,0)</f>
        <v>0</v>
      </c>
      <c r="BH175" s="190">
        <f>IF(N175="sníž. přenesená",J175,0)</f>
        <v>0</v>
      </c>
      <c r="BI175" s="190">
        <f>IF(N175="nulová",J175,0)</f>
        <v>0</v>
      </c>
      <c r="BJ175" s="18" t="s">
        <v>79</v>
      </c>
      <c r="BK175" s="190">
        <f>ROUND(I175*H175,2)</f>
        <v>0</v>
      </c>
      <c r="BL175" s="18" t="s">
        <v>184</v>
      </c>
      <c r="BM175" s="189" t="s">
        <v>1550</v>
      </c>
    </row>
    <row r="176" spans="2:65" s="1" customFormat="1" ht="16.5" customHeight="1">
      <c r="B176" s="177"/>
      <c r="C176" s="178" t="s">
        <v>964</v>
      </c>
      <c r="D176" s="178" t="s">
        <v>179</v>
      </c>
      <c r="E176" s="179" t="s">
        <v>4001</v>
      </c>
      <c r="F176" s="180" t="s">
        <v>4002</v>
      </c>
      <c r="G176" s="181" t="s">
        <v>3930</v>
      </c>
      <c r="H176" s="182">
        <v>480</v>
      </c>
      <c r="I176" s="183"/>
      <c r="J176" s="184">
        <f>ROUND(I176*H176,2)</f>
        <v>0</v>
      </c>
      <c r="K176" s="180" t="s">
        <v>3</v>
      </c>
      <c r="L176" s="37"/>
      <c r="M176" s="185" t="s">
        <v>3</v>
      </c>
      <c r="N176" s="186" t="s">
        <v>43</v>
      </c>
      <c r="O176" s="70"/>
      <c r="P176" s="187">
        <f>O176*H176</f>
        <v>0</v>
      </c>
      <c r="Q176" s="187">
        <v>0</v>
      </c>
      <c r="R176" s="187">
        <f>Q176*H176</f>
        <v>0</v>
      </c>
      <c r="S176" s="187">
        <v>0</v>
      </c>
      <c r="T176" s="188">
        <f>S176*H176</f>
        <v>0</v>
      </c>
      <c r="AR176" s="189" t="s">
        <v>184</v>
      </c>
      <c r="AT176" s="189" t="s">
        <v>179</v>
      </c>
      <c r="AU176" s="189" t="s">
        <v>79</v>
      </c>
      <c r="AY176" s="18" t="s">
        <v>177</v>
      </c>
      <c r="BE176" s="190">
        <f>IF(N176="základní",J176,0)</f>
        <v>0</v>
      </c>
      <c r="BF176" s="190">
        <f>IF(N176="snížená",J176,0)</f>
        <v>0</v>
      </c>
      <c r="BG176" s="190">
        <f>IF(N176="zákl. přenesená",J176,0)</f>
        <v>0</v>
      </c>
      <c r="BH176" s="190">
        <f>IF(N176="sníž. přenesená",J176,0)</f>
        <v>0</v>
      </c>
      <c r="BI176" s="190">
        <f>IF(N176="nulová",J176,0)</f>
        <v>0</v>
      </c>
      <c r="BJ176" s="18" t="s">
        <v>79</v>
      </c>
      <c r="BK176" s="190">
        <f>ROUND(I176*H176,2)</f>
        <v>0</v>
      </c>
      <c r="BL176" s="18" t="s">
        <v>184</v>
      </c>
      <c r="BM176" s="189" t="s">
        <v>1633</v>
      </c>
    </row>
    <row r="177" spans="2:65" s="1" customFormat="1" ht="16.5" customHeight="1">
      <c r="B177" s="177"/>
      <c r="C177" s="178" t="s">
        <v>969</v>
      </c>
      <c r="D177" s="178" t="s">
        <v>179</v>
      </c>
      <c r="E177" s="179" t="s">
        <v>4003</v>
      </c>
      <c r="F177" s="180" t="s">
        <v>4004</v>
      </c>
      <c r="G177" s="181" t="s">
        <v>3930</v>
      </c>
      <c r="H177" s="182">
        <v>390</v>
      </c>
      <c r="I177" s="183"/>
      <c r="J177" s="184">
        <f>ROUND(I177*H177,2)</f>
        <v>0</v>
      </c>
      <c r="K177" s="180" t="s">
        <v>3</v>
      </c>
      <c r="L177" s="37"/>
      <c r="M177" s="185" t="s">
        <v>3</v>
      </c>
      <c r="N177" s="186" t="s">
        <v>43</v>
      </c>
      <c r="O177" s="70"/>
      <c r="P177" s="187">
        <f>O177*H177</f>
        <v>0</v>
      </c>
      <c r="Q177" s="187">
        <v>0</v>
      </c>
      <c r="R177" s="187">
        <f>Q177*H177</f>
        <v>0</v>
      </c>
      <c r="S177" s="187">
        <v>0</v>
      </c>
      <c r="T177" s="188">
        <f>S177*H177</f>
        <v>0</v>
      </c>
      <c r="AR177" s="189" t="s">
        <v>184</v>
      </c>
      <c r="AT177" s="189" t="s">
        <v>179</v>
      </c>
      <c r="AU177" s="189" t="s">
        <v>79</v>
      </c>
      <c r="AY177" s="18" t="s">
        <v>177</v>
      </c>
      <c r="BE177" s="190">
        <f>IF(N177="základní",J177,0)</f>
        <v>0</v>
      </c>
      <c r="BF177" s="190">
        <f>IF(N177="snížená",J177,0)</f>
        <v>0</v>
      </c>
      <c r="BG177" s="190">
        <f>IF(N177="zákl. přenesená",J177,0)</f>
        <v>0</v>
      </c>
      <c r="BH177" s="190">
        <f>IF(N177="sníž. přenesená",J177,0)</f>
        <v>0</v>
      </c>
      <c r="BI177" s="190">
        <f>IF(N177="nulová",J177,0)</f>
        <v>0</v>
      </c>
      <c r="BJ177" s="18" t="s">
        <v>79</v>
      </c>
      <c r="BK177" s="190">
        <f>ROUND(I177*H177,2)</f>
        <v>0</v>
      </c>
      <c r="BL177" s="18" t="s">
        <v>184</v>
      </c>
      <c r="BM177" s="189" t="s">
        <v>1644</v>
      </c>
    </row>
    <row r="178" spans="2:65" s="1" customFormat="1" ht="16.5" customHeight="1">
      <c r="B178" s="177"/>
      <c r="C178" s="178" t="s">
        <v>973</v>
      </c>
      <c r="D178" s="178" t="s">
        <v>179</v>
      </c>
      <c r="E178" s="179" t="s">
        <v>4005</v>
      </c>
      <c r="F178" s="180" t="s">
        <v>4006</v>
      </c>
      <c r="G178" s="181" t="s">
        <v>3930</v>
      </c>
      <c r="H178" s="182">
        <v>220</v>
      </c>
      <c r="I178" s="183"/>
      <c r="J178" s="184">
        <f>ROUND(I178*H178,2)</f>
        <v>0</v>
      </c>
      <c r="K178" s="180" t="s">
        <v>3</v>
      </c>
      <c r="L178" s="37"/>
      <c r="M178" s="185" t="s">
        <v>3</v>
      </c>
      <c r="N178" s="186" t="s">
        <v>43</v>
      </c>
      <c r="O178" s="70"/>
      <c r="P178" s="187">
        <f>O178*H178</f>
        <v>0</v>
      </c>
      <c r="Q178" s="187">
        <v>0</v>
      </c>
      <c r="R178" s="187">
        <f>Q178*H178</f>
        <v>0</v>
      </c>
      <c r="S178" s="187">
        <v>0</v>
      </c>
      <c r="T178" s="188">
        <f>S178*H178</f>
        <v>0</v>
      </c>
      <c r="AR178" s="189" t="s">
        <v>184</v>
      </c>
      <c r="AT178" s="189" t="s">
        <v>179</v>
      </c>
      <c r="AU178" s="189" t="s">
        <v>79</v>
      </c>
      <c r="AY178" s="18" t="s">
        <v>177</v>
      </c>
      <c r="BE178" s="190">
        <f>IF(N178="základní",J178,0)</f>
        <v>0</v>
      </c>
      <c r="BF178" s="190">
        <f>IF(N178="snížená",J178,0)</f>
        <v>0</v>
      </c>
      <c r="BG178" s="190">
        <f>IF(N178="zákl. přenesená",J178,0)</f>
        <v>0</v>
      </c>
      <c r="BH178" s="190">
        <f>IF(N178="sníž. přenesená",J178,0)</f>
        <v>0</v>
      </c>
      <c r="BI178" s="190">
        <f>IF(N178="nulová",J178,0)</f>
        <v>0</v>
      </c>
      <c r="BJ178" s="18" t="s">
        <v>79</v>
      </c>
      <c r="BK178" s="190">
        <f>ROUND(I178*H178,2)</f>
        <v>0</v>
      </c>
      <c r="BL178" s="18" t="s">
        <v>184</v>
      </c>
      <c r="BM178" s="189" t="s">
        <v>1655</v>
      </c>
    </row>
    <row r="179" spans="2:65" s="1" customFormat="1" ht="16.5" customHeight="1">
      <c r="B179" s="177"/>
      <c r="C179" s="178" t="s">
        <v>978</v>
      </c>
      <c r="D179" s="178" t="s">
        <v>179</v>
      </c>
      <c r="E179" s="179" t="s">
        <v>4007</v>
      </c>
      <c r="F179" s="180" t="s">
        <v>4008</v>
      </c>
      <c r="G179" s="181" t="s">
        <v>3930</v>
      </c>
      <c r="H179" s="182">
        <v>220</v>
      </c>
      <c r="I179" s="183"/>
      <c r="J179" s="184">
        <f>ROUND(I179*H179,2)</f>
        <v>0</v>
      </c>
      <c r="K179" s="180" t="s">
        <v>3</v>
      </c>
      <c r="L179" s="37"/>
      <c r="M179" s="185" t="s">
        <v>3</v>
      </c>
      <c r="N179" s="186" t="s">
        <v>43</v>
      </c>
      <c r="O179" s="70"/>
      <c r="P179" s="187">
        <f>O179*H179</f>
        <v>0</v>
      </c>
      <c r="Q179" s="187">
        <v>0</v>
      </c>
      <c r="R179" s="187">
        <f>Q179*H179</f>
        <v>0</v>
      </c>
      <c r="S179" s="187">
        <v>0</v>
      </c>
      <c r="T179" s="188">
        <f>S179*H179</f>
        <v>0</v>
      </c>
      <c r="AR179" s="189" t="s">
        <v>184</v>
      </c>
      <c r="AT179" s="189" t="s">
        <v>179</v>
      </c>
      <c r="AU179" s="189" t="s">
        <v>79</v>
      </c>
      <c r="AY179" s="18" t="s">
        <v>177</v>
      </c>
      <c r="BE179" s="190">
        <f>IF(N179="základní",J179,0)</f>
        <v>0</v>
      </c>
      <c r="BF179" s="190">
        <f>IF(N179="snížená",J179,0)</f>
        <v>0</v>
      </c>
      <c r="BG179" s="190">
        <f>IF(N179="zákl. přenesená",J179,0)</f>
        <v>0</v>
      </c>
      <c r="BH179" s="190">
        <f>IF(N179="sníž. přenesená",J179,0)</f>
        <v>0</v>
      </c>
      <c r="BI179" s="190">
        <f>IF(N179="nulová",J179,0)</f>
        <v>0</v>
      </c>
      <c r="BJ179" s="18" t="s">
        <v>79</v>
      </c>
      <c r="BK179" s="190">
        <f>ROUND(I179*H179,2)</f>
        <v>0</v>
      </c>
      <c r="BL179" s="18" t="s">
        <v>184</v>
      </c>
      <c r="BM179" s="189" t="s">
        <v>1663</v>
      </c>
    </row>
    <row r="180" spans="2:65" s="1" customFormat="1" ht="16.5" customHeight="1">
      <c r="B180" s="177"/>
      <c r="C180" s="178" t="s">
        <v>983</v>
      </c>
      <c r="D180" s="178" t="s">
        <v>179</v>
      </c>
      <c r="E180" s="179" t="s">
        <v>4009</v>
      </c>
      <c r="F180" s="180" t="s">
        <v>4010</v>
      </c>
      <c r="G180" s="181" t="s">
        <v>3930</v>
      </c>
      <c r="H180" s="182">
        <v>180</v>
      </c>
      <c r="I180" s="183"/>
      <c r="J180" s="184">
        <f>ROUND(I180*H180,2)</f>
        <v>0</v>
      </c>
      <c r="K180" s="180" t="s">
        <v>3</v>
      </c>
      <c r="L180" s="37"/>
      <c r="M180" s="185" t="s">
        <v>3</v>
      </c>
      <c r="N180" s="186" t="s">
        <v>43</v>
      </c>
      <c r="O180" s="70"/>
      <c r="P180" s="187">
        <f>O180*H180</f>
        <v>0</v>
      </c>
      <c r="Q180" s="187">
        <v>0</v>
      </c>
      <c r="R180" s="187">
        <f>Q180*H180</f>
        <v>0</v>
      </c>
      <c r="S180" s="187">
        <v>0</v>
      </c>
      <c r="T180" s="188">
        <f>S180*H180</f>
        <v>0</v>
      </c>
      <c r="AR180" s="189" t="s">
        <v>184</v>
      </c>
      <c r="AT180" s="189" t="s">
        <v>179</v>
      </c>
      <c r="AU180" s="189" t="s">
        <v>79</v>
      </c>
      <c r="AY180" s="18" t="s">
        <v>177</v>
      </c>
      <c r="BE180" s="190">
        <f>IF(N180="základní",J180,0)</f>
        <v>0</v>
      </c>
      <c r="BF180" s="190">
        <f>IF(N180="snížená",J180,0)</f>
        <v>0</v>
      </c>
      <c r="BG180" s="190">
        <f>IF(N180="zákl. přenesená",J180,0)</f>
        <v>0</v>
      </c>
      <c r="BH180" s="190">
        <f>IF(N180="sníž. přenesená",J180,0)</f>
        <v>0</v>
      </c>
      <c r="BI180" s="190">
        <f>IF(N180="nulová",J180,0)</f>
        <v>0</v>
      </c>
      <c r="BJ180" s="18" t="s">
        <v>79</v>
      </c>
      <c r="BK180" s="190">
        <f>ROUND(I180*H180,2)</f>
        <v>0</v>
      </c>
      <c r="BL180" s="18" t="s">
        <v>184</v>
      </c>
      <c r="BM180" s="189" t="s">
        <v>1672</v>
      </c>
    </row>
    <row r="181" spans="2:65" s="1" customFormat="1" ht="16.5" customHeight="1">
      <c r="B181" s="177"/>
      <c r="C181" s="178" t="s">
        <v>989</v>
      </c>
      <c r="D181" s="178" t="s">
        <v>179</v>
      </c>
      <c r="E181" s="179" t="s">
        <v>4011</v>
      </c>
      <c r="F181" s="180" t="s">
        <v>4012</v>
      </c>
      <c r="G181" s="181" t="s">
        <v>3930</v>
      </c>
      <c r="H181" s="182">
        <v>550</v>
      </c>
      <c r="I181" s="183"/>
      <c r="J181" s="184">
        <f>ROUND(I181*H181,2)</f>
        <v>0</v>
      </c>
      <c r="K181" s="180" t="s">
        <v>3</v>
      </c>
      <c r="L181" s="37"/>
      <c r="M181" s="185" t="s">
        <v>3</v>
      </c>
      <c r="N181" s="186" t="s">
        <v>43</v>
      </c>
      <c r="O181" s="70"/>
      <c r="P181" s="187">
        <f>O181*H181</f>
        <v>0</v>
      </c>
      <c r="Q181" s="187">
        <v>0</v>
      </c>
      <c r="R181" s="187">
        <f>Q181*H181</f>
        <v>0</v>
      </c>
      <c r="S181" s="187">
        <v>0</v>
      </c>
      <c r="T181" s="188">
        <f>S181*H181</f>
        <v>0</v>
      </c>
      <c r="AR181" s="189" t="s">
        <v>184</v>
      </c>
      <c r="AT181" s="189" t="s">
        <v>179</v>
      </c>
      <c r="AU181" s="189" t="s">
        <v>79</v>
      </c>
      <c r="AY181" s="18" t="s">
        <v>177</v>
      </c>
      <c r="BE181" s="190">
        <f>IF(N181="základní",J181,0)</f>
        <v>0</v>
      </c>
      <c r="BF181" s="190">
        <f>IF(N181="snížená",J181,0)</f>
        <v>0</v>
      </c>
      <c r="BG181" s="190">
        <f>IF(N181="zákl. přenesená",J181,0)</f>
        <v>0</v>
      </c>
      <c r="BH181" s="190">
        <f>IF(N181="sníž. přenesená",J181,0)</f>
        <v>0</v>
      </c>
      <c r="BI181" s="190">
        <f>IF(N181="nulová",J181,0)</f>
        <v>0</v>
      </c>
      <c r="BJ181" s="18" t="s">
        <v>79</v>
      </c>
      <c r="BK181" s="190">
        <f>ROUND(I181*H181,2)</f>
        <v>0</v>
      </c>
      <c r="BL181" s="18" t="s">
        <v>184</v>
      </c>
      <c r="BM181" s="189" t="s">
        <v>1681</v>
      </c>
    </row>
    <row r="182" spans="2:63" s="11" customFormat="1" ht="25.9" customHeight="1">
      <c r="B182" s="164"/>
      <c r="D182" s="165" t="s">
        <v>71</v>
      </c>
      <c r="E182" s="166" t="s">
        <v>4013</v>
      </c>
      <c r="F182" s="166" t="s">
        <v>4014</v>
      </c>
      <c r="I182" s="167"/>
      <c r="J182" s="168">
        <f>BK182</f>
        <v>0</v>
      </c>
      <c r="L182" s="164"/>
      <c r="M182" s="169"/>
      <c r="N182" s="170"/>
      <c r="O182" s="170"/>
      <c r="P182" s="171">
        <f>SUM(P183:P198)</f>
        <v>0</v>
      </c>
      <c r="Q182" s="170"/>
      <c r="R182" s="171">
        <f>SUM(R183:R198)</f>
        <v>0</v>
      </c>
      <c r="S182" s="170"/>
      <c r="T182" s="172">
        <f>SUM(T183:T198)</f>
        <v>0</v>
      </c>
      <c r="AR182" s="165" t="s">
        <v>79</v>
      </c>
      <c r="AT182" s="173" t="s">
        <v>71</v>
      </c>
      <c r="AU182" s="173" t="s">
        <v>72</v>
      </c>
      <c r="AY182" s="165" t="s">
        <v>177</v>
      </c>
      <c r="BK182" s="174">
        <f>SUM(BK183:BK198)</f>
        <v>0</v>
      </c>
    </row>
    <row r="183" spans="2:65" s="1" customFormat="1" ht="16.5" customHeight="1">
      <c r="B183" s="177"/>
      <c r="C183" s="178" t="s">
        <v>995</v>
      </c>
      <c r="D183" s="178" t="s">
        <v>179</v>
      </c>
      <c r="E183" s="179" t="s">
        <v>4015</v>
      </c>
      <c r="F183" s="180" t="s">
        <v>4016</v>
      </c>
      <c r="G183" s="181" t="s">
        <v>3930</v>
      </c>
      <c r="H183" s="182">
        <v>20</v>
      </c>
      <c r="I183" s="183"/>
      <c r="J183" s="184">
        <f>ROUND(I183*H183,2)</f>
        <v>0</v>
      </c>
      <c r="K183" s="180" t="s">
        <v>3</v>
      </c>
      <c r="L183" s="37"/>
      <c r="M183" s="185" t="s">
        <v>3</v>
      </c>
      <c r="N183" s="186" t="s">
        <v>43</v>
      </c>
      <c r="O183" s="70"/>
      <c r="P183" s="187">
        <f>O183*H183</f>
        <v>0</v>
      </c>
      <c r="Q183" s="187">
        <v>0</v>
      </c>
      <c r="R183" s="187">
        <f>Q183*H183</f>
        <v>0</v>
      </c>
      <c r="S183" s="187">
        <v>0</v>
      </c>
      <c r="T183" s="188">
        <f>S183*H183</f>
        <v>0</v>
      </c>
      <c r="AR183" s="189" t="s">
        <v>184</v>
      </c>
      <c r="AT183" s="189" t="s">
        <v>179</v>
      </c>
      <c r="AU183" s="189" t="s">
        <v>79</v>
      </c>
      <c r="AY183" s="18" t="s">
        <v>177</v>
      </c>
      <c r="BE183" s="190">
        <f>IF(N183="základní",J183,0)</f>
        <v>0</v>
      </c>
      <c r="BF183" s="190">
        <f>IF(N183="snížená",J183,0)</f>
        <v>0</v>
      </c>
      <c r="BG183" s="190">
        <f>IF(N183="zákl. přenesená",J183,0)</f>
        <v>0</v>
      </c>
      <c r="BH183" s="190">
        <f>IF(N183="sníž. přenesená",J183,0)</f>
        <v>0</v>
      </c>
      <c r="BI183" s="190">
        <f>IF(N183="nulová",J183,0)</f>
        <v>0</v>
      </c>
      <c r="BJ183" s="18" t="s">
        <v>79</v>
      </c>
      <c r="BK183" s="190">
        <f>ROUND(I183*H183,2)</f>
        <v>0</v>
      </c>
      <c r="BL183" s="18" t="s">
        <v>184</v>
      </c>
      <c r="BM183" s="189" t="s">
        <v>1690</v>
      </c>
    </row>
    <row r="184" spans="2:65" s="1" customFormat="1" ht="24" customHeight="1">
      <c r="B184" s="177"/>
      <c r="C184" s="178" t="s">
        <v>1001</v>
      </c>
      <c r="D184" s="178" t="s">
        <v>179</v>
      </c>
      <c r="E184" s="179" t="s">
        <v>4017</v>
      </c>
      <c r="F184" s="180" t="s">
        <v>4018</v>
      </c>
      <c r="G184" s="181" t="s">
        <v>3930</v>
      </c>
      <c r="H184" s="182">
        <v>80</v>
      </c>
      <c r="I184" s="183"/>
      <c r="J184" s="184">
        <f>ROUND(I184*H184,2)</f>
        <v>0</v>
      </c>
      <c r="K184" s="180" t="s">
        <v>3</v>
      </c>
      <c r="L184" s="37"/>
      <c r="M184" s="185" t="s">
        <v>3</v>
      </c>
      <c r="N184" s="186" t="s">
        <v>43</v>
      </c>
      <c r="O184" s="70"/>
      <c r="P184" s="187">
        <f>O184*H184</f>
        <v>0</v>
      </c>
      <c r="Q184" s="187">
        <v>0</v>
      </c>
      <c r="R184" s="187">
        <f>Q184*H184</f>
        <v>0</v>
      </c>
      <c r="S184" s="187">
        <v>0</v>
      </c>
      <c r="T184" s="188">
        <f>S184*H184</f>
        <v>0</v>
      </c>
      <c r="AR184" s="189" t="s">
        <v>184</v>
      </c>
      <c r="AT184" s="189" t="s">
        <v>179</v>
      </c>
      <c r="AU184" s="189" t="s">
        <v>79</v>
      </c>
      <c r="AY184" s="18" t="s">
        <v>177</v>
      </c>
      <c r="BE184" s="190">
        <f>IF(N184="základní",J184,0)</f>
        <v>0</v>
      </c>
      <c r="BF184" s="190">
        <f>IF(N184="snížená",J184,0)</f>
        <v>0</v>
      </c>
      <c r="BG184" s="190">
        <f>IF(N184="zákl. přenesená",J184,0)</f>
        <v>0</v>
      </c>
      <c r="BH184" s="190">
        <f>IF(N184="sníž. přenesená",J184,0)</f>
        <v>0</v>
      </c>
      <c r="BI184" s="190">
        <f>IF(N184="nulová",J184,0)</f>
        <v>0</v>
      </c>
      <c r="BJ184" s="18" t="s">
        <v>79</v>
      </c>
      <c r="BK184" s="190">
        <f>ROUND(I184*H184,2)</f>
        <v>0</v>
      </c>
      <c r="BL184" s="18" t="s">
        <v>184</v>
      </c>
      <c r="BM184" s="189" t="s">
        <v>1699</v>
      </c>
    </row>
    <row r="185" spans="2:65" s="1" customFormat="1" ht="16.5" customHeight="1">
      <c r="B185" s="177"/>
      <c r="C185" s="178" t="s">
        <v>1006</v>
      </c>
      <c r="D185" s="178" t="s">
        <v>179</v>
      </c>
      <c r="E185" s="179" t="s">
        <v>4019</v>
      </c>
      <c r="F185" s="180" t="s">
        <v>4020</v>
      </c>
      <c r="G185" s="181" t="s">
        <v>3930</v>
      </c>
      <c r="H185" s="182">
        <v>2027</v>
      </c>
      <c r="I185" s="183"/>
      <c r="J185" s="184">
        <f>ROUND(I185*H185,2)</f>
        <v>0</v>
      </c>
      <c r="K185" s="180" t="s">
        <v>3</v>
      </c>
      <c r="L185" s="37"/>
      <c r="M185" s="185" t="s">
        <v>3</v>
      </c>
      <c r="N185" s="186" t="s">
        <v>43</v>
      </c>
      <c r="O185" s="70"/>
      <c r="P185" s="187">
        <f>O185*H185</f>
        <v>0</v>
      </c>
      <c r="Q185" s="187">
        <v>0</v>
      </c>
      <c r="R185" s="187">
        <f>Q185*H185</f>
        <v>0</v>
      </c>
      <c r="S185" s="187">
        <v>0</v>
      </c>
      <c r="T185" s="188">
        <f>S185*H185</f>
        <v>0</v>
      </c>
      <c r="AR185" s="189" t="s">
        <v>184</v>
      </c>
      <c r="AT185" s="189" t="s">
        <v>179</v>
      </c>
      <c r="AU185" s="189" t="s">
        <v>79</v>
      </c>
      <c r="AY185" s="18" t="s">
        <v>177</v>
      </c>
      <c r="BE185" s="190">
        <f>IF(N185="základní",J185,0)</f>
        <v>0</v>
      </c>
      <c r="BF185" s="190">
        <f>IF(N185="snížená",J185,0)</f>
        <v>0</v>
      </c>
      <c r="BG185" s="190">
        <f>IF(N185="zákl. přenesená",J185,0)</f>
        <v>0</v>
      </c>
      <c r="BH185" s="190">
        <f>IF(N185="sníž. přenesená",J185,0)</f>
        <v>0</v>
      </c>
      <c r="BI185" s="190">
        <f>IF(N185="nulová",J185,0)</f>
        <v>0</v>
      </c>
      <c r="BJ185" s="18" t="s">
        <v>79</v>
      </c>
      <c r="BK185" s="190">
        <f>ROUND(I185*H185,2)</f>
        <v>0</v>
      </c>
      <c r="BL185" s="18" t="s">
        <v>184</v>
      </c>
      <c r="BM185" s="189" t="s">
        <v>1711</v>
      </c>
    </row>
    <row r="186" spans="2:65" s="1" customFormat="1" ht="24" customHeight="1">
      <c r="B186" s="177"/>
      <c r="C186" s="178" t="s">
        <v>1011</v>
      </c>
      <c r="D186" s="178" t="s">
        <v>179</v>
      </c>
      <c r="E186" s="179" t="s">
        <v>4021</v>
      </c>
      <c r="F186" s="180" t="s">
        <v>4022</v>
      </c>
      <c r="G186" s="181" t="s">
        <v>3930</v>
      </c>
      <c r="H186" s="182">
        <v>20</v>
      </c>
      <c r="I186" s="183"/>
      <c r="J186" s="184">
        <f>ROUND(I186*H186,2)</f>
        <v>0</v>
      </c>
      <c r="K186" s="180" t="s">
        <v>3</v>
      </c>
      <c r="L186" s="37"/>
      <c r="M186" s="185" t="s">
        <v>3</v>
      </c>
      <c r="N186" s="186" t="s">
        <v>43</v>
      </c>
      <c r="O186" s="70"/>
      <c r="P186" s="187">
        <f>O186*H186</f>
        <v>0</v>
      </c>
      <c r="Q186" s="187">
        <v>0</v>
      </c>
      <c r="R186" s="187">
        <f>Q186*H186</f>
        <v>0</v>
      </c>
      <c r="S186" s="187">
        <v>0</v>
      </c>
      <c r="T186" s="188">
        <f>S186*H186</f>
        <v>0</v>
      </c>
      <c r="AR186" s="189" t="s">
        <v>184</v>
      </c>
      <c r="AT186" s="189" t="s">
        <v>179</v>
      </c>
      <c r="AU186" s="189" t="s">
        <v>79</v>
      </c>
      <c r="AY186" s="18" t="s">
        <v>177</v>
      </c>
      <c r="BE186" s="190">
        <f>IF(N186="základní",J186,0)</f>
        <v>0</v>
      </c>
      <c r="BF186" s="190">
        <f>IF(N186="snížená",J186,0)</f>
        <v>0</v>
      </c>
      <c r="BG186" s="190">
        <f>IF(N186="zákl. přenesená",J186,0)</f>
        <v>0</v>
      </c>
      <c r="BH186" s="190">
        <f>IF(N186="sníž. přenesená",J186,0)</f>
        <v>0</v>
      </c>
      <c r="BI186" s="190">
        <f>IF(N186="nulová",J186,0)</f>
        <v>0</v>
      </c>
      <c r="BJ186" s="18" t="s">
        <v>79</v>
      </c>
      <c r="BK186" s="190">
        <f>ROUND(I186*H186,2)</f>
        <v>0</v>
      </c>
      <c r="BL186" s="18" t="s">
        <v>184</v>
      </c>
      <c r="BM186" s="189" t="s">
        <v>1725</v>
      </c>
    </row>
    <row r="187" spans="2:65" s="1" customFormat="1" ht="24" customHeight="1">
      <c r="B187" s="177"/>
      <c r="C187" s="178" t="s">
        <v>1015</v>
      </c>
      <c r="D187" s="178" t="s">
        <v>179</v>
      </c>
      <c r="E187" s="179" t="s">
        <v>4023</v>
      </c>
      <c r="F187" s="180" t="s">
        <v>4024</v>
      </c>
      <c r="G187" s="181" t="s">
        <v>3930</v>
      </c>
      <c r="H187" s="182">
        <v>100</v>
      </c>
      <c r="I187" s="183"/>
      <c r="J187" s="184">
        <f>ROUND(I187*H187,2)</f>
        <v>0</v>
      </c>
      <c r="K187" s="180" t="s">
        <v>3</v>
      </c>
      <c r="L187" s="37"/>
      <c r="M187" s="185" t="s">
        <v>3</v>
      </c>
      <c r="N187" s="186" t="s">
        <v>43</v>
      </c>
      <c r="O187" s="70"/>
      <c r="P187" s="187">
        <f>O187*H187</f>
        <v>0</v>
      </c>
      <c r="Q187" s="187">
        <v>0</v>
      </c>
      <c r="R187" s="187">
        <f>Q187*H187</f>
        <v>0</v>
      </c>
      <c r="S187" s="187">
        <v>0</v>
      </c>
      <c r="T187" s="188">
        <f>S187*H187</f>
        <v>0</v>
      </c>
      <c r="AR187" s="189" t="s">
        <v>184</v>
      </c>
      <c r="AT187" s="189" t="s">
        <v>179</v>
      </c>
      <c r="AU187" s="189" t="s">
        <v>79</v>
      </c>
      <c r="AY187" s="18" t="s">
        <v>177</v>
      </c>
      <c r="BE187" s="190">
        <f>IF(N187="základní",J187,0)</f>
        <v>0</v>
      </c>
      <c r="BF187" s="190">
        <f>IF(N187="snížená",J187,0)</f>
        <v>0</v>
      </c>
      <c r="BG187" s="190">
        <f>IF(N187="zákl. přenesená",J187,0)</f>
        <v>0</v>
      </c>
      <c r="BH187" s="190">
        <f>IF(N187="sníž. přenesená",J187,0)</f>
        <v>0</v>
      </c>
      <c r="BI187" s="190">
        <f>IF(N187="nulová",J187,0)</f>
        <v>0</v>
      </c>
      <c r="BJ187" s="18" t="s">
        <v>79</v>
      </c>
      <c r="BK187" s="190">
        <f>ROUND(I187*H187,2)</f>
        <v>0</v>
      </c>
      <c r="BL187" s="18" t="s">
        <v>184</v>
      </c>
      <c r="BM187" s="189" t="s">
        <v>1735</v>
      </c>
    </row>
    <row r="188" spans="2:65" s="1" customFormat="1" ht="24" customHeight="1">
      <c r="B188" s="177"/>
      <c r="C188" s="178" t="s">
        <v>1020</v>
      </c>
      <c r="D188" s="178" t="s">
        <v>179</v>
      </c>
      <c r="E188" s="179" t="s">
        <v>4025</v>
      </c>
      <c r="F188" s="180" t="s">
        <v>4026</v>
      </c>
      <c r="G188" s="181" t="s">
        <v>3930</v>
      </c>
      <c r="H188" s="182">
        <v>50</v>
      </c>
      <c r="I188" s="183"/>
      <c r="J188" s="184">
        <f>ROUND(I188*H188,2)</f>
        <v>0</v>
      </c>
      <c r="K188" s="180" t="s">
        <v>3</v>
      </c>
      <c r="L188" s="37"/>
      <c r="M188" s="185" t="s">
        <v>3</v>
      </c>
      <c r="N188" s="186" t="s">
        <v>43</v>
      </c>
      <c r="O188" s="70"/>
      <c r="P188" s="187">
        <f>O188*H188</f>
        <v>0</v>
      </c>
      <c r="Q188" s="187">
        <v>0</v>
      </c>
      <c r="R188" s="187">
        <f>Q188*H188</f>
        <v>0</v>
      </c>
      <c r="S188" s="187">
        <v>0</v>
      </c>
      <c r="T188" s="188">
        <f>S188*H188</f>
        <v>0</v>
      </c>
      <c r="AR188" s="189" t="s">
        <v>184</v>
      </c>
      <c r="AT188" s="189" t="s">
        <v>179</v>
      </c>
      <c r="AU188" s="189" t="s">
        <v>79</v>
      </c>
      <c r="AY188" s="18" t="s">
        <v>177</v>
      </c>
      <c r="BE188" s="190">
        <f>IF(N188="základní",J188,0)</f>
        <v>0</v>
      </c>
      <c r="BF188" s="190">
        <f>IF(N188="snížená",J188,0)</f>
        <v>0</v>
      </c>
      <c r="BG188" s="190">
        <f>IF(N188="zákl. přenesená",J188,0)</f>
        <v>0</v>
      </c>
      <c r="BH188" s="190">
        <f>IF(N188="sníž. přenesená",J188,0)</f>
        <v>0</v>
      </c>
      <c r="BI188" s="190">
        <f>IF(N188="nulová",J188,0)</f>
        <v>0</v>
      </c>
      <c r="BJ188" s="18" t="s">
        <v>79</v>
      </c>
      <c r="BK188" s="190">
        <f>ROUND(I188*H188,2)</f>
        <v>0</v>
      </c>
      <c r="BL188" s="18" t="s">
        <v>184</v>
      </c>
      <c r="BM188" s="189" t="s">
        <v>1742</v>
      </c>
    </row>
    <row r="189" spans="2:65" s="1" customFormat="1" ht="24" customHeight="1">
      <c r="B189" s="177"/>
      <c r="C189" s="178" t="s">
        <v>1026</v>
      </c>
      <c r="D189" s="178" t="s">
        <v>179</v>
      </c>
      <c r="E189" s="179" t="s">
        <v>4027</v>
      </c>
      <c r="F189" s="180" t="s">
        <v>4028</v>
      </c>
      <c r="G189" s="181" t="s">
        <v>3930</v>
      </c>
      <c r="H189" s="182">
        <v>140</v>
      </c>
      <c r="I189" s="183"/>
      <c r="J189" s="184">
        <f>ROUND(I189*H189,2)</f>
        <v>0</v>
      </c>
      <c r="K189" s="180" t="s">
        <v>3</v>
      </c>
      <c r="L189" s="37"/>
      <c r="M189" s="185" t="s">
        <v>3</v>
      </c>
      <c r="N189" s="186" t="s">
        <v>43</v>
      </c>
      <c r="O189" s="70"/>
      <c r="P189" s="187">
        <f>O189*H189</f>
        <v>0</v>
      </c>
      <c r="Q189" s="187">
        <v>0</v>
      </c>
      <c r="R189" s="187">
        <f>Q189*H189</f>
        <v>0</v>
      </c>
      <c r="S189" s="187">
        <v>0</v>
      </c>
      <c r="T189" s="188">
        <f>S189*H189</f>
        <v>0</v>
      </c>
      <c r="AR189" s="189" t="s">
        <v>184</v>
      </c>
      <c r="AT189" s="189" t="s">
        <v>179</v>
      </c>
      <c r="AU189" s="189" t="s">
        <v>79</v>
      </c>
      <c r="AY189" s="18" t="s">
        <v>177</v>
      </c>
      <c r="BE189" s="190">
        <f>IF(N189="základní",J189,0)</f>
        <v>0</v>
      </c>
      <c r="BF189" s="190">
        <f>IF(N189="snížená",J189,0)</f>
        <v>0</v>
      </c>
      <c r="BG189" s="190">
        <f>IF(N189="zákl. přenesená",J189,0)</f>
        <v>0</v>
      </c>
      <c r="BH189" s="190">
        <f>IF(N189="sníž. přenesená",J189,0)</f>
        <v>0</v>
      </c>
      <c r="BI189" s="190">
        <f>IF(N189="nulová",J189,0)</f>
        <v>0</v>
      </c>
      <c r="BJ189" s="18" t="s">
        <v>79</v>
      </c>
      <c r="BK189" s="190">
        <f>ROUND(I189*H189,2)</f>
        <v>0</v>
      </c>
      <c r="BL189" s="18" t="s">
        <v>184</v>
      </c>
      <c r="BM189" s="189" t="s">
        <v>1750</v>
      </c>
    </row>
    <row r="190" spans="2:65" s="1" customFormat="1" ht="16.5" customHeight="1">
      <c r="B190" s="177"/>
      <c r="C190" s="178" t="s">
        <v>1033</v>
      </c>
      <c r="D190" s="178" t="s">
        <v>179</v>
      </c>
      <c r="E190" s="179" t="s">
        <v>4029</v>
      </c>
      <c r="F190" s="180" t="s">
        <v>4030</v>
      </c>
      <c r="G190" s="181" t="s">
        <v>3930</v>
      </c>
      <c r="H190" s="182">
        <v>220</v>
      </c>
      <c r="I190" s="183"/>
      <c r="J190" s="184">
        <f>ROUND(I190*H190,2)</f>
        <v>0</v>
      </c>
      <c r="K190" s="180" t="s">
        <v>3</v>
      </c>
      <c r="L190" s="37"/>
      <c r="M190" s="185" t="s">
        <v>3</v>
      </c>
      <c r="N190" s="186" t="s">
        <v>43</v>
      </c>
      <c r="O190" s="70"/>
      <c r="P190" s="187">
        <f>O190*H190</f>
        <v>0</v>
      </c>
      <c r="Q190" s="187">
        <v>0</v>
      </c>
      <c r="R190" s="187">
        <f>Q190*H190</f>
        <v>0</v>
      </c>
      <c r="S190" s="187">
        <v>0</v>
      </c>
      <c r="T190" s="188">
        <f>S190*H190</f>
        <v>0</v>
      </c>
      <c r="AR190" s="189" t="s">
        <v>184</v>
      </c>
      <c r="AT190" s="189" t="s">
        <v>179</v>
      </c>
      <c r="AU190" s="189" t="s">
        <v>79</v>
      </c>
      <c r="AY190" s="18" t="s">
        <v>177</v>
      </c>
      <c r="BE190" s="190">
        <f>IF(N190="základní",J190,0)</f>
        <v>0</v>
      </c>
      <c r="BF190" s="190">
        <f>IF(N190="snížená",J190,0)</f>
        <v>0</v>
      </c>
      <c r="BG190" s="190">
        <f>IF(N190="zákl. přenesená",J190,0)</f>
        <v>0</v>
      </c>
      <c r="BH190" s="190">
        <f>IF(N190="sníž. přenesená",J190,0)</f>
        <v>0</v>
      </c>
      <c r="BI190" s="190">
        <f>IF(N190="nulová",J190,0)</f>
        <v>0</v>
      </c>
      <c r="BJ190" s="18" t="s">
        <v>79</v>
      </c>
      <c r="BK190" s="190">
        <f>ROUND(I190*H190,2)</f>
        <v>0</v>
      </c>
      <c r="BL190" s="18" t="s">
        <v>184</v>
      </c>
      <c r="BM190" s="189" t="s">
        <v>1764</v>
      </c>
    </row>
    <row r="191" spans="2:65" s="1" customFormat="1" ht="16.5" customHeight="1">
      <c r="B191" s="177"/>
      <c r="C191" s="178" t="s">
        <v>1039</v>
      </c>
      <c r="D191" s="178" t="s">
        <v>179</v>
      </c>
      <c r="E191" s="179" t="s">
        <v>4031</v>
      </c>
      <c r="F191" s="180" t="s">
        <v>4032</v>
      </c>
      <c r="G191" s="181" t="s">
        <v>3930</v>
      </c>
      <c r="H191" s="182">
        <v>8</v>
      </c>
      <c r="I191" s="183"/>
      <c r="J191" s="184">
        <f>ROUND(I191*H191,2)</f>
        <v>0</v>
      </c>
      <c r="K191" s="180" t="s">
        <v>3</v>
      </c>
      <c r="L191" s="37"/>
      <c r="M191" s="185" t="s">
        <v>3</v>
      </c>
      <c r="N191" s="186" t="s">
        <v>43</v>
      </c>
      <c r="O191" s="70"/>
      <c r="P191" s="187">
        <f>O191*H191</f>
        <v>0</v>
      </c>
      <c r="Q191" s="187">
        <v>0</v>
      </c>
      <c r="R191" s="187">
        <f>Q191*H191</f>
        <v>0</v>
      </c>
      <c r="S191" s="187">
        <v>0</v>
      </c>
      <c r="T191" s="188">
        <f>S191*H191</f>
        <v>0</v>
      </c>
      <c r="AR191" s="189" t="s">
        <v>184</v>
      </c>
      <c r="AT191" s="189" t="s">
        <v>179</v>
      </c>
      <c r="AU191" s="189" t="s">
        <v>79</v>
      </c>
      <c r="AY191" s="18" t="s">
        <v>177</v>
      </c>
      <c r="BE191" s="190">
        <f>IF(N191="základní",J191,0)</f>
        <v>0</v>
      </c>
      <c r="BF191" s="190">
        <f>IF(N191="snížená",J191,0)</f>
        <v>0</v>
      </c>
      <c r="BG191" s="190">
        <f>IF(N191="zákl. přenesená",J191,0)</f>
        <v>0</v>
      </c>
      <c r="BH191" s="190">
        <f>IF(N191="sníž. přenesená",J191,0)</f>
        <v>0</v>
      </c>
      <c r="BI191" s="190">
        <f>IF(N191="nulová",J191,0)</f>
        <v>0</v>
      </c>
      <c r="BJ191" s="18" t="s">
        <v>79</v>
      </c>
      <c r="BK191" s="190">
        <f>ROUND(I191*H191,2)</f>
        <v>0</v>
      </c>
      <c r="BL191" s="18" t="s">
        <v>184</v>
      </c>
      <c r="BM191" s="189" t="s">
        <v>1774</v>
      </c>
    </row>
    <row r="192" spans="2:65" s="1" customFormat="1" ht="24" customHeight="1">
      <c r="B192" s="177"/>
      <c r="C192" s="178" t="s">
        <v>1044</v>
      </c>
      <c r="D192" s="178" t="s">
        <v>179</v>
      </c>
      <c r="E192" s="179" t="s">
        <v>4033</v>
      </c>
      <c r="F192" s="180" t="s">
        <v>4034</v>
      </c>
      <c r="G192" s="181" t="s">
        <v>3930</v>
      </c>
      <c r="H192" s="182">
        <v>84</v>
      </c>
      <c r="I192" s="183"/>
      <c r="J192" s="184">
        <f>ROUND(I192*H192,2)</f>
        <v>0</v>
      </c>
      <c r="K192" s="180" t="s">
        <v>3</v>
      </c>
      <c r="L192" s="37"/>
      <c r="M192" s="185" t="s">
        <v>3</v>
      </c>
      <c r="N192" s="186" t="s">
        <v>43</v>
      </c>
      <c r="O192" s="70"/>
      <c r="P192" s="187">
        <f>O192*H192</f>
        <v>0</v>
      </c>
      <c r="Q192" s="187">
        <v>0</v>
      </c>
      <c r="R192" s="187">
        <f>Q192*H192</f>
        <v>0</v>
      </c>
      <c r="S192" s="187">
        <v>0</v>
      </c>
      <c r="T192" s="188">
        <f>S192*H192</f>
        <v>0</v>
      </c>
      <c r="AR192" s="189" t="s">
        <v>184</v>
      </c>
      <c r="AT192" s="189" t="s">
        <v>179</v>
      </c>
      <c r="AU192" s="189" t="s">
        <v>79</v>
      </c>
      <c r="AY192" s="18" t="s">
        <v>177</v>
      </c>
      <c r="BE192" s="190">
        <f>IF(N192="základní",J192,0)</f>
        <v>0</v>
      </c>
      <c r="BF192" s="190">
        <f>IF(N192="snížená",J192,0)</f>
        <v>0</v>
      </c>
      <c r="BG192" s="190">
        <f>IF(N192="zákl. přenesená",J192,0)</f>
        <v>0</v>
      </c>
      <c r="BH192" s="190">
        <f>IF(N192="sníž. přenesená",J192,0)</f>
        <v>0</v>
      </c>
      <c r="BI192" s="190">
        <f>IF(N192="nulová",J192,0)</f>
        <v>0</v>
      </c>
      <c r="BJ192" s="18" t="s">
        <v>79</v>
      </c>
      <c r="BK192" s="190">
        <f>ROUND(I192*H192,2)</f>
        <v>0</v>
      </c>
      <c r="BL192" s="18" t="s">
        <v>184</v>
      </c>
      <c r="BM192" s="189" t="s">
        <v>1784</v>
      </c>
    </row>
    <row r="193" spans="2:65" s="1" customFormat="1" ht="16.5" customHeight="1">
      <c r="B193" s="177"/>
      <c r="C193" s="178" t="s">
        <v>1049</v>
      </c>
      <c r="D193" s="178" t="s">
        <v>179</v>
      </c>
      <c r="E193" s="179" t="s">
        <v>4035</v>
      </c>
      <c r="F193" s="180" t="s">
        <v>4036</v>
      </c>
      <c r="G193" s="181" t="s">
        <v>3930</v>
      </c>
      <c r="H193" s="182">
        <v>65</v>
      </c>
      <c r="I193" s="183"/>
      <c r="J193" s="184">
        <f>ROUND(I193*H193,2)</f>
        <v>0</v>
      </c>
      <c r="K193" s="180" t="s">
        <v>3</v>
      </c>
      <c r="L193" s="37"/>
      <c r="M193" s="185" t="s">
        <v>3</v>
      </c>
      <c r="N193" s="186" t="s">
        <v>43</v>
      </c>
      <c r="O193" s="70"/>
      <c r="P193" s="187">
        <f>O193*H193</f>
        <v>0</v>
      </c>
      <c r="Q193" s="187">
        <v>0</v>
      </c>
      <c r="R193" s="187">
        <f>Q193*H193</f>
        <v>0</v>
      </c>
      <c r="S193" s="187">
        <v>0</v>
      </c>
      <c r="T193" s="188">
        <f>S193*H193</f>
        <v>0</v>
      </c>
      <c r="AR193" s="189" t="s">
        <v>184</v>
      </c>
      <c r="AT193" s="189" t="s">
        <v>179</v>
      </c>
      <c r="AU193" s="189" t="s">
        <v>79</v>
      </c>
      <c r="AY193" s="18" t="s">
        <v>177</v>
      </c>
      <c r="BE193" s="190">
        <f>IF(N193="základní",J193,0)</f>
        <v>0</v>
      </c>
      <c r="BF193" s="190">
        <f>IF(N193="snížená",J193,0)</f>
        <v>0</v>
      </c>
      <c r="BG193" s="190">
        <f>IF(N193="zákl. přenesená",J193,0)</f>
        <v>0</v>
      </c>
      <c r="BH193" s="190">
        <f>IF(N193="sníž. přenesená",J193,0)</f>
        <v>0</v>
      </c>
      <c r="BI193" s="190">
        <f>IF(N193="nulová",J193,0)</f>
        <v>0</v>
      </c>
      <c r="BJ193" s="18" t="s">
        <v>79</v>
      </c>
      <c r="BK193" s="190">
        <f>ROUND(I193*H193,2)</f>
        <v>0</v>
      </c>
      <c r="BL193" s="18" t="s">
        <v>184</v>
      </c>
      <c r="BM193" s="189" t="s">
        <v>1797</v>
      </c>
    </row>
    <row r="194" spans="2:65" s="1" customFormat="1" ht="16.5" customHeight="1">
      <c r="B194" s="177"/>
      <c r="C194" s="178" t="s">
        <v>1054</v>
      </c>
      <c r="D194" s="178" t="s">
        <v>179</v>
      </c>
      <c r="E194" s="179" t="s">
        <v>4037</v>
      </c>
      <c r="F194" s="180" t="s">
        <v>4038</v>
      </c>
      <c r="G194" s="181" t="s">
        <v>3930</v>
      </c>
      <c r="H194" s="182">
        <v>350</v>
      </c>
      <c r="I194" s="183"/>
      <c r="J194" s="184">
        <f>ROUND(I194*H194,2)</f>
        <v>0</v>
      </c>
      <c r="K194" s="180" t="s">
        <v>3</v>
      </c>
      <c r="L194" s="37"/>
      <c r="M194" s="185" t="s">
        <v>3</v>
      </c>
      <c r="N194" s="186" t="s">
        <v>43</v>
      </c>
      <c r="O194" s="70"/>
      <c r="P194" s="187">
        <f>O194*H194</f>
        <v>0</v>
      </c>
      <c r="Q194" s="187">
        <v>0</v>
      </c>
      <c r="R194" s="187">
        <f>Q194*H194</f>
        <v>0</v>
      </c>
      <c r="S194" s="187">
        <v>0</v>
      </c>
      <c r="T194" s="188">
        <f>S194*H194</f>
        <v>0</v>
      </c>
      <c r="AR194" s="189" t="s">
        <v>184</v>
      </c>
      <c r="AT194" s="189" t="s">
        <v>179</v>
      </c>
      <c r="AU194" s="189" t="s">
        <v>79</v>
      </c>
      <c r="AY194" s="18" t="s">
        <v>177</v>
      </c>
      <c r="BE194" s="190">
        <f>IF(N194="základní",J194,0)</f>
        <v>0</v>
      </c>
      <c r="BF194" s="190">
        <f>IF(N194="snížená",J194,0)</f>
        <v>0</v>
      </c>
      <c r="BG194" s="190">
        <f>IF(N194="zákl. přenesená",J194,0)</f>
        <v>0</v>
      </c>
      <c r="BH194" s="190">
        <f>IF(N194="sníž. přenesená",J194,0)</f>
        <v>0</v>
      </c>
      <c r="BI194" s="190">
        <f>IF(N194="nulová",J194,0)</f>
        <v>0</v>
      </c>
      <c r="BJ194" s="18" t="s">
        <v>79</v>
      </c>
      <c r="BK194" s="190">
        <f>ROUND(I194*H194,2)</f>
        <v>0</v>
      </c>
      <c r="BL194" s="18" t="s">
        <v>184</v>
      </c>
      <c r="BM194" s="189" t="s">
        <v>1807</v>
      </c>
    </row>
    <row r="195" spans="2:65" s="1" customFormat="1" ht="24" customHeight="1">
      <c r="B195" s="177"/>
      <c r="C195" s="178" t="s">
        <v>1058</v>
      </c>
      <c r="D195" s="178" t="s">
        <v>179</v>
      </c>
      <c r="E195" s="179" t="s">
        <v>4039</v>
      </c>
      <c r="F195" s="180" t="s">
        <v>4040</v>
      </c>
      <c r="G195" s="181" t="s">
        <v>3930</v>
      </c>
      <c r="H195" s="182">
        <v>4</v>
      </c>
      <c r="I195" s="183"/>
      <c r="J195" s="184">
        <f>ROUND(I195*H195,2)</f>
        <v>0</v>
      </c>
      <c r="K195" s="180" t="s">
        <v>3</v>
      </c>
      <c r="L195" s="37"/>
      <c r="M195" s="185" t="s">
        <v>3</v>
      </c>
      <c r="N195" s="186" t="s">
        <v>43</v>
      </c>
      <c r="O195" s="70"/>
      <c r="P195" s="187">
        <f>O195*H195</f>
        <v>0</v>
      </c>
      <c r="Q195" s="187">
        <v>0</v>
      </c>
      <c r="R195" s="187">
        <f>Q195*H195</f>
        <v>0</v>
      </c>
      <c r="S195" s="187">
        <v>0</v>
      </c>
      <c r="T195" s="188">
        <f>S195*H195</f>
        <v>0</v>
      </c>
      <c r="AR195" s="189" t="s">
        <v>184</v>
      </c>
      <c r="AT195" s="189" t="s">
        <v>179</v>
      </c>
      <c r="AU195" s="189" t="s">
        <v>79</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184</v>
      </c>
      <c r="BM195" s="189" t="s">
        <v>1821</v>
      </c>
    </row>
    <row r="196" spans="2:65" s="1" customFormat="1" ht="16.5" customHeight="1">
      <c r="B196" s="177"/>
      <c r="C196" s="178" t="s">
        <v>1062</v>
      </c>
      <c r="D196" s="178" t="s">
        <v>179</v>
      </c>
      <c r="E196" s="179" t="s">
        <v>4041</v>
      </c>
      <c r="F196" s="180" t="s">
        <v>4042</v>
      </c>
      <c r="G196" s="181" t="s">
        <v>3930</v>
      </c>
      <c r="H196" s="182">
        <v>15</v>
      </c>
      <c r="I196" s="183"/>
      <c r="J196" s="184">
        <f>ROUND(I196*H196,2)</f>
        <v>0</v>
      </c>
      <c r="K196" s="180" t="s">
        <v>3</v>
      </c>
      <c r="L196" s="37"/>
      <c r="M196" s="185" t="s">
        <v>3</v>
      </c>
      <c r="N196" s="186" t="s">
        <v>43</v>
      </c>
      <c r="O196" s="70"/>
      <c r="P196" s="187">
        <f>O196*H196</f>
        <v>0</v>
      </c>
      <c r="Q196" s="187">
        <v>0</v>
      </c>
      <c r="R196" s="187">
        <f>Q196*H196</f>
        <v>0</v>
      </c>
      <c r="S196" s="187">
        <v>0</v>
      </c>
      <c r="T196" s="188">
        <f>S196*H196</f>
        <v>0</v>
      </c>
      <c r="AR196" s="189" t="s">
        <v>184</v>
      </c>
      <c r="AT196" s="189" t="s">
        <v>179</v>
      </c>
      <c r="AU196" s="189" t="s">
        <v>79</v>
      </c>
      <c r="AY196" s="18" t="s">
        <v>177</v>
      </c>
      <c r="BE196" s="190">
        <f>IF(N196="základní",J196,0)</f>
        <v>0</v>
      </c>
      <c r="BF196" s="190">
        <f>IF(N196="snížená",J196,0)</f>
        <v>0</v>
      </c>
      <c r="BG196" s="190">
        <f>IF(N196="zákl. přenesená",J196,0)</f>
        <v>0</v>
      </c>
      <c r="BH196" s="190">
        <f>IF(N196="sníž. přenesená",J196,0)</f>
        <v>0</v>
      </c>
      <c r="BI196" s="190">
        <f>IF(N196="nulová",J196,0)</f>
        <v>0</v>
      </c>
      <c r="BJ196" s="18" t="s">
        <v>79</v>
      </c>
      <c r="BK196" s="190">
        <f>ROUND(I196*H196,2)</f>
        <v>0</v>
      </c>
      <c r="BL196" s="18" t="s">
        <v>184</v>
      </c>
      <c r="BM196" s="189" t="s">
        <v>1833</v>
      </c>
    </row>
    <row r="197" spans="2:65" s="1" customFormat="1" ht="16.5" customHeight="1">
      <c r="B197" s="177"/>
      <c r="C197" s="178" t="s">
        <v>1079</v>
      </c>
      <c r="D197" s="178" t="s">
        <v>179</v>
      </c>
      <c r="E197" s="179" t="s">
        <v>4043</v>
      </c>
      <c r="F197" s="180" t="s">
        <v>4044</v>
      </c>
      <c r="G197" s="181" t="s">
        <v>3930</v>
      </c>
      <c r="H197" s="182">
        <v>25</v>
      </c>
      <c r="I197" s="183"/>
      <c r="J197" s="184">
        <f>ROUND(I197*H197,2)</f>
        <v>0</v>
      </c>
      <c r="K197" s="180" t="s">
        <v>3</v>
      </c>
      <c r="L197" s="37"/>
      <c r="M197" s="185" t="s">
        <v>3</v>
      </c>
      <c r="N197" s="186" t="s">
        <v>43</v>
      </c>
      <c r="O197" s="70"/>
      <c r="P197" s="187">
        <f>O197*H197</f>
        <v>0</v>
      </c>
      <c r="Q197" s="187">
        <v>0</v>
      </c>
      <c r="R197" s="187">
        <f>Q197*H197</f>
        <v>0</v>
      </c>
      <c r="S197" s="187">
        <v>0</v>
      </c>
      <c r="T197" s="188">
        <f>S197*H197</f>
        <v>0</v>
      </c>
      <c r="AR197" s="189" t="s">
        <v>184</v>
      </c>
      <c r="AT197" s="189" t="s">
        <v>179</v>
      </c>
      <c r="AU197" s="189" t="s">
        <v>79</v>
      </c>
      <c r="AY197" s="18" t="s">
        <v>177</v>
      </c>
      <c r="BE197" s="190">
        <f>IF(N197="základní",J197,0)</f>
        <v>0</v>
      </c>
      <c r="BF197" s="190">
        <f>IF(N197="snížená",J197,0)</f>
        <v>0</v>
      </c>
      <c r="BG197" s="190">
        <f>IF(N197="zákl. přenesená",J197,0)</f>
        <v>0</v>
      </c>
      <c r="BH197" s="190">
        <f>IF(N197="sníž. přenesená",J197,0)</f>
        <v>0</v>
      </c>
      <c r="BI197" s="190">
        <f>IF(N197="nulová",J197,0)</f>
        <v>0</v>
      </c>
      <c r="BJ197" s="18" t="s">
        <v>79</v>
      </c>
      <c r="BK197" s="190">
        <f>ROUND(I197*H197,2)</f>
        <v>0</v>
      </c>
      <c r="BL197" s="18" t="s">
        <v>184</v>
      </c>
      <c r="BM197" s="189" t="s">
        <v>1846</v>
      </c>
    </row>
    <row r="198" spans="2:65" s="1" customFormat="1" ht="16.5" customHeight="1">
      <c r="B198" s="177"/>
      <c r="C198" s="178" t="s">
        <v>1085</v>
      </c>
      <c r="D198" s="178" t="s">
        <v>179</v>
      </c>
      <c r="E198" s="179" t="s">
        <v>4045</v>
      </c>
      <c r="F198" s="180" t="s">
        <v>4046</v>
      </c>
      <c r="G198" s="181" t="s">
        <v>3930</v>
      </c>
      <c r="H198" s="182">
        <v>30</v>
      </c>
      <c r="I198" s="183"/>
      <c r="J198" s="184">
        <f>ROUND(I198*H198,2)</f>
        <v>0</v>
      </c>
      <c r="K198" s="180" t="s">
        <v>3</v>
      </c>
      <c r="L198" s="37"/>
      <c r="M198" s="185" t="s">
        <v>3</v>
      </c>
      <c r="N198" s="186" t="s">
        <v>43</v>
      </c>
      <c r="O198" s="70"/>
      <c r="P198" s="187">
        <f>O198*H198</f>
        <v>0</v>
      </c>
      <c r="Q198" s="187">
        <v>0</v>
      </c>
      <c r="R198" s="187">
        <f>Q198*H198</f>
        <v>0</v>
      </c>
      <c r="S198" s="187">
        <v>0</v>
      </c>
      <c r="T198" s="188">
        <f>S198*H198</f>
        <v>0</v>
      </c>
      <c r="AR198" s="189" t="s">
        <v>184</v>
      </c>
      <c r="AT198" s="189" t="s">
        <v>179</v>
      </c>
      <c r="AU198" s="189" t="s">
        <v>79</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184</v>
      </c>
      <c r="BM198" s="189" t="s">
        <v>1857</v>
      </c>
    </row>
    <row r="199" spans="2:63" s="11" customFormat="1" ht="25.9" customHeight="1">
      <c r="B199" s="164"/>
      <c r="D199" s="165" t="s">
        <v>71</v>
      </c>
      <c r="E199" s="166" t="s">
        <v>4047</v>
      </c>
      <c r="F199" s="166" t="s">
        <v>4048</v>
      </c>
      <c r="I199" s="167"/>
      <c r="J199" s="168">
        <f>BK199</f>
        <v>0</v>
      </c>
      <c r="L199" s="164"/>
      <c r="M199" s="169"/>
      <c r="N199" s="170"/>
      <c r="O199" s="170"/>
      <c r="P199" s="171">
        <f>SUM(P200:P211)</f>
        <v>0</v>
      </c>
      <c r="Q199" s="170"/>
      <c r="R199" s="171">
        <f>SUM(R200:R211)</f>
        <v>0</v>
      </c>
      <c r="S199" s="170"/>
      <c r="T199" s="172">
        <f>SUM(T200:T211)</f>
        <v>0</v>
      </c>
      <c r="AR199" s="165" t="s">
        <v>79</v>
      </c>
      <c r="AT199" s="173" t="s">
        <v>71</v>
      </c>
      <c r="AU199" s="173" t="s">
        <v>72</v>
      </c>
      <c r="AY199" s="165" t="s">
        <v>177</v>
      </c>
      <c r="BK199" s="174">
        <f>SUM(BK200:BK211)</f>
        <v>0</v>
      </c>
    </row>
    <row r="200" spans="2:65" s="1" customFormat="1" ht="24" customHeight="1">
      <c r="B200" s="177"/>
      <c r="C200" s="178" t="s">
        <v>1090</v>
      </c>
      <c r="D200" s="178" t="s">
        <v>179</v>
      </c>
      <c r="E200" s="179" t="s">
        <v>4049</v>
      </c>
      <c r="F200" s="180" t="s">
        <v>4050</v>
      </c>
      <c r="G200" s="181" t="s">
        <v>3930</v>
      </c>
      <c r="H200" s="182">
        <v>229</v>
      </c>
      <c r="I200" s="183"/>
      <c r="J200" s="184">
        <f>ROUND(I200*H200,2)</f>
        <v>0</v>
      </c>
      <c r="K200" s="180" t="s">
        <v>3</v>
      </c>
      <c r="L200" s="37"/>
      <c r="M200" s="185" t="s">
        <v>3</v>
      </c>
      <c r="N200" s="186" t="s">
        <v>43</v>
      </c>
      <c r="O200" s="70"/>
      <c r="P200" s="187">
        <f>O200*H200</f>
        <v>0</v>
      </c>
      <c r="Q200" s="187">
        <v>0</v>
      </c>
      <c r="R200" s="187">
        <f>Q200*H200</f>
        <v>0</v>
      </c>
      <c r="S200" s="187">
        <v>0</v>
      </c>
      <c r="T200" s="188">
        <f>S200*H200</f>
        <v>0</v>
      </c>
      <c r="AR200" s="189" t="s">
        <v>184</v>
      </c>
      <c r="AT200" s="189" t="s">
        <v>179</v>
      </c>
      <c r="AU200" s="189" t="s">
        <v>79</v>
      </c>
      <c r="AY200" s="18" t="s">
        <v>177</v>
      </c>
      <c r="BE200" s="190">
        <f>IF(N200="základní",J200,0)</f>
        <v>0</v>
      </c>
      <c r="BF200" s="190">
        <f>IF(N200="snížená",J200,0)</f>
        <v>0</v>
      </c>
      <c r="BG200" s="190">
        <f>IF(N200="zákl. přenesená",J200,0)</f>
        <v>0</v>
      </c>
      <c r="BH200" s="190">
        <f>IF(N200="sníž. přenesená",J200,0)</f>
        <v>0</v>
      </c>
      <c r="BI200" s="190">
        <f>IF(N200="nulová",J200,0)</f>
        <v>0</v>
      </c>
      <c r="BJ200" s="18" t="s">
        <v>79</v>
      </c>
      <c r="BK200" s="190">
        <f>ROUND(I200*H200,2)</f>
        <v>0</v>
      </c>
      <c r="BL200" s="18" t="s">
        <v>184</v>
      </c>
      <c r="BM200" s="189" t="s">
        <v>1866</v>
      </c>
    </row>
    <row r="201" spans="2:65" s="1" customFormat="1" ht="24" customHeight="1">
      <c r="B201" s="177"/>
      <c r="C201" s="178" t="s">
        <v>1095</v>
      </c>
      <c r="D201" s="178" t="s">
        <v>179</v>
      </c>
      <c r="E201" s="179" t="s">
        <v>4051</v>
      </c>
      <c r="F201" s="180" t="s">
        <v>4052</v>
      </c>
      <c r="G201" s="181" t="s">
        <v>3930</v>
      </c>
      <c r="H201" s="182">
        <v>11</v>
      </c>
      <c r="I201" s="183"/>
      <c r="J201" s="184">
        <f>ROUND(I201*H201,2)</f>
        <v>0</v>
      </c>
      <c r="K201" s="180" t="s">
        <v>3</v>
      </c>
      <c r="L201" s="37"/>
      <c r="M201" s="185" t="s">
        <v>3</v>
      </c>
      <c r="N201" s="186" t="s">
        <v>43</v>
      </c>
      <c r="O201" s="70"/>
      <c r="P201" s="187">
        <f>O201*H201</f>
        <v>0</v>
      </c>
      <c r="Q201" s="187">
        <v>0</v>
      </c>
      <c r="R201" s="187">
        <f>Q201*H201</f>
        <v>0</v>
      </c>
      <c r="S201" s="187">
        <v>0</v>
      </c>
      <c r="T201" s="188">
        <f>S201*H201</f>
        <v>0</v>
      </c>
      <c r="AR201" s="189" t="s">
        <v>184</v>
      </c>
      <c r="AT201" s="189" t="s">
        <v>179</v>
      </c>
      <c r="AU201" s="189" t="s">
        <v>79</v>
      </c>
      <c r="AY201" s="18" t="s">
        <v>177</v>
      </c>
      <c r="BE201" s="190">
        <f>IF(N201="základní",J201,0)</f>
        <v>0</v>
      </c>
      <c r="BF201" s="190">
        <f>IF(N201="snížená",J201,0)</f>
        <v>0</v>
      </c>
      <c r="BG201" s="190">
        <f>IF(N201="zákl. přenesená",J201,0)</f>
        <v>0</v>
      </c>
      <c r="BH201" s="190">
        <f>IF(N201="sníž. přenesená",J201,0)</f>
        <v>0</v>
      </c>
      <c r="BI201" s="190">
        <f>IF(N201="nulová",J201,0)</f>
        <v>0</v>
      </c>
      <c r="BJ201" s="18" t="s">
        <v>79</v>
      </c>
      <c r="BK201" s="190">
        <f>ROUND(I201*H201,2)</f>
        <v>0</v>
      </c>
      <c r="BL201" s="18" t="s">
        <v>184</v>
      </c>
      <c r="BM201" s="189" t="s">
        <v>1882</v>
      </c>
    </row>
    <row r="202" spans="2:65" s="1" customFormat="1" ht="24" customHeight="1">
      <c r="B202" s="177"/>
      <c r="C202" s="178" t="s">
        <v>1102</v>
      </c>
      <c r="D202" s="178" t="s">
        <v>179</v>
      </c>
      <c r="E202" s="179" t="s">
        <v>4053</v>
      </c>
      <c r="F202" s="180" t="s">
        <v>4054</v>
      </c>
      <c r="G202" s="181" t="s">
        <v>3930</v>
      </c>
      <c r="H202" s="182">
        <v>214</v>
      </c>
      <c r="I202" s="183"/>
      <c r="J202" s="184">
        <f>ROUND(I202*H202,2)</f>
        <v>0</v>
      </c>
      <c r="K202" s="180" t="s">
        <v>3</v>
      </c>
      <c r="L202" s="37"/>
      <c r="M202" s="185" t="s">
        <v>3</v>
      </c>
      <c r="N202" s="186" t="s">
        <v>43</v>
      </c>
      <c r="O202" s="70"/>
      <c r="P202" s="187">
        <f>O202*H202</f>
        <v>0</v>
      </c>
      <c r="Q202" s="187">
        <v>0</v>
      </c>
      <c r="R202" s="187">
        <f>Q202*H202</f>
        <v>0</v>
      </c>
      <c r="S202" s="187">
        <v>0</v>
      </c>
      <c r="T202" s="188">
        <f>S202*H202</f>
        <v>0</v>
      </c>
      <c r="AR202" s="189" t="s">
        <v>184</v>
      </c>
      <c r="AT202" s="189" t="s">
        <v>179</v>
      </c>
      <c r="AU202" s="189" t="s">
        <v>79</v>
      </c>
      <c r="AY202" s="18" t="s">
        <v>177</v>
      </c>
      <c r="BE202" s="190">
        <f>IF(N202="základní",J202,0)</f>
        <v>0</v>
      </c>
      <c r="BF202" s="190">
        <f>IF(N202="snížená",J202,0)</f>
        <v>0</v>
      </c>
      <c r="BG202" s="190">
        <f>IF(N202="zákl. přenesená",J202,0)</f>
        <v>0</v>
      </c>
      <c r="BH202" s="190">
        <f>IF(N202="sníž. přenesená",J202,0)</f>
        <v>0</v>
      </c>
      <c r="BI202" s="190">
        <f>IF(N202="nulová",J202,0)</f>
        <v>0</v>
      </c>
      <c r="BJ202" s="18" t="s">
        <v>79</v>
      </c>
      <c r="BK202" s="190">
        <f>ROUND(I202*H202,2)</f>
        <v>0</v>
      </c>
      <c r="BL202" s="18" t="s">
        <v>184</v>
      </c>
      <c r="BM202" s="189" t="s">
        <v>1889</v>
      </c>
    </row>
    <row r="203" spans="2:65" s="1" customFormat="1" ht="24" customHeight="1">
      <c r="B203" s="177"/>
      <c r="C203" s="178" t="s">
        <v>1107</v>
      </c>
      <c r="D203" s="178" t="s">
        <v>179</v>
      </c>
      <c r="E203" s="179" t="s">
        <v>4055</v>
      </c>
      <c r="F203" s="180" t="s">
        <v>4056</v>
      </c>
      <c r="G203" s="181" t="s">
        <v>3930</v>
      </c>
      <c r="H203" s="182">
        <v>2</v>
      </c>
      <c r="I203" s="183"/>
      <c r="J203" s="184">
        <f>ROUND(I203*H203,2)</f>
        <v>0</v>
      </c>
      <c r="K203" s="180" t="s">
        <v>3</v>
      </c>
      <c r="L203" s="37"/>
      <c r="M203" s="185" t="s">
        <v>3</v>
      </c>
      <c r="N203" s="186" t="s">
        <v>43</v>
      </c>
      <c r="O203" s="70"/>
      <c r="P203" s="187">
        <f>O203*H203</f>
        <v>0</v>
      </c>
      <c r="Q203" s="187">
        <v>0</v>
      </c>
      <c r="R203" s="187">
        <f>Q203*H203</f>
        <v>0</v>
      </c>
      <c r="S203" s="187">
        <v>0</v>
      </c>
      <c r="T203" s="188">
        <f>S203*H203</f>
        <v>0</v>
      </c>
      <c r="AR203" s="189" t="s">
        <v>184</v>
      </c>
      <c r="AT203" s="189" t="s">
        <v>179</v>
      </c>
      <c r="AU203" s="189" t="s">
        <v>79</v>
      </c>
      <c r="AY203" s="18" t="s">
        <v>177</v>
      </c>
      <c r="BE203" s="190">
        <f>IF(N203="základní",J203,0)</f>
        <v>0</v>
      </c>
      <c r="BF203" s="190">
        <f>IF(N203="snížená",J203,0)</f>
        <v>0</v>
      </c>
      <c r="BG203" s="190">
        <f>IF(N203="zákl. přenesená",J203,0)</f>
        <v>0</v>
      </c>
      <c r="BH203" s="190">
        <f>IF(N203="sníž. přenesená",J203,0)</f>
        <v>0</v>
      </c>
      <c r="BI203" s="190">
        <f>IF(N203="nulová",J203,0)</f>
        <v>0</v>
      </c>
      <c r="BJ203" s="18" t="s">
        <v>79</v>
      </c>
      <c r="BK203" s="190">
        <f>ROUND(I203*H203,2)</f>
        <v>0</v>
      </c>
      <c r="BL203" s="18" t="s">
        <v>184</v>
      </c>
      <c r="BM203" s="189" t="s">
        <v>1896</v>
      </c>
    </row>
    <row r="204" spans="2:65" s="1" customFormat="1" ht="24" customHeight="1">
      <c r="B204" s="177"/>
      <c r="C204" s="178" t="s">
        <v>1112</v>
      </c>
      <c r="D204" s="178" t="s">
        <v>179</v>
      </c>
      <c r="E204" s="179" t="s">
        <v>4057</v>
      </c>
      <c r="F204" s="180" t="s">
        <v>4058</v>
      </c>
      <c r="G204" s="181" t="s">
        <v>3930</v>
      </c>
      <c r="H204" s="182">
        <v>25</v>
      </c>
      <c r="I204" s="183"/>
      <c r="J204" s="184">
        <f>ROUND(I204*H204,2)</f>
        <v>0</v>
      </c>
      <c r="K204" s="180" t="s">
        <v>3</v>
      </c>
      <c r="L204" s="37"/>
      <c r="M204" s="185" t="s">
        <v>3</v>
      </c>
      <c r="N204" s="186" t="s">
        <v>43</v>
      </c>
      <c r="O204" s="70"/>
      <c r="P204" s="187">
        <f>O204*H204</f>
        <v>0</v>
      </c>
      <c r="Q204" s="187">
        <v>0</v>
      </c>
      <c r="R204" s="187">
        <f>Q204*H204</f>
        <v>0</v>
      </c>
      <c r="S204" s="187">
        <v>0</v>
      </c>
      <c r="T204" s="188">
        <f>S204*H204</f>
        <v>0</v>
      </c>
      <c r="AR204" s="189" t="s">
        <v>184</v>
      </c>
      <c r="AT204" s="189" t="s">
        <v>179</v>
      </c>
      <c r="AU204" s="189" t="s">
        <v>79</v>
      </c>
      <c r="AY204" s="18" t="s">
        <v>177</v>
      </c>
      <c r="BE204" s="190">
        <f>IF(N204="základní",J204,0)</f>
        <v>0</v>
      </c>
      <c r="BF204" s="190">
        <f>IF(N204="snížená",J204,0)</f>
        <v>0</v>
      </c>
      <c r="BG204" s="190">
        <f>IF(N204="zákl. přenesená",J204,0)</f>
        <v>0</v>
      </c>
      <c r="BH204" s="190">
        <f>IF(N204="sníž. přenesená",J204,0)</f>
        <v>0</v>
      </c>
      <c r="BI204" s="190">
        <f>IF(N204="nulová",J204,0)</f>
        <v>0</v>
      </c>
      <c r="BJ204" s="18" t="s">
        <v>79</v>
      </c>
      <c r="BK204" s="190">
        <f>ROUND(I204*H204,2)</f>
        <v>0</v>
      </c>
      <c r="BL204" s="18" t="s">
        <v>184</v>
      </c>
      <c r="BM204" s="189" t="s">
        <v>1912</v>
      </c>
    </row>
    <row r="205" spans="2:65" s="1" customFormat="1" ht="24" customHeight="1">
      <c r="B205" s="177"/>
      <c r="C205" s="178" t="s">
        <v>1118</v>
      </c>
      <c r="D205" s="178" t="s">
        <v>179</v>
      </c>
      <c r="E205" s="179" t="s">
        <v>4059</v>
      </c>
      <c r="F205" s="180" t="s">
        <v>4060</v>
      </c>
      <c r="G205" s="181" t="s">
        <v>3930</v>
      </c>
      <c r="H205" s="182">
        <v>1</v>
      </c>
      <c r="I205" s="183"/>
      <c r="J205" s="184">
        <f>ROUND(I205*H205,2)</f>
        <v>0</v>
      </c>
      <c r="K205" s="180" t="s">
        <v>3</v>
      </c>
      <c r="L205" s="37"/>
      <c r="M205" s="185" t="s">
        <v>3</v>
      </c>
      <c r="N205" s="186" t="s">
        <v>43</v>
      </c>
      <c r="O205" s="70"/>
      <c r="P205" s="187">
        <f>O205*H205</f>
        <v>0</v>
      </c>
      <c r="Q205" s="187">
        <v>0</v>
      </c>
      <c r="R205" s="187">
        <f>Q205*H205</f>
        <v>0</v>
      </c>
      <c r="S205" s="187">
        <v>0</v>
      </c>
      <c r="T205" s="188">
        <f>S205*H205</f>
        <v>0</v>
      </c>
      <c r="AR205" s="189" t="s">
        <v>184</v>
      </c>
      <c r="AT205" s="189" t="s">
        <v>179</v>
      </c>
      <c r="AU205" s="189" t="s">
        <v>79</v>
      </c>
      <c r="AY205" s="18" t="s">
        <v>177</v>
      </c>
      <c r="BE205" s="190">
        <f>IF(N205="základní",J205,0)</f>
        <v>0</v>
      </c>
      <c r="BF205" s="190">
        <f>IF(N205="snížená",J205,0)</f>
        <v>0</v>
      </c>
      <c r="BG205" s="190">
        <f>IF(N205="zákl. přenesená",J205,0)</f>
        <v>0</v>
      </c>
      <c r="BH205" s="190">
        <f>IF(N205="sníž. přenesená",J205,0)</f>
        <v>0</v>
      </c>
      <c r="BI205" s="190">
        <f>IF(N205="nulová",J205,0)</f>
        <v>0</v>
      </c>
      <c r="BJ205" s="18" t="s">
        <v>79</v>
      </c>
      <c r="BK205" s="190">
        <f>ROUND(I205*H205,2)</f>
        <v>0</v>
      </c>
      <c r="BL205" s="18" t="s">
        <v>184</v>
      </c>
      <c r="BM205" s="189" t="s">
        <v>1926</v>
      </c>
    </row>
    <row r="206" spans="2:65" s="1" customFormat="1" ht="24" customHeight="1">
      <c r="B206" s="177"/>
      <c r="C206" s="178" t="s">
        <v>1122</v>
      </c>
      <c r="D206" s="178" t="s">
        <v>179</v>
      </c>
      <c r="E206" s="179" t="s">
        <v>4061</v>
      </c>
      <c r="F206" s="180" t="s">
        <v>4062</v>
      </c>
      <c r="G206" s="181" t="s">
        <v>3930</v>
      </c>
      <c r="H206" s="182">
        <v>6</v>
      </c>
      <c r="I206" s="183"/>
      <c r="J206" s="184">
        <f>ROUND(I206*H206,2)</f>
        <v>0</v>
      </c>
      <c r="K206" s="180" t="s">
        <v>3</v>
      </c>
      <c r="L206" s="37"/>
      <c r="M206" s="185" t="s">
        <v>3</v>
      </c>
      <c r="N206" s="186" t="s">
        <v>43</v>
      </c>
      <c r="O206" s="70"/>
      <c r="P206" s="187">
        <f>O206*H206</f>
        <v>0</v>
      </c>
      <c r="Q206" s="187">
        <v>0</v>
      </c>
      <c r="R206" s="187">
        <f>Q206*H206</f>
        <v>0</v>
      </c>
      <c r="S206" s="187">
        <v>0</v>
      </c>
      <c r="T206" s="188">
        <f>S206*H206</f>
        <v>0</v>
      </c>
      <c r="AR206" s="189" t="s">
        <v>184</v>
      </c>
      <c r="AT206" s="189" t="s">
        <v>179</v>
      </c>
      <c r="AU206" s="189" t="s">
        <v>79</v>
      </c>
      <c r="AY206" s="18" t="s">
        <v>177</v>
      </c>
      <c r="BE206" s="190">
        <f>IF(N206="základní",J206,0)</f>
        <v>0</v>
      </c>
      <c r="BF206" s="190">
        <f>IF(N206="snížená",J206,0)</f>
        <v>0</v>
      </c>
      <c r="BG206" s="190">
        <f>IF(N206="zákl. přenesená",J206,0)</f>
        <v>0</v>
      </c>
      <c r="BH206" s="190">
        <f>IF(N206="sníž. přenesená",J206,0)</f>
        <v>0</v>
      </c>
      <c r="BI206" s="190">
        <f>IF(N206="nulová",J206,0)</f>
        <v>0</v>
      </c>
      <c r="BJ206" s="18" t="s">
        <v>79</v>
      </c>
      <c r="BK206" s="190">
        <f>ROUND(I206*H206,2)</f>
        <v>0</v>
      </c>
      <c r="BL206" s="18" t="s">
        <v>184</v>
      </c>
      <c r="BM206" s="189" t="s">
        <v>1941</v>
      </c>
    </row>
    <row r="207" spans="2:65" s="1" customFormat="1" ht="16.5" customHeight="1">
      <c r="B207" s="177"/>
      <c r="C207" s="178" t="s">
        <v>1126</v>
      </c>
      <c r="D207" s="178" t="s">
        <v>179</v>
      </c>
      <c r="E207" s="179" t="s">
        <v>4063</v>
      </c>
      <c r="F207" s="180" t="s">
        <v>4064</v>
      </c>
      <c r="G207" s="181" t="s">
        <v>3930</v>
      </c>
      <c r="H207" s="182">
        <v>4</v>
      </c>
      <c r="I207" s="183"/>
      <c r="J207" s="184">
        <f>ROUND(I207*H207,2)</f>
        <v>0</v>
      </c>
      <c r="K207" s="180" t="s">
        <v>3</v>
      </c>
      <c r="L207" s="37"/>
      <c r="M207" s="185" t="s">
        <v>3</v>
      </c>
      <c r="N207" s="186" t="s">
        <v>43</v>
      </c>
      <c r="O207" s="70"/>
      <c r="P207" s="187">
        <f>O207*H207</f>
        <v>0</v>
      </c>
      <c r="Q207" s="187">
        <v>0</v>
      </c>
      <c r="R207" s="187">
        <f>Q207*H207</f>
        <v>0</v>
      </c>
      <c r="S207" s="187">
        <v>0</v>
      </c>
      <c r="T207" s="188">
        <f>S207*H207</f>
        <v>0</v>
      </c>
      <c r="AR207" s="189" t="s">
        <v>184</v>
      </c>
      <c r="AT207" s="189" t="s">
        <v>179</v>
      </c>
      <c r="AU207" s="189" t="s">
        <v>79</v>
      </c>
      <c r="AY207" s="18" t="s">
        <v>177</v>
      </c>
      <c r="BE207" s="190">
        <f>IF(N207="základní",J207,0)</f>
        <v>0</v>
      </c>
      <c r="BF207" s="190">
        <f>IF(N207="snížená",J207,0)</f>
        <v>0</v>
      </c>
      <c r="BG207" s="190">
        <f>IF(N207="zákl. přenesená",J207,0)</f>
        <v>0</v>
      </c>
      <c r="BH207" s="190">
        <f>IF(N207="sníž. přenesená",J207,0)</f>
        <v>0</v>
      </c>
      <c r="BI207" s="190">
        <f>IF(N207="nulová",J207,0)</f>
        <v>0</v>
      </c>
      <c r="BJ207" s="18" t="s">
        <v>79</v>
      </c>
      <c r="BK207" s="190">
        <f>ROUND(I207*H207,2)</f>
        <v>0</v>
      </c>
      <c r="BL207" s="18" t="s">
        <v>184</v>
      </c>
      <c r="BM207" s="189" t="s">
        <v>1952</v>
      </c>
    </row>
    <row r="208" spans="2:65" s="1" customFormat="1" ht="24" customHeight="1">
      <c r="B208" s="177"/>
      <c r="C208" s="178" t="s">
        <v>1130</v>
      </c>
      <c r="D208" s="178" t="s">
        <v>179</v>
      </c>
      <c r="E208" s="179" t="s">
        <v>4065</v>
      </c>
      <c r="F208" s="180" t="s">
        <v>4066</v>
      </c>
      <c r="G208" s="181" t="s">
        <v>3930</v>
      </c>
      <c r="H208" s="182">
        <v>5</v>
      </c>
      <c r="I208" s="183"/>
      <c r="J208" s="184">
        <f>ROUND(I208*H208,2)</f>
        <v>0</v>
      </c>
      <c r="K208" s="180" t="s">
        <v>3</v>
      </c>
      <c r="L208" s="37"/>
      <c r="M208" s="185" t="s">
        <v>3</v>
      </c>
      <c r="N208" s="186" t="s">
        <v>43</v>
      </c>
      <c r="O208" s="70"/>
      <c r="P208" s="187">
        <f>O208*H208</f>
        <v>0</v>
      </c>
      <c r="Q208" s="187">
        <v>0</v>
      </c>
      <c r="R208" s="187">
        <f>Q208*H208</f>
        <v>0</v>
      </c>
      <c r="S208" s="187">
        <v>0</v>
      </c>
      <c r="T208" s="188">
        <f>S208*H208</f>
        <v>0</v>
      </c>
      <c r="AR208" s="189" t="s">
        <v>184</v>
      </c>
      <c r="AT208" s="189" t="s">
        <v>179</v>
      </c>
      <c r="AU208" s="189" t="s">
        <v>79</v>
      </c>
      <c r="AY208" s="18" t="s">
        <v>177</v>
      </c>
      <c r="BE208" s="190">
        <f>IF(N208="základní",J208,0)</f>
        <v>0</v>
      </c>
      <c r="BF208" s="190">
        <f>IF(N208="snížená",J208,0)</f>
        <v>0</v>
      </c>
      <c r="BG208" s="190">
        <f>IF(N208="zákl. přenesená",J208,0)</f>
        <v>0</v>
      </c>
      <c r="BH208" s="190">
        <f>IF(N208="sníž. přenesená",J208,0)</f>
        <v>0</v>
      </c>
      <c r="BI208" s="190">
        <f>IF(N208="nulová",J208,0)</f>
        <v>0</v>
      </c>
      <c r="BJ208" s="18" t="s">
        <v>79</v>
      </c>
      <c r="BK208" s="190">
        <f>ROUND(I208*H208,2)</f>
        <v>0</v>
      </c>
      <c r="BL208" s="18" t="s">
        <v>184</v>
      </c>
      <c r="BM208" s="189" t="s">
        <v>1963</v>
      </c>
    </row>
    <row r="209" spans="2:65" s="1" customFormat="1" ht="16.5" customHeight="1">
      <c r="B209" s="177"/>
      <c r="C209" s="178" t="s">
        <v>1135</v>
      </c>
      <c r="D209" s="178" t="s">
        <v>179</v>
      </c>
      <c r="E209" s="179" t="s">
        <v>4067</v>
      </c>
      <c r="F209" s="180" t="s">
        <v>4068</v>
      </c>
      <c r="G209" s="181" t="s">
        <v>3930</v>
      </c>
      <c r="H209" s="182">
        <v>1</v>
      </c>
      <c r="I209" s="183"/>
      <c r="J209" s="184">
        <f>ROUND(I209*H209,2)</f>
        <v>0</v>
      </c>
      <c r="K209" s="180" t="s">
        <v>3</v>
      </c>
      <c r="L209" s="37"/>
      <c r="M209" s="185" t="s">
        <v>3</v>
      </c>
      <c r="N209" s="186" t="s">
        <v>43</v>
      </c>
      <c r="O209" s="70"/>
      <c r="P209" s="187">
        <f>O209*H209</f>
        <v>0</v>
      </c>
      <c r="Q209" s="187">
        <v>0</v>
      </c>
      <c r="R209" s="187">
        <f>Q209*H209</f>
        <v>0</v>
      </c>
      <c r="S209" s="187">
        <v>0</v>
      </c>
      <c r="T209" s="188">
        <f>S209*H209</f>
        <v>0</v>
      </c>
      <c r="AR209" s="189" t="s">
        <v>184</v>
      </c>
      <c r="AT209" s="189" t="s">
        <v>179</v>
      </c>
      <c r="AU209" s="189" t="s">
        <v>79</v>
      </c>
      <c r="AY209" s="18" t="s">
        <v>177</v>
      </c>
      <c r="BE209" s="190">
        <f>IF(N209="základní",J209,0)</f>
        <v>0</v>
      </c>
      <c r="BF209" s="190">
        <f>IF(N209="snížená",J209,0)</f>
        <v>0</v>
      </c>
      <c r="BG209" s="190">
        <f>IF(N209="zákl. přenesená",J209,0)</f>
        <v>0</v>
      </c>
      <c r="BH209" s="190">
        <f>IF(N209="sníž. přenesená",J209,0)</f>
        <v>0</v>
      </c>
      <c r="BI209" s="190">
        <f>IF(N209="nulová",J209,0)</f>
        <v>0</v>
      </c>
      <c r="BJ209" s="18" t="s">
        <v>79</v>
      </c>
      <c r="BK209" s="190">
        <f>ROUND(I209*H209,2)</f>
        <v>0</v>
      </c>
      <c r="BL209" s="18" t="s">
        <v>184</v>
      </c>
      <c r="BM209" s="189" t="s">
        <v>1972</v>
      </c>
    </row>
    <row r="210" spans="2:65" s="1" customFormat="1" ht="16.5" customHeight="1">
      <c r="B210" s="177"/>
      <c r="C210" s="178" t="s">
        <v>1139</v>
      </c>
      <c r="D210" s="178" t="s">
        <v>179</v>
      </c>
      <c r="E210" s="179" t="s">
        <v>4069</v>
      </c>
      <c r="F210" s="180" t="s">
        <v>4070</v>
      </c>
      <c r="G210" s="181" t="s">
        <v>3930</v>
      </c>
      <c r="H210" s="182">
        <v>31</v>
      </c>
      <c r="I210" s="183"/>
      <c r="J210" s="184">
        <f>ROUND(I210*H210,2)</f>
        <v>0</v>
      </c>
      <c r="K210" s="180" t="s">
        <v>3</v>
      </c>
      <c r="L210" s="37"/>
      <c r="M210" s="185" t="s">
        <v>3</v>
      </c>
      <c r="N210" s="186" t="s">
        <v>43</v>
      </c>
      <c r="O210" s="70"/>
      <c r="P210" s="187">
        <f>O210*H210</f>
        <v>0</v>
      </c>
      <c r="Q210" s="187">
        <v>0</v>
      </c>
      <c r="R210" s="187">
        <f>Q210*H210</f>
        <v>0</v>
      </c>
      <c r="S210" s="187">
        <v>0</v>
      </c>
      <c r="T210" s="188">
        <f>S210*H210</f>
        <v>0</v>
      </c>
      <c r="AR210" s="189" t="s">
        <v>184</v>
      </c>
      <c r="AT210" s="189" t="s">
        <v>179</v>
      </c>
      <c r="AU210" s="189" t="s">
        <v>79</v>
      </c>
      <c r="AY210" s="18" t="s">
        <v>177</v>
      </c>
      <c r="BE210" s="190">
        <f>IF(N210="základní",J210,0)</f>
        <v>0</v>
      </c>
      <c r="BF210" s="190">
        <f>IF(N210="snížená",J210,0)</f>
        <v>0</v>
      </c>
      <c r="BG210" s="190">
        <f>IF(N210="zákl. přenesená",J210,0)</f>
        <v>0</v>
      </c>
      <c r="BH210" s="190">
        <f>IF(N210="sníž. přenesená",J210,0)</f>
        <v>0</v>
      </c>
      <c r="BI210" s="190">
        <f>IF(N210="nulová",J210,0)</f>
        <v>0</v>
      </c>
      <c r="BJ210" s="18" t="s">
        <v>79</v>
      </c>
      <c r="BK210" s="190">
        <f>ROUND(I210*H210,2)</f>
        <v>0</v>
      </c>
      <c r="BL210" s="18" t="s">
        <v>184</v>
      </c>
      <c r="BM210" s="189" t="s">
        <v>1981</v>
      </c>
    </row>
    <row r="211" spans="2:65" s="1" customFormat="1" ht="24" customHeight="1">
      <c r="B211" s="177"/>
      <c r="C211" s="178" t="s">
        <v>1145</v>
      </c>
      <c r="D211" s="178" t="s">
        <v>179</v>
      </c>
      <c r="E211" s="179" t="s">
        <v>4071</v>
      </c>
      <c r="F211" s="180" t="s">
        <v>4072</v>
      </c>
      <c r="G211" s="181" t="s">
        <v>3930</v>
      </c>
      <c r="H211" s="182">
        <v>76</v>
      </c>
      <c r="I211" s="183"/>
      <c r="J211" s="184">
        <f>ROUND(I211*H211,2)</f>
        <v>0</v>
      </c>
      <c r="K211" s="180" t="s">
        <v>3</v>
      </c>
      <c r="L211" s="37"/>
      <c r="M211" s="185" t="s">
        <v>3</v>
      </c>
      <c r="N211" s="186" t="s">
        <v>43</v>
      </c>
      <c r="O211" s="70"/>
      <c r="P211" s="187">
        <f>O211*H211</f>
        <v>0</v>
      </c>
      <c r="Q211" s="187">
        <v>0</v>
      </c>
      <c r="R211" s="187">
        <f>Q211*H211</f>
        <v>0</v>
      </c>
      <c r="S211" s="187">
        <v>0</v>
      </c>
      <c r="T211" s="188">
        <f>S211*H211</f>
        <v>0</v>
      </c>
      <c r="AR211" s="189" t="s">
        <v>184</v>
      </c>
      <c r="AT211" s="189" t="s">
        <v>179</v>
      </c>
      <c r="AU211" s="189" t="s">
        <v>79</v>
      </c>
      <c r="AY211" s="18" t="s">
        <v>177</v>
      </c>
      <c r="BE211" s="190">
        <f>IF(N211="základní",J211,0)</f>
        <v>0</v>
      </c>
      <c r="BF211" s="190">
        <f>IF(N211="snížená",J211,0)</f>
        <v>0</v>
      </c>
      <c r="BG211" s="190">
        <f>IF(N211="zákl. přenesená",J211,0)</f>
        <v>0</v>
      </c>
      <c r="BH211" s="190">
        <f>IF(N211="sníž. přenesená",J211,0)</f>
        <v>0</v>
      </c>
      <c r="BI211" s="190">
        <f>IF(N211="nulová",J211,0)</f>
        <v>0</v>
      </c>
      <c r="BJ211" s="18" t="s">
        <v>79</v>
      </c>
      <c r="BK211" s="190">
        <f>ROUND(I211*H211,2)</f>
        <v>0</v>
      </c>
      <c r="BL211" s="18" t="s">
        <v>184</v>
      </c>
      <c r="BM211" s="189" t="s">
        <v>1991</v>
      </c>
    </row>
    <row r="212" spans="2:63" s="11" customFormat="1" ht="25.9" customHeight="1">
      <c r="B212" s="164"/>
      <c r="D212" s="165" t="s">
        <v>71</v>
      </c>
      <c r="E212" s="166" t="s">
        <v>4073</v>
      </c>
      <c r="F212" s="166" t="s">
        <v>4074</v>
      </c>
      <c r="I212" s="167"/>
      <c r="J212" s="168">
        <f>BK212</f>
        <v>0</v>
      </c>
      <c r="L212" s="164"/>
      <c r="M212" s="169"/>
      <c r="N212" s="170"/>
      <c r="O212" s="170"/>
      <c r="P212" s="171">
        <f>SUM(P213:P217)</f>
        <v>0</v>
      </c>
      <c r="Q212" s="170"/>
      <c r="R212" s="171">
        <f>SUM(R213:R217)</f>
        <v>0</v>
      </c>
      <c r="S212" s="170"/>
      <c r="T212" s="172">
        <f>SUM(T213:T217)</f>
        <v>0</v>
      </c>
      <c r="AR212" s="165" t="s">
        <v>79</v>
      </c>
      <c r="AT212" s="173" t="s">
        <v>71</v>
      </c>
      <c r="AU212" s="173" t="s">
        <v>72</v>
      </c>
      <c r="AY212" s="165" t="s">
        <v>177</v>
      </c>
      <c r="BK212" s="174">
        <f>SUM(BK213:BK217)</f>
        <v>0</v>
      </c>
    </row>
    <row r="213" spans="2:65" s="1" customFormat="1" ht="24" customHeight="1">
      <c r="B213" s="177"/>
      <c r="C213" s="178" t="s">
        <v>1150</v>
      </c>
      <c r="D213" s="178" t="s">
        <v>179</v>
      </c>
      <c r="E213" s="179" t="s">
        <v>4075</v>
      </c>
      <c r="F213" s="180" t="s">
        <v>4076</v>
      </c>
      <c r="G213" s="181" t="s">
        <v>3930</v>
      </c>
      <c r="H213" s="182">
        <v>1380</v>
      </c>
      <c r="I213" s="183"/>
      <c r="J213" s="184">
        <f>ROUND(I213*H213,2)</f>
        <v>0</v>
      </c>
      <c r="K213" s="180" t="s">
        <v>3</v>
      </c>
      <c r="L213" s="37"/>
      <c r="M213" s="185" t="s">
        <v>3</v>
      </c>
      <c r="N213" s="186" t="s">
        <v>43</v>
      </c>
      <c r="O213" s="70"/>
      <c r="P213" s="187">
        <f>O213*H213</f>
        <v>0</v>
      </c>
      <c r="Q213" s="187">
        <v>0</v>
      </c>
      <c r="R213" s="187">
        <f>Q213*H213</f>
        <v>0</v>
      </c>
      <c r="S213" s="187">
        <v>0</v>
      </c>
      <c r="T213" s="188">
        <f>S213*H213</f>
        <v>0</v>
      </c>
      <c r="AR213" s="189" t="s">
        <v>184</v>
      </c>
      <c r="AT213" s="189" t="s">
        <v>179</v>
      </c>
      <c r="AU213" s="189" t="s">
        <v>79</v>
      </c>
      <c r="AY213" s="18" t="s">
        <v>177</v>
      </c>
      <c r="BE213" s="190">
        <f>IF(N213="základní",J213,0)</f>
        <v>0</v>
      </c>
      <c r="BF213" s="190">
        <f>IF(N213="snížená",J213,0)</f>
        <v>0</v>
      </c>
      <c r="BG213" s="190">
        <f>IF(N213="zákl. přenesená",J213,0)</f>
        <v>0</v>
      </c>
      <c r="BH213" s="190">
        <f>IF(N213="sníž. přenesená",J213,0)</f>
        <v>0</v>
      </c>
      <c r="BI213" s="190">
        <f>IF(N213="nulová",J213,0)</f>
        <v>0</v>
      </c>
      <c r="BJ213" s="18" t="s">
        <v>79</v>
      </c>
      <c r="BK213" s="190">
        <f>ROUND(I213*H213,2)</f>
        <v>0</v>
      </c>
      <c r="BL213" s="18" t="s">
        <v>184</v>
      </c>
      <c r="BM213" s="189" t="s">
        <v>2012</v>
      </c>
    </row>
    <row r="214" spans="2:65" s="1" customFormat="1" ht="36" customHeight="1">
      <c r="B214" s="177"/>
      <c r="C214" s="178" t="s">
        <v>1156</v>
      </c>
      <c r="D214" s="178" t="s">
        <v>179</v>
      </c>
      <c r="E214" s="179" t="s">
        <v>4077</v>
      </c>
      <c r="F214" s="180" t="s">
        <v>4078</v>
      </c>
      <c r="G214" s="181" t="s">
        <v>3930</v>
      </c>
      <c r="H214" s="182">
        <v>40</v>
      </c>
      <c r="I214" s="183"/>
      <c r="J214" s="184">
        <f>ROUND(I214*H214,2)</f>
        <v>0</v>
      </c>
      <c r="K214" s="180" t="s">
        <v>3</v>
      </c>
      <c r="L214" s="37"/>
      <c r="M214" s="185" t="s">
        <v>3</v>
      </c>
      <c r="N214" s="186" t="s">
        <v>43</v>
      </c>
      <c r="O214" s="70"/>
      <c r="P214" s="187">
        <f>O214*H214</f>
        <v>0</v>
      </c>
      <c r="Q214" s="187">
        <v>0</v>
      </c>
      <c r="R214" s="187">
        <f>Q214*H214</f>
        <v>0</v>
      </c>
      <c r="S214" s="187">
        <v>0</v>
      </c>
      <c r="T214" s="188">
        <f>S214*H214</f>
        <v>0</v>
      </c>
      <c r="AR214" s="189" t="s">
        <v>184</v>
      </c>
      <c r="AT214" s="189" t="s">
        <v>179</v>
      </c>
      <c r="AU214" s="189" t="s">
        <v>79</v>
      </c>
      <c r="AY214" s="18" t="s">
        <v>177</v>
      </c>
      <c r="BE214" s="190">
        <f>IF(N214="základní",J214,0)</f>
        <v>0</v>
      </c>
      <c r="BF214" s="190">
        <f>IF(N214="snížená",J214,0)</f>
        <v>0</v>
      </c>
      <c r="BG214" s="190">
        <f>IF(N214="zákl. přenesená",J214,0)</f>
        <v>0</v>
      </c>
      <c r="BH214" s="190">
        <f>IF(N214="sníž. přenesená",J214,0)</f>
        <v>0</v>
      </c>
      <c r="BI214" s="190">
        <f>IF(N214="nulová",J214,0)</f>
        <v>0</v>
      </c>
      <c r="BJ214" s="18" t="s">
        <v>79</v>
      </c>
      <c r="BK214" s="190">
        <f>ROUND(I214*H214,2)</f>
        <v>0</v>
      </c>
      <c r="BL214" s="18" t="s">
        <v>184</v>
      </c>
      <c r="BM214" s="189" t="s">
        <v>2026</v>
      </c>
    </row>
    <row r="215" spans="2:65" s="1" customFormat="1" ht="24" customHeight="1">
      <c r="B215" s="177"/>
      <c r="C215" s="178" t="s">
        <v>1160</v>
      </c>
      <c r="D215" s="178" t="s">
        <v>179</v>
      </c>
      <c r="E215" s="179" t="s">
        <v>4079</v>
      </c>
      <c r="F215" s="180" t="s">
        <v>4080</v>
      </c>
      <c r="G215" s="181" t="s">
        <v>3930</v>
      </c>
      <c r="H215" s="182">
        <v>1</v>
      </c>
      <c r="I215" s="183"/>
      <c r="J215" s="184">
        <f>ROUND(I215*H215,2)</f>
        <v>0</v>
      </c>
      <c r="K215" s="180" t="s">
        <v>3</v>
      </c>
      <c r="L215" s="37"/>
      <c r="M215" s="185" t="s">
        <v>3</v>
      </c>
      <c r="N215" s="186" t="s">
        <v>43</v>
      </c>
      <c r="O215" s="70"/>
      <c r="P215" s="187">
        <f>O215*H215</f>
        <v>0</v>
      </c>
      <c r="Q215" s="187">
        <v>0</v>
      </c>
      <c r="R215" s="187">
        <f>Q215*H215</f>
        <v>0</v>
      </c>
      <c r="S215" s="187">
        <v>0</v>
      </c>
      <c r="T215" s="188">
        <f>S215*H215</f>
        <v>0</v>
      </c>
      <c r="AR215" s="189" t="s">
        <v>184</v>
      </c>
      <c r="AT215" s="189" t="s">
        <v>179</v>
      </c>
      <c r="AU215" s="189" t="s">
        <v>79</v>
      </c>
      <c r="AY215" s="18" t="s">
        <v>177</v>
      </c>
      <c r="BE215" s="190">
        <f>IF(N215="základní",J215,0)</f>
        <v>0</v>
      </c>
      <c r="BF215" s="190">
        <f>IF(N215="snížená",J215,0)</f>
        <v>0</v>
      </c>
      <c r="BG215" s="190">
        <f>IF(N215="zákl. přenesená",J215,0)</f>
        <v>0</v>
      </c>
      <c r="BH215" s="190">
        <f>IF(N215="sníž. přenesená",J215,0)</f>
        <v>0</v>
      </c>
      <c r="BI215" s="190">
        <f>IF(N215="nulová",J215,0)</f>
        <v>0</v>
      </c>
      <c r="BJ215" s="18" t="s">
        <v>79</v>
      </c>
      <c r="BK215" s="190">
        <f>ROUND(I215*H215,2)</f>
        <v>0</v>
      </c>
      <c r="BL215" s="18" t="s">
        <v>184</v>
      </c>
      <c r="BM215" s="189" t="s">
        <v>2037</v>
      </c>
    </row>
    <row r="216" spans="2:65" s="1" customFormat="1" ht="16.5" customHeight="1">
      <c r="B216" s="177"/>
      <c r="C216" s="178" t="s">
        <v>1176</v>
      </c>
      <c r="D216" s="178" t="s">
        <v>179</v>
      </c>
      <c r="E216" s="179" t="s">
        <v>4081</v>
      </c>
      <c r="F216" s="180" t="s">
        <v>4082</v>
      </c>
      <c r="G216" s="181" t="s">
        <v>3930</v>
      </c>
      <c r="H216" s="182">
        <v>1</v>
      </c>
      <c r="I216" s="183"/>
      <c r="J216" s="184">
        <f>ROUND(I216*H216,2)</f>
        <v>0</v>
      </c>
      <c r="K216" s="180" t="s">
        <v>3</v>
      </c>
      <c r="L216" s="37"/>
      <c r="M216" s="185" t="s">
        <v>3</v>
      </c>
      <c r="N216" s="186" t="s">
        <v>43</v>
      </c>
      <c r="O216" s="70"/>
      <c r="P216" s="187">
        <f>O216*H216</f>
        <v>0</v>
      </c>
      <c r="Q216" s="187">
        <v>0</v>
      </c>
      <c r="R216" s="187">
        <f>Q216*H216</f>
        <v>0</v>
      </c>
      <c r="S216" s="187">
        <v>0</v>
      </c>
      <c r="T216" s="188">
        <f>S216*H216</f>
        <v>0</v>
      </c>
      <c r="AR216" s="189" t="s">
        <v>184</v>
      </c>
      <c r="AT216" s="189" t="s">
        <v>179</v>
      </c>
      <c r="AU216" s="189" t="s">
        <v>79</v>
      </c>
      <c r="AY216" s="18" t="s">
        <v>177</v>
      </c>
      <c r="BE216" s="190">
        <f>IF(N216="základní",J216,0)</f>
        <v>0</v>
      </c>
      <c r="BF216" s="190">
        <f>IF(N216="snížená",J216,0)</f>
        <v>0</v>
      </c>
      <c r="BG216" s="190">
        <f>IF(N216="zákl. přenesená",J216,0)</f>
        <v>0</v>
      </c>
      <c r="BH216" s="190">
        <f>IF(N216="sníž. přenesená",J216,0)</f>
        <v>0</v>
      </c>
      <c r="BI216" s="190">
        <f>IF(N216="nulová",J216,0)</f>
        <v>0</v>
      </c>
      <c r="BJ216" s="18" t="s">
        <v>79</v>
      </c>
      <c r="BK216" s="190">
        <f>ROUND(I216*H216,2)</f>
        <v>0</v>
      </c>
      <c r="BL216" s="18" t="s">
        <v>184</v>
      </c>
      <c r="BM216" s="189" t="s">
        <v>2048</v>
      </c>
    </row>
    <row r="217" spans="2:65" s="1" customFormat="1" ht="16.5" customHeight="1">
      <c r="B217" s="177"/>
      <c r="C217" s="178" t="s">
        <v>1185</v>
      </c>
      <c r="D217" s="178" t="s">
        <v>179</v>
      </c>
      <c r="E217" s="179" t="s">
        <v>4083</v>
      </c>
      <c r="F217" s="180" t="s">
        <v>4084</v>
      </c>
      <c r="G217" s="181" t="s">
        <v>3930</v>
      </c>
      <c r="H217" s="182">
        <v>1</v>
      </c>
      <c r="I217" s="183"/>
      <c r="J217" s="184">
        <f>ROUND(I217*H217,2)</f>
        <v>0</v>
      </c>
      <c r="K217" s="180" t="s">
        <v>3</v>
      </c>
      <c r="L217" s="37"/>
      <c r="M217" s="185" t="s">
        <v>3</v>
      </c>
      <c r="N217" s="186" t="s">
        <v>43</v>
      </c>
      <c r="O217" s="70"/>
      <c r="P217" s="187">
        <f>O217*H217</f>
        <v>0</v>
      </c>
      <c r="Q217" s="187">
        <v>0</v>
      </c>
      <c r="R217" s="187">
        <f>Q217*H217</f>
        <v>0</v>
      </c>
      <c r="S217" s="187">
        <v>0</v>
      </c>
      <c r="T217" s="188">
        <f>S217*H217</f>
        <v>0</v>
      </c>
      <c r="AR217" s="189" t="s">
        <v>184</v>
      </c>
      <c r="AT217" s="189" t="s">
        <v>179</v>
      </c>
      <c r="AU217" s="189" t="s">
        <v>79</v>
      </c>
      <c r="AY217" s="18" t="s">
        <v>177</v>
      </c>
      <c r="BE217" s="190">
        <f>IF(N217="základní",J217,0)</f>
        <v>0</v>
      </c>
      <c r="BF217" s="190">
        <f>IF(N217="snížená",J217,0)</f>
        <v>0</v>
      </c>
      <c r="BG217" s="190">
        <f>IF(N217="zákl. přenesená",J217,0)</f>
        <v>0</v>
      </c>
      <c r="BH217" s="190">
        <f>IF(N217="sníž. přenesená",J217,0)</f>
        <v>0</v>
      </c>
      <c r="BI217" s="190">
        <f>IF(N217="nulová",J217,0)</f>
        <v>0</v>
      </c>
      <c r="BJ217" s="18" t="s">
        <v>79</v>
      </c>
      <c r="BK217" s="190">
        <f>ROUND(I217*H217,2)</f>
        <v>0</v>
      </c>
      <c r="BL217" s="18" t="s">
        <v>184</v>
      </c>
      <c r="BM217" s="189" t="s">
        <v>2058</v>
      </c>
    </row>
    <row r="218" spans="2:63" s="11" customFormat="1" ht="25.9" customHeight="1">
      <c r="B218" s="164"/>
      <c r="D218" s="165" t="s">
        <v>71</v>
      </c>
      <c r="E218" s="166" t="s">
        <v>4085</v>
      </c>
      <c r="F218" s="166" t="s">
        <v>4086</v>
      </c>
      <c r="I218" s="167"/>
      <c r="J218" s="168">
        <f>BK218</f>
        <v>0</v>
      </c>
      <c r="L218" s="164"/>
      <c r="M218" s="169"/>
      <c r="N218" s="170"/>
      <c r="O218" s="170"/>
      <c r="P218" s="171">
        <f>SUM(P219:P227)</f>
        <v>0</v>
      </c>
      <c r="Q218" s="170"/>
      <c r="R218" s="171">
        <f>SUM(R219:R227)</f>
        <v>0</v>
      </c>
      <c r="S218" s="170"/>
      <c r="T218" s="172">
        <f>SUM(T219:T227)</f>
        <v>0</v>
      </c>
      <c r="AR218" s="165" t="s">
        <v>79</v>
      </c>
      <c r="AT218" s="173" t="s">
        <v>71</v>
      </c>
      <c r="AU218" s="173" t="s">
        <v>72</v>
      </c>
      <c r="AY218" s="165" t="s">
        <v>177</v>
      </c>
      <c r="BK218" s="174">
        <f>SUM(BK219:BK227)</f>
        <v>0</v>
      </c>
    </row>
    <row r="219" spans="2:65" s="1" customFormat="1" ht="16.5" customHeight="1">
      <c r="B219" s="177"/>
      <c r="C219" s="178" t="s">
        <v>1199</v>
      </c>
      <c r="D219" s="178" t="s">
        <v>179</v>
      </c>
      <c r="E219" s="179" t="s">
        <v>4087</v>
      </c>
      <c r="F219" s="180" t="s">
        <v>4088</v>
      </c>
      <c r="G219" s="181" t="s">
        <v>3930</v>
      </c>
      <c r="H219" s="182">
        <v>850</v>
      </c>
      <c r="I219" s="183"/>
      <c r="J219" s="184">
        <f>ROUND(I219*H219,2)</f>
        <v>0</v>
      </c>
      <c r="K219" s="180" t="s">
        <v>3</v>
      </c>
      <c r="L219" s="37"/>
      <c r="M219" s="185" t="s">
        <v>3</v>
      </c>
      <c r="N219" s="186" t="s">
        <v>43</v>
      </c>
      <c r="O219" s="70"/>
      <c r="P219" s="187">
        <f>O219*H219</f>
        <v>0</v>
      </c>
      <c r="Q219" s="187">
        <v>0</v>
      </c>
      <c r="R219" s="187">
        <f>Q219*H219</f>
        <v>0</v>
      </c>
      <c r="S219" s="187">
        <v>0</v>
      </c>
      <c r="T219" s="188">
        <f>S219*H219</f>
        <v>0</v>
      </c>
      <c r="AR219" s="189" t="s">
        <v>184</v>
      </c>
      <c r="AT219" s="189" t="s">
        <v>179</v>
      </c>
      <c r="AU219" s="189" t="s">
        <v>79</v>
      </c>
      <c r="AY219" s="18" t="s">
        <v>177</v>
      </c>
      <c r="BE219" s="190">
        <f>IF(N219="základní",J219,0)</f>
        <v>0</v>
      </c>
      <c r="BF219" s="190">
        <f>IF(N219="snížená",J219,0)</f>
        <v>0</v>
      </c>
      <c r="BG219" s="190">
        <f>IF(N219="zákl. přenesená",J219,0)</f>
        <v>0</v>
      </c>
      <c r="BH219" s="190">
        <f>IF(N219="sníž. přenesená",J219,0)</f>
        <v>0</v>
      </c>
      <c r="BI219" s="190">
        <f>IF(N219="nulová",J219,0)</f>
        <v>0</v>
      </c>
      <c r="BJ219" s="18" t="s">
        <v>79</v>
      </c>
      <c r="BK219" s="190">
        <f>ROUND(I219*H219,2)</f>
        <v>0</v>
      </c>
      <c r="BL219" s="18" t="s">
        <v>184</v>
      </c>
      <c r="BM219" s="189" t="s">
        <v>2067</v>
      </c>
    </row>
    <row r="220" spans="2:65" s="1" customFormat="1" ht="16.5" customHeight="1">
      <c r="B220" s="177"/>
      <c r="C220" s="178" t="s">
        <v>1204</v>
      </c>
      <c r="D220" s="178" t="s">
        <v>179</v>
      </c>
      <c r="E220" s="179" t="s">
        <v>4089</v>
      </c>
      <c r="F220" s="180" t="s">
        <v>4090</v>
      </c>
      <c r="G220" s="181" t="s">
        <v>3930</v>
      </c>
      <c r="H220" s="182">
        <v>80</v>
      </c>
      <c r="I220" s="183"/>
      <c r="J220" s="184">
        <f>ROUND(I220*H220,2)</f>
        <v>0</v>
      </c>
      <c r="K220" s="180" t="s">
        <v>3</v>
      </c>
      <c r="L220" s="37"/>
      <c r="M220" s="185" t="s">
        <v>3</v>
      </c>
      <c r="N220" s="186" t="s">
        <v>43</v>
      </c>
      <c r="O220" s="70"/>
      <c r="P220" s="187">
        <f>O220*H220</f>
        <v>0</v>
      </c>
      <c r="Q220" s="187">
        <v>0</v>
      </c>
      <c r="R220" s="187">
        <f>Q220*H220</f>
        <v>0</v>
      </c>
      <c r="S220" s="187">
        <v>0</v>
      </c>
      <c r="T220" s="188">
        <f>S220*H220</f>
        <v>0</v>
      </c>
      <c r="AR220" s="189" t="s">
        <v>184</v>
      </c>
      <c r="AT220" s="189" t="s">
        <v>179</v>
      </c>
      <c r="AU220" s="189" t="s">
        <v>79</v>
      </c>
      <c r="AY220" s="18" t="s">
        <v>177</v>
      </c>
      <c r="BE220" s="190">
        <f>IF(N220="základní",J220,0)</f>
        <v>0</v>
      </c>
      <c r="BF220" s="190">
        <f>IF(N220="snížená",J220,0)</f>
        <v>0</v>
      </c>
      <c r="BG220" s="190">
        <f>IF(N220="zákl. přenesená",J220,0)</f>
        <v>0</v>
      </c>
      <c r="BH220" s="190">
        <f>IF(N220="sníž. přenesená",J220,0)</f>
        <v>0</v>
      </c>
      <c r="BI220" s="190">
        <f>IF(N220="nulová",J220,0)</f>
        <v>0</v>
      </c>
      <c r="BJ220" s="18" t="s">
        <v>79</v>
      </c>
      <c r="BK220" s="190">
        <f>ROUND(I220*H220,2)</f>
        <v>0</v>
      </c>
      <c r="BL220" s="18" t="s">
        <v>184</v>
      </c>
      <c r="BM220" s="189" t="s">
        <v>2077</v>
      </c>
    </row>
    <row r="221" spans="2:65" s="1" customFormat="1" ht="16.5" customHeight="1">
      <c r="B221" s="177"/>
      <c r="C221" s="178" t="s">
        <v>1209</v>
      </c>
      <c r="D221" s="178" t="s">
        <v>179</v>
      </c>
      <c r="E221" s="179" t="s">
        <v>4091</v>
      </c>
      <c r="F221" s="180" t="s">
        <v>4092</v>
      </c>
      <c r="G221" s="181" t="s">
        <v>3930</v>
      </c>
      <c r="H221" s="182">
        <v>140</v>
      </c>
      <c r="I221" s="183"/>
      <c r="J221" s="184">
        <f>ROUND(I221*H221,2)</f>
        <v>0</v>
      </c>
      <c r="K221" s="180" t="s">
        <v>3</v>
      </c>
      <c r="L221" s="37"/>
      <c r="M221" s="185" t="s">
        <v>3</v>
      </c>
      <c r="N221" s="186" t="s">
        <v>43</v>
      </c>
      <c r="O221" s="70"/>
      <c r="P221" s="187">
        <f>O221*H221</f>
        <v>0</v>
      </c>
      <c r="Q221" s="187">
        <v>0</v>
      </c>
      <c r="R221" s="187">
        <f>Q221*H221</f>
        <v>0</v>
      </c>
      <c r="S221" s="187">
        <v>0</v>
      </c>
      <c r="T221" s="188">
        <f>S221*H221</f>
        <v>0</v>
      </c>
      <c r="AR221" s="189" t="s">
        <v>184</v>
      </c>
      <c r="AT221" s="189" t="s">
        <v>179</v>
      </c>
      <c r="AU221" s="189" t="s">
        <v>79</v>
      </c>
      <c r="AY221" s="18" t="s">
        <v>177</v>
      </c>
      <c r="BE221" s="190">
        <f>IF(N221="základní",J221,0)</f>
        <v>0</v>
      </c>
      <c r="BF221" s="190">
        <f>IF(N221="snížená",J221,0)</f>
        <v>0</v>
      </c>
      <c r="BG221" s="190">
        <f>IF(N221="zákl. přenesená",J221,0)</f>
        <v>0</v>
      </c>
      <c r="BH221" s="190">
        <f>IF(N221="sníž. přenesená",J221,0)</f>
        <v>0</v>
      </c>
      <c r="BI221" s="190">
        <f>IF(N221="nulová",J221,0)</f>
        <v>0</v>
      </c>
      <c r="BJ221" s="18" t="s">
        <v>79</v>
      </c>
      <c r="BK221" s="190">
        <f>ROUND(I221*H221,2)</f>
        <v>0</v>
      </c>
      <c r="BL221" s="18" t="s">
        <v>184</v>
      </c>
      <c r="BM221" s="189" t="s">
        <v>2087</v>
      </c>
    </row>
    <row r="222" spans="2:65" s="1" customFormat="1" ht="16.5" customHeight="1">
      <c r="B222" s="177"/>
      <c r="C222" s="178" t="s">
        <v>1224</v>
      </c>
      <c r="D222" s="178" t="s">
        <v>179</v>
      </c>
      <c r="E222" s="179" t="s">
        <v>4093</v>
      </c>
      <c r="F222" s="180" t="s">
        <v>4094</v>
      </c>
      <c r="G222" s="181" t="s">
        <v>3930</v>
      </c>
      <c r="H222" s="182">
        <v>30</v>
      </c>
      <c r="I222" s="183"/>
      <c r="J222" s="184">
        <f>ROUND(I222*H222,2)</f>
        <v>0</v>
      </c>
      <c r="K222" s="180" t="s">
        <v>3</v>
      </c>
      <c r="L222" s="37"/>
      <c r="M222" s="185" t="s">
        <v>3</v>
      </c>
      <c r="N222" s="186" t="s">
        <v>43</v>
      </c>
      <c r="O222" s="70"/>
      <c r="P222" s="187">
        <f>O222*H222</f>
        <v>0</v>
      </c>
      <c r="Q222" s="187">
        <v>0</v>
      </c>
      <c r="R222" s="187">
        <f>Q222*H222</f>
        <v>0</v>
      </c>
      <c r="S222" s="187">
        <v>0</v>
      </c>
      <c r="T222" s="188">
        <f>S222*H222</f>
        <v>0</v>
      </c>
      <c r="AR222" s="189" t="s">
        <v>184</v>
      </c>
      <c r="AT222" s="189" t="s">
        <v>179</v>
      </c>
      <c r="AU222" s="189" t="s">
        <v>79</v>
      </c>
      <c r="AY222" s="18" t="s">
        <v>177</v>
      </c>
      <c r="BE222" s="190">
        <f>IF(N222="základní",J222,0)</f>
        <v>0</v>
      </c>
      <c r="BF222" s="190">
        <f>IF(N222="snížená",J222,0)</f>
        <v>0</v>
      </c>
      <c r="BG222" s="190">
        <f>IF(N222="zákl. přenesená",J222,0)</f>
        <v>0</v>
      </c>
      <c r="BH222" s="190">
        <f>IF(N222="sníž. přenesená",J222,0)</f>
        <v>0</v>
      </c>
      <c r="BI222" s="190">
        <f>IF(N222="nulová",J222,0)</f>
        <v>0</v>
      </c>
      <c r="BJ222" s="18" t="s">
        <v>79</v>
      </c>
      <c r="BK222" s="190">
        <f>ROUND(I222*H222,2)</f>
        <v>0</v>
      </c>
      <c r="BL222" s="18" t="s">
        <v>184</v>
      </c>
      <c r="BM222" s="189" t="s">
        <v>2097</v>
      </c>
    </row>
    <row r="223" spans="2:65" s="1" customFormat="1" ht="16.5" customHeight="1">
      <c r="B223" s="177"/>
      <c r="C223" s="178" t="s">
        <v>1243</v>
      </c>
      <c r="D223" s="178" t="s">
        <v>179</v>
      </c>
      <c r="E223" s="179" t="s">
        <v>4095</v>
      </c>
      <c r="F223" s="180" t="s">
        <v>4096</v>
      </c>
      <c r="G223" s="181" t="s">
        <v>3930</v>
      </c>
      <c r="H223" s="182">
        <v>10</v>
      </c>
      <c r="I223" s="183"/>
      <c r="J223" s="184">
        <f>ROUND(I223*H223,2)</f>
        <v>0</v>
      </c>
      <c r="K223" s="180" t="s">
        <v>3</v>
      </c>
      <c r="L223" s="37"/>
      <c r="M223" s="185" t="s">
        <v>3</v>
      </c>
      <c r="N223" s="186" t="s">
        <v>43</v>
      </c>
      <c r="O223" s="70"/>
      <c r="P223" s="187">
        <f>O223*H223</f>
        <v>0</v>
      </c>
      <c r="Q223" s="187">
        <v>0</v>
      </c>
      <c r="R223" s="187">
        <f>Q223*H223</f>
        <v>0</v>
      </c>
      <c r="S223" s="187">
        <v>0</v>
      </c>
      <c r="T223" s="188">
        <f>S223*H223</f>
        <v>0</v>
      </c>
      <c r="AR223" s="189" t="s">
        <v>184</v>
      </c>
      <c r="AT223" s="189" t="s">
        <v>179</v>
      </c>
      <c r="AU223" s="189" t="s">
        <v>79</v>
      </c>
      <c r="AY223" s="18" t="s">
        <v>177</v>
      </c>
      <c r="BE223" s="190">
        <f>IF(N223="základní",J223,0)</f>
        <v>0</v>
      </c>
      <c r="BF223" s="190">
        <f>IF(N223="snížená",J223,0)</f>
        <v>0</v>
      </c>
      <c r="BG223" s="190">
        <f>IF(N223="zákl. přenesená",J223,0)</f>
        <v>0</v>
      </c>
      <c r="BH223" s="190">
        <f>IF(N223="sníž. přenesená",J223,0)</f>
        <v>0</v>
      </c>
      <c r="BI223" s="190">
        <f>IF(N223="nulová",J223,0)</f>
        <v>0</v>
      </c>
      <c r="BJ223" s="18" t="s">
        <v>79</v>
      </c>
      <c r="BK223" s="190">
        <f>ROUND(I223*H223,2)</f>
        <v>0</v>
      </c>
      <c r="BL223" s="18" t="s">
        <v>184</v>
      </c>
      <c r="BM223" s="189" t="s">
        <v>2107</v>
      </c>
    </row>
    <row r="224" spans="2:65" s="1" customFormat="1" ht="16.5" customHeight="1">
      <c r="B224" s="177"/>
      <c r="C224" s="178" t="s">
        <v>1257</v>
      </c>
      <c r="D224" s="178" t="s">
        <v>179</v>
      </c>
      <c r="E224" s="179" t="s">
        <v>4097</v>
      </c>
      <c r="F224" s="180" t="s">
        <v>4098</v>
      </c>
      <c r="G224" s="181" t="s">
        <v>3930</v>
      </c>
      <c r="H224" s="182">
        <v>50</v>
      </c>
      <c r="I224" s="183"/>
      <c r="J224" s="184">
        <f>ROUND(I224*H224,2)</f>
        <v>0</v>
      </c>
      <c r="K224" s="180" t="s">
        <v>3</v>
      </c>
      <c r="L224" s="37"/>
      <c r="M224" s="185" t="s">
        <v>3</v>
      </c>
      <c r="N224" s="186" t="s">
        <v>43</v>
      </c>
      <c r="O224" s="70"/>
      <c r="P224" s="187">
        <f>O224*H224</f>
        <v>0</v>
      </c>
      <c r="Q224" s="187">
        <v>0</v>
      </c>
      <c r="R224" s="187">
        <f>Q224*H224</f>
        <v>0</v>
      </c>
      <c r="S224" s="187">
        <v>0</v>
      </c>
      <c r="T224" s="188">
        <f>S224*H224</f>
        <v>0</v>
      </c>
      <c r="AR224" s="189" t="s">
        <v>184</v>
      </c>
      <c r="AT224" s="189" t="s">
        <v>179</v>
      </c>
      <c r="AU224" s="189" t="s">
        <v>79</v>
      </c>
      <c r="AY224" s="18" t="s">
        <v>177</v>
      </c>
      <c r="BE224" s="190">
        <f>IF(N224="základní",J224,0)</f>
        <v>0</v>
      </c>
      <c r="BF224" s="190">
        <f>IF(N224="snížená",J224,0)</f>
        <v>0</v>
      </c>
      <c r="BG224" s="190">
        <f>IF(N224="zákl. přenesená",J224,0)</f>
        <v>0</v>
      </c>
      <c r="BH224" s="190">
        <f>IF(N224="sníž. přenesená",J224,0)</f>
        <v>0</v>
      </c>
      <c r="BI224" s="190">
        <f>IF(N224="nulová",J224,0)</f>
        <v>0</v>
      </c>
      <c r="BJ224" s="18" t="s">
        <v>79</v>
      </c>
      <c r="BK224" s="190">
        <f>ROUND(I224*H224,2)</f>
        <v>0</v>
      </c>
      <c r="BL224" s="18" t="s">
        <v>184</v>
      </c>
      <c r="BM224" s="189" t="s">
        <v>2119</v>
      </c>
    </row>
    <row r="225" spans="2:65" s="1" customFormat="1" ht="24" customHeight="1">
      <c r="B225" s="177"/>
      <c r="C225" s="178" t="s">
        <v>1263</v>
      </c>
      <c r="D225" s="178" t="s">
        <v>179</v>
      </c>
      <c r="E225" s="179" t="s">
        <v>4099</v>
      </c>
      <c r="F225" s="180" t="s">
        <v>4100</v>
      </c>
      <c r="G225" s="181" t="s">
        <v>3930</v>
      </c>
      <c r="H225" s="182">
        <v>8</v>
      </c>
      <c r="I225" s="183"/>
      <c r="J225" s="184">
        <f>ROUND(I225*H225,2)</f>
        <v>0</v>
      </c>
      <c r="K225" s="180" t="s">
        <v>3</v>
      </c>
      <c r="L225" s="37"/>
      <c r="M225" s="185" t="s">
        <v>3</v>
      </c>
      <c r="N225" s="186" t="s">
        <v>43</v>
      </c>
      <c r="O225" s="70"/>
      <c r="P225" s="187">
        <f>O225*H225</f>
        <v>0</v>
      </c>
      <c r="Q225" s="187">
        <v>0</v>
      </c>
      <c r="R225" s="187">
        <f>Q225*H225</f>
        <v>0</v>
      </c>
      <c r="S225" s="187">
        <v>0</v>
      </c>
      <c r="T225" s="188">
        <f>S225*H225</f>
        <v>0</v>
      </c>
      <c r="AR225" s="189" t="s">
        <v>184</v>
      </c>
      <c r="AT225" s="189" t="s">
        <v>179</v>
      </c>
      <c r="AU225" s="189" t="s">
        <v>79</v>
      </c>
      <c r="AY225" s="18" t="s">
        <v>177</v>
      </c>
      <c r="BE225" s="190">
        <f>IF(N225="základní",J225,0)</f>
        <v>0</v>
      </c>
      <c r="BF225" s="190">
        <f>IF(N225="snížená",J225,0)</f>
        <v>0</v>
      </c>
      <c r="BG225" s="190">
        <f>IF(N225="zákl. přenesená",J225,0)</f>
        <v>0</v>
      </c>
      <c r="BH225" s="190">
        <f>IF(N225="sníž. přenesená",J225,0)</f>
        <v>0</v>
      </c>
      <c r="BI225" s="190">
        <f>IF(N225="nulová",J225,0)</f>
        <v>0</v>
      </c>
      <c r="BJ225" s="18" t="s">
        <v>79</v>
      </c>
      <c r="BK225" s="190">
        <f>ROUND(I225*H225,2)</f>
        <v>0</v>
      </c>
      <c r="BL225" s="18" t="s">
        <v>184</v>
      </c>
      <c r="BM225" s="189" t="s">
        <v>2129</v>
      </c>
    </row>
    <row r="226" spans="2:65" s="1" customFormat="1" ht="24" customHeight="1">
      <c r="B226" s="177"/>
      <c r="C226" s="178" t="s">
        <v>1269</v>
      </c>
      <c r="D226" s="178" t="s">
        <v>179</v>
      </c>
      <c r="E226" s="179" t="s">
        <v>4101</v>
      </c>
      <c r="F226" s="180" t="s">
        <v>4102</v>
      </c>
      <c r="G226" s="181" t="s">
        <v>3930</v>
      </c>
      <c r="H226" s="182">
        <v>1</v>
      </c>
      <c r="I226" s="183"/>
      <c r="J226" s="184">
        <f>ROUND(I226*H226,2)</f>
        <v>0</v>
      </c>
      <c r="K226" s="180" t="s">
        <v>3</v>
      </c>
      <c r="L226" s="37"/>
      <c r="M226" s="185" t="s">
        <v>3</v>
      </c>
      <c r="N226" s="186" t="s">
        <v>43</v>
      </c>
      <c r="O226" s="70"/>
      <c r="P226" s="187">
        <f>O226*H226</f>
        <v>0</v>
      </c>
      <c r="Q226" s="187">
        <v>0</v>
      </c>
      <c r="R226" s="187">
        <f>Q226*H226</f>
        <v>0</v>
      </c>
      <c r="S226" s="187">
        <v>0</v>
      </c>
      <c r="T226" s="188">
        <f>S226*H226</f>
        <v>0</v>
      </c>
      <c r="AR226" s="189" t="s">
        <v>184</v>
      </c>
      <c r="AT226" s="189" t="s">
        <v>179</v>
      </c>
      <c r="AU226" s="189" t="s">
        <v>79</v>
      </c>
      <c r="AY226" s="18" t="s">
        <v>177</v>
      </c>
      <c r="BE226" s="190">
        <f>IF(N226="základní",J226,0)</f>
        <v>0</v>
      </c>
      <c r="BF226" s="190">
        <f>IF(N226="snížená",J226,0)</f>
        <v>0</v>
      </c>
      <c r="BG226" s="190">
        <f>IF(N226="zákl. přenesená",J226,0)</f>
        <v>0</v>
      </c>
      <c r="BH226" s="190">
        <f>IF(N226="sníž. přenesená",J226,0)</f>
        <v>0</v>
      </c>
      <c r="BI226" s="190">
        <f>IF(N226="nulová",J226,0)</f>
        <v>0</v>
      </c>
      <c r="BJ226" s="18" t="s">
        <v>79</v>
      </c>
      <c r="BK226" s="190">
        <f>ROUND(I226*H226,2)</f>
        <v>0</v>
      </c>
      <c r="BL226" s="18" t="s">
        <v>184</v>
      </c>
      <c r="BM226" s="189" t="s">
        <v>2138</v>
      </c>
    </row>
    <row r="227" spans="2:65" s="1" customFormat="1" ht="16.5" customHeight="1">
      <c r="B227" s="177"/>
      <c r="C227" s="178" t="s">
        <v>1274</v>
      </c>
      <c r="D227" s="178" t="s">
        <v>179</v>
      </c>
      <c r="E227" s="179" t="s">
        <v>4103</v>
      </c>
      <c r="F227" s="180" t="s">
        <v>4104</v>
      </c>
      <c r="G227" s="181" t="s">
        <v>3930</v>
      </c>
      <c r="H227" s="182">
        <v>9</v>
      </c>
      <c r="I227" s="183"/>
      <c r="J227" s="184">
        <f>ROUND(I227*H227,2)</f>
        <v>0</v>
      </c>
      <c r="K227" s="180" t="s">
        <v>3</v>
      </c>
      <c r="L227" s="37"/>
      <c r="M227" s="185" t="s">
        <v>3</v>
      </c>
      <c r="N227" s="186" t="s">
        <v>43</v>
      </c>
      <c r="O227" s="70"/>
      <c r="P227" s="187">
        <f>O227*H227</f>
        <v>0</v>
      </c>
      <c r="Q227" s="187">
        <v>0</v>
      </c>
      <c r="R227" s="187">
        <f>Q227*H227</f>
        <v>0</v>
      </c>
      <c r="S227" s="187">
        <v>0</v>
      </c>
      <c r="T227" s="188">
        <f>S227*H227</f>
        <v>0</v>
      </c>
      <c r="AR227" s="189" t="s">
        <v>184</v>
      </c>
      <c r="AT227" s="189" t="s">
        <v>179</v>
      </c>
      <c r="AU227" s="189" t="s">
        <v>79</v>
      </c>
      <c r="AY227" s="18" t="s">
        <v>177</v>
      </c>
      <c r="BE227" s="190">
        <f>IF(N227="základní",J227,0)</f>
        <v>0</v>
      </c>
      <c r="BF227" s="190">
        <f>IF(N227="snížená",J227,0)</f>
        <v>0</v>
      </c>
      <c r="BG227" s="190">
        <f>IF(N227="zákl. přenesená",J227,0)</f>
        <v>0</v>
      </c>
      <c r="BH227" s="190">
        <f>IF(N227="sníž. přenesená",J227,0)</f>
        <v>0</v>
      </c>
      <c r="BI227" s="190">
        <f>IF(N227="nulová",J227,0)</f>
        <v>0</v>
      </c>
      <c r="BJ227" s="18" t="s">
        <v>79</v>
      </c>
      <c r="BK227" s="190">
        <f>ROUND(I227*H227,2)</f>
        <v>0</v>
      </c>
      <c r="BL227" s="18" t="s">
        <v>184</v>
      </c>
      <c r="BM227" s="189" t="s">
        <v>2148</v>
      </c>
    </row>
    <row r="228" spans="2:63" s="11" customFormat="1" ht="25.9" customHeight="1">
      <c r="B228" s="164"/>
      <c r="D228" s="165" t="s">
        <v>71</v>
      </c>
      <c r="E228" s="166" t="s">
        <v>4105</v>
      </c>
      <c r="F228" s="166" t="s">
        <v>4106</v>
      </c>
      <c r="I228" s="167"/>
      <c r="J228" s="168">
        <f>BK228</f>
        <v>0</v>
      </c>
      <c r="L228" s="164"/>
      <c r="M228" s="169"/>
      <c r="N228" s="170"/>
      <c r="O228" s="170"/>
      <c r="P228" s="171">
        <f>SUM(P229:P244)</f>
        <v>0</v>
      </c>
      <c r="Q228" s="170"/>
      <c r="R228" s="171">
        <f>SUM(R229:R244)</f>
        <v>0</v>
      </c>
      <c r="S228" s="170"/>
      <c r="T228" s="172">
        <f>SUM(T229:T244)</f>
        <v>0</v>
      </c>
      <c r="AR228" s="165" t="s">
        <v>79</v>
      </c>
      <c r="AT228" s="173" t="s">
        <v>71</v>
      </c>
      <c r="AU228" s="173" t="s">
        <v>72</v>
      </c>
      <c r="AY228" s="165" t="s">
        <v>177</v>
      </c>
      <c r="BK228" s="174">
        <f>SUM(BK229:BK244)</f>
        <v>0</v>
      </c>
    </row>
    <row r="229" spans="2:65" s="1" customFormat="1" ht="16.5" customHeight="1">
      <c r="B229" s="177"/>
      <c r="C229" s="178" t="s">
        <v>1280</v>
      </c>
      <c r="D229" s="178" t="s">
        <v>179</v>
      </c>
      <c r="E229" s="179" t="s">
        <v>4107</v>
      </c>
      <c r="F229" s="180" t="s">
        <v>4108</v>
      </c>
      <c r="G229" s="181" t="s">
        <v>4109</v>
      </c>
      <c r="H229" s="182">
        <v>1</v>
      </c>
      <c r="I229" s="183"/>
      <c r="J229" s="184">
        <f>ROUND(I229*H229,2)</f>
        <v>0</v>
      </c>
      <c r="K229" s="180" t="s">
        <v>3</v>
      </c>
      <c r="L229" s="37"/>
      <c r="M229" s="185" t="s">
        <v>3</v>
      </c>
      <c r="N229" s="186" t="s">
        <v>43</v>
      </c>
      <c r="O229" s="70"/>
      <c r="P229" s="187">
        <f>O229*H229</f>
        <v>0</v>
      </c>
      <c r="Q229" s="187">
        <v>0</v>
      </c>
      <c r="R229" s="187">
        <f>Q229*H229</f>
        <v>0</v>
      </c>
      <c r="S229" s="187">
        <v>0</v>
      </c>
      <c r="T229" s="188">
        <f>S229*H229</f>
        <v>0</v>
      </c>
      <c r="AR229" s="189" t="s">
        <v>184</v>
      </c>
      <c r="AT229" s="189" t="s">
        <v>179</v>
      </c>
      <c r="AU229" s="189" t="s">
        <v>79</v>
      </c>
      <c r="AY229" s="18" t="s">
        <v>177</v>
      </c>
      <c r="BE229" s="190">
        <f>IF(N229="základní",J229,0)</f>
        <v>0</v>
      </c>
      <c r="BF229" s="190">
        <f>IF(N229="snížená",J229,0)</f>
        <v>0</v>
      </c>
      <c r="BG229" s="190">
        <f>IF(N229="zákl. přenesená",J229,0)</f>
        <v>0</v>
      </c>
      <c r="BH229" s="190">
        <f>IF(N229="sníž. přenesená",J229,0)</f>
        <v>0</v>
      </c>
      <c r="BI229" s="190">
        <f>IF(N229="nulová",J229,0)</f>
        <v>0</v>
      </c>
      <c r="BJ229" s="18" t="s">
        <v>79</v>
      </c>
      <c r="BK229" s="190">
        <f>ROUND(I229*H229,2)</f>
        <v>0</v>
      </c>
      <c r="BL229" s="18" t="s">
        <v>184</v>
      </c>
      <c r="BM229" s="189" t="s">
        <v>2158</v>
      </c>
    </row>
    <row r="230" spans="2:65" s="1" customFormat="1" ht="16.5" customHeight="1">
      <c r="B230" s="177"/>
      <c r="C230" s="178" t="s">
        <v>1303</v>
      </c>
      <c r="D230" s="178" t="s">
        <v>179</v>
      </c>
      <c r="E230" s="179" t="s">
        <v>4110</v>
      </c>
      <c r="F230" s="180" t="s">
        <v>4111</v>
      </c>
      <c r="G230" s="181" t="s">
        <v>4109</v>
      </c>
      <c r="H230" s="182">
        <v>1</v>
      </c>
      <c r="I230" s="183"/>
      <c r="J230" s="184">
        <f>ROUND(I230*H230,2)</f>
        <v>0</v>
      </c>
      <c r="K230" s="180" t="s">
        <v>3</v>
      </c>
      <c r="L230" s="37"/>
      <c r="M230" s="185" t="s">
        <v>3</v>
      </c>
      <c r="N230" s="186" t="s">
        <v>43</v>
      </c>
      <c r="O230" s="70"/>
      <c r="P230" s="187">
        <f>O230*H230</f>
        <v>0</v>
      </c>
      <c r="Q230" s="187">
        <v>0</v>
      </c>
      <c r="R230" s="187">
        <f>Q230*H230</f>
        <v>0</v>
      </c>
      <c r="S230" s="187">
        <v>0</v>
      </c>
      <c r="T230" s="188">
        <f>S230*H230</f>
        <v>0</v>
      </c>
      <c r="AR230" s="189" t="s">
        <v>184</v>
      </c>
      <c r="AT230" s="189" t="s">
        <v>179</v>
      </c>
      <c r="AU230" s="189" t="s">
        <v>79</v>
      </c>
      <c r="AY230" s="18" t="s">
        <v>177</v>
      </c>
      <c r="BE230" s="190">
        <f>IF(N230="základní",J230,0)</f>
        <v>0</v>
      </c>
      <c r="BF230" s="190">
        <f>IF(N230="snížená",J230,0)</f>
        <v>0</v>
      </c>
      <c r="BG230" s="190">
        <f>IF(N230="zákl. přenesená",J230,0)</f>
        <v>0</v>
      </c>
      <c r="BH230" s="190">
        <f>IF(N230="sníž. přenesená",J230,0)</f>
        <v>0</v>
      </c>
      <c r="BI230" s="190">
        <f>IF(N230="nulová",J230,0)</f>
        <v>0</v>
      </c>
      <c r="BJ230" s="18" t="s">
        <v>79</v>
      </c>
      <c r="BK230" s="190">
        <f>ROUND(I230*H230,2)</f>
        <v>0</v>
      </c>
      <c r="BL230" s="18" t="s">
        <v>184</v>
      </c>
      <c r="BM230" s="189" t="s">
        <v>2168</v>
      </c>
    </row>
    <row r="231" spans="2:65" s="1" customFormat="1" ht="16.5" customHeight="1">
      <c r="B231" s="177"/>
      <c r="C231" s="178" t="s">
        <v>1308</v>
      </c>
      <c r="D231" s="178" t="s">
        <v>179</v>
      </c>
      <c r="E231" s="179" t="s">
        <v>4112</v>
      </c>
      <c r="F231" s="180" t="s">
        <v>4113</v>
      </c>
      <c r="G231" s="181" t="s">
        <v>4109</v>
      </c>
      <c r="H231" s="182">
        <v>1</v>
      </c>
      <c r="I231" s="183"/>
      <c r="J231" s="184">
        <f>ROUND(I231*H231,2)</f>
        <v>0</v>
      </c>
      <c r="K231" s="180" t="s">
        <v>3</v>
      </c>
      <c r="L231" s="37"/>
      <c r="M231" s="185" t="s">
        <v>3</v>
      </c>
      <c r="N231" s="186" t="s">
        <v>43</v>
      </c>
      <c r="O231" s="70"/>
      <c r="P231" s="187">
        <f>O231*H231</f>
        <v>0</v>
      </c>
      <c r="Q231" s="187">
        <v>0</v>
      </c>
      <c r="R231" s="187">
        <f>Q231*H231</f>
        <v>0</v>
      </c>
      <c r="S231" s="187">
        <v>0</v>
      </c>
      <c r="T231" s="188">
        <f>S231*H231</f>
        <v>0</v>
      </c>
      <c r="AR231" s="189" t="s">
        <v>184</v>
      </c>
      <c r="AT231" s="189" t="s">
        <v>179</v>
      </c>
      <c r="AU231" s="189" t="s">
        <v>79</v>
      </c>
      <c r="AY231" s="18" t="s">
        <v>177</v>
      </c>
      <c r="BE231" s="190">
        <f>IF(N231="základní",J231,0)</f>
        <v>0</v>
      </c>
      <c r="BF231" s="190">
        <f>IF(N231="snížená",J231,0)</f>
        <v>0</v>
      </c>
      <c r="BG231" s="190">
        <f>IF(N231="zákl. přenesená",J231,0)</f>
        <v>0</v>
      </c>
      <c r="BH231" s="190">
        <f>IF(N231="sníž. přenesená",J231,0)</f>
        <v>0</v>
      </c>
      <c r="BI231" s="190">
        <f>IF(N231="nulová",J231,0)</f>
        <v>0</v>
      </c>
      <c r="BJ231" s="18" t="s">
        <v>79</v>
      </c>
      <c r="BK231" s="190">
        <f>ROUND(I231*H231,2)</f>
        <v>0</v>
      </c>
      <c r="BL231" s="18" t="s">
        <v>184</v>
      </c>
      <c r="BM231" s="189" t="s">
        <v>2178</v>
      </c>
    </row>
    <row r="232" spans="2:65" s="1" customFormat="1" ht="36" customHeight="1">
      <c r="B232" s="177"/>
      <c r="C232" s="178" t="s">
        <v>1314</v>
      </c>
      <c r="D232" s="178" t="s">
        <v>179</v>
      </c>
      <c r="E232" s="179" t="s">
        <v>4114</v>
      </c>
      <c r="F232" s="180" t="s">
        <v>4115</v>
      </c>
      <c r="G232" s="181" t="s">
        <v>4109</v>
      </c>
      <c r="H232" s="182">
        <v>1</v>
      </c>
      <c r="I232" s="183"/>
      <c r="J232" s="184">
        <f>ROUND(I232*H232,2)</f>
        <v>0</v>
      </c>
      <c r="K232" s="180" t="s">
        <v>3</v>
      </c>
      <c r="L232" s="37"/>
      <c r="M232" s="185" t="s">
        <v>3</v>
      </c>
      <c r="N232" s="186" t="s">
        <v>43</v>
      </c>
      <c r="O232" s="70"/>
      <c r="P232" s="187">
        <f>O232*H232</f>
        <v>0</v>
      </c>
      <c r="Q232" s="187">
        <v>0</v>
      </c>
      <c r="R232" s="187">
        <f>Q232*H232</f>
        <v>0</v>
      </c>
      <c r="S232" s="187">
        <v>0</v>
      </c>
      <c r="T232" s="188">
        <f>S232*H232</f>
        <v>0</v>
      </c>
      <c r="AR232" s="189" t="s">
        <v>184</v>
      </c>
      <c r="AT232" s="189" t="s">
        <v>179</v>
      </c>
      <c r="AU232" s="189" t="s">
        <v>79</v>
      </c>
      <c r="AY232" s="18" t="s">
        <v>177</v>
      </c>
      <c r="BE232" s="190">
        <f>IF(N232="základní",J232,0)</f>
        <v>0</v>
      </c>
      <c r="BF232" s="190">
        <f>IF(N232="snížená",J232,0)</f>
        <v>0</v>
      </c>
      <c r="BG232" s="190">
        <f>IF(N232="zákl. přenesená",J232,0)</f>
        <v>0</v>
      </c>
      <c r="BH232" s="190">
        <f>IF(N232="sníž. přenesená",J232,0)</f>
        <v>0</v>
      </c>
      <c r="BI232" s="190">
        <f>IF(N232="nulová",J232,0)</f>
        <v>0</v>
      </c>
      <c r="BJ232" s="18" t="s">
        <v>79</v>
      </c>
      <c r="BK232" s="190">
        <f>ROUND(I232*H232,2)</f>
        <v>0</v>
      </c>
      <c r="BL232" s="18" t="s">
        <v>184</v>
      </c>
      <c r="BM232" s="189" t="s">
        <v>2187</v>
      </c>
    </row>
    <row r="233" spans="2:65" s="1" customFormat="1" ht="16.5" customHeight="1">
      <c r="B233" s="177"/>
      <c r="C233" s="178" t="s">
        <v>1322</v>
      </c>
      <c r="D233" s="178" t="s">
        <v>179</v>
      </c>
      <c r="E233" s="179" t="s">
        <v>4116</v>
      </c>
      <c r="F233" s="180" t="s">
        <v>4117</v>
      </c>
      <c r="G233" s="181" t="s">
        <v>4109</v>
      </c>
      <c r="H233" s="182">
        <v>1</v>
      </c>
      <c r="I233" s="183"/>
      <c r="J233" s="184">
        <f>ROUND(I233*H233,2)</f>
        <v>0</v>
      </c>
      <c r="K233" s="180" t="s">
        <v>3</v>
      </c>
      <c r="L233" s="37"/>
      <c r="M233" s="185" t="s">
        <v>3</v>
      </c>
      <c r="N233" s="186" t="s">
        <v>43</v>
      </c>
      <c r="O233" s="70"/>
      <c r="P233" s="187">
        <f>O233*H233</f>
        <v>0</v>
      </c>
      <c r="Q233" s="187">
        <v>0</v>
      </c>
      <c r="R233" s="187">
        <f>Q233*H233</f>
        <v>0</v>
      </c>
      <c r="S233" s="187">
        <v>0</v>
      </c>
      <c r="T233" s="188">
        <f>S233*H233</f>
        <v>0</v>
      </c>
      <c r="AR233" s="189" t="s">
        <v>184</v>
      </c>
      <c r="AT233" s="189" t="s">
        <v>179</v>
      </c>
      <c r="AU233" s="189" t="s">
        <v>79</v>
      </c>
      <c r="AY233" s="18" t="s">
        <v>177</v>
      </c>
      <c r="BE233" s="190">
        <f>IF(N233="základní",J233,0)</f>
        <v>0</v>
      </c>
      <c r="BF233" s="190">
        <f>IF(N233="snížená",J233,0)</f>
        <v>0</v>
      </c>
      <c r="BG233" s="190">
        <f>IF(N233="zákl. přenesená",J233,0)</f>
        <v>0</v>
      </c>
      <c r="BH233" s="190">
        <f>IF(N233="sníž. přenesená",J233,0)</f>
        <v>0</v>
      </c>
      <c r="BI233" s="190">
        <f>IF(N233="nulová",J233,0)</f>
        <v>0</v>
      </c>
      <c r="BJ233" s="18" t="s">
        <v>79</v>
      </c>
      <c r="BK233" s="190">
        <f>ROUND(I233*H233,2)</f>
        <v>0</v>
      </c>
      <c r="BL233" s="18" t="s">
        <v>184</v>
      </c>
      <c r="BM233" s="189" t="s">
        <v>2196</v>
      </c>
    </row>
    <row r="234" spans="2:65" s="1" customFormat="1" ht="16.5" customHeight="1">
      <c r="B234" s="177"/>
      <c r="C234" s="178" t="s">
        <v>1331</v>
      </c>
      <c r="D234" s="178" t="s">
        <v>179</v>
      </c>
      <c r="E234" s="179" t="s">
        <v>4118</v>
      </c>
      <c r="F234" s="180" t="s">
        <v>4119</v>
      </c>
      <c r="G234" s="181" t="s">
        <v>4109</v>
      </c>
      <c r="H234" s="182">
        <v>1</v>
      </c>
      <c r="I234" s="183"/>
      <c r="J234" s="184">
        <f>ROUND(I234*H234,2)</f>
        <v>0</v>
      </c>
      <c r="K234" s="180" t="s">
        <v>3</v>
      </c>
      <c r="L234" s="37"/>
      <c r="M234" s="185" t="s">
        <v>3</v>
      </c>
      <c r="N234" s="186" t="s">
        <v>43</v>
      </c>
      <c r="O234" s="70"/>
      <c r="P234" s="187">
        <f>O234*H234</f>
        <v>0</v>
      </c>
      <c r="Q234" s="187">
        <v>0</v>
      </c>
      <c r="R234" s="187">
        <f>Q234*H234</f>
        <v>0</v>
      </c>
      <c r="S234" s="187">
        <v>0</v>
      </c>
      <c r="T234" s="188">
        <f>S234*H234</f>
        <v>0</v>
      </c>
      <c r="AR234" s="189" t="s">
        <v>184</v>
      </c>
      <c r="AT234" s="189" t="s">
        <v>179</v>
      </c>
      <c r="AU234" s="189" t="s">
        <v>79</v>
      </c>
      <c r="AY234" s="18" t="s">
        <v>177</v>
      </c>
      <c r="BE234" s="190">
        <f>IF(N234="základní",J234,0)</f>
        <v>0</v>
      </c>
      <c r="BF234" s="190">
        <f>IF(N234="snížená",J234,0)</f>
        <v>0</v>
      </c>
      <c r="BG234" s="190">
        <f>IF(N234="zákl. přenesená",J234,0)</f>
        <v>0</v>
      </c>
      <c r="BH234" s="190">
        <f>IF(N234="sníž. přenesená",J234,0)</f>
        <v>0</v>
      </c>
      <c r="BI234" s="190">
        <f>IF(N234="nulová",J234,0)</f>
        <v>0</v>
      </c>
      <c r="BJ234" s="18" t="s">
        <v>79</v>
      </c>
      <c r="BK234" s="190">
        <f>ROUND(I234*H234,2)</f>
        <v>0</v>
      </c>
      <c r="BL234" s="18" t="s">
        <v>184</v>
      </c>
      <c r="BM234" s="189" t="s">
        <v>2208</v>
      </c>
    </row>
    <row r="235" spans="2:65" s="1" customFormat="1" ht="16.5" customHeight="1">
      <c r="B235" s="177"/>
      <c r="C235" s="178" t="s">
        <v>1336</v>
      </c>
      <c r="D235" s="178" t="s">
        <v>179</v>
      </c>
      <c r="E235" s="179" t="s">
        <v>4120</v>
      </c>
      <c r="F235" s="180" t="s">
        <v>4121</v>
      </c>
      <c r="G235" s="181" t="s">
        <v>4109</v>
      </c>
      <c r="H235" s="182">
        <v>1</v>
      </c>
      <c r="I235" s="183"/>
      <c r="J235" s="184">
        <f>ROUND(I235*H235,2)</f>
        <v>0</v>
      </c>
      <c r="K235" s="180" t="s">
        <v>3</v>
      </c>
      <c r="L235" s="37"/>
      <c r="M235" s="185" t="s">
        <v>3</v>
      </c>
      <c r="N235" s="186" t="s">
        <v>43</v>
      </c>
      <c r="O235" s="70"/>
      <c r="P235" s="187">
        <f>O235*H235</f>
        <v>0</v>
      </c>
      <c r="Q235" s="187">
        <v>0</v>
      </c>
      <c r="R235" s="187">
        <f>Q235*H235</f>
        <v>0</v>
      </c>
      <c r="S235" s="187">
        <v>0</v>
      </c>
      <c r="T235" s="188">
        <f>S235*H235</f>
        <v>0</v>
      </c>
      <c r="AR235" s="189" t="s">
        <v>184</v>
      </c>
      <c r="AT235" s="189" t="s">
        <v>179</v>
      </c>
      <c r="AU235" s="189" t="s">
        <v>79</v>
      </c>
      <c r="AY235" s="18" t="s">
        <v>177</v>
      </c>
      <c r="BE235" s="190">
        <f>IF(N235="základní",J235,0)</f>
        <v>0</v>
      </c>
      <c r="BF235" s="190">
        <f>IF(N235="snížená",J235,0)</f>
        <v>0</v>
      </c>
      <c r="BG235" s="190">
        <f>IF(N235="zákl. přenesená",J235,0)</f>
        <v>0</v>
      </c>
      <c r="BH235" s="190">
        <f>IF(N235="sníž. přenesená",J235,0)</f>
        <v>0</v>
      </c>
      <c r="BI235" s="190">
        <f>IF(N235="nulová",J235,0)</f>
        <v>0</v>
      </c>
      <c r="BJ235" s="18" t="s">
        <v>79</v>
      </c>
      <c r="BK235" s="190">
        <f>ROUND(I235*H235,2)</f>
        <v>0</v>
      </c>
      <c r="BL235" s="18" t="s">
        <v>184</v>
      </c>
      <c r="BM235" s="189" t="s">
        <v>2218</v>
      </c>
    </row>
    <row r="236" spans="2:65" s="1" customFormat="1" ht="16.5" customHeight="1">
      <c r="B236" s="177"/>
      <c r="C236" s="178" t="s">
        <v>1341</v>
      </c>
      <c r="D236" s="178" t="s">
        <v>179</v>
      </c>
      <c r="E236" s="179" t="s">
        <v>4122</v>
      </c>
      <c r="F236" s="180" t="s">
        <v>4123</v>
      </c>
      <c r="G236" s="181" t="s">
        <v>4109</v>
      </c>
      <c r="H236" s="182">
        <v>1</v>
      </c>
      <c r="I236" s="183"/>
      <c r="J236" s="184">
        <f>ROUND(I236*H236,2)</f>
        <v>0</v>
      </c>
      <c r="K236" s="180" t="s">
        <v>3</v>
      </c>
      <c r="L236" s="37"/>
      <c r="M236" s="185" t="s">
        <v>3</v>
      </c>
      <c r="N236" s="186" t="s">
        <v>43</v>
      </c>
      <c r="O236" s="70"/>
      <c r="P236" s="187">
        <f>O236*H236</f>
        <v>0</v>
      </c>
      <c r="Q236" s="187">
        <v>0</v>
      </c>
      <c r="R236" s="187">
        <f>Q236*H236</f>
        <v>0</v>
      </c>
      <c r="S236" s="187">
        <v>0</v>
      </c>
      <c r="T236" s="188">
        <f>S236*H236</f>
        <v>0</v>
      </c>
      <c r="AR236" s="189" t="s">
        <v>184</v>
      </c>
      <c r="AT236" s="189" t="s">
        <v>179</v>
      </c>
      <c r="AU236" s="189" t="s">
        <v>79</v>
      </c>
      <c r="AY236" s="18" t="s">
        <v>177</v>
      </c>
      <c r="BE236" s="190">
        <f>IF(N236="základní",J236,0)</f>
        <v>0</v>
      </c>
      <c r="BF236" s="190">
        <f>IF(N236="snížená",J236,0)</f>
        <v>0</v>
      </c>
      <c r="BG236" s="190">
        <f>IF(N236="zákl. přenesená",J236,0)</f>
        <v>0</v>
      </c>
      <c r="BH236" s="190">
        <f>IF(N236="sníž. přenesená",J236,0)</f>
        <v>0</v>
      </c>
      <c r="BI236" s="190">
        <f>IF(N236="nulová",J236,0)</f>
        <v>0</v>
      </c>
      <c r="BJ236" s="18" t="s">
        <v>79</v>
      </c>
      <c r="BK236" s="190">
        <f>ROUND(I236*H236,2)</f>
        <v>0</v>
      </c>
      <c r="BL236" s="18" t="s">
        <v>184</v>
      </c>
      <c r="BM236" s="189" t="s">
        <v>2227</v>
      </c>
    </row>
    <row r="237" spans="2:65" s="1" customFormat="1" ht="16.5" customHeight="1">
      <c r="B237" s="177"/>
      <c r="C237" s="178" t="s">
        <v>1346</v>
      </c>
      <c r="D237" s="178" t="s">
        <v>179</v>
      </c>
      <c r="E237" s="179" t="s">
        <v>4124</v>
      </c>
      <c r="F237" s="180" t="s">
        <v>4125</v>
      </c>
      <c r="G237" s="181" t="s">
        <v>4109</v>
      </c>
      <c r="H237" s="182">
        <v>1</v>
      </c>
      <c r="I237" s="183"/>
      <c r="J237" s="184">
        <f>ROUND(I237*H237,2)</f>
        <v>0</v>
      </c>
      <c r="K237" s="180" t="s">
        <v>3</v>
      </c>
      <c r="L237" s="37"/>
      <c r="M237" s="185" t="s">
        <v>3</v>
      </c>
      <c r="N237" s="186" t="s">
        <v>43</v>
      </c>
      <c r="O237" s="70"/>
      <c r="P237" s="187">
        <f>O237*H237</f>
        <v>0</v>
      </c>
      <c r="Q237" s="187">
        <v>0</v>
      </c>
      <c r="R237" s="187">
        <f>Q237*H237</f>
        <v>0</v>
      </c>
      <c r="S237" s="187">
        <v>0</v>
      </c>
      <c r="T237" s="188">
        <f>S237*H237</f>
        <v>0</v>
      </c>
      <c r="AR237" s="189" t="s">
        <v>184</v>
      </c>
      <c r="AT237" s="189" t="s">
        <v>179</v>
      </c>
      <c r="AU237" s="189" t="s">
        <v>79</v>
      </c>
      <c r="AY237" s="18" t="s">
        <v>177</v>
      </c>
      <c r="BE237" s="190">
        <f>IF(N237="základní",J237,0)</f>
        <v>0</v>
      </c>
      <c r="BF237" s="190">
        <f>IF(N237="snížená",J237,0)</f>
        <v>0</v>
      </c>
      <c r="BG237" s="190">
        <f>IF(N237="zákl. přenesená",J237,0)</f>
        <v>0</v>
      </c>
      <c r="BH237" s="190">
        <f>IF(N237="sníž. přenesená",J237,0)</f>
        <v>0</v>
      </c>
      <c r="BI237" s="190">
        <f>IF(N237="nulová",J237,0)</f>
        <v>0</v>
      </c>
      <c r="BJ237" s="18" t="s">
        <v>79</v>
      </c>
      <c r="BK237" s="190">
        <f>ROUND(I237*H237,2)</f>
        <v>0</v>
      </c>
      <c r="BL237" s="18" t="s">
        <v>184</v>
      </c>
      <c r="BM237" s="189" t="s">
        <v>2235</v>
      </c>
    </row>
    <row r="238" spans="2:65" s="1" customFormat="1" ht="16.5" customHeight="1">
      <c r="B238" s="177"/>
      <c r="C238" s="178" t="s">
        <v>1448</v>
      </c>
      <c r="D238" s="178" t="s">
        <v>179</v>
      </c>
      <c r="E238" s="179" t="s">
        <v>4126</v>
      </c>
      <c r="F238" s="180" t="s">
        <v>4127</v>
      </c>
      <c r="G238" s="181" t="s">
        <v>4109</v>
      </c>
      <c r="H238" s="182">
        <v>1</v>
      </c>
      <c r="I238" s="183"/>
      <c r="J238" s="184">
        <f>ROUND(I238*H238,2)</f>
        <v>0</v>
      </c>
      <c r="K238" s="180" t="s">
        <v>3</v>
      </c>
      <c r="L238" s="37"/>
      <c r="M238" s="185" t="s">
        <v>3</v>
      </c>
      <c r="N238" s="186" t="s">
        <v>43</v>
      </c>
      <c r="O238" s="70"/>
      <c r="P238" s="187">
        <f>O238*H238</f>
        <v>0</v>
      </c>
      <c r="Q238" s="187">
        <v>0</v>
      </c>
      <c r="R238" s="187">
        <f>Q238*H238</f>
        <v>0</v>
      </c>
      <c r="S238" s="187">
        <v>0</v>
      </c>
      <c r="T238" s="188">
        <f>S238*H238</f>
        <v>0</v>
      </c>
      <c r="AR238" s="189" t="s">
        <v>184</v>
      </c>
      <c r="AT238" s="189" t="s">
        <v>179</v>
      </c>
      <c r="AU238" s="189" t="s">
        <v>79</v>
      </c>
      <c r="AY238" s="18" t="s">
        <v>177</v>
      </c>
      <c r="BE238" s="190">
        <f>IF(N238="základní",J238,0)</f>
        <v>0</v>
      </c>
      <c r="BF238" s="190">
        <f>IF(N238="snížená",J238,0)</f>
        <v>0</v>
      </c>
      <c r="BG238" s="190">
        <f>IF(N238="zákl. přenesená",J238,0)</f>
        <v>0</v>
      </c>
      <c r="BH238" s="190">
        <f>IF(N238="sníž. přenesená",J238,0)</f>
        <v>0</v>
      </c>
      <c r="BI238" s="190">
        <f>IF(N238="nulová",J238,0)</f>
        <v>0</v>
      </c>
      <c r="BJ238" s="18" t="s">
        <v>79</v>
      </c>
      <c r="BK238" s="190">
        <f>ROUND(I238*H238,2)</f>
        <v>0</v>
      </c>
      <c r="BL238" s="18" t="s">
        <v>184</v>
      </c>
      <c r="BM238" s="189" t="s">
        <v>2244</v>
      </c>
    </row>
    <row r="239" spans="2:65" s="1" customFormat="1" ht="16.5" customHeight="1">
      <c r="B239" s="177"/>
      <c r="C239" s="178" t="s">
        <v>1455</v>
      </c>
      <c r="D239" s="178" t="s">
        <v>179</v>
      </c>
      <c r="E239" s="179" t="s">
        <v>4128</v>
      </c>
      <c r="F239" s="180" t="s">
        <v>4129</v>
      </c>
      <c r="G239" s="181" t="s">
        <v>4109</v>
      </c>
      <c r="H239" s="182">
        <v>1</v>
      </c>
      <c r="I239" s="183"/>
      <c r="J239" s="184">
        <f>ROUND(I239*H239,2)</f>
        <v>0</v>
      </c>
      <c r="K239" s="180" t="s">
        <v>3</v>
      </c>
      <c r="L239" s="37"/>
      <c r="M239" s="185" t="s">
        <v>3</v>
      </c>
      <c r="N239" s="186" t="s">
        <v>43</v>
      </c>
      <c r="O239" s="70"/>
      <c r="P239" s="187">
        <f>O239*H239</f>
        <v>0</v>
      </c>
      <c r="Q239" s="187">
        <v>0</v>
      </c>
      <c r="R239" s="187">
        <f>Q239*H239</f>
        <v>0</v>
      </c>
      <c r="S239" s="187">
        <v>0</v>
      </c>
      <c r="T239" s="188">
        <f>S239*H239</f>
        <v>0</v>
      </c>
      <c r="AR239" s="189" t="s">
        <v>184</v>
      </c>
      <c r="AT239" s="189" t="s">
        <v>179</v>
      </c>
      <c r="AU239" s="189" t="s">
        <v>79</v>
      </c>
      <c r="AY239" s="18" t="s">
        <v>177</v>
      </c>
      <c r="BE239" s="190">
        <f>IF(N239="základní",J239,0)</f>
        <v>0</v>
      </c>
      <c r="BF239" s="190">
        <f>IF(N239="snížená",J239,0)</f>
        <v>0</v>
      </c>
      <c r="BG239" s="190">
        <f>IF(N239="zákl. přenesená",J239,0)</f>
        <v>0</v>
      </c>
      <c r="BH239" s="190">
        <f>IF(N239="sníž. přenesená",J239,0)</f>
        <v>0</v>
      </c>
      <c r="BI239" s="190">
        <f>IF(N239="nulová",J239,0)</f>
        <v>0</v>
      </c>
      <c r="BJ239" s="18" t="s">
        <v>79</v>
      </c>
      <c r="BK239" s="190">
        <f>ROUND(I239*H239,2)</f>
        <v>0</v>
      </c>
      <c r="BL239" s="18" t="s">
        <v>184</v>
      </c>
      <c r="BM239" s="189" t="s">
        <v>2252</v>
      </c>
    </row>
    <row r="240" spans="2:65" s="1" customFormat="1" ht="16.5" customHeight="1">
      <c r="B240" s="177"/>
      <c r="C240" s="178" t="s">
        <v>1460</v>
      </c>
      <c r="D240" s="178" t="s">
        <v>179</v>
      </c>
      <c r="E240" s="179" t="s">
        <v>4130</v>
      </c>
      <c r="F240" s="180" t="s">
        <v>4131</v>
      </c>
      <c r="G240" s="181" t="s">
        <v>4109</v>
      </c>
      <c r="H240" s="182">
        <v>1</v>
      </c>
      <c r="I240" s="183"/>
      <c r="J240" s="184">
        <f>ROUND(I240*H240,2)</f>
        <v>0</v>
      </c>
      <c r="K240" s="180" t="s">
        <v>3</v>
      </c>
      <c r="L240" s="37"/>
      <c r="M240" s="185" t="s">
        <v>3</v>
      </c>
      <c r="N240" s="186" t="s">
        <v>43</v>
      </c>
      <c r="O240" s="70"/>
      <c r="P240" s="187">
        <f>O240*H240</f>
        <v>0</v>
      </c>
      <c r="Q240" s="187">
        <v>0</v>
      </c>
      <c r="R240" s="187">
        <f>Q240*H240</f>
        <v>0</v>
      </c>
      <c r="S240" s="187">
        <v>0</v>
      </c>
      <c r="T240" s="188">
        <f>S240*H240</f>
        <v>0</v>
      </c>
      <c r="AR240" s="189" t="s">
        <v>184</v>
      </c>
      <c r="AT240" s="189" t="s">
        <v>179</v>
      </c>
      <c r="AU240" s="189" t="s">
        <v>79</v>
      </c>
      <c r="AY240" s="18" t="s">
        <v>177</v>
      </c>
      <c r="BE240" s="190">
        <f>IF(N240="základní",J240,0)</f>
        <v>0</v>
      </c>
      <c r="BF240" s="190">
        <f>IF(N240="snížená",J240,0)</f>
        <v>0</v>
      </c>
      <c r="BG240" s="190">
        <f>IF(N240="zákl. přenesená",J240,0)</f>
        <v>0</v>
      </c>
      <c r="BH240" s="190">
        <f>IF(N240="sníž. přenesená",J240,0)</f>
        <v>0</v>
      </c>
      <c r="BI240" s="190">
        <f>IF(N240="nulová",J240,0)</f>
        <v>0</v>
      </c>
      <c r="BJ240" s="18" t="s">
        <v>79</v>
      </c>
      <c r="BK240" s="190">
        <f>ROUND(I240*H240,2)</f>
        <v>0</v>
      </c>
      <c r="BL240" s="18" t="s">
        <v>184</v>
      </c>
      <c r="BM240" s="189" t="s">
        <v>2261</v>
      </c>
    </row>
    <row r="241" spans="2:65" s="1" customFormat="1" ht="16.5" customHeight="1">
      <c r="B241" s="177"/>
      <c r="C241" s="178" t="s">
        <v>1466</v>
      </c>
      <c r="D241" s="178" t="s">
        <v>179</v>
      </c>
      <c r="E241" s="179" t="s">
        <v>4132</v>
      </c>
      <c r="F241" s="180" t="s">
        <v>4133</v>
      </c>
      <c r="G241" s="181" t="s">
        <v>4109</v>
      </c>
      <c r="H241" s="182">
        <v>1</v>
      </c>
      <c r="I241" s="183"/>
      <c r="J241" s="184">
        <f>ROUND(I241*H241,2)</f>
        <v>0</v>
      </c>
      <c r="K241" s="180" t="s">
        <v>3</v>
      </c>
      <c r="L241" s="37"/>
      <c r="M241" s="185" t="s">
        <v>3</v>
      </c>
      <c r="N241" s="186" t="s">
        <v>43</v>
      </c>
      <c r="O241" s="70"/>
      <c r="P241" s="187">
        <f>O241*H241</f>
        <v>0</v>
      </c>
      <c r="Q241" s="187">
        <v>0</v>
      </c>
      <c r="R241" s="187">
        <f>Q241*H241</f>
        <v>0</v>
      </c>
      <c r="S241" s="187">
        <v>0</v>
      </c>
      <c r="T241" s="188">
        <f>S241*H241</f>
        <v>0</v>
      </c>
      <c r="AR241" s="189" t="s">
        <v>184</v>
      </c>
      <c r="AT241" s="189" t="s">
        <v>179</v>
      </c>
      <c r="AU241" s="189" t="s">
        <v>79</v>
      </c>
      <c r="AY241" s="18" t="s">
        <v>177</v>
      </c>
      <c r="BE241" s="190">
        <f>IF(N241="základní",J241,0)</f>
        <v>0</v>
      </c>
      <c r="BF241" s="190">
        <f>IF(N241="snížená",J241,0)</f>
        <v>0</v>
      </c>
      <c r="BG241" s="190">
        <f>IF(N241="zákl. přenesená",J241,0)</f>
        <v>0</v>
      </c>
      <c r="BH241" s="190">
        <f>IF(N241="sníž. přenesená",J241,0)</f>
        <v>0</v>
      </c>
      <c r="BI241" s="190">
        <f>IF(N241="nulová",J241,0)</f>
        <v>0</v>
      </c>
      <c r="BJ241" s="18" t="s">
        <v>79</v>
      </c>
      <c r="BK241" s="190">
        <f>ROUND(I241*H241,2)</f>
        <v>0</v>
      </c>
      <c r="BL241" s="18" t="s">
        <v>184</v>
      </c>
      <c r="BM241" s="189" t="s">
        <v>2268</v>
      </c>
    </row>
    <row r="242" spans="2:65" s="1" customFormat="1" ht="36" customHeight="1">
      <c r="B242" s="177"/>
      <c r="C242" s="178" t="s">
        <v>1471</v>
      </c>
      <c r="D242" s="178" t="s">
        <v>179</v>
      </c>
      <c r="E242" s="179" t="s">
        <v>4134</v>
      </c>
      <c r="F242" s="180" t="s">
        <v>4135</v>
      </c>
      <c r="G242" s="181" t="s">
        <v>4109</v>
      </c>
      <c r="H242" s="182">
        <v>1</v>
      </c>
      <c r="I242" s="183"/>
      <c r="J242" s="184">
        <f>ROUND(I242*H242,2)</f>
        <v>0</v>
      </c>
      <c r="K242" s="180" t="s">
        <v>3</v>
      </c>
      <c r="L242" s="37"/>
      <c r="M242" s="185" t="s">
        <v>3</v>
      </c>
      <c r="N242" s="186" t="s">
        <v>43</v>
      </c>
      <c r="O242" s="70"/>
      <c r="P242" s="187">
        <f>O242*H242</f>
        <v>0</v>
      </c>
      <c r="Q242" s="187">
        <v>0</v>
      </c>
      <c r="R242" s="187">
        <f>Q242*H242</f>
        <v>0</v>
      </c>
      <c r="S242" s="187">
        <v>0</v>
      </c>
      <c r="T242" s="188">
        <f>S242*H242</f>
        <v>0</v>
      </c>
      <c r="AR242" s="189" t="s">
        <v>184</v>
      </c>
      <c r="AT242" s="189" t="s">
        <v>179</v>
      </c>
      <c r="AU242" s="189" t="s">
        <v>79</v>
      </c>
      <c r="AY242" s="18" t="s">
        <v>177</v>
      </c>
      <c r="BE242" s="190">
        <f>IF(N242="základní",J242,0)</f>
        <v>0</v>
      </c>
      <c r="BF242" s="190">
        <f>IF(N242="snížená",J242,0)</f>
        <v>0</v>
      </c>
      <c r="BG242" s="190">
        <f>IF(N242="zákl. přenesená",J242,0)</f>
        <v>0</v>
      </c>
      <c r="BH242" s="190">
        <f>IF(N242="sníž. přenesená",J242,0)</f>
        <v>0</v>
      </c>
      <c r="BI242" s="190">
        <f>IF(N242="nulová",J242,0)</f>
        <v>0</v>
      </c>
      <c r="BJ242" s="18" t="s">
        <v>79</v>
      </c>
      <c r="BK242" s="190">
        <f>ROUND(I242*H242,2)</f>
        <v>0</v>
      </c>
      <c r="BL242" s="18" t="s">
        <v>184</v>
      </c>
      <c r="BM242" s="189" t="s">
        <v>2276</v>
      </c>
    </row>
    <row r="243" spans="2:65" s="1" customFormat="1" ht="36" customHeight="1">
      <c r="B243" s="177"/>
      <c r="C243" s="178" t="s">
        <v>1477</v>
      </c>
      <c r="D243" s="178" t="s">
        <v>179</v>
      </c>
      <c r="E243" s="179" t="s">
        <v>4136</v>
      </c>
      <c r="F243" s="180" t="s">
        <v>4137</v>
      </c>
      <c r="G243" s="181" t="s">
        <v>4109</v>
      </c>
      <c r="H243" s="182">
        <v>1</v>
      </c>
      <c r="I243" s="183"/>
      <c r="J243" s="184">
        <f>ROUND(I243*H243,2)</f>
        <v>0</v>
      </c>
      <c r="K243" s="180" t="s">
        <v>3</v>
      </c>
      <c r="L243" s="37"/>
      <c r="M243" s="185" t="s">
        <v>3</v>
      </c>
      <c r="N243" s="186" t="s">
        <v>43</v>
      </c>
      <c r="O243" s="70"/>
      <c r="P243" s="187">
        <f>O243*H243</f>
        <v>0</v>
      </c>
      <c r="Q243" s="187">
        <v>0</v>
      </c>
      <c r="R243" s="187">
        <f>Q243*H243</f>
        <v>0</v>
      </c>
      <c r="S243" s="187">
        <v>0</v>
      </c>
      <c r="T243" s="188">
        <f>S243*H243</f>
        <v>0</v>
      </c>
      <c r="AR243" s="189" t="s">
        <v>184</v>
      </c>
      <c r="AT243" s="189" t="s">
        <v>179</v>
      </c>
      <c r="AU243" s="189" t="s">
        <v>79</v>
      </c>
      <c r="AY243" s="18" t="s">
        <v>177</v>
      </c>
      <c r="BE243" s="190">
        <f>IF(N243="základní",J243,0)</f>
        <v>0</v>
      </c>
      <c r="BF243" s="190">
        <f>IF(N243="snížená",J243,0)</f>
        <v>0</v>
      </c>
      <c r="BG243" s="190">
        <f>IF(N243="zákl. přenesená",J243,0)</f>
        <v>0</v>
      </c>
      <c r="BH243" s="190">
        <f>IF(N243="sníž. přenesená",J243,0)</f>
        <v>0</v>
      </c>
      <c r="BI243" s="190">
        <f>IF(N243="nulová",J243,0)</f>
        <v>0</v>
      </c>
      <c r="BJ243" s="18" t="s">
        <v>79</v>
      </c>
      <c r="BK243" s="190">
        <f>ROUND(I243*H243,2)</f>
        <v>0</v>
      </c>
      <c r="BL243" s="18" t="s">
        <v>184</v>
      </c>
      <c r="BM243" s="189" t="s">
        <v>2283</v>
      </c>
    </row>
    <row r="244" spans="2:65" s="1" customFormat="1" ht="36" customHeight="1">
      <c r="B244" s="177"/>
      <c r="C244" s="178" t="s">
        <v>1482</v>
      </c>
      <c r="D244" s="178" t="s">
        <v>179</v>
      </c>
      <c r="E244" s="179" t="s">
        <v>4138</v>
      </c>
      <c r="F244" s="180" t="s">
        <v>4139</v>
      </c>
      <c r="G244" s="181" t="s">
        <v>4109</v>
      </c>
      <c r="H244" s="182">
        <v>1</v>
      </c>
      <c r="I244" s="183"/>
      <c r="J244" s="184">
        <f>ROUND(I244*H244,2)</f>
        <v>0</v>
      </c>
      <c r="K244" s="180" t="s">
        <v>3</v>
      </c>
      <c r="L244" s="37"/>
      <c r="M244" s="185" t="s">
        <v>3</v>
      </c>
      <c r="N244" s="186" t="s">
        <v>43</v>
      </c>
      <c r="O244" s="70"/>
      <c r="P244" s="187">
        <f>O244*H244</f>
        <v>0</v>
      </c>
      <c r="Q244" s="187">
        <v>0</v>
      </c>
      <c r="R244" s="187">
        <f>Q244*H244</f>
        <v>0</v>
      </c>
      <c r="S244" s="187">
        <v>0</v>
      </c>
      <c r="T244" s="188">
        <f>S244*H244</f>
        <v>0</v>
      </c>
      <c r="AR244" s="189" t="s">
        <v>184</v>
      </c>
      <c r="AT244" s="189" t="s">
        <v>179</v>
      </c>
      <c r="AU244" s="189" t="s">
        <v>79</v>
      </c>
      <c r="AY244" s="18" t="s">
        <v>177</v>
      </c>
      <c r="BE244" s="190">
        <f>IF(N244="základní",J244,0)</f>
        <v>0</v>
      </c>
      <c r="BF244" s="190">
        <f>IF(N244="snížená",J244,0)</f>
        <v>0</v>
      </c>
      <c r="BG244" s="190">
        <f>IF(N244="zákl. přenesená",J244,0)</f>
        <v>0</v>
      </c>
      <c r="BH244" s="190">
        <f>IF(N244="sníž. přenesená",J244,0)</f>
        <v>0</v>
      </c>
      <c r="BI244" s="190">
        <f>IF(N244="nulová",J244,0)</f>
        <v>0</v>
      </c>
      <c r="BJ244" s="18" t="s">
        <v>79</v>
      </c>
      <c r="BK244" s="190">
        <f>ROUND(I244*H244,2)</f>
        <v>0</v>
      </c>
      <c r="BL244" s="18" t="s">
        <v>184</v>
      </c>
      <c r="BM244" s="189" t="s">
        <v>2296</v>
      </c>
    </row>
    <row r="245" spans="2:63" s="11" customFormat="1" ht="25.9" customHeight="1">
      <c r="B245" s="164"/>
      <c r="D245" s="165" t="s">
        <v>71</v>
      </c>
      <c r="E245" s="166" t="s">
        <v>4140</v>
      </c>
      <c r="F245" s="166" t="s">
        <v>4141</v>
      </c>
      <c r="I245" s="167"/>
      <c r="J245" s="168">
        <f>BK245</f>
        <v>0</v>
      </c>
      <c r="L245" s="164"/>
      <c r="M245" s="169"/>
      <c r="N245" s="170"/>
      <c r="O245" s="170"/>
      <c r="P245" s="171">
        <f>SUM(P246:P257)</f>
        <v>0</v>
      </c>
      <c r="Q245" s="170"/>
      <c r="R245" s="171">
        <f>SUM(R246:R257)</f>
        <v>0</v>
      </c>
      <c r="S245" s="170"/>
      <c r="T245" s="172">
        <f>SUM(T246:T257)</f>
        <v>0</v>
      </c>
      <c r="AR245" s="165" t="s">
        <v>79</v>
      </c>
      <c r="AT245" s="173" t="s">
        <v>71</v>
      </c>
      <c r="AU245" s="173" t="s">
        <v>72</v>
      </c>
      <c r="AY245" s="165" t="s">
        <v>177</v>
      </c>
      <c r="BK245" s="174">
        <f>SUM(BK246:BK257)</f>
        <v>0</v>
      </c>
    </row>
    <row r="246" spans="2:65" s="1" customFormat="1" ht="24" customHeight="1">
      <c r="B246" s="177"/>
      <c r="C246" s="178" t="s">
        <v>1487</v>
      </c>
      <c r="D246" s="178" t="s">
        <v>179</v>
      </c>
      <c r="E246" s="179" t="s">
        <v>4142</v>
      </c>
      <c r="F246" s="180" t="s">
        <v>4143</v>
      </c>
      <c r="G246" s="181" t="s">
        <v>3930</v>
      </c>
      <c r="H246" s="182">
        <v>10</v>
      </c>
      <c r="I246" s="183"/>
      <c r="J246" s="184">
        <f>ROUND(I246*H246,2)</f>
        <v>0</v>
      </c>
      <c r="K246" s="180" t="s">
        <v>3</v>
      </c>
      <c r="L246" s="37"/>
      <c r="M246" s="185" t="s">
        <v>3</v>
      </c>
      <c r="N246" s="186" t="s">
        <v>43</v>
      </c>
      <c r="O246" s="70"/>
      <c r="P246" s="187">
        <f>O246*H246</f>
        <v>0</v>
      </c>
      <c r="Q246" s="187">
        <v>0</v>
      </c>
      <c r="R246" s="187">
        <f>Q246*H246</f>
        <v>0</v>
      </c>
      <c r="S246" s="187">
        <v>0</v>
      </c>
      <c r="T246" s="188">
        <f>S246*H246</f>
        <v>0</v>
      </c>
      <c r="AR246" s="189" t="s">
        <v>184</v>
      </c>
      <c r="AT246" s="189" t="s">
        <v>179</v>
      </c>
      <c r="AU246" s="189" t="s">
        <v>79</v>
      </c>
      <c r="AY246" s="18" t="s">
        <v>177</v>
      </c>
      <c r="BE246" s="190">
        <f>IF(N246="základní",J246,0)</f>
        <v>0</v>
      </c>
      <c r="BF246" s="190">
        <f>IF(N246="snížená",J246,0)</f>
        <v>0</v>
      </c>
      <c r="BG246" s="190">
        <f>IF(N246="zákl. přenesená",J246,0)</f>
        <v>0</v>
      </c>
      <c r="BH246" s="190">
        <f>IF(N246="sníž. přenesená",J246,0)</f>
        <v>0</v>
      </c>
      <c r="BI246" s="190">
        <f>IF(N246="nulová",J246,0)</f>
        <v>0</v>
      </c>
      <c r="BJ246" s="18" t="s">
        <v>79</v>
      </c>
      <c r="BK246" s="190">
        <f>ROUND(I246*H246,2)</f>
        <v>0</v>
      </c>
      <c r="BL246" s="18" t="s">
        <v>184</v>
      </c>
      <c r="BM246" s="189" t="s">
        <v>2305</v>
      </c>
    </row>
    <row r="247" spans="2:65" s="1" customFormat="1" ht="24" customHeight="1">
      <c r="B247" s="177"/>
      <c r="C247" s="178" t="s">
        <v>1491</v>
      </c>
      <c r="D247" s="178" t="s">
        <v>179</v>
      </c>
      <c r="E247" s="179" t="s">
        <v>4144</v>
      </c>
      <c r="F247" s="180" t="s">
        <v>4145</v>
      </c>
      <c r="G247" s="181" t="s">
        <v>3930</v>
      </c>
      <c r="H247" s="182">
        <v>10</v>
      </c>
      <c r="I247" s="183"/>
      <c r="J247" s="184">
        <f>ROUND(I247*H247,2)</f>
        <v>0</v>
      </c>
      <c r="K247" s="180" t="s">
        <v>3</v>
      </c>
      <c r="L247" s="37"/>
      <c r="M247" s="185" t="s">
        <v>3</v>
      </c>
      <c r="N247" s="186" t="s">
        <v>43</v>
      </c>
      <c r="O247" s="70"/>
      <c r="P247" s="187">
        <f>O247*H247</f>
        <v>0</v>
      </c>
      <c r="Q247" s="187">
        <v>0</v>
      </c>
      <c r="R247" s="187">
        <f>Q247*H247</f>
        <v>0</v>
      </c>
      <c r="S247" s="187">
        <v>0</v>
      </c>
      <c r="T247" s="188">
        <f>S247*H247</f>
        <v>0</v>
      </c>
      <c r="AR247" s="189" t="s">
        <v>184</v>
      </c>
      <c r="AT247" s="189" t="s">
        <v>179</v>
      </c>
      <c r="AU247" s="189" t="s">
        <v>79</v>
      </c>
      <c r="AY247" s="18" t="s">
        <v>177</v>
      </c>
      <c r="BE247" s="190">
        <f>IF(N247="základní",J247,0)</f>
        <v>0</v>
      </c>
      <c r="BF247" s="190">
        <f>IF(N247="snížená",J247,0)</f>
        <v>0</v>
      </c>
      <c r="BG247" s="190">
        <f>IF(N247="zákl. přenesená",J247,0)</f>
        <v>0</v>
      </c>
      <c r="BH247" s="190">
        <f>IF(N247="sníž. přenesená",J247,0)</f>
        <v>0</v>
      </c>
      <c r="BI247" s="190">
        <f>IF(N247="nulová",J247,0)</f>
        <v>0</v>
      </c>
      <c r="BJ247" s="18" t="s">
        <v>79</v>
      </c>
      <c r="BK247" s="190">
        <f>ROUND(I247*H247,2)</f>
        <v>0</v>
      </c>
      <c r="BL247" s="18" t="s">
        <v>184</v>
      </c>
      <c r="BM247" s="189" t="s">
        <v>2315</v>
      </c>
    </row>
    <row r="248" spans="2:65" s="1" customFormat="1" ht="24" customHeight="1">
      <c r="B248" s="177"/>
      <c r="C248" s="178" t="s">
        <v>1495</v>
      </c>
      <c r="D248" s="178" t="s">
        <v>179</v>
      </c>
      <c r="E248" s="179" t="s">
        <v>4146</v>
      </c>
      <c r="F248" s="180" t="s">
        <v>4147</v>
      </c>
      <c r="G248" s="181" t="s">
        <v>261</v>
      </c>
      <c r="H248" s="182">
        <v>15</v>
      </c>
      <c r="I248" s="183"/>
      <c r="J248" s="184">
        <f>ROUND(I248*H248,2)</f>
        <v>0</v>
      </c>
      <c r="K248" s="180" t="s">
        <v>3</v>
      </c>
      <c r="L248" s="37"/>
      <c r="M248" s="185" t="s">
        <v>3</v>
      </c>
      <c r="N248" s="186" t="s">
        <v>43</v>
      </c>
      <c r="O248" s="70"/>
      <c r="P248" s="187">
        <f>O248*H248</f>
        <v>0</v>
      </c>
      <c r="Q248" s="187">
        <v>0</v>
      </c>
      <c r="R248" s="187">
        <f>Q248*H248</f>
        <v>0</v>
      </c>
      <c r="S248" s="187">
        <v>0</v>
      </c>
      <c r="T248" s="188">
        <f>S248*H248</f>
        <v>0</v>
      </c>
      <c r="AR248" s="189" t="s">
        <v>184</v>
      </c>
      <c r="AT248" s="189" t="s">
        <v>179</v>
      </c>
      <c r="AU248" s="189" t="s">
        <v>79</v>
      </c>
      <c r="AY248" s="18" t="s">
        <v>177</v>
      </c>
      <c r="BE248" s="190">
        <f>IF(N248="základní",J248,0)</f>
        <v>0</v>
      </c>
      <c r="BF248" s="190">
        <f>IF(N248="snížená",J248,0)</f>
        <v>0</v>
      </c>
      <c r="BG248" s="190">
        <f>IF(N248="zákl. přenesená",J248,0)</f>
        <v>0</v>
      </c>
      <c r="BH248" s="190">
        <f>IF(N248="sníž. přenesená",J248,0)</f>
        <v>0</v>
      </c>
      <c r="BI248" s="190">
        <f>IF(N248="nulová",J248,0)</f>
        <v>0</v>
      </c>
      <c r="BJ248" s="18" t="s">
        <v>79</v>
      </c>
      <c r="BK248" s="190">
        <f>ROUND(I248*H248,2)</f>
        <v>0</v>
      </c>
      <c r="BL248" s="18" t="s">
        <v>184</v>
      </c>
      <c r="BM248" s="189" t="s">
        <v>2324</v>
      </c>
    </row>
    <row r="249" spans="2:65" s="1" customFormat="1" ht="16.5" customHeight="1">
      <c r="B249" s="177"/>
      <c r="C249" s="178" t="s">
        <v>1499</v>
      </c>
      <c r="D249" s="178" t="s">
        <v>179</v>
      </c>
      <c r="E249" s="179" t="s">
        <v>4148</v>
      </c>
      <c r="F249" s="180" t="s">
        <v>4149</v>
      </c>
      <c r="G249" s="181" t="s">
        <v>3930</v>
      </c>
      <c r="H249" s="182">
        <v>120</v>
      </c>
      <c r="I249" s="183"/>
      <c r="J249" s="184">
        <f>ROUND(I249*H249,2)</f>
        <v>0</v>
      </c>
      <c r="K249" s="180" t="s">
        <v>3</v>
      </c>
      <c r="L249" s="37"/>
      <c r="M249" s="185" t="s">
        <v>3</v>
      </c>
      <c r="N249" s="186" t="s">
        <v>43</v>
      </c>
      <c r="O249" s="70"/>
      <c r="P249" s="187">
        <f>O249*H249</f>
        <v>0</v>
      </c>
      <c r="Q249" s="187">
        <v>0</v>
      </c>
      <c r="R249" s="187">
        <f>Q249*H249</f>
        <v>0</v>
      </c>
      <c r="S249" s="187">
        <v>0</v>
      </c>
      <c r="T249" s="188">
        <f>S249*H249</f>
        <v>0</v>
      </c>
      <c r="AR249" s="189" t="s">
        <v>184</v>
      </c>
      <c r="AT249" s="189" t="s">
        <v>179</v>
      </c>
      <c r="AU249" s="189" t="s">
        <v>79</v>
      </c>
      <c r="AY249" s="18" t="s">
        <v>177</v>
      </c>
      <c r="BE249" s="190">
        <f>IF(N249="základní",J249,0)</f>
        <v>0</v>
      </c>
      <c r="BF249" s="190">
        <f>IF(N249="snížená",J249,0)</f>
        <v>0</v>
      </c>
      <c r="BG249" s="190">
        <f>IF(N249="zákl. přenesená",J249,0)</f>
        <v>0</v>
      </c>
      <c r="BH249" s="190">
        <f>IF(N249="sníž. přenesená",J249,0)</f>
        <v>0</v>
      </c>
      <c r="BI249" s="190">
        <f>IF(N249="nulová",J249,0)</f>
        <v>0</v>
      </c>
      <c r="BJ249" s="18" t="s">
        <v>79</v>
      </c>
      <c r="BK249" s="190">
        <f>ROUND(I249*H249,2)</f>
        <v>0</v>
      </c>
      <c r="BL249" s="18" t="s">
        <v>184</v>
      </c>
      <c r="BM249" s="189" t="s">
        <v>2334</v>
      </c>
    </row>
    <row r="250" spans="2:65" s="1" customFormat="1" ht="36" customHeight="1">
      <c r="B250" s="177"/>
      <c r="C250" s="178" t="s">
        <v>1504</v>
      </c>
      <c r="D250" s="178" t="s">
        <v>179</v>
      </c>
      <c r="E250" s="179" t="s">
        <v>4150</v>
      </c>
      <c r="F250" s="180" t="s">
        <v>4151</v>
      </c>
      <c r="G250" s="181" t="s">
        <v>3930</v>
      </c>
      <c r="H250" s="182">
        <v>5</v>
      </c>
      <c r="I250" s="183"/>
      <c r="J250" s="184">
        <f>ROUND(I250*H250,2)</f>
        <v>0</v>
      </c>
      <c r="K250" s="180" t="s">
        <v>3</v>
      </c>
      <c r="L250" s="37"/>
      <c r="M250" s="185" t="s">
        <v>3</v>
      </c>
      <c r="N250" s="186" t="s">
        <v>43</v>
      </c>
      <c r="O250" s="70"/>
      <c r="P250" s="187">
        <f>O250*H250</f>
        <v>0</v>
      </c>
      <c r="Q250" s="187">
        <v>0</v>
      </c>
      <c r="R250" s="187">
        <f>Q250*H250</f>
        <v>0</v>
      </c>
      <c r="S250" s="187">
        <v>0</v>
      </c>
      <c r="T250" s="188">
        <f>S250*H250</f>
        <v>0</v>
      </c>
      <c r="AR250" s="189" t="s">
        <v>184</v>
      </c>
      <c r="AT250" s="189" t="s">
        <v>179</v>
      </c>
      <c r="AU250" s="189" t="s">
        <v>79</v>
      </c>
      <c r="AY250" s="18" t="s">
        <v>177</v>
      </c>
      <c r="BE250" s="190">
        <f>IF(N250="základní",J250,0)</f>
        <v>0</v>
      </c>
      <c r="BF250" s="190">
        <f>IF(N250="snížená",J250,0)</f>
        <v>0</v>
      </c>
      <c r="BG250" s="190">
        <f>IF(N250="zákl. přenesená",J250,0)</f>
        <v>0</v>
      </c>
      <c r="BH250" s="190">
        <f>IF(N250="sníž. přenesená",J250,0)</f>
        <v>0</v>
      </c>
      <c r="BI250" s="190">
        <f>IF(N250="nulová",J250,0)</f>
        <v>0</v>
      </c>
      <c r="BJ250" s="18" t="s">
        <v>79</v>
      </c>
      <c r="BK250" s="190">
        <f>ROUND(I250*H250,2)</f>
        <v>0</v>
      </c>
      <c r="BL250" s="18" t="s">
        <v>184</v>
      </c>
      <c r="BM250" s="189" t="s">
        <v>2344</v>
      </c>
    </row>
    <row r="251" spans="2:65" s="1" customFormat="1" ht="36" customHeight="1">
      <c r="B251" s="177"/>
      <c r="C251" s="178" t="s">
        <v>1511</v>
      </c>
      <c r="D251" s="178" t="s">
        <v>179</v>
      </c>
      <c r="E251" s="179" t="s">
        <v>4152</v>
      </c>
      <c r="F251" s="180" t="s">
        <v>4153</v>
      </c>
      <c r="G251" s="181" t="s">
        <v>3930</v>
      </c>
      <c r="H251" s="182">
        <v>1</v>
      </c>
      <c r="I251" s="183"/>
      <c r="J251" s="184">
        <f>ROUND(I251*H251,2)</f>
        <v>0</v>
      </c>
      <c r="K251" s="180" t="s">
        <v>3</v>
      </c>
      <c r="L251" s="37"/>
      <c r="M251" s="185" t="s">
        <v>3</v>
      </c>
      <c r="N251" s="186" t="s">
        <v>43</v>
      </c>
      <c r="O251" s="70"/>
      <c r="P251" s="187">
        <f>O251*H251</f>
        <v>0</v>
      </c>
      <c r="Q251" s="187">
        <v>0</v>
      </c>
      <c r="R251" s="187">
        <f>Q251*H251</f>
        <v>0</v>
      </c>
      <c r="S251" s="187">
        <v>0</v>
      </c>
      <c r="T251" s="188">
        <f>S251*H251</f>
        <v>0</v>
      </c>
      <c r="AR251" s="189" t="s">
        <v>184</v>
      </c>
      <c r="AT251" s="189" t="s">
        <v>179</v>
      </c>
      <c r="AU251" s="189" t="s">
        <v>79</v>
      </c>
      <c r="AY251" s="18" t="s">
        <v>177</v>
      </c>
      <c r="BE251" s="190">
        <f>IF(N251="základní",J251,0)</f>
        <v>0</v>
      </c>
      <c r="BF251" s="190">
        <f>IF(N251="snížená",J251,0)</f>
        <v>0</v>
      </c>
      <c r="BG251" s="190">
        <f>IF(N251="zákl. přenesená",J251,0)</f>
        <v>0</v>
      </c>
      <c r="BH251" s="190">
        <f>IF(N251="sníž. přenesená",J251,0)</f>
        <v>0</v>
      </c>
      <c r="BI251" s="190">
        <f>IF(N251="nulová",J251,0)</f>
        <v>0</v>
      </c>
      <c r="BJ251" s="18" t="s">
        <v>79</v>
      </c>
      <c r="BK251" s="190">
        <f>ROUND(I251*H251,2)</f>
        <v>0</v>
      </c>
      <c r="BL251" s="18" t="s">
        <v>184</v>
      </c>
      <c r="BM251" s="189" t="s">
        <v>2353</v>
      </c>
    </row>
    <row r="252" spans="2:65" s="1" customFormat="1" ht="36" customHeight="1">
      <c r="B252" s="177"/>
      <c r="C252" s="178" t="s">
        <v>1520</v>
      </c>
      <c r="D252" s="178" t="s">
        <v>179</v>
      </c>
      <c r="E252" s="179" t="s">
        <v>4154</v>
      </c>
      <c r="F252" s="180" t="s">
        <v>4155</v>
      </c>
      <c r="G252" s="181" t="s">
        <v>3930</v>
      </c>
      <c r="H252" s="182">
        <v>16</v>
      </c>
      <c r="I252" s="183"/>
      <c r="J252" s="184">
        <f>ROUND(I252*H252,2)</f>
        <v>0</v>
      </c>
      <c r="K252" s="180" t="s">
        <v>3</v>
      </c>
      <c r="L252" s="37"/>
      <c r="M252" s="185" t="s">
        <v>3</v>
      </c>
      <c r="N252" s="186" t="s">
        <v>43</v>
      </c>
      <c r="O252" s="70"/>
      <c r="P252" s="187">
        <f>O252*H252</f>
        <v>0</v>
      </c>
      <c r="Q252" s="187">
        <v>0</v>
      </c>
      <c r="R252" s="187">
        <f>Q252*H252</f>
        <v>0</v>
      </c>
      <c r="S252" s="187">
        <v>0</v>
      </c>
      <c r="T252" s="188">
        <f>S252*H252</f>
        <v>0</v>
      </c>
      <c r="AR252" s="189" t="s">
        <v>184</v>
      </c>
      <c r="AT252" s="189" t="s">
        <v>179</v>
      </c>
      <c r="AU252" s="189" t="s">
        <v>79</v>
      </c>
      <c r="AY252" s="18" t="s">
        <v>177</v>
      </c>
      <c r="BE252" s="190">
        <f>IF(N252="základní",J252,0)</f>
        <v>0</v>
      </c>
      <c r="BF252" s="190">
        <f>IF(N252="snížená",J252,0)</f>
        <v>0</v>
      </c>
      <c r="BG252" s="190">
        <f>IF(N252="zákl. přenesená",J252,0)</f>
        <v>0</v>
      </c>
      <c r="BH252" s="190">
        <f>IF(N252="sníž. přenesená",J252,0)</f>
        <v>0</v>
      </c>
      <c r="BI252" s="190">
        <f>IF(N252="nulová",J252,0)</f>
        <v>0</v>
      </c>
      <c r="BJ252" s="18" t="s">
        <v>79</v>
      </c>
      <c r="BK252" s="190">
        <f>ROUND(I252*H252,2)</f>
        <v>0</v>
      </c>
      <c r="BL252" s="18" t="s">
        <v>184</v>
      </c>
      <c r="BM252" s="189" t="s">
        <v>2363</v>
      </c>
    </row>
    <row r="253" spans="2:65" s="1" customFormat="1" ht="24" customHeight="1">
      <c r="B253" s="177"/>
      <c r="C253" s="178" t="s">
        <v>1526</v>
      </c>
      <c r="D253" s="178" t="s">
        <v>179</v>
      </c>
      <c r="E253" s="179" t="s">
        <v>4156</v>
      </c>
      <c r="F253" s="180" t="s">
        <v>4157</v>
      </c>
      <c r="G253" s="181" t="s">
        <v>3930</v>
      </c>
      <c r="H253" s="182">
        <v>16</v>
      </c>
      <c r="I253" s="183"/>
      <c r="J253" s="184">
        <f>ROUND(I253*H253,2)</f>
        <v>0</v>
      </c>
      <c r="K253" s="180" t="s">
        <v>3</v>
      </c>
      <c r="L253" s="37"/>
      <c r="M253" s="185" t="s">
        <v>3</v>
      </c>
      <c r="N253" s="186" t="s">
        <v>43</v>
      </c>
      <c r="O253" s="70"/>
      <c r="P253" s="187">
        <f>O253*H253</f>
        <v>0</v>
      </c>
      <c r="Q253" s="187">
        <v>0</v>
      </c>
      <c r="R253" s="187">
        <f>Q253*H253</f>
        <v>0</v>
      </c>
      <c r="S253" s="187">
        <v>0</v>
      </c>
      <c r="T253" s="188">
        <f>S253*H253</f>
        <v>0</v>
      </c>
      <c r="AR253" s="189" t="s">
        <v>184</v>
      </c>
      <c r="AT253" s="189" t="s">
        <v>179</v>
      </c>
      <c r="AU253" s="189" t="s">
        <v>79</v>
      </c>
      <c r="AY253" s="18" t="s">
        <v>177</v>
      </c>
      <c r="BE253" s="190">
        <f>IF(N253="základní",J253,0)</f>
        <v>0</v>
      </c>
      <c r="BF253" s="190">
        <f>IF(N253="snížená",J253,0)</f>
        <v>0</v>
      </c>
      <c r="BG253" s="190">
        <f>IF(N253="zákl. přenesená",J253,0)</f>
        <v>0</v>
      </c>
      <c r="BH253" s="190">
        <f>IF(N253="sníž. přenesená",J253,0)</f>
        <v>0</v>
      </c>
      <c r="BI253" s="190">
        <f>IF(N253="nulová",J253,0)</f>
        <v>0</v>
      </c>
      <c r="BJ253" s="18" t="s">
        <v>79</v>
      </c>
      <c r="BK253" s="190">
        <f>ROUND(I253*H253,2)</f>
        <v>0</v>
      </c>
      <c r="BL253" s="18" t="s">
        <v>184</v>
      </c>
      <c r="BM253" s="189" t="s">
        <v>2371</v>
      </c>
    </row>
    <row r="254" spans="2:65" s="1" customFormat="1" ht="36" customHeight="1">
      <c r="B254" s="177"/>
      <c r="C254" s="178" t="s">
        <v>1531</v>
      </c>
      <c r="D254" s="178" t="s">
        <v>179</v>
      </c>
      <c r="E254" s="179" t="s">
        <v>4158</v>
      </c>
      <c r="F254" s="180" t="s">
        <v>4159</v>
      </c>
      <c r="G254" s="181" t="s">
        <v>3930</v>
      </c>
      <c r="H254" s="182">
        <v>16</v>
      </c>
      <c r="I254" s="183"/>
      <c r="J254" s="184">
        <f>ROUND(I254*H254,2)</f>
        <v>0</v>
      </c>
      <c r="K254" s="180" t="s">
        <v>3</v>
      </c>
      <c r="L254" s="37"/>
      <c r="M254" s="185" t="s">
        <v>3</v>
      </c>
      <c r="N254" s="186" t="s">
        <v>43</v>
      </c>
      <c r="O254" s="70"/>
      <c r="P254" s="187">
        <f>O254*H254</f>
        <v>0</v>
      </c>
      <c r="Q254" s="187">
        <v>0</v>
      </c>
      <c r="R254" s="187">
        <f>Q254*H254</f>
        <v>0</v>
      </c>
      <c r="S254" s="187">
        <v>0</v>
      </c>
      <c r="T254" s="188">
        <f>S254*H254</f>
        <v>0</v>
      </c>
      <c r="AR254" s="189" t="s">
        <v>184</v>
      </c>
      <c r="AT254" s="189" t="s">
        <v>179</v>
      </c>
      <c r="AU254" s="189" t="s">
        <v>79</v>
      </c>
      <c r="AY254" s="18" t="s">
        <v>177</v>
      </c>
      <c r="BE254" s="190">
        <f>IF(N254="základní",J254,0)</f>
        <v>0</v>
      </c>
      <c r="BF254" s="190">
        <f>IF(N254="snížená",J254,0)</f>
        <v>0</v>
      </c>
      <c r="BG254" s="190">
        <f>IF(N254="zákl. přenesená",J254,0)</f>
        <v>0</v>
      </c>
      <c r="BH254" s="190">
        <f>IF(N254="sníž. přenesená",J254,0)</f>
        <v>0</v>
      </c>
      <c r="BI254" s="190">
        <f>IF(N254="nulová",J254,0)</f>
        <v>0</v>
      </c>
      <c r="BJ254" s="18" t="s">
        <v>79</v>
      </c>
      <c r="BK254" s="190">
        <f>ROUND(I254*H254,2)</f>
        <v>0</v>
      </c>
      <c r="BL254" s="18" t="s">
        <v>184</v>
      </c>
      <c r="BM254" s="189" t="s">
        <v>2379</v>
      </c>
    </row>
    <row r="255" spans="2:65" s="1" customFormat="1" ht="48" customHeight="1">
      <c r="B255" s="177"/>
      <c r="C255" s="178" t="s">
        <v>1536</v>
      </c>
      <c r="D255" s="178" t="s">
        <v>179</v>
      </c>
      <c r="E255" s="179" t="s">
        <v>4160</v>
      </c>
      <c r="F255" s="180" t="s">
        <v>4161</v>
      </c>
      <c r="G255" s="181" t="s">
        <v>3930</v>
      </c>
      <c r="H255" s="182">
        <v>1</v>
      </c>
      <c r="I255" s="183"/>
      <c r="J255" s="184">
        <f>ROUND(I255*H255,2)</f>
        <v>0</v>
      </c>
      <c r="K255" s="180" t="s">
        <v>3</v>
      </c>
      <c r="L255" s="37"/>
      <c r="M255" s="185" t="s">
        <v>3</v>
      </c>
      <c r="N255" s="186" t="s">
        <v>43</v>
      </c>
      <c r="O255" s="70"/>
      <c r="P255" s="187">
        <f>O255*H255</f>
        <v>0</v>
      </c>
      <c r="Q255" s="187">
        <v>0</v>
      </c>
      <c r="R255" s="187">
        <f>Q255*H255</f>
        <v>0</v>
      </c>
      <c r="S255" s="187">
        <v>0</v>
      </c>
      <c r="T255" s="188">
        <f>S255*H255</f>
        <v>0</v>
      </c>
      <c r="AR255" s="189" t="s">
        <v>184</v>
      </c>
      <c r="AT255" s="189" t="s">
        <v>179</v>
      </c>
      <c r="AU255" s="189" t="s">
        <v>79</v>
      </c>
      <c r="AY255" s="18" t="s">
        <v>177</v>
      </c>
      <c r="BE255" s="190">
        <f>IF(N255="základní",J255,0)</f>
        <v>0</v>
      </c>
      <c r="BF255" s="190">
        <f>IF(N255="snížená",J255,0)</f>
        <v>0</v>
      </c>
      <c r="BG255" s="190">
        <f>IF(N255="zákl. přenesená",J255,0)</f>
        <v>0</v>
      </c>
      <c r="BH255" s="190">
        <f>IF(N255="sníž. přenesená",J255,0)</f>
        <v>0</v>
      </c>
      <c r="BI255" s="190">
        <f>IF(N255="nulová",J255,0)</f>
        <v>0</v>
      </c>
      <c r="BJ255" s="18" t="s">
        <v>79</v>
      </c>
      <c r="BK255" s="190">
        <f>ROUND(I255*H255,2)</f>
        <v>0</v>
      </c>
      <c r="BL255" s="18" t="s">
        <v>184</v>
      </c>
      <c r="BM255" s="189" t="s">
        <v>2388</v>
      </c>
    </row>
    <row r="256" spans="2:65" s="1" customFormat="1" ht="24" customHeight="1">
      <c r="B256" s="177"/>
      <c r="C256" s="178" t="s">
        <v>1541</v>
      </c>
      <c r="D256" s="178" t="s">
        <v>179</v>
      </c>
      <c r="E256" s="179" t="s">
        <v>4162</v>
      </c>
      <c r="F256" s="180" t="s">
        <v>4163</v>
      </c>
      <c r="G256" s="181" t="s">
        <v>3930</v>
      </c>
      <c r="H256" s="182">
        <v>12</v>
      </c>
      <c r="I256" s="183"/>
      <c r="J256" s="184">
        <f>ROUND(I256*H256,2)</f>
        <v>0</v>
      </c>
      <c r="K256" s="180" t="s">
        <v>3</v>
      </c>
      <c r="L256" s="37"/>
      <c r="M256" s="185" t="s">
        <v>3</v>
      </c>
      <c r="N256" s="186" t="s">
        <v>43</v>
      </c>
      <c r="O256" s="70"/>
      <c r="P256" s="187">
        <f>O256*H256</f>
        <v>0</v>
      </c>
      <c r="Q256" s="187">
        <v>0</v>
      </c>
      <c r="R256" s="187">
        <f>Q256*H256</f>
        <v>0</v>
      </c>
      <c r="S256" s="187">
        <v>0</v>
      </c>
      <c r="T256" s="188">
        <f>S256*H256</f>
        <v>0</v>
      </c>
      <c r="AR256" s="189" t="s">
        <v>184</v>
      </c>
      <c r="AT256" s="189" t="s">
        <v>179</v>
      </c>
      <c r="AU256" s="189" t="s">
        <v>79</v>
      </c>
      <c r="AY256" s="18" t="s">
        <v>177</v>
      </c>
      <c r="BE256" s="190">
        <f>IF(N256="základní",J256,0)</f>
        <v>0</v>
      </c>
      <c r="BF256" s="190">
        <f>IF(N256="snížená",J256,0)</f>
        <v>0</v>
      </c>
      <c r="BG256" s="190">
        <f>IF(N256="zákl. přenesená",J256,0)</f>
        <v>0</v>
      </c>
      <c r="BH256" s="190">
        <f>IF(N256="sníž. přenesená",J256,0)</f>
        <v>0</v>
      </c>
      <c r="BI256" s="190">
        <f>IF(N256="nulová",J256,0)</f>
        <v>0</v>
      </c>
      <c r="BJ256" s="18" t="s">
        <v>79</v>
      </c>
      <c r="BK256" s="190">
        <f>ROUND(I256*H256,2)</f>
        <v>0</v>
      </c>
      <c r="BL256" s="18" t="s">
        <v>184</v>
      </c>
      <c r="BM256" s="189" t="s">
        <v>2398</v>
      </c>
    </row>
    <row r="257" spans="2:65" s="1" customFormat="1" ht="24" customHeight="1">
      <c r="B257" s="177"/>
      <c r="C257" s="178" t="s">
        <v>1550</v>
      </c>
      <c r="D257" s="178" t="s">
        <v>179</v>
      </c>
      <c r="E257" s="179" t="s">
        <v>4164</v>
      </c>
      <c r="F257" s="180" t="s">
        <v>4165</v>
      </c>
      <c r="G257" s="181" t="s">
        <v>3930</v>
      </c>
      <c r="H257" s="182">
        <v>8</v>
      </c>
      <c r="I257" s="183"/>
      <c r="J257" s="184">
        <f>ROUND(I257*H257,2)</f>
        <v>0</v>
      </c>
      <c r="K257" s="180" t="s">
        <v>3</v>
      </c>
      <c r="L257" s="37"/>
      <c r="M257" s="185" t="s">
        <v>3</v>
      </c>
      <c r="N257" s="186" t="s">
        <v>43</v>
      </c>
      <c r="O257" s="70"/>
      <c r="P257" s="187">
        <f>O257*H257</f>
        <v>0</v>
      </c>
      <c r="Q257" s="187">
        <v>0</v>
      </c>
      <c r="R257" s="187">
        <f>Q257*H257</f>
        <v>0</v>
      </c>
      <c r="S257" s="187">
        <v>0</v>
      </c>
      <c r="T257" s="188">
        <f>S257*H257</f>
        <v>0</v>
      </c>
      <c r="AR257" s="189" t="s">
        <v>184</v>
      </c>
      <c r="AT257" s="189" t="s">
        <v>179</v>
      </c>
      <c r="AU257" s="189" t="s">
        <v>79</v>
      </c>
      <c r="AY257" s="18" t="s">
        <v>177</v>
      </c>
      <c r="BE257" s="190">
        <f>IF(N257="základní",J257,0)</f>
        <v>0</v>
      </c>
      <c r="BF257" s="190">
        <f>IF(N257="snížená",J257,0)</f>
        <v>0</v>
      </c>
      <c r="BG257" s="190">
        <f>IF(N257="zákl. přenesená",J257,0)</f>
        <v>0</v>
      </c>
      <c r="BH257" s="190">
        <f>IF(N257="sníž. přenesená",J257,0)</f>
        <v>0</v>
      </c>
      <c r="BI257" s="190">
        <f>IF(N257="nulová",J257,0)</f>
        <v>0</v>
      </c>
      <c r="BJ257" s="18" t="s">
        <v>79</v>
      </c>
      <c r="BK257" s="190">
        <f>ROUND(I257*H257,2)</f>
        <v>0</v>
      </c>
      <c r="BL257" s="18" t="s">
        <v>184</v>
      </c>
      <c r="BM257" s="189" t="s">
        <v>2407</v>
      </c>
    </row>
    <row r="258" spans="2:63" s="11" customFormat="1" ht="25.9" customHeight="1">
      <c r="B258" s="164"/>
      <c r="D258" s="165" t="s">
        <v>71</v>
      </c>
      <c r="E258" s="166" t="s">
        <v>4166</v>
      </c>
      <c r="F258" s="166" t="s">
        <v>4167</v>
      </c>
      <c r="I258" s="167"/>
      <c r="J258" s="168">
        <f>BK258</f>
        <v>0</v>
      </c>
      <c r="L258" s="164"/>
      <c r="M258" s="169"/>
      <c r="N258" s="170"/>
      <c r="O258" s="170"/>
      <c r="P258" s="171">
        <f>SUM(P259:P262)</f>
        <v>0</v>
      </c>
      <c r="Q258" s="170"/>
      <c r="R258" s="171">
        <f>SUM(R259:R262)</f>
        <v>0</v>
      </c>
      <c r="S258" s="170"/>
      <c r="T258" s="172">
        <f>SUM(T259:T262)</f>
        <v>0</v>
      </c>
      <c r="AR258" s="165" t="s">
        <v>79</v>
      </c>
      <c r="AT258" s="173" t="s">
        <v>71</v>
      </c>
      <c r="AU258" s="173" t="s">
        <v>72</v>
      </c>
      <c r="AY258" s="165" t="s">
        <v>177</v>
      </c>
      <c r="BK258" s="174">
        <f>SUM(BK259:BK262)</f>
        <v>0</v>
      </c>
    </row>
    <row r="259" spans="2:65" s="1" customFormat="1" ht="16.5" customHeight="1">
      <c r="B259" s="177"/>
      <c r="C259" s="178" t="s">
        <v>1628</v>
      </c>
      <c r="D259" s="178" t="s">
        <v>179</v>
      </c>
      <c r="E259" s="179" t="s">
        <v>4168</v>
      </c>
      <c r="F259" s="180" t="s">
        <v>4169</v>
      </c>
      <c r="G259" s="181" t="s">
        <v>494</v>
      </c>
      <c r="H259" s="182">
        <v>50</v>
      </c>
      <c r="I259" s="183"/>
      <c r="J259" s="184">
        <f>ROUND(I259*H259,2)</f>
        <v>0</v>
      </c>
      <c r="K259" s="180" t="s">
        <v>3</v>
      </c>
      <c r="L259" s="37"/>
      <c r="M259" s="185" t="s">
        <v>3</v>
      </c>
      <c r="N259" s="186" t="s">
        <v>43</v>
      </c>
      <c r="O259" s="70"/>
      <c r="P259" s="187">
        <f>O259*H259</f>
        <v>0</v>
      </c>
      <c r="Q259" s="187">
        <v>0</v>
      </c>
      <c r="R259" s="187">
        <f>Q259*H259</f>
        <v>0</v>
      </c>
      <c r="S259" s="187">
        <v>0</v>
      </c>
      <c r="T259" s="188">
        <f>S259*H259</f>
        <v>0</v>
      </c>
      <c r="AR259" s="189" t="s">
        <v>184</v>
      </c>
      <c r="AT259" s="189" t="s">
        <v>179</v>
      </c>
      <c r="AU259" s="189" t="s">
        <v>79</v>
      </c>
      <c r="AY259" s="18" t="s">
        <v>177</v>
      </c>
      <c r="BE259" s="190">
        <f>IF(N259="základní",J259,0)</f>
        <v>0</v>
      </c>
      <c r="BF259" s="190">
        <f>IF(N259="snížená",J259,0)</f>
        <v>0</v>
      </c>
      <c r="BG259" s="190">
        <f>IF(N259="zákl. přenesená",J259,0)</f>
        <v>0</v>
      </c>
      <c r="BH259" s="190">
        <f>IF(N259="sníž. přenesená",J259,0)</f>
        <v>0</v>
      </c>
      <c r="BI259" s="190">
        <f>IF(N259="nulová",J259,0)</f>
        <v>0</v>
      </c>
      <c r="BJ259" s="18" t="s">
        <v>79</v>
      </c>
      <c r="BK259" s="190">
        <f>ROUND(I259*H259,2)</f>
        <v>0</v>
      </c>
      <c r="BL259" s="18" t="s">
        <v>184</v>
      </c>
      <c r="BM259" s="189" t="s">
        <v>2416</v>
      </c>
    </row>
    <row r="260" spans="2:65" s="1" customFormat="1" ht="16.5" customHeight="1">
      <c r="B260" s="177"/>
      <c r="C260" s="178" t="s">
        <v>1633</v>
      </c>
      <c r="D260" s="178" t="s">
        <v>179</v>
      </c>
      <c r="E260" s="179" t="s">
        <v>4170</v>
      </c>
      <c r="F260" s="180" t="s">
        <v>4171</v>
      </c>
      <c r="G260" s="181" t="s">
        <v>3930</v>
      </c>
      <c r="H260" s="182">
        <v>30</v>
      </c>
      <c r="I260" s="183"/>
      <c r="J260" s="184">
        <f>ROUND(I260*H260,2)</f>
        <v>0</v>
      </c>
      <c r="K260" s="180" t="s">
        <v>3</v>
      </c>
      <c r="L260" s="37"/>
      <c r="M260" s="185" t="s">
        <v>3</v>
      </c>
      <c r="N260" s="186" t="s">
        <v>43</v>
      </c>
      <c r="O260" s="70"/>
      <c r="P260" s="187">
        <f>O260*H260</f>
        <v>0</v>
      </c>
      <c r="Q260" s="187">
        <v>0</v>
      </c>
      <c r="R260" s="187">
        <f>Q260*H260</f>
        <v>0</v>
      </c>
      <c r="S260" s="187">
        <v>0</v>
      </c>
      <c r="T260" s="188">
        <f>S260*H260</f>
        <v>0</v>
      </c>
      <c r="AR260" s="189" t="s">
        <v>184</v>
      </c>
      <c r="AT260" s="189" t="s">
        <v>179</v>
      </c>
      <c r="AU260" s="189" t="s">
        <v>79</v>
      </c>
      <c r="AY260" s="18" t="s">
        <v>177</v>
      </c>
      <c r="BE260" s="190">
        <f>IF(N260="základní",J260,0)</f>
        <v>0</v>
      </c>
      <c r="BF260" s="190">
        <f>IF(N260="snížená",J260,0)</f>
        <v>0</v>
      </c>
      <c r="BG260" s="190">
        <f>IF(N260="zákl. přenesená",J260,0)</f>
        <v>0</v>
      </c>
      <c r="BH260" s="190">
        <f>IF(N260="sníž. přenesená",J260,0)</f>
        <v>0</v>
      </c>
      <c r="BI260" s="190">
        <f>IF(N260="nulová",J260,0)</f>
        <v>0</v>
      </c>
      <c r="BJ260" s="18" t="s">
        <v>79</v>
      </c>
      <c r="BK260" s="190">
        <f>ROUND(I260*H260,2)</f>
        <v>0</v>
      </c>
      <c r="BL260" s="18" t="s">
        <v>184</v>
      </c>
      <c r="BM260" s="189" t="s">
        <v>2424</v>
      </c>
    </row>
    <row r="261" spans="2:65" s="1" customFormat="1" ht="16.5" customHeight="1">
      <c r="B261" s="177"/>
      <c r="C261" s="178" t="s">
        <v>1637</v>
      </c>
      <c r="D261" s="178" t="s">
        <v>179</v>
      </c>
      <c r="E261" s="179" t="s">
        <v>4172</v>
      </c>
      <c r="F261" s="180" t="s">
        <v>4173</v>
      </c>
      <c r="G261" s="181" t="s">
        <v>3930</v>
      </c>
      <c r="H261" s="182">
        <v>6</v>
      </c>
      <c r="I261" s="183"/>
      <c r="J261" s="184">
        <f>ROUND(I261*H261,2)</f>
        <v>0</v>
      </c>
      <c r="K261" s="180" t="s">
        <v>3</v>
      </c>
      <c r="L261" s="37"/>
      <c r="M261" s="185" t="s">
        <v>3</v>
      </c>
      <c r="N261" s="186" t="s">
        <v>43</v>
      </c>
      <c r="O261" s="70"/>
      <c r="P261" s="187">
        <f>O261*H261</f>
        <v>0</v>
      </c>
      <c r="Q261" s="187">
        <v>0</v>
      </c>
      <c r="R261" s="187">
        <f>Q261*H261</f>
        <v>0</v>
      </c>
      <c r="S261" s="187">
        <v>0</v>
      </c>
      <c r="T261" s="188">
        <f>S261*H261</f>
        <v>0</v>
      </c>
      <c r="AR261" s="189" t="s">
        <v>184</v>
      </c>
      <c r="AT261" s="189" t="s">
        <v>179</v>
      </c>
      <c r="AU261" s="189" t="s">
        <v>79</v>
      </c>
      <c r="AY261" s="18" t="s">
        <v>177</v>
      </c>
      <c r="BE261" s="190">
        <f>IF(N261="základní",J261,0)</f>
        <v>0</v>
      </c>
      <c r="BF261" s="190">
        <f>IF(N261="snížená",J261,0)</f>
        <v>0</v>
      </c>
      <c r="BG261" s="190">
        <f>IF(N261="zákl. přenesená",J261,0)</f>
        <v>0</v>
      </c>
      <c r="BH261" s="190">
        <f>IF(N261="sníž. přenesená",J261,0)</f>
        <v>0</v>
      </c>
      <c r="BI261" s="190">
        <f>IF(N261="nulová",J261,0)</f>
        <v>0</v>
      </c>
      <c r="BJ261" s="18" t="s">
        <v>79</v>
      </c>
      <c r="BK261" s="190">
        <f>ROUND(I261*H261,2)</f>
        <v>0</v>
      </c>
      <c r="BL261" s="18" t="s">
        <v>184</v>
      </c>
      <c r="BM261" s="189" t="s">
        <v>2433</v>
      </c>
    </row>
    <row r="262" spans="2:65" s="1" customFormat="1" ht="16.5" customHeight="1">
      <c r="B262" s="177"/>
      <c r="C262" s="178" t="s">
        <v>1644</v>
      </c>
      <c r="D262" s="178" t="s">
        <v>179</v>
      </c>
      <c r="E262" s="179" t="s">
        <v>4174</v>
      </c>
      <c r="F262" s="180" t="s">
        <v>4175</v>
      </c>
      <c r="G262" s="181" t="s">
        <v>3930</v>
      </c>
      <c r="H262" s="182">
        <v>3</v>
      </c>
      <c r="I262" s="183"/>
      <c r="J262" s="184">
        <f>ROUND(I262*H262,2)</f>
        <v>0</v>
      </c>
      <c r="K262" s="180" t="s">
        <v>3</v>
      </c>
      <c r="L262" s="37"/>
      <c r="M262" s="185" t="s">
        <v>3</v>
      </c>
      <c r="N262" s="186" t="s">
        <v>43</v>
      </c>
      <c r="O262" s="70"/>
      <c r="P262" s="187">
        <f>O262*H262</f>
        <v>0</v>
      </c>
      <c r="Q262" s="187">
        <v>0</v>
      </c>
      <c r="R262" s="187">
        <f>Q262*H262</f>
        <v>0</v>
      </c>
      <c r="S262" s="187">
        <v>0</v>
      </c>
      <c r="T262" s="188">
        <f>S262*H262</f>
        <v>0</v>
      </c>
      <c r="AR262" s="189" t="s">
        <v>184</v>
      </c>
      <c r="AT262" s="189" t="s">
        <v>179</v>
      </c>
      <c r="AU262" s="189" t="s">
        <v>79</v>
      </c>
      <c r="AY262" s="18" t="s">
        <v>177</v>
      </c>
      <c r="BE262" s="190">
        <f>IF(N262="základní",J262,0)</f>
        <v>0</v>
      </c>
      <c r="BF262" s="190">
        <f>IF(N262="snížená",J262,0)</f>
        <v>0</v>
      </c>
      <c r="BG262" s="190">
        <f>IF(N262="zákl. přenesená",J262,0)</f>
        <v>0</v>
      </c>
      <c r="BH262" s="190">
        <f>IF(N262="sníž. přenesená",J262,0)</f>
        <v>0</v>
      </c>
      <c r="BI262" s="190">
        <f>IF(N262="nulová",J262,0)</f>
        <v>0</v>
      </c>
      <c r="BJ262" s="18" t="s">
        <v>79</v>
      </c>
      <c r="BK262" s="190">
        <f>ROUND(I262*H262,2)</f>
        <v>0</v>
      </c>
      <c r="BL262" s="18" t="s">
        <v>184</v>
      </c>
      <c r="BM262" s="189" t="s">
        <v>2442</v>
      </c>
    </row>
    <row r="263" spans="2:63" s="11" customFormat="1" ht="25.9" customHeight="1">
      <c r="B263" s="164"/>
      <c r="D263" s="165" t="s">
        <v>71</v>
      </c>
      <c r="E263" s="166" t="s">
        <v>4176</v>
      </c>
      <c r="F263" s="166" t="s">
        <v>4177</v>
      </c>
      <c r="I263" s="167"/>
      <c r="J263" s="168">
        <f>BK263</f>
        <v>0</v>
      </c>
      <c r="L263" s="164"/>
      <c r="M263" s="169"/>
      <c r="N263" s="170"/>
      <c r="O263" s="170"/>
      <c r="P263" s="171">
        <f>SUM(P264:P300)</f>
        <v>0</v>
      </c>
      <c r="Q263" s="170"/>
      <c r="R263" s="171">
        <f>SUM(R264:R300)</f>
        <v>0</v>
      </c>
      <c r="S263" s="170"/>
      <c r="T263" s="172">
        <f>SUM(T264:T300)</f>
        <v>0</v>
      </c>
      <c r="AR263" s="165" t="s">
        <v>79</v>
      </c>
      <c r="AT263" s="173" t="s">
        <v>71</v>
      </c>
      <c r="AU263" s="173" t="s">
        <v>72</v>
      </c>
      <c r="AY263" s="165" t="s">
        <v>177</v>
      </c>
      <c r="BK263" s="174">
        <f>SUM(BK264:BK300)</f>
        <v>0</v>
      </c>
    </row>
    <row r="264" spans="2:65" s="1" customFormat="1" ht="16.5" customHeight="1">
      <c r="B264" s="177"/>
      <c r="C264" s="178" t="s">
        <v>1649</v>
      </c>
      <c r="D264" s="178" t="s">
        <v>179</v>
      </c>
      <c r="E264" s="179" t="s">
        <v>4178</v>
      </c>
      <c r="F264" s="180" t="s">
        <v>4179</v>
      </c>
      <c r="G264" s="181" t="s">
        <v>3726</v>
      </c>
      <c r="H264" s="182">
        <v>1200</v>
      </c>
      <c r="I264" s="183"/>
      <c r="J264" s="184">
        <f>ROUND(I264*H264,2)</f>
        <v>0</v>
      </c>
      <c r="K264" s="180" t="s">
        <v>3</v>
      </c>
      <c r="L264" s="37"/>
      <c r="M264" s="185" t="s">
        <v>3</v>
      </c>
      <c r="N264" s="186" t="s">
        <v>43</v>
      </c>
      <c r="O264" s="70"/>
      <c r="P264" s="187">
        <f>O264*H264</f>
        <v>0</v>
      </c>
      <c r="Q264" s="187">
        <v>0</v>
      </c>
      <c r="R264" s="187">
        <f>Q264*H264</f>
        <v>0</v>
      </c>
      <c r="S264" s="187">
        <v>0</v>
      </c>
      <c r="T264" s="188">
        <f>S264*H264</f>
        <v>0</v>
      </c>
      <c r="AR264" s="189" t="s">
        <v>184</v>
      </c>
      <c r="AT264" s="189" t="s">
        <v>179</v>
      </c>
      <c r="AU264" s="189" t="s">
        <v>79</v>
      </c>
      <c r="AY264" s="18" t="s">
        <v>177</v>
      </c>
      <c r="BE264" s="190">
        <f>IF(N264="základní",J264,0)</f>
        <v>0</v>
      </c>
      <c r="BF264" s="190">
        <f>IF(N264="snížená",J264,0)</f>
        <v>0</v>
      </c>
      <c r="BG264" s="190">
        <f>IF(N264="zákl. přenesená",J264,0)</f>
        <v>0</v>
      </c>
      <c r="BH264" s="190">
        <f>IF(N264="sníž. přenesená",J264,0)</f>
        <v>0</v>
      </c>
      <c r="BI264" s="190">
        <f>IF(N264="nulová",J264,0)</f>
        <v>0</v>
      </c>
      <c r="BJ264" s="18" t="s">
        <v>79</v>
      </c>
      <c r="BK264" s="190">
        <f>ROUND(I264*H264,2)</f>
        <v>0</v>
      </c>
      <c r="BL264" s="18" t="s">
        <v>184</v>
      </c>
      <c r="BM264" s="189" t="s">
        <v>2450</v>
      </c>
    </row>
    <row r="265" spans="2:65" s="1" customFormat="1" ht="16.5" customHeight="1">
      <c r="B265" s="177"/>
      <c r="C265" s="178" t="s">
        <v>1655</v>
      </c>
      <c r="D265" s="178" t="s">
        <v>179</v>
      </c>
      <c r="E265" s="179" t="s">
        <v>4180</v>
      </c>
      <c r="F265" s="180" t="s">
        <v>4181</v>
      </c>
      <c r="G265" s="181" t="s">
        <v>3726</v>
      </c>
      <c r="H265" s="182">
        <v>140</v>
      </c>
      <c r="I265" s="183"/>
      <c r="J265" s="184">
        <f>ROUND(I265*H265,2)</f>
        <v>0</v>
      </c>
      <c r="K265" s="180" t="s">
        <v>3</v>
      </c>
      <c r="L265" s="37"/>
      <c r="M265" s="185" t="s">
        <v>3</v>
      </c>
      <c r="N265" s="186" t="s">
        <v>43</v>
      </c>
      <c r="O265" s="70"/>
      <c r="P265" s="187">
        <f>O265*H265</f>
        <v>0</v>
      </c>
      <c r="Q265" s="187">
        <v>0</v>
      </c>
      <c r="R265" s="187">
        <f>Q265*H265</f>
        <v>0</v>
      </c>
      <c r="S265" s="187">
        <v>0</v>
      </c>
      <c r="T265" s="188">
        <f>S265*H265</f>
        <v>0</v>
      </c>
      <c r="AR265" s="189" t="s">
        <v>184</v>
      </c>
      <c r="AT265" s="189" t="s">
        <v>179</v>
      </c>
      <c r="AU265" s="189" t="s">
        <v>79</v>
      </c>
      <c r="AY265" s="18" t="s">
        <v>177</v>
      </c>
      <c r="BE265" s="190">
        <f>IF(N265="základní",J265,0)</f>
        <v>0</v>
      </c>
      <c r="BF265" s="190">
        <f>IF(N265="snížená",J265,0)</f>
        <v>0</v>
      </c>
      <c r="BG265" s="190">
        <f>IF(N265="zákl. přenesená",J265,0)</f>
        <v>0</v>
      </c>
      <c r="BH265" s="190">
        <f>IF(N265="sníž. přenesená",J265,0)</f>
        <v>0</v>
      </c>
      <c r="BI265" s="190">
        <f>IF(N265="nulová",J265,0)</f>
        <v>0</v>
      </c>
      <c r="BJ265" s="18" t="s">
        <v>79</v>
      </c>
      <c r="BK265" s="190">
        <f>ROUND(I265*H265,2)</f>
        <v>0</v>
      </c>
      <c r="BL265" s="18" t="s">
        <v>184</v>
      </c>
      <c r="BM265" s="189" t="s">
        <v>2458</v>
      </c>
    </row>
    <row r="266" spans="2:65" s="1" customFormat="1" ht="16.5" customHeight="1">
      <c r="B266" s="177"/>
      <c r="C266" s="178" t="s">
        <v>1658</v>
      </c>
      <c r="D266" s="178" t="s">
        <v>179</v>
      </c>
      <c r="E266" s="179" t="s">
        <v>4182</v>
      </c>
      <c r="F266" s="180" t="s">
        <v>4183</v>
      </c>
      <c r="G266" s="181" t="s">
        <v>3726</v>
      </c>
      <c r="H266" s="182">
        <v>42</v>
      </c>
      <c r="I266" s="183"/>
      <c r="J266" s="184">
        <f>ROUND(I266*H266,2)</f>
        <v>0</v>
      </c>
      <c r="K266" s="180" t="s">
        <v>3</v>
      </c>
      <c r="L266" s="37"/>
      <c r="M266" s="185" t="s">
        <v>3</v>
      </c>
      <c r="N266" s="186" t="s">
        <v>43</v>
      </c>
      <c r="O266" s="70"/>
      <c r="P266" s="187">
        <f>O266*H266</f>
        <v>0</v>
      </c>
      <c r="Q266" s="187">
        <v>0</v>
      </c>
      <c r="R266" s="187">
        <f>Q266*H266</f>
        <v>0</v>
      </c>
      <c r="S266" s="187">
        <v>0</v>
      </c>
      <c r="T266" s="188">
        <f>S266*H266</f>
        <v>0</v>
      </c>
      <c r="AR266" s="189" t="s">
        <v>184</v>
      </c>
      <c r="AT266" s="189" t="s">
        <v>179</v>
      </c>
      <c r="AU266" s="189" t="s">
        <v>79</v>
      </c>
      <c r="AY266" s="18" t="s">
        <v>177</v>
      </c>
      <c r="BE266" s="190">
        <f>IF(N266="základní",J266,0)</f>
        <v>0</v>
      </c>
      <c r="BF266" s="190">
        <f>IF(N266="snížená",J266,0)</f>
        <v>0</v>
      </c>
      <c r="BG266" s="190">
        <f>IF(N266="zákl. přenesená",J266,0)</f>
        <v>0</v>
      </c>
      <c r="BH266" s="190">
        <f>IF(N266="sníž. přenesená",J266,0)</f>
        <v>0</v>
      </c>
      <c r="BI266" s="190">
        <f>IF(N266="nulová",J266,0)</f>
        <v>0</v>
      </c>
      <c r="BJ266" s="18" t="s">
        <v>79</v>
      </c>
      <c r="BK266" s="190">
        <f>ROUND(I266*H266,2)</f>
        <v>0</v>
      </c>
      <c r="BL266" s="18" t="s">
        <v>184</v>
      </c>
      <c r="BM266" s="189" t="s">
        <v>2466</v>
      </c>
    </row>
    <row r="267" spans="2:65" s="1" customFormat="1" ht="16.5" customHeight="1">
      <c r="B267" s="177"/>
      <c r="C267" s="178" t="s">
        <v>1663</v>
      </c>
      <c r="D267" s="178" t="s">
        <v>179</v>
      </c>
      <c r="E267" s="179" t="s">
        <v>4184</v>
      </c>
      <c r="F267" s="180" t="s">
        <v>4185</v>
      </c>
      <c r="G267" s="181" t="s">
        <v>3726</v>
      </c>
      <c r="H267" s="182">
        <v>23</v>
      </c>
      <c r="I267" s="183"/>
      <c r="J267" s="184">
        <f>ROUND(I267*H267,2)</f>
        <v>0</v>
      </c>
      <c r="K267" s="180" t="s">
        <v>3</v>
      </c>
      <c r="L267" s="37"/>
      <c r="M267" s="185" t="s">
        <v>3</v>
      </c>
      <c r="N267" s="186" t="s">
        <v>43</v>
      </c>
      <c r="O267" s="70"/>
      <c r="P267" s="187">
        <f>O267*H267</f>
        <v>0</v>
      </c>
      <c r="Q267" s="187">
        <v>0</v>
      </c>
      <c r="R267" s="187">
        <f>Q267*H267</f>
        <v>0</v>
      </c>
      <c r="S267" s="187">
        <v>0</v>
      </c>
      <c r="T267" s="188">
        <f>S267*H267</f>
        <v>0</v>
      </c>
      <c r="AR267" s="189" t="s">
        <v>184</v>
      </c>
      <c r="AT267" s="189" t="s">
        <v>179</v>
      </c>
      <c r="AU267" s="189" t="s">
        <v>79</v>
      </c>
      <c r="AY267" s="18" t="s">
        <v>177</v>
      </c>
      <c r="BE267" s="190">
        <f>IF(N267="základní",J267,0)</f>
        <v>0</v>
      </c>
      <c r="BF267" s="190">
        <f>IF(N267="snížená",J267,0)</f>
        <v>0</v>
      </c>
      <c r="BG267" s="190">
        <f>IF(N267="zákl. přenesená",J267,0)</f>
        <v>0</v>
      </c>
      <c r="BH267" s="190">
        <f>IF(N267="sníž. přenesená",J267,0)</f>
        <v>0</v>
      </c>
      <c r="BI267" s="190">
        <f>IF(N267="nulová",J267,0)</f>
        <v>0</v>
      </c>
      <c r="BJ267" s="18" t="s">
        <v>79</v>
      </c>
      <c r="BK267" s="190">
        <f>ROUND(I267*H267,2)</f>
        <v>0</v>
      </c>
      <c r="BL267" s="18" t="s">
        <v>184</v>
      </c>
      <c r="BM267" s="189" t="s">
        <v>2474</v>
      </c>
    </row>
    <row r="268" spans="2:65" s="1" customFormat="1" ht="36" customHeight="1">
      <c r="B268" s="177"/>
      <c r="C268" s="178" t="s">
        <v>1666</v>
      </c>
      <c r="D268" s="178" t="s">
        <v>179</v>
      </c>
      <c r="E268" s="179" t="s">
        <v>4186</v>
      </c>
      <c r="F268" s="180" t="s">
        <v>4187</v>
      </c>
      <c r="G268" s="181" t="s">
        <v>3726</v>
      </c>
      <c r="H268" s="182">
        <v>32</v>
      </c>
      <c r="I268" s="183"/>
      <c r="J268" s="184">
        <f>ROUND(I268*H268,2)</f>
        <v>0</v>
      </c>
      <c r="K268" s="180" t="s">
        <v>3</v>
      </c>
      <c r="L268" s="37"/>
      <c r="M268" s="185" t="s">
        <v>3</v>
      </c>
      <c r="N268" s="186" t="s">
        <v>43</v>
      </c>
      <c r="O268" s="70"/>
      <c r="P268" s="187">
        <f>O268*H268</f>
        <v>0</v>
      </c>
      <c r="Q268" s="187">
        <v>0</v>
      </c>
      <c r="R268" s="187">
        <f>Q268*H268</f>
        <v>0</v>
      </c>
      <c r="S268" s="187">
        <v>0</v>
      </c>
      <c r="T268" s="188">
        <f>S268*H268</f>
        <v>0</v>
      </c>
      <c r="AR268" s="189" t="s">
        <v>184</v>
      </c>
      <c r="AT268" s="189" t="s">
        <v>179</v>
      </c>
      <c r="AU268" s="189" t="s">
        <v>79</v>
      </c>
      <c r="AY268" s="18" t="s">
        <v>177</v>
      </c>
      <c r="BE268" s="190">
        <f>IF(N268="základní",J268,0)</f>
        <v>0</v>
      </c>
      <c r="BF268" s="190">
        <f>IF(N268="snížená",J268,0)</f>
        <v>0</v>
      </c>
      <c r="BG268" s="190">
        <f>IF(N268="zákl. přenesená",J268,0)</f>
        <v>0</v>
      </c>
      <c r="BH268" s="190">
        <f>IF(N268="sníž. přenesená",J268,0)</f>
        <v>0</v>
      </c>
      <c r="BI268" s="190">
        <f>IF(N268="nulová",J268,0)</f>
        <v>0</v>
      </c>
      <c r="BJ268" s="18" t="s">
        <v>79</v>
      </c>
      <c r="BK268" s="190">
        <f>ROUND(I268*H268,2)</f>
        <v>0</v>
      </c>
      <c r="BL268" s="18" t="s">
        <v>184</v>
      </c>
      <c r="BM268" s="189" t="s">
        <v>2482</v>
      </c>
    </row>
    <row r="269" spans="2:65" s="1" customFormat="1" ht="24" customHeight="1">
      <c r="B269" s="177"/>
      <c r="C269" s="178" t="s">
        <v>1672</v>
      </c>
      <c r="D269" s="178" t="s">
        <v>179</v>
      </c>
      <c r="E269" s="179" t="s">
        <v>4188</v>
      </c>
      <c r="F269" s="180" t="s">
        <v>4189</v>
      </c>
      <c r="G269" s="181" t="s">
        <v>3726</v>
      </c>
      <c r="H269" s="182">
        <v>20</v>
      </c>
      <c r="I269" s="183"/>
      <c r="J269" s="184">
        <f>ROUND(I269*H269,2)</f>
        <v>0</v>
      </c>
      <c r="K269" s="180" t="s">
        <v>3</v>
      </c>
      <c r="L269" s="37"/>
      <c r="M269" s="185" t="s">
        <v>3</v>
      </c>
      <c r="N269" s="186" t="s">
        <v>43</v>
      </c>
      <c r="O269" s="70"/>
      <c r="P269" s="187">
        <f>O269*H269</f>
        <v>0</v>
      </c>
      <c r="Q269" s="187">
        <v>0</v>
      </c>
      <c r="R269" s="187">
        <f>Q269*H269</f>
        <v>0</v>
      </c>
      <c r="S269" s="187">
        <v>0</v>
      </c>
      <c r="T269" s="188">
        <f>S269*H269</f>
        <v>0</v>
      </c>
      <c r="AR269" s="189" t="s">
        <v>184</v>
      </c>
      <c r="AT269" s="189" t="s">
        <v>179</v>
      </c>
      <c r="AU269" s="189" t="s">
        <v>79</v>
      </c>
      <c r="AY269" s="18" t="s">
        <v>177</v>
      </c>
      <c r="BE269" s="190">
        <f>IF(N269="základní",J269,0)</f>
        <v>0</v>
      </c>
      <c r="BF269" s="190">
        <f>IF(N269="snížená",J269,0)</f>
        <v>0</v>
      </c>
      <c r="BG269" s="190">
        <f>IF(N269="zákl. přenesená",J269,0)</f>
        <v>0</v>
      </c>
      <c r="BH269" s="190">
        <f>IF(N269="sníž. přenesená",J269,0)</f>
        <v>0</v>
      </c>
      <c r="BI269" s="190">
        <f>IF(N269="nulová",J269,0)</f>
        <v>0</v>
      </c>
      <c r="BJ269" s="18" t="s">
        <v>79</v>
      </c>
      <c r="BK269" s="190">
        <f>ROUND(I269*H269,2)</f>
        <v>0</v>
      </c>
      <c r="BL269" s="18" t="s">
        <v>184</v>
      </c>
      <c r="BM269" s="189" t="s">
        <v>2490</v>
      </c>
    </row>
    <row r="270" spans="2:65" s="1" customFormat="1" ht="60" customHeight="1">
      <c r="B270" s="177"/>
      <c r="C270" s="178" t="s">
        <v>1677</v>
      </c>
      <c r="D270" s="178" t="s">
        <v>179</v>
      </c>
      <c r="E270" s="179" t="s">
        <v>4190</v>
      </c>
      <c r="F270" s="180" t="s">
        <v>4191</v>
      </c>
      <c r="G270" s="181" t="s">
        <v>3726</v>
      </c>
      <c r="H270" s="182">
        <v>42</v>
      </c>
      <c r="I270" s="183"/>
      <c r="J270" s="184">
        <f>ROUND(I270*H270,2)</f>
        <v>0</v>
      </c>
      <c r="K270" s="180" t="s">
        <v>3</v>
      </c>
      <c r="L270" s="37"/>
      <c r="M270" s="185" t="s">
        <v>3</v>
      </c>
      <c r="N270" s="186" t="s">
        <v>43</v>
      </c>
      <c r="O270" s="70"/>
      <c r="P270" s="187">
        <f>O270*H270</f>
        <v>0</v>
      </c>
      <c r="Q270" s="187">
        <v>0</v>
      </c>
      <c r="R270" s="187">
        <f>Q270*H270</f>
        <v>0</v>
      </c>
      <c r="S270" s="187">
        <v>0</v>
      </c>
      <c r="T270" s="188">
        <f>S270*H270</f>
        <v>0</v>
      </c>
      <c r="AR270" s="189" t="s">
        <v>184</v>
      </c>
      <c r="AT270" s="189" t="s">
        <v>179</v>
      </c>
      <c r="AU270" s="189" t="s">
        <v>79</v>
      </c>
      <c r="AY270" s="18" t="s">
        <v>177</v>
      </c>
      <c r="BE270" s="190">
        <f>IF(N270="základní",J270,0)</f>
        <v>0</v>
      </c>
      <c r="BF270" s="190">
        <f>IF(N270="snížená",J270,0)</f>
        <v>0</v>
      </c>
      <c r="BG270" s="190">
        <f>IF(N270="zákl. přenesená",J270,0)</f>
        <v>0</v>
      </c>
      <c r="BH270" s="190">
        <f>IF(N270="sníž. přenesená",J270,0)</f>
        <v>0</v>
      </c>
      <c r="BI270" s="190">
        <f>IF(N270="nulová",J270,0)</f>
        <v>0</v>
      </c>
      <c r="BJ270" s="18" t="s">
        <v>79</v>
      </c>
      <c r="BK270" s="190">
        <f>ROUND(I270*H270,2)</f>
        <v>0</v>
      </c>
      <c r="BL270" s="18" t="s">
        <v>184</v>
      </c>
      <c r="BM270" s="189" t="s">
        <v>2498</v>
      </c>
    </row>
    <row r="271" spans="2:65" s="1" customFormat="1" ht="16.5" customHeight="1">
      <c r="B271" s="177"/>
      <c r="C271" s="178" t="s">
        <v>1681</v>
      </c>
      <c r="D271" s="178" t="s">
        <v>179</v>
      </c>
      <c r="E271" s="179" t="s">
        <v>4192</v>
      </c>
      <c r="F271" s="180" t="s">
        <v>4193</v>
      </c>
      <c r="G271" s="181" t="s">
        <v>3726</v>
      </c>
      <c r="H271" s="182">
        <v>40</v>
      </c>
      <c r="I271" s="183"/>
      <c r="J271" s="184">
        <f>ROUND(I271*H271,2)</f>
        <v>0</v>
      </c>
      <c r="K271" s="180" t="s">
        <v>3</v>
      </c>
      <c r="L271" s="37"/>
      <c r="M271" s="185" t="s">
        <v>3</v>
      </c>
      <c r="N271" s="186" t="s">
        <v>43</v>
      </c>
      <c r="O271" s="70"/>
      <c r="P271" s="187">
        <f>O271*H271</f>
        <v>0</v>
      </c>
      <c r="Q271" s="187">
        <v>0</v>
      </c>
      <c r="R271" s="187">
        <f>Q271*H271</f>
        <v>0</v>
      </c>
      <c r="S271" s="187">
        <v>0</v>
      </c>
      <c r="T271" s="188">
        <f>S271*H271</f>
        <v>0</v>
      </c>
      <c r="AR271" s="189" t="s">
        <v>184</v>
      </c>
      <c r="AT271" s="189" t="s">
        <v>179</v>
      </c>
      <c r="AU271" s="189" t="s">
        <v>79</v>
      </c>
      <c r="AY271" s="18" t="s">
        <v>177</v>
      </c>
      <c r="BE271" s="190">
        <f>IF(N271="základní",J271,0)</f>
        <v>0</v>
      </c>
      <c r="BF271" s="190">
        <f>IF(N271="snížená",J271,0)</f>
        <v>0</v>
      </c>
      <c r="BG271" s="190">
        <f>IF(N271="zákl. přenesená",J271,0)</f>
        <v>0</v>
      </c>
      <c r="BH271" s="190">
        <f>IF(N271="sníž. přenesená",J271,0)</f>
        <v>0</v>
      </c>
      <c r="BI271" s="190">
        <f>IF(N271="nulová",J271,0)</f>
        <v>0</v>
      </c>
      <c r="BJ271" s="18" t="s">
        <v>79</v>
      </c>
      <c r="BK271" s="190">
        <f>ROUND(I271*H271,2)</f>
        <v>0</v>
      </c>
      <c r="BL271" s="18" t="s">
        <v>184</v>
      </c>
      <c r="BM271" s="189" t="s">
        <v>2506</v>
      </c>
    </row>
    <row r="272" spans="2:65" s="1" customFormat="1" ht="36" customHeight="1">
      <c r="B272" s="177"/>
      <c r="C272" s="178" t="s">
        <v>1686</v>
      </c>
      <c r="D272" s="178" t="s">
        <v>179</v>
      </c>
      <c r="E272" s="179" t="s">
        <v>4194</v>
      </c>
      <c r="F272" s="180" t="s">
        <v>4195</v>
      </c>
      <c r="G272" s="181" t="s">
        <v>3726</v>
      </c>
      <c r="H272" s="182">
        <v>6</v>
      </c>
      <c r="I272" s="183"/>
      <c r="J272" s="184">
        <f>ROUND(I272*H272,2)</f>
        <v>0</v>
      </c>
      <c r="K272" s="180" t="s">
        <v>3</v>
      </c>
      <c r="L272" s="37"/>
      <c r="M272" s="185" t="s">
        <v>3</v>
      </c>
      <c r="N272" s="186" t="s">
        <v>43</v>
      </c>
      <c r="O272" s="70"/>
      <c r="P272" s="187">
        <f>O272*H272</f>
        <v>0</v>
      </c>
      <c r="Q272" s="187">
        <v>0</v>
      </c>
      <c r="R272" s="187">
        <f>Q272*H272</f>
        <v>0</v>
      </c>
      <c r="S272" s="187">
        <v>0</v>
      </c>
      <c r="T272" s="188">
        <f>S272*H272</f>
        <v>0</v>
      </c>
      <c r="AR272" s="189" t="s">
        <v>184</v>
      </c>
      <c r="AT272" s="189" t="s">
        <v>179</v>
      </c>
      <c r="AU272" s="189" t="s">
        <v>79</v>
      </c>
      <c r="AY272" s="18" t="s">
        <v>177</v>
      </c>
      <c r="BE272" s="190">
        <f>IF(N272="základní",J272,0)</f>
        <v>0</v>
      </c>
      <c r="BF272" s="190">
        <f>IF(N272="snížená",J272,0)</f>
        <v>0</v>
      </c>
      <c r="BG272" s="190">
        <f>IF(N272="zákl. přenesená",J272,0)</f>
        <v>0</v>
      </c>
      <c r="BH272" s="190">
        <f>IF(N272="sníž. přenesená",J272,0)</f>
        <v>0</v>
      </c>
      <c r="BI272" s="190">
        <f>IF(N272="nulová",J272,0)</f>
        <v>0</v>
      </c>
      <c r="BJ272" s="18" t="s">
        <v>79</v>
      </c>
      <c r="BK272" s="190">
        <f>ROUND(I272*H272,2)</f>
        <v>0</v>
      </c>
      <c r="BL272" s="18" t="s">
        <v>184</v>
      </c>
      <c r="BM272" s="189" t="s">
        <v>2514</v>
      </c>
    </row>
    <row r="273" spans="2:65" s="1" customFormat="1" ht="24" customHeight="1">
      <c r="B273" s="177"/>
      <c r="C273" s="178" t="s">
        <v>1690</v>
      </c>
      <c r="D273" s="178" t="s">
        <v>179</v>
      </c>
      <c r="E273" s="179" t="s">
        <v>4196</v>
      </c>
      <c r="F273" s="180" t="s">
        <v>4197</v>
      </c>
      <c r="G273" s="181" t="s">
        <v>3726</v>
      </c>
      <c r="H273" s="182">
        <v>80</v>
      </c>
      <c r="I273" s="183"/>
      <c r="J273" s="184">
        <f>ROUND(I273*H273,2)</f>
        <v>0</v>
      </c>
      <c r="K273" s="180" t="s">
        <v>3</v>
      </c>
      <c r="L273" s="37"/>
      <c r="M273" s="185" t="s">
        <v>3</v>
      </c>
      <c r="N273" s="186" t="s">
        <v>43</v>
      </c>
      <c r="O273" s="70"/>
      <c r="P273" s="187">
        <f>O273*H273</f>
        <v>0</v>
      </c>
      <c r="Q273" s="187">
        <v>0</v>
      </c>
      <c r="R273" s="187">
        <f>Q273*H273</f>
        <v>0</v>
      </c>
      <c r="S273" s="187">
        <v>0</v>
      </c>
      <c r="T273" s="188">
        <f>S273*H273</f>
        <v>0</v>
      </c>
      <c r="AR273" s="189" t="s">
        <v>184</v>
      </c>
      <c r="AT273" s="189" t="s">
        <v>179</v>
      </c>
      <c r="AU273" s="189" t="s">
        <v>79</v>
      </c>
      <c r="AY273" s="18" t="s">
        <v>177</v>
      </c>
      <c r="BE273" s="190">
        <f>IF(N273="základní",J273,0)</f>
        <v>0</v>
      </c>
      <c r="BF273" s="190">
        <f>IF(N273="snížená",J273,0)</f>
        <v>0</v>
      </c>
      <c r="BG273" s="190">
        <f>IF(N273="zákl. přenesená",J273,0)</f>
        <v>0</v>
      </c>
      <c r="BH273" s="190">
        <f>IF(N273="sníž. přenesená",J273,0)</f>
        <v>0</v>
      </c>
      <c r="BI273" s="190">
        <f>IF(N273="nulová",J273,0)</f>
        <v>0</v>
      </c>
      <c r="BJ273" s="18" t="s">
        <v>79</v>
      </c>
      <c r="BK273" s="190">
        <f>ROUND(I273*H273,2)</f>
        <v>0</v>
      </c>
      <c r="BL273" s="18" t="s">
        <v>184</v>
      </c>
      <c r="BM273" s="189" t="s">
        <v>2522</v>
      </c>
    </row>
    <row r="274" spans="2:65" s="1" customFormat="1" ht="24" customHeight="1">
      <c r="B274" s="177"/>
      <c r="C274" s="178" t="s">
        <v>1694</v>
      </c>
      <c r="D274" s="178" t="s">
        <v>179</v>
      </c>
      <c r="E274" s="179" t="s">
        <v>4198</v>
      </c>
      <c r="F274" s="180" t="s">
        <v>4199</v>
      </c>
      <c r="G274" s="181" t="s">
        <v>3726</v>
      </c>
      <c r="H274" s="182">
        <v>95</v>
      </c>
      <c r="I274" s="183"/>
      <c r="J274" s="184">
        <f>ROUND(I274*H274,2)</f>
        <v>0</v>
      </c>
      <c r="K274" s="180" t="s">
        <v>3</v>
      </c>
      <c r="L274" s="37"/>
      <c r="M274" s="185" t="s">
        <v>3</v>
      </c>
      <c r="N274" s="186" t="s">
        <v>43</v>
      </c>
      <c r="O274" s="70"/>
      <c r="P274" s="187">
        <f>O274*H274</f>
        <v>0</v>
      </c>
      <c r="Q274" s="187">
        <v>0</v>
      </c>
      <c r="R274" s="187">
        <f>Q274*H274</f>
        <v>0</v>
      </c>
      <c r="S274" s="187">
        <v>0</v>
      </c>
      <c r="T274" s="188">
        <f>S274*H274</f>
        <v>0</v>
      </c>
      <c r="AR274" s="189" t="s">
        <v>184</v>
      </c>
      <c r="AT274" s="189" t="s">
        <v>179</v>
      </c>
      <c r="AU274" s="189" t="s">
        <v>79</v>
      </c>
      <c r="AY274" s="18" t="s">
        <v>177</v>
      </c>
      <c r="BE274" s="190">
        <f>IF(N274="základní",J274,0)</f>
        <v>0</v>
      </c>
      <c r="BF274" s="190">
        <f>IF(N274="snížená",J274,0)</f>
        <v>0</v>
      </c>
      <c r="BG274" s="190">
        <f>IF(N274="zákl. přenesená",J274,0)</f>
        <v>0</v>
      </c>
      <c r="BH274" s="190">
        <f>IF(N274="sníž. přenesená",J274,0)</f>
        <v>0</v>
      </c>
      <c r="BI274" s="190">
        <f>IF(N274="nulová",J274,0)</f>
        <v>0</v>
      </c>
      <c r="BJ274" s="18" t="s">
        <v>79</v>
      </c>
      <c r="BK274" s="190">
        <f>ROUND(I274*H274,2)</f>
        <v>0</v>
      </c>
      <c r="BL274" s="18" t="s">
        <v>184</v>
      </c>
      <c r="BM274" s="189" t="s">
        <v>2530</v>
      </c>
    </row>
    <row r="275" spans="2:65" s="1" customFormat="1" ht="16.5" customHeight="1">
      <c r="B275" s="177"/>
      <c r="C275" s="178" t="s">
        <v>1699</v>
      </c>
      <c r="D275" s="178" t="s">
        <v>179</v>
      </c>
      <c r="E275" s="179" t="s">
        <v>4200</v>
      </c>
      <c r="F275" s="180" t="s">
        <v>4201</v>
      </c>
      <c r="G275" s="181" t="s">
        <v>3726</v>
      </c>
      <c r="H275" s="182">
        <v>95</v>
      </c>
      <c r="I275" s="183"/>
      <c r="J275" s="184">
        <f>ROUND(I275*H275,2)</f>
        <v>0</v>
      </c>
      <c r="K275" s="180" t="s">
        <v>3</v>
      </c>
      <c r="L275" s="37"/>
      <c r="M275" s="185" t="s">
        <v>3</v>
      </c>
      <c r="N275" s="186" t="s">
        <v>43</v>
      </c>
      <c r="O275" s="70"/>
      <c r="P275" s="187">
        <f>O275*H275</f>
        <v>0</v>
      </c>
      <c r="Q275" s="187">
        <v>0</v>
      </c>
      <c r="R275" s="187">
        <f>Q275*H275</f>
        <v>0</v>
      </c>
      <c r="S275" s="187">
        <v>0</v>
      </c>
      <c r="T275" s="188">
        <f>S275*H275</f>
        <v>0</v>
      </c>
      <c r="AR275" s="189" t="s">
        <v>184</v>
      </c>
      <c r="AT275" s="189" t="s">
        <v>179</v>
      </c>
      <c r="AU275" s="189" t="s">
        <v>79</v>
      </c>
      <c r="AY275" s="18" t="s">
        <v>177</v>
      </c>
      <c r="BE275" s="190">
        <f>IF(N275="základní",J275,0)</f>
        <v>0</v>
      </c>
      <c r="BF275" s="190">
        <f>IF(N275="snížená",J275,0)</f>
        <v>0</v>
      </c>
      <c r="BG275" s="190">
        <f>IF(N275="zákl. přenesená",J275,0)</f>
        <v>0</v>
      </c>
      <c r="BH275" s="190">
        <f>IF(N275="sníž. přenesená",J275,0)</f>
        <v>0</v>
      </c>
      <c r="BI275" s="190">
        <f>IF(N275="nulová",J275,0)</f>
        <v>0</v>
      </c>
      <c r="BJ275" s="18" t="s">
        <v>79</v>
      </c>
      <c r="BK275" s="190">
        <f>ROUND(I275*H275,2)</f>
        <v>0</v>
      </c>
      <c r="BL275" s="18" t="s">
        <v>184</v>
      </c>
      <c r="BM275" s="189" t="s">
        <v>2538</v>
      </c>
    </row>
    <row r="276" spans="2:65" s="1" customFormat="1" ht="16.5" customHeight="1">
      <c r="B276" s="177"/>
      <c r="C276" s="178" t="s">
        <v>1704</v>
      </c>
      <c r="D276" s="178" t="s">
        <v>179</v>
      </c>
      <c r="E276" s="179" t="s">
        <v>4202</v>
      </c>
      <c r="F276" s="180" t="s">
        <v>4203</v>
      </c>
      <c r="G276" s="181" t="s">
        <v>3726</v>
      </c>
      <c r="H276" s="182">
        <v>40</v>
      </c>
      <c r="I276" s="183"/>
      <c r="J276" s="184">
        <f>ROUND(I276*H276,2)</f>
        <v>0</v>
      </c>
      <c r="K276" s="180" t="s">
        <v>3</v>
      </c>
      <c r="L276" s="37"/>
      <c r="M276" s="185" t="s">
        <v>3</v>
      </c>
      <c r="N276" s="186" t="s">
        <v>43</v>
      </c>
      <c r="O276" s="70"/>
      <c r="P276" s="187">
        <f>O276*H276</f>
        <v>0</v>
      </c>
      <c r="Q276" s="187">
        <v>0</v>
      </c>
      <c r="R276" s="187">
        <f>Q276*H276</f>
        <v>0</v>
      </c>
      <c r="S276" s="187">
        <v>0</v>
      </c>
      <c r="T276" s="188">
        <f>S276*H276</f>
        <v>0</v>
      </c>
      <c r="AR276" s="189" t="s">
        <v>184</v>
      </c>
      <c r="AT276" s="189" t="s">
        <v>179</v>
      </c>
      <c r="AU276" s="189" t="s">
        <v>79</v>
      </c>
      <c r="AY276" s="18" t="s">
        <v>177</v>
      </c>
      <c r="BE276" s="190">
        <f>IF(N276="základní",J276,0)</f>
        <v>0</v>
      </c>
      <c r="BF276" s="190">
        <f>IF(N276="snížená",J276,0)</f>
        <v>0</v>
      </c>
      <c r="BG276" s="190">
        <f>IF(N276="zákl. přenesená",J276,0)</f>
        <v>0</v>
      </c>
      <c r="BH276" s="190">
        <f>IF(N276="sníž. přenesená",J276,0)</f>
        <v>0</v>
      </c>
      <c r="BI276" s="190">
        <f>IF(N276="nulová",J276,0)</f>
        <v>0</v>
      </c>
      <c r="BJ276" s="18" t="s">
        <v>79</v>
      </c>
      <c r="BK276" s="190">
        <f>ROUND(I276*H276,2)</f>
        <v>0</v>
      </c>
      <c r="BL276" s="18" t="s">
        <v>184</v>
      </c>
      <c r="BM276" s="189" t="s">
        <v>2546</v>
      </c>
    </row>
    <row r="277" spans="2:65" s="1" customFormat="1" ht="24" customHeight="1">
      <c r="B277" s="177"/>
      <c r="C277" s="178" t="s">
        <v>1711</v>
      </c>
      <c r="D277" s="178" t="s">
        <v>179</v>
      </c>
      <c r="E277" s="179" t="s">
        <v>4204</v>
      </c>
      <c r="F277" s="180" t="s">
        <v>4205</v>
      </c>
      <c r="G277" s="181" t="s">
        <v>3726</v>
      </c>
      <c r="H277" s="182">
        <v>8</v>
      </c>
      <c r="I277" s="183"/>
      <c r="J277" s="184">
        <f>ROUND(I277*H277,2)</f>
        <v>0</v>
      </c>
      <c r="K277" s="180" t="s">
        <v>3</v>
      </c>
      <c r="L277" s="37"/>
      <c r="M277" s="185" t="s">
        <v>3</v>
      </c>
      <c r="N277" s="186" t="s">
        <v>43</v>
      </c>
      <c r="O277" s="70"/>
      <c r="P277" s="187">
        <f>O277*H277</f>
        <v>0</v>
      </c>
      <c r="Q277" s="187">
        <v>0</v>
      </c>
      <c r="R277" s="187">
        <f>Q277*H277</f>
        <v>0</v>
      </c>
      <c r="S277" s="187">
        <v>0</v>
      </c>
      <c r="T277" s="188">
        <f>S277*H277</f>
        <v>0</v>
      </c>
      <c r="AR277" s="189" t="s">
        <v>184</v>
      </c>
      <c r="AT277" s="189" t="s">
        <v>179</v>
      </c>
      <c r="AU277" s="189" t="s">
        <v>79</v>
      </c>
      <c r="AY277" s="18" t="s">
        <v>177</v>
      </c>
      <c r="BE277" s="190">
        <f>IF(N277="základní",J277,0)</f>
        <v>0</v>
      </c>
      <c r="BF277" s="190">
        <f>IF(N277="snížená",J277,0)</f>
        <v>0</v>
      </c>
      <c r="BG277" s="190">
        <f>IF(N277="zákl. přenesená",J277,0)</f>
        <v>0</v>
      </c>
      <c r="BH277" s="190">
        <f>IF(N277="sníž. přenesená",J277,0)</f>
        <v>0</v>
      </c>
      <c r="BI277" s="190">
        <f>IF(N277="nulová",J277,0)</f>
        <v>0</v>
      </c>
      <c r="BJ277" s="18" t="s">
        <v>79</v>
      </c>
      <c r="BK277" s="190">
        <f>ROUND(I277*H277,2)</f>
        <v>0</v>
      </c>
      <c r="BL277" s="18" t="s">
        <v>184</v>
      </c>
      <c r="BM277" s="189" t="s">
        <v>2554</v>
      </c>
    </row>
    <row r="278" spans="2:65" s="1" customFormat="1" ht="36" customHeight="1">
      <c r="B278" s="177"/>
      <c r="C278" s="178" t="s">
        <v>1720</v>
      </c>
      <c r="D278" s="178" t="s">
        <v>179</v>
      </c>
      <c r="E278" s="179" t="s">
        <v>4206</v>
      </c>
      <c r="F278" s="180" t="s">
        <v>4207</v>
      </c>
      <c r="G278" s="181" t="s">
        <v>3726</v>
      </c>
      <c r="H278" s="182">
        <v>35</v>
      </c>
      <c r="I278" s="183"/>
      <c r="J278" s="184">
        <f>ROUND(I278*H278,2)</f>
        <v>0</v>
      </c>
      <c r="K278" s="180" t="s">
        <v>3</v>
      </c>
      <c r="L278" s="37"/>
      <c r="M278" s="185" t="s">
        <v>3</v>
      </c>
      <c r="N278" s="186" t="s">
        <v>43</v>
      </c>
      <c r="O278" s="70"/>
      <c r="P278" s="187">
        <f>O278*H278</f>
        <v>0</v>
      </c>
      <c r="Q278" s="187">
        <v>0</v>
      </c>
      <c r="R278" s="187">
        <f>Q278*H278</f>
        <v>0</v>
      </c>
      <c r="S278" s="187">
        <v>0</v>
      </c>
      <c r="T278" s="188">
        <f>S278*H278</f>
        <v>0</v>
      </c>
      <c r="AR278" s="189" t="s">
        <v>184</v>
      </c>
      <c r="AT278" s="189" t="s">
        <v>179</v>
      </c>
      <c r="AU278" s="189" t="s">
        <v>79</v>
      </c>
      <c r="AY278" s="18" t="s">
        <v>177</v>
      </c>
      <c r="BE278" s="190">
        <f>IF(N278="základní",J278,0)</f>
        <v>0</v>
      </c>
      <c r="BF278" s="190">
        <f>IF(N278="snížená",J278,0)</f>
        <v>0</v>
      </c>
      <c r="BG278" s="190">
        <f>IF(N278="zákl. přenesená",J278,0)</f>
        <v>0</v>
      </c>
      <c r="BH278" s="190">
        <f>IF(N278="sníž. přenesená",J278,0)</f>
        <v>0</v>
      </c>
      <c r="BI278" s="190">
        <f>IF(N278="nulová",J278,0)</f>
        <v>0</v>
      </c>
      <c r="BJ278" s="18" t="s">
        <v>79</v>
      </c>
      <c r="BK278" s="190">
        <f>ROUND(I278*H278,2)</f>
        <v>0</v>
      </c>
      <c r="BL278" s="18" t="s">
        <v>184</v>
      </c>
      <c r="BM278" s="189" t="s">
        <v>2562</v>
      </c>
    </row>
    <row r="279" spans="2:65" s="1" customFormat="1" ht="16.5" customHeight="1">
      <c r="B279" s="177"/>
      <c r="C279" s="178" t="s">
        <v>1725</v>
      </c>
      <c r="D279" s="178" t="s">
        <v>179</v>
      </c>
      <c r="E279" s="179" t="s">
        <v>4208</v>
      </c>
      <c r="F279" s="180" t="s">
        <v>4209</v>
      </c>
      <c r="G279" s="181" t="s">
        <v>3726</v>
      </c>
      <c r="H279" s="182">
        <v>160</v>
      </c>
      <c r="I279" s="183"/>
      <c r="J279" s="184">
        <f>ROUND(I279*H279,2)</f>
        <v>0</v>
      </c>
      <c r="K279" s="180" t="s">
        <v>3</v>
      </c>
      <c r="L279" s="37"/>
      <c r="M279" s="185" t="s">
        <v>3</v>
      </c>
      <c r="N279" s="186" t="s">
        <v>43</v>
      </c>
      <c r="O279" s="70"/>
      <c r="P279" s="187">
        <f>O279*H279</f>
        <v>0</v>
      </c>
      <c r="Q279" s="187">
        <v>0</v>
      </c>
      <c r="R279" s="187">
        <f>Q279*H279</f>
        <v>0</v>
      </c>
      <c r="S279" s="187">
        <v>0</v>
      </c>
      <c r="T279" s="188">
        <f>S279*H279</f>
        <v>0</v>
      </c>
      <c r="AR279" s="189" t="s">
        <v>184</v>
      </c>
      <c r="AT279" s="189" t="s">
        <v>179</v>
      </c>
      <c r="AU279" s="189" t="s">
        <v>79</v>
      </c>
      <c r="AY279" s="18" t="s">
        <v>177</v>
      </c>
      <c r="BE279" s="190">
        <f>IF(N279="základní",J279,0)</f>
        <v>0</v>
      </c>
      <c r="BF279" s="190">
        <f>IF(N279="snížená",J279,0)</f>
        <v>0</v>
      </c>
      <c r="BG279" s="190">
        <f>IF(N279="zákl. přenesená",J279,0)</f>
        <v>0</v>
      </c>
      <c r="BH279" s="190">
        <f>IF(N279="sníž. přenesená",J279,0)</f>
        <v>0</v>
      </c>
      <c r="BI279" s="190">
        <f>IF(N279="nulová",J279,0)</f>
        <v>0</v>
      </c>
      <c r="BJ279" s="18" t="s">
        <v>79</v>
      </c>
      <c r="BK279" s="190">
        <f>ROUND(I279*H279,2)</f>
        <v>0</v>
      </c>
      <c r="BL279" s="18" t="s">
        <v>184</v>
      </c>
      <c r="BM279" s="189" t="s">
        <v>2570</v>
      </c>
    </row>
    <row r="280" spans="2:65" s="1" customFormat="1" ht="24" customHeight="1">
      <c r="B280" s="177"/>
      <c r="C280" s="178" t="s">
        <v>1730</v>
      </c>
      <c r="D280" s="178" t="s">
        <v>179</v>
      </c>
      <c r="E280" s="179" t="s">
        <v>4210</v>
      </c>
      <c r="F280" s="180" t="s">
        <v>4211</v>
      </c>
      <c r="G280" s="181" t="s">
        <v>3726</v>
      </c>
      <c r="H280" s="182">
        <v>30</v>
      </c>
      <c r="I280" s="183"/>
      <c r="J280" s="184">
        <f>ROUND(I280*H280,2)</f>
        <v>0</v>
      </c>
      <c r="K280" s="180" t="s">
        <v>3</v>
      </c>
      <c r="L280" s="37"/>
      <c r="M280" s="185" t="s">
        <v>3</v>
      </c>
      <c r="N280" s="186" t="s">
        <v>43</v>
      </c>
      <c r="O280" s="70"/>
      <c r="P280" s="187">
        <f>O280*H280</f>
        <v>0</v>
      </c>
      <c r="Q280" s="187">
        <v>0</v>
      </c>
      <c r="R280" s="187">
        <f>Q280*H280</f>
        <v>0</v>
      </c>
      <c r="S280" s="187">
        <v>0</v>
      </c>
      <c r="T280" s="188">
        <f>S280*H280</f>
        <v>0</v>
      </c>
      <c r="AR280" s="189" t="s">
        <v>184</v>
      </c>
      <c r="AT280" s="189" t="s">
        <v>179</v>
      </c>
      <c r="AU280" s="189" t="s">
        <v>79</v>
      </c>
      <c r="AY280" s="18" t="s">
        <v>177</v>
      </c>
      <c r="BE280" s="190">
        <f>IF(N280="základní",J280,0)</f>
        <v>0</v>
      </c>
      <c r="BF280" s="190">
        <f>IF(N280="snížená",J280,0)</f>
        <v>0</v>
      </c>
      <c r="BG280" s="190">
        <f>IF(N280="zákl. přenesená",J280,0)</f>
        <v>0</v>
      </c>
      <c r="BH280" s="190">
        <f>IF(N280="sníž. přenesená",J280,0)</f>
        <v>0</v>
      </c>
      <c r="BI280" s="190">
        <f>IF(N280="nulová",J280,0)</f>
        <v>0</v>
      </c>
      <c r="BJ280" s="18" t="s">
        <v>79</v>
      </c>
      <c r="BK280" s="190">
        <f>ROUND(I280*H280,2)</f>
        <v>0</v>
      </c>
      <c r="BL280" s="18" t="s">
        <v>184</v>
      </c>
      <c r="BM280" s="189" t="s">
        <v>2578</v>
      </c>
    </row>
    <row r="281" spans="2:65" s="1" customFormat="1" ht="16.5" customHeight="1">
      <c r="B281" s="177"/>
      <c r="C281" s="178" t="s">
        <v>1735</v>
      </c>
      <c r="D281" s="178" t="s">
        <v>179</v>
      </c>
      <c r="E281" s="179" t="s">
        <v>4212</v>
      </c>
      <c r="F281" s="180" t="s">
        <v>4213</v>
      </c>
      <c r="G281" s="181" t="s">
        <v>3726</v>
      </c>
      <c r="H281" s="182">
        <v>50</v>
      </c>
      <c r="I281" s="183"/>
      <c r="J281" s="184">
        <f>ROUND(I281*H281,2)</f>
        <v>0</v>
      </c>
      <c r="K281" s="180" t="s">
        <v>3</v>
      </c>
      <c r="L281" s="37"/>
      <c r="M281" s="185" t="s">
        <v>3</v>
      </c>
      <c r="N281" s="186" t="s">
        <v>43</v>
      </c>
      <c r="O281" s="70"/>
      <c r="P281" s="187">
        <f>O281*H281</f>
        <v>0</v>
      </c>
      <c r="Q281" s="187">
        <v>0</v>
      </c>
      <c r="R281" s="187">
        <f>Q281*H281</f>
        <v>0</v>
      </c>
      <c r="S281" s="187">
        <v>0</v>
      </c>
      <c r="T281" s="188">
        <f>S281*H281</f>
        <v>0</v>
      </c>
      <c r="AR281" s="189" t="s">
        <v>184</v>
      </c>
      <c r="AT281" s="189" t="s">
        <v>179</v>
      </c>
      <c r="AU281" s="189" t="s">
        <v>79</v>
      </c>
      <c r="AY281" s="18" t="s">
        <v>177</v>
      </c>
      <c r="BE281" s="190">
        <f>IF(N281="základní",J281,0)</f>
        <v>0</v>
      </c>
      <c r="BF281" s="190">
        <f>IF(N281="snížená",J281,0)</f>
        <v>0</v>
      </c>
      <c r="BG281" s="190">
        <f>IF(N281="zákl. přenesená",J281,0)</f>
        <v>0</v>
      </c>
      <c r="BH281" s="190">
        <f>IF(N281="sníž. přenesená",J281,0)</f>
        <v>0</v>
      </c>
      <c r="BI281" s="190">
        <f>IF(N281="nulová",J281,0)</f>
        <v>0</v>
      </c>
      <c r="BJ281" s="18" t="s">
        <v>79</v>
      </c>
      <c r="BK281" s="190">
        <f>ROUND(I281*H281,2)</f>
        <v>0</v>
      </c>
      <c r="BL281" s="18" t="s">
        <v>184</v>
      </c>
      <c r="BM281" s="189" t="s">
        <v>2586</v>
      </c>
    </row>
    <row r="282" spans="2:65" s="1" customFormat="1" ht="16.5" customHeight="1">
      <c r="B282" s="177"/>
      <c r="C282" s="178" t="s">
        <v>1740</v>
      </c>
      <c r="D282" s="178" t="s">
        <v>179</v>
      </c>
      <c r="E282" s="179" t="s">
        <v>4214</v>
      </c>
      <c r="F282" s="180" t="s">
        <v>4215</v>
      </c>
      <c r="G282" s="181" t="s">
        <v>3726</v>
      </c>
      <c r="H282" s="182">
        <v>20</v>
      </c>
      <c r="I282" s="183"/>
      <c r="J282" s="184">
        <f>ROUND(I282*H282,2)</f>
        <v>0</v>
      </c>
      <c r="K282" s="180" t="s">
        <v>3</v>
      </c>
      <c r="L282" s="37"/>
      <c r="M282" s="185" t="s">
        <v>3</v>
      </c>
      <c r="N282" s="186" t="s">
        <v>43</v>
      </c>
      <c r="O282" s="70"/>
      <c r="P282" s="187">
        <f>O282*H282</f>
        <v>0</v>
      </c>
      <c r="Q282" s="187">
        <v>0</v>
      </c>
      <c r="R282" s="187">
        <f>Q282*H282</f>
        <v>0</v>
      </c>
      <c r="S282" s="187">
        <v>0</v>
      </c>
      <c r="T282" s="188">
        <f>S282*H282</f>
        <v>0</v>
      </c>
      <c r="AR282" s="189" t="s">
        <v>184</v>
      </c>
      <c r="AT282" s="189" t="s">
        <v>179</v>
      </c>
      <c r="AU282" s="189" t="s">
        <v>79</v>
      </c>
      <c r="AY282" s="18" t="s">
        <v>177</v>
      </c>
      <c r="BE282" s="190">
        <f>IF(N282="základní",J282,0)</f>
        <v>0</v>
      </c>
      <c r="BF282" s="190">
        <f>IF(N282="snížená",J282,0)</f>
        <v>0</v>
      </c>
      <c r="BG282" s="190">
        <f>IF(N282="zákl. přenesená",J282,0)</f>
        <v>0</v>
      </c>
      <c r="BH282" s="190">
        <f>IF(N282="sníž. přenesená",J282,0)</f>
        <v>0</v>
      </c>
      <c r="BI282" s="190">
        <f>IF(N282="nulová",J282,0)</f>
        <v>0</v>
      </c>
      <c r="BJ282" s="18" t="s">
        <v>79</v>
      </c>
      <c r="BK282" s="190">
        <f>ROUND(I282*H282,2)</f>
        <v>0</v>
      </c>
      <c r="BL282" s="18" t="s">
        <v>184</v>
      </c>
      <c r="BM282" s="189" t="s">
        <v>2594</v>
      </c>
    </row>
    <row r="283" spans="2:65" s="1" customFormat="1" ht="16.5" customHeight="1">
      <c r="B283" s="177"/>
      <c r="C283" s="178" t="s">
        <v>1742</v>
      </c>
      <c r="D283" s="178" t="s">
        <v>179</v>
      </c>
      <c r="E283" s="179" t="s">
        <v>4216</v>
      </c>
      <c r="F283" s="180" t="s">
        <v>4217</v>
      </c>
      <c r="G283" s="181" t="s">
        <v>3726</v>
      </c>
      <c r="H283" s="182">
        <v>10</v>
      </c>
      <c r="I283" s="183"/>
      <c r="J283" s="184">
        <f>ROUND(I283*H283,2)</f>
        <v>0</v>
      </c>
      <c r="K283" s="180" t="s">
        <v>3</v>
      </c>
      <c r="L283" s="37"/>
      <c r="M283" s="185" t="s">
        <v>3</v>
      </c>
      <c r="N283" s="186" t="s">
        <v>43</v>
      </c>
      <c r="O283" s="70"/>
      <c r="P283" s="187">
        <f>O283*H283</f>
        <v>0</v>
      </c>
      <c r="Q283" s="187">
        <v>0</v>
      </c>
      <c r="R283" s="187">
        <f>Q283*H283</f>
        <v>0</v>
      </c>
      <c r="S283" s="187">
        <v>0</v>
      </c>
      <c r="T283" s="188">
        <f>S283*H283</f>
        <v>0</v>
      </c>
      <c r="AR283" s="189" t="s">
        <v>184</v>
      </c>
      <c r="AT283" s="189" t="s">
        <v>179</v>
      </c>
      <c r="AU283" s="189" t="s">
        <v>79</v>
      </c>
      <c r="AY283" s="18" t="s">
        <v>177</v>
      </c>
      <c r="BE283" s="190">
        <f>IF(N283="základní",J283,0)</f>
        <v>0</v>
      </c>
      <c r="BF283" s="190">
        <f>IF(N283="snížená",J283,0)</f>
        <v>0</v>
      </c>
      <c r="BG283" s="190">
        <f>IF(N283="zákl. přenesená",J283,0)</f>
        <v>0</v>
      </c>
      <c r="BH283" s="190">
        <f>IF(N283="sníž. přenesená",J283,0)</f>
        <v>0</v>
      </c>
      <c r="BI283" s="190">
        <f>IF(N283="nulová",J283,0)</f>
        <v>0</v>
      </c>
      <c r="BJ283" s="18" t="s">
        <v>79</v>
      </c>
      <c r="BK283" s="190">
        <f>ROUND(I283*H283,2)</f>
        <v>0</v>
      </c>
      <c r="BL283" s="18" t="s">
        <v>184</v>
      </c>
      <c r="BM283" s="189" t="s">
        <v>2602</v>
      </c>
    </row>
    <row r="284" spans="2:65" s="1" customFormat="1" ht="16.5" customHeight="1">
      <c r="B284" s="177"/>
      <c r="C284" s="178" t="s">
        <v>1746</v>
      </c>
      <c r="D284" s="178" t="s">
        <v>179</v>
      </c>
      <c r="E284" s="179" t="s">
        <v>4218</v>
      </c>
      <c r="F284" s="180" t="s">
        <v>4219</v>
      </c>
      <c r="G284" s="181" t="s">
        <v>3726</v>
      </c>
      <c r="H284" s="182">
        <v>10</v>
      </c>
      <c r="I284" s="183"/>
      <c r="J284" s="184">
        <f>ROUND(I284*H284,2)</f>
        <v>0</v>
      </c>
      <c r="K284" s="180" t="s">
        <v>3</v>
      </c>
      <c r="L284" s="37"/>
      <c r="M284" s="185" t="s">
        <v>3</v>
      </c>
      <c r="N284" s="186" t="s">
        <v>43</v>
      </c>
      <c r="O284" s="70"/>
      <c r="P284" s="187">
        <f>O284*H284</f>
        <v>0</v>
      </c>
      <c r="Q284" s="187">
        <v>0</v>
      </c>
      <c r="R284" s="187">
        <f>Q284*H284</f>
        <v>0</v>
      </c>
      <c r="S284" s="187">
        <v>0</v>
      </c>
      <c r="T284" s="188">
        <f>S284*H284</f>
        <v>0</v>
      </c>
      <c r="AR284" s="189" t="s">
        <v>184</v>
      </c>
      <c r="AT284" s="189" t="s">
        <v>179</v>
      </c>
      <c r="AU284" s="189" t="s">
        <v>79</v>
      </c>
      <c r="AY284" s="18" t="s">
        <v>177</v>
      </c>
      <c r="BE284" s="190">
        <f>IF(N284="základní",J284,0)</f>
        <v>0</v>
      </c>
      <c r="BF284" s="190">
        <f>IF(N284="snížená",J284,0)</f>
        <v>0</v>
      </c>
      <c r="BG284" s="190">
        <f>IF(N284="zákl. přenesená",J284,0)</f>
        <v>0</v>
      </c>
      <c r="BH284" s="190">
        <f>IF(N284="sníž. přenesená",J284,0)</f>
        <v>0</v>
      </c>
      <c r="BI284" s="190">
        <f>IF(N284="nulová",J284,0)</f>
        <v>0</v>
      </c>
      <c r="BJ284" s="18" t="s">
        <v>79</v>
      </c>
      <c r="BK284" s="190">
        <f>ROUND(I284*H284,2)</f>
        <v>0</v>
      </c>
      <c r="BL284" s="18" t="s">
        <v>184</v>
      </c>
      <c r="BM284" s="189" t="s">
        <v>2610</v>
      </c>
    </row>
    <row r="285" spans="2:65" s="1" customFormat="1" ht="16.5" customHeight="1">
      <c r="B285" s="177"/>
      <c r="C285" s="178" t="s">
        <v>1750</v>
      </c>
      <c r="D285" s="178" t="s">
        <v>179</v>
      </c>
      <c r="E285" s="179" t="s">
        <v>4220</v>
      </c>
      <c r="F285" s="180" t="s">
        <v>4221</v>
      </c>
      <c r="G285" s="181" t="s">
        <v>3726</v>
      </c>
      <c r="H285" s="182">
        <v>10</v>
      </c>
      <c r="I285" s="183"/>
      <c r="J285" s="184">
        <f>ROUND(I285*H285,2)</f>
        <v>0</v>
      </c>
      <c r="K285" s="180" t="s">
        <v>3</v>
      </c>
      <c r="L285" s="37"/>
      <c r="M285" s="185" t="s">
        <v>3</v>
      </c>
      <c r="N285" s="186" t="s">
        <v>43</v>
      </c>
      <c r="O285" s="70"/>
      <c r="P285" s="187">
        <f>O285*H285</f>
        <v>0</v>
      </c>
      <c r="Q285" s="187">
        <v>0</v>
      </c>
      <c r="R285" s="187">
        <f>Q285*H285</f>
        <v>0</v>
      </c>
      <c r="S285" s="187">
        <v>0</v>
      </c>
      <c r="T285" s="188">
        <f>S285*H285</f>
        <v>0</v>
      </c>
      <c r="AR285" s="189" t="s">
        <v>184</v>
      </c>
      <c r="AT285" s="189" t="s">
        <v>179</v>
      </c>
      <c r="AU285" s="189" t="s">
        <v>79</v>
      </c>
      <c r="AY285" s="18" t="s">
        <v>177</v>
      </c>
      <c r="BE285" s="190">
        <f>IF(N285="základní",J285,0)</f>
        <v>0</v>
      </c>
      <c r="BF285" s="190">
        <f>IF(N285="snížená",J285,0)</f>
        <v>0</v>
      </c>
      <c r="BG285" s="190">
        <f>IF(N285="zákl. přenesená",J285,0)</f>
        <v>0</v>
      </c>
      <c r="BH285" s="190">
        <f>IF(N285="sníž. přenesená",J285,0)</f>
        <v>0</v>
      </c>
      <c r="BI285" s="190">
        <f>IF(N285="nulová",J285,0)</f>
        <v>0</v>
      </c>
      <c r="BJ285" s="18" t="s">
        <v>79</v>
      </c>
      <c r="BK285" s="190">
        <f>ROUND(I285*H285,2)</f>
        <v>0</v>
      </c>
      <c r="BL285" s="18" t="s">
        <v>184</v>
      </c>
      <c r="BM285" s="189" t="s">
        <v>2618</v>
      </c>
    </row>
    <row r="286" spans="2:65" s="1" customFormat="1" ht="16.5" customHeight="1">
      <c r="B286" s="177"/>
      <c r="C286" s="178" t="s">
        <v>1759</v>
      </c>
      <c r="D286" s="178" t="s">
        <v>179</v>
      </c>
      <c r="E286" s="179" t="s">
        <v>4222</v>
      </c>
      <c r="F286" s="180" t="s">
        <v>4223</v>
      </c>
      <c r="G286" s="181" t="s">
        <v>3726</v>
      </c>
      <c r="H286" s="182">
        <v>10</v>
      </c>
      <c r="I286" s="183"/>
      <c r="J286" s="184">
        <f>ROUND(I286*H286,2)</f>
        <v>0</v>
      </c>
      <c r="K286" s="180" t="s">
        <v>3</v>
      </c>
      <c r="L286" s="37"/>
      <c r="M286" s="185" t="s">
        <v>3</v>
      </c>
      <c r="N286" s="186" t="s">
        <v>43</v>
      </c>
      <c r="O286" s="70"/>
      <c r="P286" s="187">
        <f>O286*H286</f>
        <v>0</v>
      </c>
      <c r="Q286" s="187">
        <v>0</v>
      </c>
      <c r="R286" s="187">
        <f>Q286*H286</f>
        <v>0</v>
      </c>
      <c r="S286" s="187">
        <v>0</v>
      </c>
      <c r="T286" s="188">
        <f>S286*H286</f>
        <v>0</v>
      </c>
      <c r="AR286" s="189" t="s">
        <v>184</v>
      </c>
      <c r="AT286" s="189" t="s">
        <v>179</v>
      </c>
      <c r="AU286" s="189" t="s">
        <v>79</v>
      </c>
      <c r="AY286" s="18" t="s">
        <v>177</v>
      </c>
      <c r="BE286" s="190">
        <f>IF(N286="základní",J286,0)</f>
        <v>0</v>
      </c>
      <c r="BF286" s="190">
        <f>IF(N286="snížená",J286,0)</f>
        <v>0</v>
      </c>
      <c r="BG286" s="190">
        <f>IF(N286="zákl. přenesená",J286,0)</f>
        <v>0</v>
      </c>
      <c r="BH286" s="190">
        <f>IF(N286="sníž. přenesená",J286,0)</f>
        <v>0</v>
      </c>
      <c r="BI286" s="190">
        <f>IF(N286="nulová",J286,0)</f>
        <v>0</v>
      </c>
      <c r="BJ286" s="18" t="s">
        <v>79</v>
      </c>
      <c r="BK286" s="190">
        <f>ROUND(I286*H286,2)</f>
        <v>0</v>
      </c>
      <c r="BL286" s="18" t="s">
        <v>184</v>
      </c>
      <c r="BM286" s="189" t="s">
        <v>2626</v>
      </c>
    </row>
    <row r="287" spans="2:65" s="1" customFormat="1" ht="16.5" customHeight="1">
      <c r="B287" s="177"/>
      <c r="C287" s="178" t="s">
        <v>1764</v>
      </c>
      <c r="D287" s="178" t="s">
        <v>179</v>
      </c>
      <c r="E287" s="179" t="s">
        <v>4224</v>
      </c>
      <c r="F287" s="180" t="s">
        <v>4225</v>
      </c>
      <c r="G287" s="181" t="s">
        <v>3726</v>
      </c>
      <c r="H287" s="182">
        <v>10</v>
      </c>
      <c r="I287" s="183"/>
      <c r="J287" s="184">
        <f>ROUND(I287*H287,2)</f>
        <v>0</v>
      </c>
      <c r="K287" s="180" t="s">
        <v>3</v>
      </c>
      <c r="L287" s="37"/>
      <c r="M287" s="185" t="s">
        <v>3</v>
      </c>
      <c r="N287" s="186" t="s">
        <v>43</v>
      </c>
      <c r="O287" s="70"/>
      <c r="P287" s="187">
        <f>O287*H287</f>
        <v>0</v>
      </c>
      <c r="Q287" s="187">
        <v>0</v>
      </c>
      <c r="R287" s="187">
        <f>Q287*H287</f>
        <v>0</v>
      </c>
      <c r="S287" s="187">
        <v>0</v>
      </c>
      <c r="T287" s="188">
        <f>S287*H287</f>
        <v>0</v>
      </c>
      <c r="AR287" s="189" t="s">
        <v>184</v>
      </c>
      <c r="AT287" s="189" t="s">
        <v>179</v>
      </c>
      <c r="AU287" s="189" t="s">
        <v>79</v>
      </c>
      <c r="AY287" s="18" t="s">
        <v>177</v>
      </c>
      <c r="BE287" s="190">
        <f>IF(N287="základní",J287,0)</f>
        <v>0</v>
      </c>
      <c r="BF287" s="190">
        <f>IF(N287="snížená",J287,0)</f>
        <v>0</v>
      </c>
      <c r="BG287" s="190">
        <f>IF(N287="zákl. přenesená",J287,0)</f>
        <v>0</v>
      </c>
      <c r="BH287" s="190">
        <f>IF(N287="sníž. přenesená",J287,0)</f>
        <v>0</v>
      </c>
      <c r="BI287" s="190">
        <f>IF(N287="nulová",J287,0)</f>
        <v>0</v>
      </c>
      <c r="BJ287" s="18" t="s">
        <v>79</v>
      </c>
      <c r="BK287" s="190">
        <f>ROUND(I287*H287,2)</f>
        <v>0</v>
      </c>
      <c r="BL287" s="18" t="s">
        <v>184</v>
      </c>
      <c r="BM287" s="189" t="s">
        <v>2634</v>
      </c>
    </row>
    <row r="288" spans="2:65" s="1" customFormat="1" ht="24" customHeight="1">
      <c r="B288" s="177"/>
      <c r="C288" s="178" t="s">
        <v>1769</v>
      </c>
      <c r="D288" s="178" t="s">
        <v>179</v>
      </c>
      <c r="E288" s="179" t="s">
        <v>4226</v>
      </c>
      <c r="F288" s="180" t="s">
        <v>4227</v>
      </c>
      <c r="G288" s="181" t="s">
        <v>3726</v>
      </c>
      <c r="H288" s="182">
        <v>100</v>
      </c>
      <c r="I288" s="183"/>
      <c r="J288" s="184">
        <f>ROUND(I288*H288,2)</f>
        <v>0</v>
      </c>
      <c r="K288" s="180" t="s">
        <v>3</v>
      </c>
      <c r="L288" s="37"/>
      <c r="M288" s="185" t="s">
        <v>3</v>
      </c>
      <c r="N288" s="186" t="s">
        <v>43</v>
      </c>
      <c r="O288" s="70"/>
      <c r="P288" s="187">
        <f>O288*H288</f>
        <v>0</v>
      </c>
      <c r="Q288" s="187">
        <v>0</v>
      </c>
      <c r="R288" s="187">
        <f>Q288*H288</f>
        <v>0</v>
      </c>
      <c r="S288" s="187">
        <v>0</v>
      </c>
      <c r="T288" s="188">
        <f>S288*H288</f>
        <v>0</v>
      </c>
      <c r="AR288" s="189" t="s">
        <v>184</v>
      </c>
      <c r="AT288" s="189" t="s">
        <v>179</v>
      </c>
      <c r="AU288" s="189" t="s">
        <v>79</v>
      </c>
      <c r="AY288" s="18" t="s">
        <v>177</v>
      </c>
      <c r="BE288" s="190">
        <f>IF(N288="základní",J288,0)</f>
        <v>0</v>
      </c>
      <c r="BF288" s="190">
        <f>IF(N288="snížená",J288,0)</f>
        <v>0</v>
      </c>
      <c r="BG288" s="190">
        <f>IF(N288="zákl. přenesená",J288,0)</f>
        <v>0</v>
      </c>
      <c r="BH288" s="190">
        <f>IF(N288="sníž. přenesená",J288,0)</f>
        <v>0</v>
      </c>
      <c r="BI288" s="190">
        <f>IF(N288="nulová",J288,0)</f>
        <v>0</v>
      </c>
      <c r="BJ288" s="18" t="s">
        <v>79</v>
      </c>
      <c r="BK288" s="190">
        <f>ROUND(I288*H288,2)</f>
        <v>0</v>
      </c>
      <c r="BL288" s="18" t="s">
        <v>184</v>
      </c>
      <c r="BM288" s="189" t="s">
        <v>2642</v>
      </c>
    </row>
    <row r="289" spans="2:65" s="1" customFormat="1" ht="36" customHeight="1">
      <c r="B289" s="177"/>
      <c r="C289" s="178" t="s">
        <v>1774</v>
      </c>
      <c r="D289" s="178" t="s">
        <v>179</v>
      </c>
      <c r="E289" s="179" t="s">
        <v>4228</v>
      </c>
      <c r="F289" s="180" t="s">
        <v>4229</v>
      </c>
      <c r="G289" s="181" t="s">
        <v>3726</v>
      </c>
      <c r="H289" s="182">
        <v>30</v>
      </c>
      <c r="I289" s="183"/>
      <c r="J289" s="184">
        <f>ROUND(I289*H289,2)</f>
        <v>0</v>
      </c>
      <c r="K289" s="180" t="s">
        <v>3</v>
      </c>
      <c r="L289" s="37"/>
      <c r="M289" s="185" t="s">
        <v>3</v>
      </c>
      <c r="N289" s="186" t="s">
        <v>43</v>
      </c>
      <c r="O289" s="70"/>
      <c r="P289" s="187">
        <f>O289*H289</f>
        <v>0</v>
      </c>
      <c r="Q289" s="187">
        <v>0</v>
      </c>
      <c r="R289" s="187">
        <f>Q289*H289</f>
        <v>0</v>
      </c>
      <c r="S289" s="187">
        <v>0</v>
      </c>
      <c r="T289" s="188">
        <f>S289*H289</f>
        <v>0</v>
      </c>
      <c r="AR289" s="189" t="s">
        <v>184</v>
      </c>
      <c r="AT289" s="189" t="s">
        <v>179</v>
      </c>
      <c r="AU289" s="189" t="s">
        <v>79</v>
      </c>
      <c r="AY289" s="18" t="s">
        <v>177</v>
      </c>
      <c r="BE289" s="190">
        <f>IF(N289="základní",J289,0)</f>
        <v>0</v>
      </c>
      <c r="BF289" s="190">
        <f>IF(N289="snížená",J289,0)</f>
        <v>0</v>
      </c>
      <c r="BG289" s="190">
        <f>IF(N289="zákl. přenesená",J289,0)</f>
        <v>0</v>
      </c>
      <c r="BH289" s="190">
        <f>IF(N289="sníž. přenesená",J289,0)</f>
        <v>0</v>
      </c>
      <c r="BI289" s="190">
        <f>IF(N289="nulová",J289,0)</f>
        <v>0</v>
      </c>
      <c r="BJ289" s="18" t="s">
        <v>79</v>
      </c>
      <c r="BK289" s="190">
        <f>ROUND(I289*H289,2)</f>
        <v>0</v>
      </c>
      <c r="BL289" s="18" t="s">
        <v>184</v>
      </c>
      <c r="BM289" s="189" t="s">
        <v>2650</v>
      </c>
    </row>
    <row r="290" spans="2:65" s="1" customFormat="1" ht="24" customHeight="1">
      <c r="B290" s="177"/>
      <c r="C290" s="178" t="s">
        <v>1779</v>
      </c>
      <c r="D290" s="178" t="s">
        <v>179</v>
      </c>
      <c r="E290" s="179" t="s">
        <v>4230</v>
      </c>
      <c r="F290" s="180" t="s">
        <v>4231</v>
      </c>
      <c r="G290" s="181" t="s">
        <v>3726</v>
      </c>
      <c r="H290" s="182">
        <v>70</v>
      </c>
      <c r="I290" s="183"/>
      <c r="J290" s="184">
        <f>ROUND(I290*H290,2)</f>
        <v>0</v>
      </c>
      <c r="K290" s="180" t="s">
        <v>3</v>
      </c>
      <c r="L290" s="37"/>
      <c r="M290" s="185" t="s">
        <v>3</v>
      </c>
      <c r="N290" s="186" t="s">
        <v>43</v>
      </c>
      <c r="O290" s="70"/>
      <c r="P290" s="187">
        <f>O290*H290</f>
        <v>0</v>
      </c>
      <c r="Q290" s="187">
        <v>0</v>
      </c>
      <c r="R290" s="187">
        <f>Q290*H290</f>
        <v>0</v>
      </c>
      <c r="S290" s="187">
        <v>0</v>
      </c>
      <c r="T290" s="188">
        <f>S290*H290</f>
        <v>0</v>
      </c>
      <c r="AR290" s="189" t="s">
        <v>184</v>
      </c>
      <c r="AT290" s="189" t="s">
        <v>179</v>
      </c>
      <c r="AU290" s="189" t="s">
        <v>79</v>
      </c>
      <c r="AY290" s="18" t="s">
        <v>177</v>
      </c>
      <c r="BE290" s="190">
        <f>IF(N290="základní",J290,0)</f>
        <v>0</v>
      </c>
      <c r="BF290" s="190">
        <f>IF(N290="snížená",J290,0)</f>
        <v>0</v>
      </c>
      <c r="BG290" s="190">
        <f>IF(N290="zákl. přenesená",J290,0)</f>
        <v>0</v>
      </c>
      <c r="BH290" s="190">
        <f>IF(N290="sníž. přenesená",J290,0)</f>
        <v>0</v>
      </c>
      <c r="BI290" s="190">
        <f>IF(N290="nulová",J290,0)</f>
        <v>0</v>
      </c>
      <c r="BJ290" s="18" t="s">
        <v>79</v>
      </c>
      <c r="BK290" s="190">
        <f>ROUND(I290*H290,2)</f>
        <v>0</v>
      </c>
      <c r="BL290" s="18" t="s">
        <v>184</v>
      </c>
      <c r="BM290" s="189" t="s">
        <v>2658</v>
      </c>
    </row>
    <row r="291" spans="2:65" s="1" customFormat="1" ht="24" customHeight="1">
      <c r="B291" s="177"/>
      <c r="C291" s="178" t="s">
        <v>1784</v>
      </c>
      <c r="D291" s="178" t="s">
        <v>179</v>
      </c>
      <c r="E291" s="179" t="s">
        <v>4232</v>
      </c>
      <c r="F291" s="180" t="s">
        <v>4233</v>
      </c>
      <c r="G291" s="181" t="s">
        <v>3726</v>
      </c>
      <c r="H291" s="182">
        <v>30</v>
      </c>
      <c r="I291" s="183"/>
      <c r="J291" s="184">
        <f>ROUND(I291*H291,2)</f>
        <v>0</v>
      </c>
      <c r="K291" s="180" t="s">
        <v>3</v>
      </c>
      <c r="L291" s="37"/>
      <c r="M291" s="185" t="s">
        <v>3</v>
      </c>
      <c r="N291" s="186" t="s">
        <v>43</v>
      </c>
      <c r="O291" s="70"/>
      <c r="P291" s="187">
        <f>O291*H291</f>
        <v>0</v>
      </c>
      <c r="Q291" s="187">
        <v>0</v>
      </c>
      <c r="R291" s="187">
        <f>Q291*H291</f>
        <v>0</v>
      </c>
      <c r="S291" s="187">
        <v>0</v>
      </c>
      <c r="T291" s="188">
        <f>S291*H291</f>
        <v>0</v>
      </c>
      <c r="AR291" s="189" t="s">
        <v>184</v>
      </c>
      <c r="AT291" s="189" t="s">
        <v>179</v>
      </c>
      <c r="AU291" s="189" t="s">
        <v>79</v>
      </c>
      <c r="AY291" s="18" t="s">
        <v>177</v>
      </c>
      <c r="BE291" s="190">
        <f>IF(N291="základní",J291,0)</f>
        <v>0</v>
      </c>
      <c r="BF291" s="190">
        <f>IF(N291="snížená",J291,0)</f>
        <v>0</v>
      </c>
      <c r="BG291" s="190">
        <f>IF(N291="zákl. přenesená",J291,0)</f>
        <v>0</v>
      </c>
      <c r="BH291" s="190">
        <f>IF(N291="sníž. přenesená",J291,0)</f>
        <v>0</v>
      </c>
      <c r="BI291" s="190">
        <f>IF(N291="nulová",J291,0)</f>
        <v>0</v>
      </c>
      <c r="BJ291" s="18" t="s">
        <v>79</v>
      </c>
      <c r="BK291" s="190">
        <f>ROUND(I291*H291,2)</f>
        <v>0</v>
      </c>
      <c r="BL291" s="18" t="s">
        <v>184</v>
      </c>
      <c r="BM291" s="189" t="s">
        <v>2666</v>
      </c>
    </row>
    <row r="292" spans="2:65" s="1" customFormat="1" ht="24" customHeight="1">
      <c r="B292" s="177"/>
      <c r="C292" s="178" t="s">
        <v>1791</v>
      </c>
      <c r="D292" s="178" t="s">
        <v>179</v>
      </c>
      <c r="E292" s="179" t="s">
        <v>4234</v>
      </c>
      <c r="F292" s="180" t="s">
        <v>4235</v>
      </c>
      <c r="G292" s="181" t="s">
        <v>3726</v>
      </c>
      <c r="H292" s="182">
        <v>50</v>
      </c>
      <c r="I292" s="183"/>
      <c r="J292" s="184">
        <f>ROUND(I292*H292,2)</f>
        <v>0</v>
      </c>
      <c r="K292" s="180" t="s">
        <v>3</v>
      </c>
      <c r="L292" s="37"/>
      <c r="M292" s="185" t="s">
        <v>3</v>
      </c>
      <c r="N292" s="186" t="s">
        <v>43</v>
      </c>
      <c r="O292" s="70"/>
      <c r="P292" s="187">
        <f>O292*H292</f>
        <v>0</v>
      </c>
      <c r="Q292" s="187">
        <v>0</v>
      </c>
      <c r="R292" s="187">
        <f>Q292*H292</f>
        <v>0</v>
      </c>
      <c r="S292" s="187">
        <v>0</v>
      </c>
      <c r="T292" s="188">
        <f>S292*H292</f>
        <v>0</v>
      </c>
      <c r="AR292" s="189" t="s">
        <v>184</v>
      </c>
      <c r="AT292" s="189" t="s">
        <v>179</v>
      </c>
      <c r="AU292" s="189" t="s">
        <v>79</v>
      </c>
      <c r="AY292" s="18" t="s">
        <v>177</v>
      </c>
      <c r="BE292" s="190">
        <f>IF(N292="základní",J292,0)</f>
        <v>0</v>
      </c>
      <c r="BF292" s="190">
        <f>IF(N292="snížená",J292,0)</f>
        <v>0</v>
      </c>
      <c r="BG292" s="190">
        <f>IF(N292="zákl. přenesená",J292,0)</f>
        <v>0</v>
      </c>
      <c r="BH292" s="190">
        <f>IF(N292="sníž. přenesená",J292,0)</f>
        <v>0</v>
      </c>
      <c r="BI292" s="190">
        <f>IF(N292="nulová",J292,0)</f>
        <v>0</v>
      </c>
      <c r="BJ292" s="18" t="s">
        <v>79</v>
      </c>
      <c r="BK292" s="190">
        <f>ROUND(I292*H292,2)</f>
        <v>0</v>
      </c>
      <c r="BL292" s="18" t="s">
        <v>184</v>
      </c>
      <c r="BM292" s="189" t="s">
        <v>2674</v>
      </c>
    </row>
    <row r="293" spans="2:65" s="1" customFormat="1" ht="48" customHeight="1">
      <c r="B293" s="177"/>
      <c r="C293" s="178" t="s">
        <v>1797</v>
      </c>
      <c r="D293" s="178" t="s">
        <v>179</v>
      </c>
      <c r="E293" s="179" t="s">
        <v>4236</v>
      </c>
      <c r="F293" s="180" t="s">
        <v>4237</v>
      </c>
      <c r="G293" s="181" t="s">
        <v>3726</v>
      </c>
      <c r="H293" s="182">
        <v>20</v>
      </c>
      <c r="I293" s="183"/>
      <c r="J293" s="184">
        <f>ROUND(I293*H293,2)</f>
        <v>0</v>
      </c>
      <c r="K293" s="180" t="s">
        <v>3</v>
      </c>
      <c r="L293" s="37"/>
      <c r="M293" s="185" t="s">
        <v>3</v>
      </c>
      <c r="N293" s="186" t="s">
        <v>43</v>
      </c>
      <c r="O293" s="70"/>
      <c r="P293" s="187">
        <f>O293*H293</f>
        <v>0</v>
      </c>
      <c r="Q293" s="187">
        <v>0</v>
      </c>
      <c r="R293" s="187">
        <f>Q293*H293</f>
        <v>0</v>
      </c>
      <c r="S293" s="187">
        <v>0</v>
      </c>
      <c r="T293" s="188">
        <f>S293*H293</f>
        <v>0</v>
      </c>
      <c r="AR293" s="189" t="s">
        <v>184</v>
      </c>
      <c r="AT293" s="189" t="s">
        <v>179</v>
      </c>
      <c r="AU293" s="189" t="s">
        <v>79</v>
      </c>
      <c r="AY293" s="18" t="s">
        <v>177</v>
      </c>
      <c r="BE293" s="190">
        <f>IF(N293="základní",J293,0)</f>
        <v>0</v>
      </c>
      <c r="BF293" s="190">
        <f>IF(N293="snížená",J293,0)</f>
        <v>0</v>
      </c>
      <c r="BG293" s="190">
        <f>IF(N293="zákl. přenesená",J293,0)</f>
        <v>0</v>
      </c>
      <c r="BH293" s="190">
        <f>IF(N293="sníž. přenesená",J293,0)</f>
        <v>0</v>
      </c>
      <c r="BI293" s="190">
        <f>IF(N293="nulová",J293,0)</f>
        <v>0</v>
      </c>
      <c r="BJ293" s="18" t="s">
        <v>79</v>
      </c>
      <c r="BK293" s="190">
        <f>ROUND(I293*H293,2)</f>
        <v>0</v>
      </c>
      <c r="BL293" s="18" t="s">
        <v>184</v>
      </c>
      <c r="BM293" s="189" t="s">
        <v>2682</v>
      </c>
    </row>
    <row r="294" spans="2:65" s="1" customFormat="1" ht="24" customHeight="1">
      <c r="B294" s="177"/>
      <c r="C294" s="178" t="s">
        <v>1801</v>
      </c>
      <c r="D294" s="178" t="s">
        <v>179</v>
      </c>
      <c r="E294" s="179" t="s">
        <v>4238</v>
      </c>
      <c r="F294" s="180" t="s">
        <v>4239</v>
      </c>
      <c r="G294" s="181" t="s">
        <v>3726</v>
      </c>
      <c r="H294" s="182">
        <v>20</v>
      </c>
      <c r="I294" s="183"/>
      <c r="J294" s="184">
        <f>ROUND(I294*H294,2)</f>
        <v>0</v>
      </c>
      <c r="K294" s="180" t="s">
        <v>3</v>
      </c>
      <c r="L294" s="37"/>
      <c r="M294" s="185" t="s">
        <v>3</v>
      </c>
      <c r="N294" s="186" t="s">
        <v>43</v>
      </c>
      <c r="O294" s="70"/>
      <c r="P294" s="187">
        <f>O294*H294</f>
        <v>0</v>
      </c>
      <c r="Q294" s="187">
        <v>0</v>
      </c>
      <c r="R294" s="187">
        <f>Q294*H294</f>
        <v>0</v>
      </c>
      <c r="S294" s="187">
        <v>0</v>
      </c>
      <c r="T294" s="188">
        <f>S294*H294</f>
        <v>0</v>
      </c>
      <c r="AR294" s="189" t="s">
        <v>184</v>
      </c>
      <c r="AT294" s="189" t="s">
        <v>179</v>
      </c>
      <c r="AU294" s="189" t="s">
        <v>79</v>
      </c>
      <c r="AY294" s="18" t="s">
        <v>177</v>
      </c>
      <c r="BE294" s="190">
        <f>IF(N294="základní",J294,0)</f>
        <v>0</v>
      </c>
      <c r="BF294" s="190">
        <f>IF(N294="snížená",J294,0)</f>
        <v>0</v>
      </c>
      <c r="BG294" s="190">
        <f>IF(N294="zákl. přenesená",J294,0)</f>
        <v>0</v>
      </c>
      <c r="BH294" s="190">
        <f>IF(N294="sníž. přenesená",J294,0)</f>
        <v>0</v>
      </c>
      <c r="BI294" s="190">
        <f>IF(N294="nulová",J294,0)</f>
        <v>0</v>
      </c>
      <c r="BJ294" s="18" t="s">
        <v>79</v>
      </c>
      <c r="BK294" s="190">
        <f>ROUND(I294*H294,2)</f>
        <v>0</v>
      </c>
      <c r="BL294" s="18" t="s">
        <v>184</v>
      </c>
      <c r="BM294" s="189" t="s">
        <v>2690</v>
      </c>
    </row>
    <row r="295" spans="2:65" s="1" customFormat="1" ht="16.5" customHeight="1">
      <c r="B295" s="177"/>
      <c r="C295" s="178" t="s">
        <v>1807</v>
      </c>
      <c r="D295" s="178" t="s">
        <v>179</v>
      </c>
      <c r="E295" s="179" t="s">
        <v>4240</v>
      </c>
      <c r="F295" s="180" t="s">
        <v>4241</v>
      </c>
      <c r="G295" s="181" t="s">
        <v>3726</v>
      </c>
      <c r="H295" s="182">
        <v>8</v>
      </c>
      <c r="I295" s="183"/>
      <c r="J295" s="184">
        <f>ROUND(I295*H295,2)</f>
        <v>0</v>
      </c>
      <c r="K295" s="180" t="s">
        <v>3</v>
      </c>
      <c r="L295" s="37"/>
      <c r="M295" s="185" t="s">
        <v>3</v>
      </c>
      <c r="N295" s="186" t="s">
        <v>43</v>
      </c>
      <c r="O295" s="70"/>
      <c r="P295" s="187">
        <f>O295*H295</f>
        <v>0</v>
      </c>
      <c r="Q295" s="187">
        <v>0</v>
      </c>
      <c r="R295" s="187">
        <f>Q295*H295</f>
        <v>0</v>
      </c>
      <c r="S295" s="187">
        <v>0</v>
      </c>
      <c r="T295" s="188">
        <f>S295*H295</f>
        <v>0</v>
      </c>
      <c r="AR295" s="189" t="s">
        <v>184</v>
      </c>
      <c r="AT295" s="189" t="s">
        <v>179</v>
      </c>
      <c r="AU295" s="189" t="s">
        <v>79</v>
      </c>
      <c r="AY295" s="18" t="s">
        <v>177</v>
      </c>
      <c r="BE295" s="190">
        <f>IF(N295="základní",J295,0)</f>
        <v>0</v>
      </c>
      <c r="BF295" s="190">
        <f>IF(N295="snížená",J295,0)</f>
        <v>0</v>
      </c>
      <c r="BG295" s="190">
        <f>IF(N295="zákl. přenesená",J295,0)</f>
        <v>0</v>
      </c>
      <c r="BH295" s="190">
        <f>IF(N295="sníž. přenesená",J295,0)</f>
        <v>0</v>
      </c>
      <c r="BI295" s="190">
        <f>IF(N295="nulová",J295,0)</f>
        <v>0</v>
      </c>
      <c r="BJ295" s="18" t="s">
        <v>79</v>
      </c>
      <c r="BK295" s="190">
        <f>ROUND(I295*H295,2)</f>
        <v>0</v>
      </c>
      <c r="BL295" s="18" t="s">
        <v>184</v>
      </c>
      <c r="BM295" s="189" t="s">
        <v>2698</v>
      </c>
    </row>
    <row r="296" spans="2:65" s="1" customFormat="1" ht="24" customHeight="1">
      <c r="B296" s="177"/>
      <c r="C296" s="178" t="s">
        <v>1814</v>
      </c>
      <c r="D296" s="178" t="s">
        <v>179</v>
      </c>
      <c r="E296" s="179" t="s">
        <v>4242</v>
      </c>
      <c r="F296" s="180" t="s">
        <v>4243</v>
      </c>
      <c r="G296" s="181" t="s">
        <v>3726</v>
      </c>
      <c r="H296" s="182">
        <v>10</v>
      </c>
      <c r="I296" s="183"/>
      <c r="J296" s="184">
        <f>ROUND(I296*H296,2)</f>
        <v>0</v>
      </c>
      <c r="K296" s="180" t="s">
        <v>3</v>
      </c>
      <c r="L296" s="37"/>
      <c r="M296" s="185" t="s">
        <v>3</v>
      </c>
      <c r="N296" s="186" t="s">
        <v>43</v>
      </c>
      <c r="O296" s="70"/>
      <c r="P296" s="187">
        <f>O296*H296</f>
        <v>0</v>
      </c>
      <c r="Q296" s="187">
        <v>0</v>
      </c>
      <c r="R296" s="187">
        <f>Q296*H296</f>
        <v>0</v>
      </c>
      <c r="S296" s="187">
        <v>0</v>
      </c>
      <c r="T296" s="188">
        <f>S296*H296</f>
        <v>0</v>
      </c>
      <c r="AR296" s="189" t="s">
        <v>184</v>
      </c>
      <c r="AT296" s="189" t="s">
        <v>179</v>
      </c>
      <c r="AU296" s="189" t="s">
        <v>79</v>
      </c>
      <c r="AY296" s="18" t="s">
        <v>177</v>
      </c>
      <c r="BE296" s="190">
        <f>IF(N296="základní",J296,0)</f>
        <v>0</v>
      </c>
      <c r="BF296" s="190">
        <f>IF(N296="snížená",J296,0)</f>
        <v>0</v>
      </c>
      <c r="BG296" s="190">
        <f>IF(N296="zákl. přenesená",J296,0)</f>
        <v>0</v>
      </c>
      <c r="BH296" s="190">
        <f>IF(N296="sníž. přenesená",J296,0)</f>
        <v>0</v>
      </c>
      <c r="BI296" s="190">
        <f>IF(N296="nulová",J296,0)</f>
        <v>0</v>
      </c>
      <c r="BJ296" s="18" t="s">
        <v>79</v>
      </c>
      <c r="BK296" s="190">
        <f>ROUND(I296*H296,2)</f>
        <v>0</v>
      </c>
      <c r="BL296" s="18" t="s">
        <v>184</v>
      </c>
      <c r="BM296" s="189" t="s">
        <v>2708</v>
      </c>
    </row>
    <row r="297" spans="2:65" s="1" customFormat="1" ht="16.5" customHeight="1">
      <c r="B297" s="177"/>
      <c r="C297" s="178" t="s">
        <v>1821</v>
      </c>
      <c r="D297" s="178" t="s">
        <v>179</v>
      </c>
      <c r="E297" s="179" t="s">
        <v>4244</v>
      </c>
      <c r="F297" s="180" t="s">
        <v>4245</v>
      </c>
      <c r="G297" s="181" t="s">
        <v>3726</v>
      </c>
      <c r="H297" s="182">
        <v>80</v>
      </c>
      <c r="I297" s="183"/>
      <c r="J297" s="184">
        <f>ROUND(I297*H297,2)</f>
        <v>0</v>
      </c>
      <c r="K297" s="180" t="s">
        <v>3</v>
      </c>
      <c r="L297" s="37"/>
      <c r="M297" s="185" t="s">
        <v>3</v>
      </c>
      <c r="N297" s="186" t="s">
        <v>43</v>
      </c>
      <c r="O297" s="70"/>
      <c r="P297" s="187">
        <f>O297*H297</f>
        <v>0</v>
      </c>
      <c r="Q297" s="187">
        <v>0</v>
      </c>
      <c r="R297" s="187">
        <f>Q297*H297</f>
        <v>0</v>
      </c>
      <c r="S297" s="187">
        <v>0</v>
      </c>
      <c r="T297" s="188">
        <f>S297*H297</f>
        <v>0</v>
      </c>
      <c r="AR297" s="189" t="s">
        <v>184</v>
      </c>
      <c r="AT297" s="189" t="s">
        <v>179</v>
      </c>
      <c r="AU297" s="189" t="s">
        <v>79</v>
      </c>
      <c r="AY297" s="18" t="s">
        <v>177</v>
      </c>
      <c r="BE297" s="190">
        <f>IF(N297="základní",J297,0)</f>
        <v>0</v>
      </c>
      <c r="BF297" s="190">
        <f>IF(N297="snížená",J297,0)</f>
        <v>0</v>
      </c>
      <c r="BG297" s="190">
        <f>IF(N297="zákl. přenesená",J297,0)</f>
        <v>0</v>
      </c>
      <c r="BH297" s="190">
        <f>IF(N297="sníž. přenesená",J297,0)</f>
        <v>0</v>
      </c>
      <c r="BI297" s="190">
        <f>IF(N297="nulová",J297,0)</f>
        <v>0</v>
      </c>
      <c r="BJ297" s="18" t="s">
        <v>79</v>
      </c>
      <c r="BK297" s="190">
        <f>ROUND(I297*H297,2)</f>
        <v>0</v>
      </c>
      <c r="BL297" s="18" t="s">
        <v>184</v>
      </c>
      <c r="BM297" s="189" t="s">
        <v>2738</v>
      </c>
    </row>
    <row r="298" spans="2:65" s="1" customFormat="1" ht="16.5" customHeight="1">
      <c r="B298" s="177"/>
      <c r="C298" s="178" t="s">
        <v>1828</v>
      </c>
      <c r="D298" s="178" t="s">
        <v>179</v>
      </c>
      <c r="E298" s="179" t="s">
        <v>4246</v>
      </c>
      <c r="F298" s="180" t="s">
        <v>4247</v>
      </c>
      <c r="G298" s="181" t="s">
        <v>3726</v>
      </c>
      <c r="H298" s="182">
        <v>100</v>
      </c>
      <c r="I298" s="183"/>
      <c r="J298" s="184">
        <f>ROUND(I298*H298,2)</f>
        <v>0</v>
      </c>
      <c r="K298" s="180" t="s">
        <v>3</v>
      </c>
      <c r="L298" s="37"/>
      <c r="M298" s="185" t="s">
        <v>3</v>
      </c>
      <c r="N298" s="186" t="s">
        <v>43</v>
      </c>
      <c r="O298" s="70"/>
      <c r="P298" s="187">
        <f>O298*H298</f>
        <v>0</v>
      </c>
      <c r="Q298" s="187">
        <v>0</v>
      </c>
      <c r="R298" s="187">
        <f>Q298*H298</f>
        <v>0</v>
      </c>
      <c r="S298" s="187">
        <v>0</v>
      </c>
      <c r="T298" s="188">
        <f>S298*H298</f>
        <v>0</v>
      </c>
      <c r="AR298" s="189" t="s">
        <v>184</v>
      </c>
      <c r="AT298" s="189" t="s">
        <v>179</v>
      </c>
      <c r="AU298" s="189" t="s">
        <v>79</v>
      </c>
      <c r="AY298" s="18" t="s">
        <v>177</v>
      </c>
      <c r="BE298" s="190">
        <f>IF(N298="základní",J298,0)</f>
        <v>0</v>
      </c>
      <c r="BF298" s="190">
        <f>IF(N298="snížená",J298,0)</f>
        <v>0</v>
      </c>
      <c r="BG298" s="190">
        <f>IF(N298="zákl. přenesená",J298,0)</f>
        <v>0</v>
      </c>
      <c r="BH298" s="190">
        <f>IF(N298="sníž. přenesená",J298,0)</f>
        <v>0</v>
      </c>
      <c r="BI298" s="190">
        <f>IF(N298="nulová",J298,0)</f>
        <v>0</v>
      </c>
      <c r="BJ298" s="18" t="s">
        <v>79</v>
      </c>
      <c r="BK298" s="190">
        <f>ROUND(I298*H298,2)</f>
        <v>0</v>
      </c>
      <c r="BL298" s="18" t="s">
        <v>184</v>
      </c>
      <c r="BM298" s="189" t="s">
        <v>2752</v>
      </c>
    </row>
    <row r="299" spans="2:65" s="1" customFormat="1" ht="16.5" customHeight="1">
      <c r="B299" s="177"/>
      <c r="C299" s="178" t="s">
        <v>1833</v>
      </c>
      <c r="D299" s="178" t="s">
        <v>179</v>
      </c>
      <c r="E299" s="179" t="s">
        <v>4248</v>
      </c>
      <c r="F299" s="180" t="s">
        <v>4249</v>
      </c>
      <c r="G299" s="181" t="s">
        <v>3726</v>
      </c>
      <c r="H299" s="182">
        <v>240</v>
      </c>
      <c r="I299" s="183"/>
      <c r="J299" s="184">
        <f>ROUND(I299*H299,2)</f>
        <v>0</v>
      </c>
      <c r="K299" s="180" t="s">
        <v>3</v>
      </c>
      <c r="L299" s="37"/>
      <c r="M299" s="185" t="s">
        <v>3</v>
      </c>
      <c r="N299" s="186" t="s">
        <v>43</v>
      </c>
      <c r="O299" s="70"/>
      <c r="P299" s="187">
        <f>O299*H299</f>
        <v>0</v>
      </c>
      <c r="Q299" s="187">
        <v>0</v>
      </c>
      <c r="R299" s="187">
        <f>Q299*H299</f>
        <v>0</v>
      </c>
      <c r="S299" s="187">
        <v>0</v>
      </c>
      <c r="T299" s="188">
        <f>S299*H299</f>
        <v>0</v>
      </c>
      <c r="AR299" s="189" t="s">
        <v>184</v>
      </c>
      <c r="AT299" s="189" t="s">
        <v>179</v>
      </c>
      <c r="AU299" s="189" t="s">
        <v>79</v>
      </c>
      <c r="AY299" s="18" t="s">
        <v>177</v>
      </c>
      <c r="BE299" s="190">
        <f>IF(N299="základní",J299,0)</f>
        <v>0</v>
      </c>
      <c r="BF299" s="190">
        <f>IF(N299="snížená",J299,0)</f>
        <v>0</v>
      </c>
      <c r="BG299" s="190">
        <f>IF(N299="zákl. přenesená",J299,0)</f>
        <v>0</v>
      </c>
      <c r="BH299" s="190">
        <f>IF(N299="sníž. přenesená",J299,0)</f>
        <v>0</v>
      </c>
      <c r="BI299" s="190">
        <f>IF(N299="nulová",J299,0)</f>
        <v>0</v>
      </c>
      <c r="BJ299" s="18" t="s">
        <v>79</v>
      </c>
      <c r="BK299" s="190">
        <f>ROUND(I299*H299,2)</f>
        <v>0</v>
      </c>
      <c r="BL299" s="18" t="s">
        <v>184</v>
      </c>
      <c r="BM299" s="189" t="s">
        <v>2765</v>
      </c>
    </row>
    <row r="300" spans="2:65" s="1" customFormat="1" ht="16.5" customHeight="1">
      <c r="B300" s="177"/>
      <c r="C300" s="178" t="s">
        <v>1838</v>
      </c>
      <c r="D300" s="178" t="s">
        <v>179</v>
      </c>
      <c r="E300" s="179" t="s">
        <v>4250</v>
      </c>
      <c r="F300" s="180" t="s">
        <v>4251</v>
      </c>
      <c r="G300" s="181" t="s">
        <v>2788</v>
      </c>
      <c r="H300" s="182">
        <v>1</v>
      </c>
      <c r="I300" s="183"/>
      <c r="J300" s="184">
        <f>ROUND(I300*H300,2)</f>
        <v>0</v>
      </c>
      <c r="K300" s="180" t="s">
        <v>3</v>
      </c>
      <c r="L300" s="37"/>
      <c r="M300" s="232" t="s">
        <v>3</v>
      </c>
      <c r="N300" s="233" t="s">
        <v>43</v>
      </c>
      <c r="O300" s="234"/>
      <c r="P300" s="235">
        <f>O300*H300</f>
        <v>0</v>
      </c>
      <c r="Q300" s="235">
        <v>0</v>
      </c>
      <c r="R300" s="235">
        <f>Q300*H300</f>
        <v>0</v>
      </c>
      <c r="S300" s="235">
        <v>0</v>
      </c>
      <c r="T300" s="236">
        <f>S300*H300</f>
        <v>0</v>
      </c>
      <c r="AR300" s="189" t="s">
        <v>184</v>
      </c>
      <c r="AT300" s="189" t="s">
        <v>179</v>
      </c>
      <c r="AU300" s="189" t="s">
        <v>79</v>
      </c>
      <c r="AY300" s="18" t="s">
        <v>177</v>
      </c>
      <c r="BE300" s="190">
        <f>IF(N300="základní",J300,0)</f>
        <v>0</v>
      </c>
      <c r="BF300" s="190">
        <f>IF(N300="snížená",J300,0)</f>
        <v>0</v>
      </c>
      <c r="BG300" s="190">
        <f>IF(N300="zákl. přenesená",J300,0)</f>
        <v>0</v>
      </c>
      <c r="BH300" s="190">
        <f>IF(N300="sníž. přenesená",J300,0)</f>
        <v>0</v>
      </c>
      <c r="BI300" s="190">
        <f>IF(N300="nulová",J300,0)</f>
        <v>0</v>
      </c>
      <c r="BJ300" s="18" t="s">
        <v>79</v>
      </c>
      <c r="BK300" s="190">
        <f>ROUND(I300*H300,2)</f>
        <v>0</v>
      </c>
      <c r="BL300" s="18" t="s">
        <v>184</v>
      </c>
      <c r="BM300" s="189" t="s">
        <v>4252</v>
      </c>
    </row>
    <row r="301" spans="2:12" s="1" customFormat="1" ht="6.95" customHeight="1">
      <c r="B301" s="53"/>
      <c r="C301" s="54"/>
      <c r="D301" s="54"/>
      <c r="E301" s="54"/>
      <c r="F301" s="54"/>
      <c r="G301" s="54"/>
      <c r="H301" s="54"/>
      <c r="I301" s="139"/>
      <c r="J301" s="54"/>
      <c r="K301" s="54"/>
      <c r="L301" s="37"/>
    </row>
  </sheetData>
  <autoFilter ref="C95:K300"/>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9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92</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4253</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ROUND(J109,2)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ROUND((SUM(BE109:BE293)),2)</f>
        <v>0</v>
      </c>
      <c r="I35" s="131">
        <v>0.21</v>
      </c>
      <c r="J35" s="130">
        <f>ROUND(((SUM(BE109:BE293))*I35),2)</f>
        <v>0</v>
      </c>
      <c r="L35" s="37"/>
    </row>
    <row r="36" spans="2:12" s="1" customFormat="1" ht="14.4" customHeight="1">
      <c r="B36" s="37"/>
      <c r="E36" s="31" t="s">
        <v>44</v>
      </c>
      <c r="F36" s="130">
        <f>ROUND((SUM(BF109:BF293)),2)</f>
        <v>0</v>
      </c>
      <c r="I36" s="131">
        <v>0.15</v>
      </c>
      <c r="J36" s="130">
        <f>ROUND(((SUM(BF109:BF293))*I36),2)</f>
        <v>0</v>
      </c>
      <c r="L36" s="37"/>
    </row>
    <row r="37" spans="2:12" s="1" customFormat="1" ht="14.4" customHeight="1" hidden="1">
      <c r="B37" s="37"/>
      <c r="E37" s="31" t="s">
        <v>45</v>
      </c>
      <c r="F37" s="130">
        <f>ROUND((SUM(BG109:BG293)),2)</f>
        <v>0</v>
      </c>
      <c r="I37" s="131">
        <v>0.21</v>
      </c>
      <c r="J37" s="130">
        <f>0</f>
        <v>0</v>
      </c>
      <c r="L37" s="37"/>
    </row>
    <row r="38" spans="2:12" s="1" customFormat="1" ht="14.4" customHeight="1" hidden="1">
      <c r="B38" s="37"/>
      <c r="E38" s="31" t="s">
        <v>46</v>
      </c>
      <c r="F38" s="130">
        <f>ROUND((SUM(BH109:BH293)),2)</f>
        <v>0</v>
      </c>
      <c r="I38" s="131">
        <v>0.15</v>
      </c>
      <c r="J38" s="130">
        <f>0</f>
        <v>0</v>
      </c>
      <c r="L38" s="37"/>
    </row>
    <row r="39" spans="2:12" s="1" customFormat="1" ht="14.4" customHeight="1" hidden="1">
      <c r="B39" s="37"/>
      <c r="E39" s="31" t="s">
        <v>47</v>
      </c>
      <c r="F39" s="130">
        <f>ROUND((SUM(BI109:BI293)),2)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03 - elektroinstalace - slaboproud</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J109</f>
        <v>0</v>
      </c>
      <c r="L63" s="37"/>
      <c r="AU63" s="18" t="s">
        <v>132</v>
      </c>
    </row>
    <row r="64" spans="2:12" s="8" customFormat="1" ht="24.95" customHeight="1">
      <c r="B64" s="145"/>
      <c r="D64" s="146" t="s">
        <v>4254</v>
      </c>
      <c r="E64" s="147"/>
      <c r="F64" s="147"/>
      <c r="G64" s="147"/>
      <c r="H64" s="147"/>
      <c r="I64" s="148"/>
      <c r="J64" s="149">
        <f>J110</f>
        <v>0</v>
      </c>
      <c r="L64" s="145"/>
    </row>
    <row r="65" spans="2:12" s="9" customFormat="1" ht="19.9" customHeight="1">
      <c r="B65" s="150"/>
      <c r="D65" s="151" t="s">
        <v>4255</v>
      </c>
      <c r="E65" s="152"/>
      <c r="F65" s="152"/>
      <c r="G65" s="152"/>
      <c r="H65" s="152"/>
      <c r="I65" s="153"/>
      <c r="J65" s="154">
        <f>J111</f>
        <v>0</v>
      </c>
      <c r="L65" s="150"/>
    </row>
    <row r="66" spans="2:12" s="9" customFormat="1" ht="19.9" customHeight="1">
      <c r="B66" s="150"/>
      <c r="D66" s="151" t="s">
        <v>4256</v>
      </c>
      <c r="E66" s="152"/>
      <c r="F66" s="152"/>
      <c r="G66" s="152"/>
      <c r="H66" s="152"/>
      <c r="I66" s="153"/>
      <c r="J66" s="154">
        <f>J145</f>
        <v>0</v>
      </c>
      <c r="L66" s="150"/>
    </row>
    <row r="67" spans="2:12" s="9" customFormat="1" ht="19.9" customHeight="1">
      <c r="B67" s="150"/>
      <c r="D67" s="151" t="s">
        <v>4257</v>
      </c>
      <c r="E67" s="152"/>
      <c r="F67" s="152"/>
      <c r="G67" s="152"/>
      <c r="H67" s="152"/>
      <c r="I67" s="153"/>
      <c r="J67" s="154">
        <f>J166</f>
        <v>0</v>
      </c>
      <c r="L67" s="150"/>
    </row>
    <row r="68" spans="2:12" s="9" customFormat="1" ht="19.9" customHeight="1">
      <c r="B68" s="150"/>
      <c r="D68" s="151" t="s">
        <v>4258</v>
      </c>
      <c r="E68" s="152"/>
      <c r="F68" s="152"/>
      <c r="G68" s="152"/>
      <c r="H68" s="152"/>
      <c r="I68" s="153"/>
      <c r="J68" s="154">
        <f>J172</f>
        <v>0</v>
      </c>
      <c r="L68" s="150"/>
    </row>
    <row r="69" spans="2:12" s="9" customFormat="1" ht="19.9" customHeight="1">
      <c r="B69" s="150"/>
      <c r="D69" s="151" t="s">
        <v>4259</v>
      </c>
      <c r="E69" s="152"/>
      <c r="F69" s="152"/>
      <c r="G69" s="152"/>
      <c r="H69" s="152"/>
      <c r="I69" s="153"/>
      <c r="J69" s="154">
        <f>J178</f>
        <v>0</v>
      </c>
      <c r="L69" s="150"/>
    </row>
    <row r="70" spans="2:12" s="9" customFormat="1" ht="19.9" customHeight="1">
      <c r="B70" s="150"/>
      <c r="D70" s="151" t="s">
        <v>4260</v>
      </c>
      <c r="E70" s="152"/>
      <c r="F70" s="152"/>
      <c r="G70" s="152"/>
      <c r="H70" s="152"/>
      <c r="I70" s="153"/>
      <c r="J70" s="154">
        <f>J187</f>
        <v>0</v>
      </c>
      <c r="L70" s="150"/>
    </row>
    <row r="71" spans="2:12" s="9" customFormat="1" ht="19.9" customHeight="1">
      <c r="B71" s="150"/>
      <c r="D71" s="151" t="s">
        <v>4261</v>
      </c>
      <c r="E71" s="152"/>
      <c r="F71" s="152"/>
      <c r="G71" s="152"/>
      <c r="H71" s="152"/>
      <c r="I71" s="153"/>
      <c r="J71" s="154">
        <f>J196</f>
        <v>0</v>
      </c>
      <c r="L71" s="150"/>
    </row>
    <row r="72" spans="2:12" s="8" customFormat="1" ht="24.95" customHeight="1">
      <c r="B72" s="145"/>
      <c r="D72" s="146" t="s">
        <v>4262</v>
      </c>
      <c r="E72" s="147"/>
      <c r="F72" s="147"/>
      <c r="G72" s="147"/>
      <c r="H72" s="147"/>
      <c r="I72" s="148"/>
      <c r="J72" s="149">
        <f>J206</f>
        <v>0</v>
      </c>
      <c r="L72" s="145"/>
    </row>
    <row r="73" spans="2:12" s="9" customFormat="1" ht="19.9" customHeight="1">
      <c r="B73" s="150"/>
      <c r="D73" s="151" t="s">
        <v>4255</v>
      </c>
      <c r="E73" s="152"/>
      <c r="F73" s="152"/>
      <c r="G73" s="152"/>
      <c r="H73" s="152"/>
      <c r="I73" s="153"/>
      <c r="J73" s="154">
        <f>J207</f>
        <v>0</v>
      </c>
      <c r="L73" s="150"/>
    </row>
    <row r="74" spans="2:12" s="9" customFormat="1" ht="19.9" customHeight="1">
      <c r="B74" s="150"/>
      <c r="D74" s="151" t="s">
        <v>4263</v>
      </c>
      <c r="E74" s="152"/>
      <c r="F74" s="152"/>
      <c r="G74" s="152"/>
      <c r="H74" s="152"/>
      <c r="I74" s="153"/>
      <c r="J74" s="154">
        <f>J214</f>
        <v>0</v>
      </c>
      <c r="L74" s="150"/>
    </row>
    <row r="75" spans="2:12" s="9" customFormat="1" ht="19.9" customHeight="1">
      <c r="B75" s="150"/>
      <c r="D75" s="151" t="s">
        <v>4264</v>
      </c>
      <c r="E75" s="152"/>
      <c r="F75" s="152"/>
      <c r="G75" s="152"/>
      <c r="H75" s="152"/>
      <c r="I75" s="153"/>
      <c r="J75" s="154">
        <f>J221</f>
        <v>0</v>
      </c>
      <c r="L75" s="150"/>
    </row>
    <row r="76" spans="2:12" s="9" customFormat="1" ht="19.9" customHeight="1">
      <c r="B76" s="150"/>
      <c r="D76" s="151" t="s">
        <v>4265</v>
      </c>
      <c r="E76" s="152"/>
      <c r="F76" s="152"/>
      <c r="G76" s="152"/>
      <c r="H76" s="152"/>
      <c r="I76" s="153"/>
      <c r="J76" s="154">
        <f>J231</f>
        <v>0</v>
      </c>
      <c r="L76" s="150"/>
    </row>
    <row r="77" spans="2:12" s="9" customFormat="1" ht="19.9" customHeight="1">
      <c r="B77" s="150"/>
      <c r="D77" s="151" t="s">
        <v>4266</v>
      </c>
      <c r="E77" s="152"/>
      <c r="F77" s="152"/>
      <c r="G77" s="152"/>
      <c r="H77" s="152"/>
      <c r="I77" s="153"/>
      <c r="J77" s="154">
        <f>J240</f>
        <v>0</v>
      </c>
      <c r="L77" s="150"/>
    </row>
    <row r="78" spans="2:12" s="9" customFormat="1" ht="19.9" customHeight="1">
      <c r="B78" s="150"/>
      <c r="D78" s="151" t="s">
        <v>4258</v>
      </c>
      <c r="E78" s="152"/>
      <c r="F78" s="152"/>
      <c r="G78" s="152"/>
      <c r="H78" s="152"/>
      <c r="I78" s="153"/>
      <c r="J78" s="154">
        <f>J244</f>
        <v>0</v>
      </c>
      <c r="L78" s="150"/>
    </row>
    <row r="79" spans="2:12" s="9" customFormat="1" ht="19.9" customHeight="1">
      <c r="B79" s="150"/>
      <c r="D79" s="151" t="s">
        <v>4261</v>
      </c>
      <c r="E79" s="152"/>
      <c r="F79" s="152"/>
      <c r="G79" s="152"/>
      <c r="H79" s="152"/>
      <c r="I79" s="153"/>
      <c r="J79" s="154">
        <f>J248</f>
        <v>0</v>
      </c>
      <c r="L79" s="150"/>
    </row>
    <row r="80" spans="2:12" s="8" customFormat="1" ht="24.95" customHeight="1">
      <c r="B80" s="145"/>
      <c r="D80" s="146" t="s">
        <v>4267</v>
      </c>
      <c r="E80" s="147"/>
      <c r="F80" s="147"/>
      <c r="G80" s="147"/>
      <c r="H80" s="147"/>
      <c r="I80" s="148"/>
      <c r="J80" s="149">
        <f>J260</f>
        <v>0</v>
      </c>
      <c r="L80" s="145"/>
    </row>
    <row r="81" spans="2:12" s="9" customFormat="1" ht="19.9" customHeight="1">
      <c r="B81" s="150"/>
      <c r="D81" s="151" t="s">
        <v>4255</v>
      </c>
      <c r="E81" s="152"/>
      <c r="F81" s="152"/>
      <c r="G81" s="152"/>
      <c r="H81" s="152"/>
      <c r="I81" s="153"/>
      <c r="J81" s="154">
        <f>J261</f>
        <v>0</v>
      </c>
      <c r="L81" s="150"/>
    </row>
    <row r="82" spans="2:12" s="9" customFormat="1" ht="19.9" customHeight="1">
      <c r="B82" s="150"/>
      <c r="D82" s="151" t="s">
        <v>4256</v>
      </c>
      <c r="E82" s="152"/>
      <c r="F82" s="152"/>
      <c r="G82" s="152"/>
      <c r="H82" s="152"/>
      <c r="I82" s="153"/>
      <c r="J82" s="154">
        <f>J266</f>
        <v>0</v>
      </c>
      <c r="L82" s="150"/>
    </row>
    <row r="83" spans="2:12" s="9" customFormat="1" ht="19.9" customHeight="1">
      <c r="B83" s="150"/>
      <c r="D83" s="151" t="s">
        <v>4259</v>
      </c>
      <c r="E83" s="152"/>
      <c r="F83" s="152"/>
      <c r="G83" s="152"/>
      <c r="H83" s="152"/>
      <c r="I83" s="153"/>
      <c r="J83" s="154">
        <f>J271</f>
        <v>0</v>
      </c>
      <c r="L83" s="150"/>
    </row>
    <row r="84" spans="2:12" s="9" customFormat="1" ht="19.9" customHeight="1">
      <c r="B84" s="150"/>
      <c r="D84" s="151" t="s">
        <v>4260</v>
      </c>
      <c r="E84" s="152"/>
      <c r="F84" s="152"/>
      <c r="G84" s="152"/>
      <c r="H84" s="152"/>
      <c r="I84" s="153"/>
      <c r="J84" s="154">
        <f>J276</f>
        <v>0</v>
      </c>
      <c r="L84" s="150"/>
    </row>
    <row r="85" spans="2:12" s="9" customFormat="1" ht="19.9" customHeight="1">
      <c r="B85" s="150"/>
      <c r="D85" s="151" t="s">
        <v>4257</v>
      </c>
      <c r="E85" s="152"/>
      <c r="F85" s="152"/>
      <c r="G85" s="152"/>
      <c r="H85" s="152"/>
      <c r="I85" s="153"/>
      <c r="J85" s="154">
        <f>J282</f>
        <v>0</v>
      </c>
      <c r="L85" s="150"/>
    </row>
    <row r="86" spans="2:12" s="9" customFormat="1" ht="19.9" customHeight="1">
      <c r="B86" s="150"/>
      <c r="D86" s="151" t="s">
        <v>4268</v>
      </c>
      <c r="E86" s="152"/>
      <c r="F86" s="152"/>
      <c r="G86" s="152"/>
      <c r="H86" s="152"/>
      <c r="I86" s="153"/>
      <c r="J86" s="154">
        <f>J284</f>
        <v>0</v>
      </c>
      <c r="L86" s="150"/>
    </row>
    <row r="87" spans="2:12" s="9" customFormat="1" ht="19.9" customHeight="1">
      <c r="B87" s="150"/>
      <c r="D87" s="151" t="s">
        <v>4261</v>
      </c>
      <c r="E87" s="152"/>
      <c r="F87" s="152"/>
      <c r="G87" s="152"/>
      <c r="H87" s="152"/>
      <c r="I87" s="153"/>
      <c r="J87" s="154">
        <f>J286</f>
        <v>0</v>
      </c>
      <c r="L87" s="150"/>
    </row>
    <row r="88" spans="2:12" s="1" customFormat="1" ht="21.8" customHeight="1">
      <c r="B88" s="37"/>
      <c r="I88" s="122"/>
      <c r="L88" s="37"/>
    </row>
    <row r="89" spans="2:12" s="1" customFormat="1" ht="6.95" customHeight="1">
      <c r="B89" s="53"/>
      <c r="C89" s="54"/>
      <c r="D89" s="54"/>
      <c r="E89" s="54"/>
      <c r="F89" s="54"/>
      <c r="G89" s="54"/>
      <c r="H89" s="54"/>
      <c r="I89" s="139"/>
      <c r="J89" s="54"/>
      <c r="K89" s="54"/>
      <c r="L89" s="37"/>
    </row>
    <row r="93" spans="2:12" s="1" customFormat="1" ht="6.95" customHeight="1">
      <c r="B93" s="55"/>
      <c r="C93" s="56"/>
      <c r="D93" s="56"/>
      <c r="E93" s="56"/>
      <c r="F93" s="56"/>
      <c r="G93" s="56"/>
      <c r="H93" s="56"/>
      <c r="I93" s="140"/>
      <c r="J93" s="56"/>
      <c r="K93" s="56"/>
      <c r="L93" s="37"/>
    </row>
    <row r="94" spans="2:12" s="1" customFormat="1" ht="24.95" customHeight="1">
      <c r="B94" s="37"/>
      <c r="C94" s="22" t="s">
        <v>162</v>
      </c>
      <c r="I94" s="122"/>
      <c r="L94" s="37"/>
    </row>
    <row r="95" spans="2:12" s="1" customFormat="1" ht="6.95" customHeight="1">
      <c r="B95" s="37"/>
      <c r="I95" s="122"/>
      <c r="L95" s="37"/>
    </row>
    <row r="96" spans="2:12" s="1" customFormat="1" ht="12" customHeight="1">
      <c r="B96" s="37"/>
      <c r="C96" s="31" t="s">
        <v>17</v>
      </c>
      <c r="I96" s="122"/>
      <c r="L96" s="37"/>
    </row>
    <row r="97" spans="2:12" s="1" customFormat="1" ht="16.5" customHeight="1">
      <c r="B97" s="37"/>
      <c r="E97" s="121" t="str">
        <f>E7</f>
        <v>Stavební úpravy pavilonu I Nemocnice České Budějovice</v>
      </c>
      <c r="F97" s="31"/>
      <c r="G97" s="31"/>
      <c r="H97" s="31"/>
      <c r="I97" s="122"/>
      <c r="L97" s="37"/>
    </row>
    <row r="98" spans="2:12" ht="12" customHeight="1">
      <c r="B98" s="21"/>
      <c r="C98" s="31" t="s">
        <v>125</v>
      </c>
      <c r="L98" s="21"/>
    </row>
    <row r="99" spans="2:12" s="1" customFormat="1" ht="16.5" customHeight="1">
      <c r="B99" s="37"/>
      <c r="E99" s="121" t="s">
        <v>126</v>
      </c>
      <c r="F99" s="1"/>
      <c r="G99" s="1"/>
      <c r="H99" s="1"/>
      <c r="I99" s="122"/>
      <c r="L99" s="37"/>
    </row>
    <row r="100" spans="2:12" s="1" customFormat="1" ht="12" customHeight="1">
      <c r="B100" s="37"/>
      <c r="C100" s="31" t="s">
        <v>127</v>
      </c>
      <c r="I100" s="122"/>
      <c r="L100" s="37"/>
    </row>
    <row r="101" spans="2:12" s="1" customFormat="1" ht="16.5" customHeight="1">
      <c r="B101" s="37"/>
      <c r="E101" s="60" t="str">
        <f>E11</f>
        <v>03 - elektroinstalace - slaboproud</v>
      </c>
      <c r="F101" s="1"/>
      <c r="G101" s="1"/>
      <c r="H101" s="1"/>
      <c r="I101" s="122"/>
      <c r="L101" s="37"/>
    </row>
    <row r="102" spans="2:12" s="1" customFormat="1" ht="6.95" customHeight="1">
      <c r="B102" s="37"/>
      <c r="I102" s="122"/>
      <c r="L102" s="37"/>
    </row>
    <row r="103" spans="2:12" s="1" customFormat="1" ht="12" customHeight="1">
      <c r="B103" s="37"/>
      <c r="C103" s="31" t="s">
        <v>22</v>
      </c>
      <c r="F103" s="26" t="str">
        <f>F14</f>
        <v>České Budějovice</v>
      </c>
      <c r="I103" s="123" t="s">
        <v>24</v>
      </c>
      <c r="J103" s="62" t="str">
        <f>IF(J14="","",J14)</f>
        <v>12. 4. 2019</v>
      </c>
      <c r="L103" s="37"/>
    </row>
    <row r="104" spans="2:12" s="1" customFormat="1" ht="6.95" customHeight="1">
      <c r="B104" s="37"/>
      <c r="I104" s="122"/>
      <c r="L104" s="37"/>
    </row>
    <row r="105" spans="2:12" s="1" customFormat="1" ht="27.9" customHeight="1">
      <c r="B105" s="37"/>
      <c r="C105" s="31" t="s">
        <v>26</v>
      </c>
      <c r="F105" s="26" t="str">
        <f>E17</f>
        <v xml:space="preserve"> </v>
      </c>
      <c r="I105" s="123" t="s">
        <v>32</v>
      </c>
      <c r="J105" s="35" t="str">
        <f>E23</f>
        <v>ARKUS5, s.r.o., České Budějovice</v>
      </c>
      <c r="L105" s="37"/>
    </row>
    <row r="106" spans="2:12" s="1" customFormat="1" ht="15.15" customHeight="1">
      <c r="B106" s="37"/>
      <c r="C106" s="31" t="s">
        <v>30</v>
      </c>
      <c r="F106" s="26" t="str">
        <f>IF(E20="","",E20)</f>
        <v>Vyplň údaj</v>
      </c>
      <c r="I106" s="123" t="s">
        <v>35</v>
      </c>
      <c r="J106" s="35" t="str">
        <f>E26</f>
        <v xml:space="preserve"> </v>
      </c>
      <c r="L106" s="37"/>
    </row>
    <row r="107" spans="2:12" s="1" customFormat="1" ht="10.3" customHeight="1">
      <c r="B107" s="37"/>
      <c r="I107" s="122"/>
      <c r="L107" s="37"/>
    </row>
    <row r="108" spans="2:20" s="10" customFormat="1" ht="29.25" customHeight="1">
      <c r="B108" s="155"/>
      <c r="C108" s="156" t="s">
        <v>163</v>
      </c>
      <c r="D108" s="157" t="s">
        <v>57</v>
      </c>
      <c r="E108" s="157" t="s">
        <v>53</v>
      </c>
      <c r="F108" s="157" t="s">
        <v>54</v>
      </c>
      <c r="G108" s="157" t="s">
        <v>164</v>
      </c>
      <c r="H108" s="157" t="s">
        <v>165</v>
      </c>
      <c r="I108" s="158" t="s">
        <v>166</v>
      </c>
      <c r="J108" s="157" t="s">
        <v>131</v>
      </c>
      <c r="K108" s="159" t="s">
        <v>167</v>
      </c>
      <c r="L108" s="155"/>
      <c r="M108" s="78" t="s">
        <v>3</v>
      </c>
      <c r="N108" s="79" t="s">
        <v>42</v>
      </c>
      <c r="O108" s="79" t="s">
        <v>168</v>
      </c>
      <c r="P108" s="79" t="s">
        <v>169</v>
      </c>
      <c r="Q108" s="79" t="s">
        <v>170</v>
      </c>
      <c r="R108" s="79" t="s">
        <v>171</v>
      </c>
      <c r="S108" s="79" t="s">
        <v>172</v>
      </c>
      <c r="T108" s="80" t="s">
        <v>173</v>
      </c>
    </row>
    <row r="109" spans="2:63" s="1" customFormat="1" ht="22.8" customHeight="1">
      <c r="B109" s="37"/>
      <c r="C109" s="83" t="s">
        <v>174</v>
      </c>
      <c r="I109" s="122"/>
      <c r="J109" s="160">
        <f>BK109</f>
        <v>0</v>
      </c>
      <c r="L109" s="37"/>
      <c r="M109" s="81"/>
      <c r="N109" s="66"/>
      <c r="O109" s="66"/>
      <c r="P109" s="161">
        <f>P110+P206+P260</f>
        <v>0</v>
      </c>
      <c r="Q109" s="66"/>
      <c r="R109" s="161">
        <f>R110+R206+R260</f>
        <v>0</v>
      </c>
      <c r="S109" s="66"/>
      <c r="T109" s="162">
        <f>T110+T206+T260</f>
        <v>0</v>
      </c>
      <c r="AT109" s="18" t="s">
        <v>71</v>
      </c>
      <c r="AU109" s="18" t="s">
        <v>132</v>
      </c>
      <c r="BK109" s="163">
        <f>BK110+BK206+BK260</f>
        <v>0</v>
      </c>
    </row>
    <row r="110" spans="2:63" s="11" customFormat="1" ht="25.9" customHeight="1">
      <c r="B110" s="164"/>
      <c r="D110" s="165" t="s">
        <v>71</v>
      </c>
      <c r="E110" s="166" t="s">
        <v>4269</v>
      </c>
      <c r="F110" s="166" t="s">
        <v>4270</v>
      </c>
      <c r="I110" s="167"/>
      <c r="J110" s="168">
        <f>BK110</f>
        <v>0</v>
      </c>
      <c r="L110" s="164"/>
      <c r="M110" s="169"/>
      <c r="N110" s="170"/>
      <c r="O110" s="170"/>
      <c r="P110" s="171">
        <f>P111+P145+P166+P172+P178+P187+P196</f>
        <v>0</v>
      </c>
      <c r="Q110" s="170"/>
      <c r="R110" s="171">
        <f>R111+R145+R166+R172+R178+R187+R196</f>
        <v>0</v>
      </c>
      <c r="S110" s="170"/>
      <c r="T110" s="172">
        <f>T111+T145+T166+T172+T178+T187+T196</f>
        <v>0</v>
      </c>
      <c r="AR110" s="165" t="s">
        <v>79</v>
      </c>
      <c r="AT110" s="173" t="s">
        <v>71</v>
      </c>
      <c r="AU110" s="173" t="s">
        <v>72</v>
      </c>
      <c r="AY110" s="165" t="s">
        <v>177</v>
      </c>
      <c r="BK110" s="174">
        <f>BK111+BK145+BK166+BK172+BK178+BK187+BK196</f>
        <v>0</v>
      </c>
    </row>
    <row r="111" spans="2:63" s="11" customFormat="1" ht="22.8" customHeight="1">
      <c r="B111" s="164"/>
      <c r="D111" s="165" t="s">
        <v>71</v>
      </c>
      <c r="E111" s="175" t="s">
        <v>3843</v>
      </c>
      <c r="F111" s="175" t="s">
        <v>4271</v>
      </c>
      <c r="I111" s="167"/>
      <c r="J111" s="176">
        <f>BK111</f>
        <v>0</v>
      </c>
      <c r="L111" s="164"/>
      <c r="M111" s="169"/>
      <c r="N111" s="170"/>
      <c r="O111" s="170"/>
      <c r="P111" s="171">
        <f>SUM(P112:P144)</f>
        <v>0</v>
      </c>
      <c r="Q111" s="170"/>
      <c r="R111" s="171">
        <f>SUM(R112:R144)</f>
        <v>0</v>
      </c>
      <c r="S111" s="170"/>
      <c r="T111" s="172">
        <f>SUM(T112:T144)</f>
        <v>0</v>
      </c>
      <c r="AR111" s="165" t="s">
        <v>79</v>
      </c>
      <c r="AT111" s="173" t="s">
        <v>71</v>
      </c>
      <c r="AU111" s="173" t="s">
        <v>79</v>
      </c>
      <c r="AY111" s="165" t="s">
        <v>177</v>
      </c>
      <c r="BK111" s="174">
        <f>SUM(BK112:BK144)</f>
        <v>0</v>
      </c>
    </row>
    <row r="112" spans="2:65" s="1" customFormat="1" ht="16.5" customHeight="1">
      <c r="B112" s="177"/>
      <c r="C112" s="178" t="s">
        <v>79</v>
      </c>
      <c r="D112" s="178" t="s">
        <v>179</v>
      </c>
      <c r="E112" s="179" t="s">
        <v>1102</v>
      </c>
      <c r="F112" s="180" t="s">
        <v>4272</v>
      </c>
      <c r="G112" s="181" t="s">
        <v>3930</v>
      </c>
      <c r="H112" s="182">
        <v>6</v>
      </c>
      <c r="I112" s="183"/>
      <c r="J112" s="184">
        <f>ROUND(I112*H112,2)</f>
        <v>0</v>
      </c>
      <c r="K112" s="180" t="s">
        <v>3</v>
      </c>
      <c r="L112" s="37"/>
      <c r="M112" s="185" t="s">
        <v>3</v>
      </c>
      <c r="N112" s="186" t="s">
        <v>43</v>
      </c>
      <c r="O112" s="70"/>
      <c r="P112" s="187">
        <f>O112*H112</f>
        <v>0</v>
      </c>
      <c r="Q112" s="187">
        <v>0</v>
      </c>
      <c r="R112" s="187">
        <f>Q112*H112</f>
        <v>0</v>
      </c>
      <c r="S112" s="187">
        <v>0</v>
      </c>
      <c r="T112" s="188">
        <f>S112*H112</f>
        <v>0</v>
      </c>
      <c r="AR112" s="189" t="s">
        <v>184</v>
      </c>
      <c r="AT112" s="189" t="s">
        <v>179</v>
      </c>
      <c r="AU112" s="189" t="s">
        <v>81</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81</v>
      </c>
    </row>
    <row r="113" spans="2:65" s="1" customFormat="1" ht="16.5" customHeight="1">
      <c r="B113" s="177"/>
      <c r="C113" s="178" t="s">
        <v>81</v>
      </c>
      <c r="D113" s="178" t="s">
        <v>179</v>
      </c>
      <c r="E113" s="179" t="s">
        <v>1107</v>
      </c>
      <c r="F113" s="180" t="s">
        <v>4273</v>
      </c>
      <c r="G113" s="181" t="s">
        <v>3930</v>
      </c>
      <c r="H113" s="182">
        <v>6</v>
      </c>
      <c r="I113" s="183"/>
      <c r="J113" s="184">
        <f>ROUND(I113*H113,2)</f>
        <v>0</v>
      </c>
      <c r="K113" s="180" t="s">
        <v>3</v>
      </c>
      <c r="L113" s="37"/>
      <c r="M113" s="185" t="s">
        <v>3</v>
      </c>
      <c r="N113" s="186" t="s">
        <v>43</v>
      </c>
      <c r="O113" s="70"/>
      <c r="P113" s="187">
        <f>O113*H113</f>
        <v>0</v>
      </c>
      <c r="Q113" s="187">
        <v>0</v>
      </c>
      <c r="R113" s="187">
        <f>Q113*H113</f>
        <v>0</v>
      </c>
      <c r="S113" s="187">
        <v>0</v>
      </c>
      <c r="T113" s="188">
        <f>S113*H113</f>
        <v>0</v>
      </c>
      <c r="AR113" s="189" t="s">
        <v>184</v>
      </c>
      <c r="AT113" s="189" t="s">
        <v>179</v>
      </c>
      <c r="AU113" s="189" t="s">
        <v>81</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184</v>
      </c>
      <c r="BM113" s="189" t="s">
        <v>184</v>
      </c>
    </row>
    <row r="114" spans="2:65" s="1" customFormat="1" ht="16.5" customHeight="1">
      <c r="B114" s="177"/>
      <c r="C114" s="178" t="s">
        <v>194</v>
      </c>
      <c r="D114" s="178" t="s">
        <v>179</v>
      </c>
      <c r="E114" s="179" t="s">
        <v>4274</v>
      </c>
      <c r="F114" s="180" t="s">
        <v>4275</v>
      </c>
      <c r="G114" s="181" t="s">
        <v>3930</v>
      </c>
      <c r="H114" s="182">
        <v>6</v>
      </c>
      <c r="I114" s="183"/>
      <c r="J114" s="184">
        <f>ROUND(I114*H114,2)</f>
        <v>0</v>
      </c>
      <c r="K114" s="180" t="s">
        <v>3</v>
      </c>
      <c r="L114" s="37"/>
      <c r="M114" s="185" t="s">
        <v>3</v>
      </c>
      <c r="N114" s="186" t="s">
        <v>43</v>
      </c>
      <c r="O114" s="70"/>
      <c r="P114" s="187">
        <f>O114*H114</f>
        <v>0</v>
      </c>
      <c r="Q114" s="187">
        <v>0</v>
      </c>
      <c r="R114" s="187">
        <f>Q114*H114</f>
        <v>0</v>
      </c>
      <c r="S114" s="187">
        <v>0</v>
      </c>
      <c r="T114" s="188">
        <f>S114*H114</f>
        <v>0</v>
      </c>
      <c r="AR114" s="189" t="s">
        <v>184</v>
      </c>
      <c r="AT114" s="189" t="s">
        <v>179</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208</v>
      </c>
    </row>
    <row r="115" spans="2:65" s="1" customFormat="1" ht="16.5" customHeight="1">
      <c r="B115" s="177"/>
      <c r="C115" s="178" t="s">
        <v>184</v>
      </c>
      <c r="D115" s="178" t="s">
        <v>179</v>
      </c>
      <c r="E115" s="179" t="s">
        <v>4276</v>
      </c>
      <c r="F115" s="180" t="s">
        <v>4277</v>
      </c>
      <c r="G115" s="181" t="s">
        <v>3930</v>
      </c>
      <c r="H115" s="182">
        <v>24</v>
      </c>
      <c r="I115" s="183"/>
      <c r="J115" s="184">
        <f>ROUND(I115*H115,2)</f>
        <v>0</v>
      </c>
      <c r="K115" s="180" t="s">
        <v>3</v>
      </c>
      <c r="L115" s="37"/>
      <c r="M115" s="185" t="s">
        <v>3</v>
      </c>
      <c r="N115" s="186" t="s">
        <v>43</v>
      </c>
      <c r="O115" s="70"/>
      <c r="P115" s="187">
        <f>O115*H115</f>
        <v>0</v>
      </c>
      <c r="Q115" s="187">
        <v>0</v>
      </c>
      <c r="R115" s="187">
        <f>Q115*H115</f>
        <v>0</v>
      </c>
      <c r="S115" s="187">
        <v>0</v>
      </c>
      <c r="T115" s="188">
        <f>S115*H115</f>
        <v>0</v>
      </c>
      <c r="AR115" s="189" t="s">
        <v>184</v>
      </c>
      <c r="AT115" s="189" t="s">
        <v>179</v>
      </c>
      <c r="AU115" s="189" t="s">
        <v>81</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218</v>
      </c>
    </row>
    <row r="116" spans="2:65" s="1" customFormat="1" ht="16.5" customHeight="1">
      <c r="B116" s="177"/>
      <c r="C116" s="178" t="s">
        <v>203</v>
      </c>
      <c r="D116" s="178" t="s">
        <v>179</v>
      </c>
      <c r="E116" s="179" t="s">
        <v>4278</v>
      </c>
      <c r="F116" s="180" t="s">
        <v>4279</v>
      </c>
      <c r="G116" s="181" t="s">
        <v>3930</v>
      </c>
      <c r="H116" s="182">
        <v>18</v>
      </c>
      <c r="I116" s="183"/>
      <c r="J116" s="184">
        <f>ROUND(I116*H116,2)</f>
        <v>0</v>
      </c>
      <c r="K116" s="180" t="s">
        <v>3</v>
      </c>
      <c r="L116" s="37"/>
      <c r="M116" s="185" t="s">
        <v>3</v>
      </c>
      <c r="N116" s="186" t="s">
        <v>43</v>
      </c>
      <c r="O116" s="70"/>
      <c r="P116" s="187">
        <f>O116*H116</f>
        <v>0</v>
      </c>
      <c r="Q116" s="187">
        <v>0</v>
      </c>
      <c r="R116" s="187">
        <f>Q116*H116</f>
        <v>0</v>
      </c>
      <c r="S116" s="187">
        <v>0</v>
      </c>
      <c r="T116" s="188">
        <f>S116*H116</f>
        <v>0</v>
      </c>
      <c r="AR116" s="189" t="s">
        <v>184</v>
      </c>
      <c r="AT116" s="189" t="s">
        <v>179</v>
      </c>
      <c r="AU116" s="189" t="s">
        <v>81</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184</v>
      </c>
      <c r="BM116" s="189" t="s">
        <v>111</v>
      </c>
    </row>
    <row r="117" spans="2:65" s="1" customFormat="1" ht="16.5" customHeight="1">
      <c r="B117" s="177"/>
      <c r="C117" s="178" t="s">
        <v>208</v>
      </c>
      <c r="D117" s="178" t="s">
        <v>179</v>
      </c>
      <c r="E117" s="179" t="s">
        <v>1118</v>
      </c>
      <c r="F117" s="180" t="s">
        <v>4280</v>
      </c>
      <c r="G117" s="181" t="s">
        <v>3930</v>
      </c>
      <c r="H117" s="182">
        <v>18</v>
      </c>
      <c r="I117" s="183"/>
      <c r="J117" s="184">
        <f>ROUND(I117*H117,2)</f>
        <v>0</v>
      </c>
      <c r="K117" s="180" t="s">
        <v>3</v>
      </c>
      <c r="L117" s="37"/>
      <c r="M117" s="185" t="s">
        <v>3</v>
      </c>
      <c r="N117" s="186" t="s">
        <v>43</v>
      </c>
      <c r="O117" s="70"/>
      <c r="P117" s="187">
        <f>O117*H117</f>
        <v>0</v>
      </c>
      <c r="Q117" s="187">
        <v>0</v>
      </c>
      <c r="R117" s="187">
        <f>Q117*H117</f>
        <v>0</v>
      </c>
      <c r="S117" s="187">
        <v>0</v>
      </c>
      <c r="T117" s="188">
        <f>S117*H117</f>
        <v>0</v>
      </c>
      <c r="AR117" s="189" t="s">
        <v>184</v>
      </c>
      <c r="AT117" s="189" t="s">
        <v>179</v>
      </c>
      <c r="AU117" s="189" t="s">
        <v>81</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184</v>
      </c>
      <c r="BM117" s="189" t="s">
        <v>242</v>
      </c>
    </row>
    <row r="118" spans="2:65" s="1" customFormat="1" ht="16.5" customHeight="1">
      <c r="B118" s="177"/>
      <c r="C118" s="178" t="s">
        <v>213</v>
      </c>
      <c r="D118" s="178" t="s">
        <v>179</v>
      </c>
      <c r="E118" s="179" t="s">
        <v>4281</v>
      </c>
      <c r="F118" s="180" t="s">
        <v>4282</v>
      </c>
      <c r="G118" s="181" t="s">
        <v>3930</v>
      </c>
      <c r="H118" s="182">
        <v>6</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81</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254</v>
      </c>
    </row>
    <row r="119" spans="2:65" s="1" customFormat="1" ht="16.5" customHeight="1">
      <c r="B119" s="177"/>
      <c r="C119" s="178" t="s">
        <v>218</v>
      </c>
      <c r="D119" s="178" t="s">
        <v>179</v>
      </c>
      <c r="E119" s="179" t="s">
        <v>4283</v>
      </c>
      <c r="F119" s="180" t="s">
        <v>4284</v>
      </c>
      <c r="G119" s="181" t="s">
        <v>3930</v>
      </c>
      <c r="H119" s="182">
        <v>18</v>
      </c>
      <c r="I119" s="183"/>
      <c r="J119" s="184">
        <f>ROUND(I119*H119,2)</f>
        <v>0</v>
      </c>
      <c r="K119" s="180" t="s">
        <v>3</v>
      </c>
      <c r="L119" s="37"/>
      <c r="M119" s="185" t="s">
        <v>3</v>
      </c>
      <c r="N119" s="186" t="s">
        <v>43</v>
      </c>
      <c r="O119" s="70"/>
      <c r="P119" s="187">
        <f>O119*H119</f>
        <v>0</v>
      </c>
      <c r="Q119" s="187">
        <v>0</v>
      </c>
      <c r="R119" s="187">
        <f>Q119*H119</f>
        <v>0</v>
      </c>
      <c r="S119" s="187">
        <v>0</v>
      </c>
      <c r="T119" s="188">
        <f>S119*H119</f>
        <v>0</v>
      </c>
      <c r="AR119" s="189" t="s">
        <v>184</v>
      </c>
      <c r="AT119" s="189" t="s">
        <v>179</v>
      </c>
      <c r="AU119" s="189" t="s">
        <v>81</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184</v>
      </c>
      <c r="BM119" s="189" t="s">
        <v>265</v>
      </c>
    </row>
    <row r="120" spans="2:65" s="1" customFormat="1" ht="16.5" customHeight="1">
      <c r="B120" s="177"/>
      <c r="C120" s="178" t="s">
        <v>225</v>
      </c>
      <c r="D120" s="178" t="s">
        <v>179</v>
      </c>
      <c r="E120" s="179" t="s">
        <v>1122</v>
      </c>
      <c r="F120" s="180" t="s">
        <v>4285</v>
      </c>
      <c r="G120" s="181" t="s">
        <v>3930</v>
      </c>
      <c r="H120" s="182">
        <v>6</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277</v>
      </c>
    </row>
    <row r="121" spans="2:65" s="1" customFormat="1" ht="24" customHeight="1">
      <c r="B121" s="177"/>
      <c r="C121" s="178" t="s">
        <v>111</v>
      </c>
      <c r="D121" s="178" t="s">
        <v>179</v>
      </c>
      <c r="E121" s="179" t="s">
        <v>1126</v>
      </c>
      <c r="F121" s="180" t="s">
        <v>4286</v>
      </c>
      <c r="G121" s="181" t="s">
        <v>3930</v>
      </c>
      <c r="H121" s="182">
        <v>208</v>
      </c>
      <c r="I121" s="183"/>
      <c r="J121" s="184">
        <f>ROUND(I121*H121,2)</f>
        <v>0</v>
      </c>
      <c r="K121" s="180" t="s">
        <v>3</v>
      </c>
      <c r="L121" s="37"/>
      <c r="M121" s="185" t="s">
        <v>3</v>
      </c>
      <c r="N121" s="186" t="s">
        <v>43</v>
      </c>
      <c r="O121" s="70"/>
      <c r="P121" s="187">
        <f>O121*H121</f>
        <v>0</v>
      </c>
      <c r="Q121" s="187">
        <v>0</v>
      </c>
      <c r="R121" s="187">
        <f>Q121*H121</f>
        <v>0</v>
      </c>
      <c r="S121" s="187">
        <v>0</v>
      </c>
      <c r="T121" s="188">
        <f>S121*H121</f>
        <v>0</v>
      </c>
      <c r="AR121" s="189" t="s">
        <v>184</v>
      </c>
      <c r="AT121" s="189" t="s">
        <v>179</v>
      </c>
      <c r="AU121" s="189" t="s">
        <v>81</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298</v>
      </c>
    </row>
    <row r="122" spans="2:65" s="1" customFormat="1" ht="16.5" customHeight="1">
      <c r="B122" s="177"/>
      <c r="C122" s="178" t="s">
        <v>236</v>
      </c>
      <c r="D122" s="178" t="s">
        <v>179</v>
      </c>
      <c r="E122" s="179" t="s">
        <v>1130</v>
      </c>
      <c r="F122" s="180" t="s">
        <v>4287</v>
      </c>
      <c r="G122" s="181" t="s">
        <v>3930</v>
      </c>
      <c r="H122" s="182">
        <v>29</v>
      </c>
      <c r="I122" s="183"/>
      <c r="J122" s="184">
        <f>ROUND(I122*H122,2)</f>
        <v>0</v>
      </c>
      <c r="K122" s="180" t="s">
        <v>3</v>
      </c>
      <c r="L122" s="37"/>
      <c r="M122" s="185" t="s">
        <v>3</v>
      </c>
      <c r="N122" s="186" t="s">
        <v>43</v>
      </c>
      <c r="O122" s="70"/>
      <c r="P122" s="187">
        <f>O122*H122</f>
        <v>0</v>
      </c>
      <c r="Q122" s="187">
        <v>0</v>
      </c>
      <c r="R122" s="187">
        <f>Q122*H122</f>
        <v>0</v>
      </c>
      <c r="S122" s="187">
        <v>0</v>
      </c>
      <c r="T122" s="188">
        <f>S122*H122</f>
        <v>0</v>
      </c>
      <c r="AR122" s="189" t="s">
        <v>184</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306</v>
      </c>
    </row>
    <row r="123" spans="2:65" s="1" customFormat="1" ht="16.5" customHeight="1">
      <c r="B123" s="177"/>
      <c r="C123" s="178" t="s">
        <v>242</v>
      </c>
      <c r="D123" s="178" t="s">
        <v>179</v>
      </c>
      <c r="E123" s="179" t="s">
        <v>4288</v>
      </c>
      <c r="F123" s="180" t="s">
        <v>4289</v>
      </c>
      <c r="G123" s="181" t="s">
        <v>3930</v>
      </c>
      <c r="H123" s="182">
        <v>23</v>
      </c>
      <c r="I123" s="183"/>
      <c r="J123" s="184">
        <f>ROUND(I123*H123,2)</f>
        <v>0</v>
      </c>
      <c r="K123" s="180" t="s">
        <v>3</v>
      </c>
      <c r="L123" s="37"/>
      <c r="M123" s="185" t="s">
        <v>3</v>
      </c>
      <c r="N123" s="186" t="s">
        <v>43</v>
      </c>
      <c r="O123" s="70"/>
      <c r="P123" s="187">
        <f>O123*H123</f>
        <v>0</v>
      </c>
      <c r="Q123" s="187">
        <v>0</v>
      </c>
      <c r="R123" s="187">
        <f>Q123*H123</f>
        <v>0</v>
      </c>
      <c r="S123" s="187">
        <v>0</v>
      </c>
      <c r="T123" s="188">
        <f>S123*H123</f>
        <v>0</v>
      </c>
      <c r="AR123" s="189" t="s">
        <v>184</v>
      </c>
      <c r="AT123" s="189" t="s">
        <v>179</v>
      </c>
      <c r="AU123" s="189" t="s">
        <v>81</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184</v>
      </c>
      <c r="BM123" s="189" t="s">
        <v>317</v>
      </c>
    </row>
    <row r="124" spans="2:65" s="1" customFormat="1" ht="16.5" customHeight="1">
      <c r="B124" s="177"/>
      <c r="C124" s="178" t="s">
        <v>248</v>
      </c>
      <c r="D124" s="178" t="s">
        <v>179</v>
      </c>
      <c r="E124" s="179" t="s">
        <v>1135</v>
      </c>
      <c r="F124" s="180" t="s">
        <v>4290</v>
      </c>
      <c r="G124" s="181" t="s">
        <v>3930</v>
      </c>
      <c r="H124" s="182">
        <v>240</v>
      </c>
      <c r="I124" s="183"/>
      <c r="J124" s="184">
        <f>ROUND(I124*H124,2)</f>
        <v>0</v>
      </c>
      <c r="K124" s="180" t="s">
        <v>3</v>
      </c>
      <c r="L124" s="37"/>
      <c r="M124" s="185" t="s">
        <v>3</v>
      </c>
      <c r="N124" s="186" t="s">
        <v>43</v>
      </c>
      <c r="O124" s="70"/>
      <c r="P124" s="187">
        <f>O124*H124</f>
        <v>0</v>
      </c>
      <c r="Q124" s="187">
        <v>0</v>
      </c>
      <c r="R124" s="187">
        <f>Q124*H124</f>
        <v>0</v>
      </c>
      <c r="S124" s="187">
        <v>0</v>
      </c>
      <c r="T124" s="188">
        <f>S124*H124</f>
        <v>0</v>
      </c>
      <c r="AR124" s="189" t="s">
        <v>184</v>
      </c>
      <c r="AT124" s="189" t="s">
        <v>179</v>
      </c>
      <c r="AU124" s="189" t="s">
        <v>81</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184</v>
      </c>
      <c r="BM124" s="189" t="s">
        <v>327</v>
      </c>
    </row>
    <row r="125" spans="2:65" s="1" customFormat="1" ht="16.5" customHeight="1">
      <c r="B125" s="177"/>
      <c r="C125" s="178" t="s">
        <v>254</v>
      </c>
      <c r="D125" s="178" t="s">
        <v>179</v>
      </c>
      <c r="E125" s="179" t="s">
        <v>1139</v>
      </c>
      <c r="F125" s="180" t="s">
        <v>4291</v>
      </c>
      <c r="G125" s="181" t="s">
        <v>3930</v>
      </c>
      <c r="H125" s="182">
        <v>206</v>
      </c>
      <c r="I125" s="183"/>
      <c r="J125" s="184">
        <f>ROUND(I125*H125,2)</f>
        <v>0</v>
      </c>
      <c r="K125" s="180" t="s">
        <v>3</v>
      </c>
      <c r="L125" s="37"/>
      <c r="M125" s="185" t="s">
        <v>3</v>
      </c>
      <c r="N125" s="186" t="s">
        <v>43</v>
      </c>
      <c r="O125" s="70"/>
      <c r="P125" s="187">
        <f>O125*H125</f>
        <v>0</v>
      </c>
      <c r="Q125" s="187">
        <v>0</v>
      </c>
      <c r="R125" s="187">
        <f>Q125*H125</f>
        <v>0</v>
      </c>
      <c r="S125" s="187">
        <v>0</v>
      </c>
      <c r="T125" s="188">
        <f>S125*H125</f>
        <v>0</v>
      </c>
      <c r="AR125" s="189" t="s">
        <v>184</v>
      </c>
      <c r="AT125" s="189" t="s">
        <v>179</v>
      </c>
      <c r="AU125" s="189" t="s">
        <v>81</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184</v>
      </c>
      <c r="BM125" s="189" t="s">
        <v>337</v>
      </c>
    </row>
    <row r="126" spans="2:65" s="1" customFormat="1" ht="16.5" customHeight="1">
      <c r="B126" s="177"/>
      <c r="C126" s="178" t="s">
        <v>9</v>
      </c>
      <c r="D126" s="178" t="s">
        <v>179</v>
      </c>
      <c r="E126" s="179" t="s">
        <v>1176</v>
      </c>
      <c r="F126" s="180" t="s">
        <v>4292</v>
      </c>
      <c r="G126" s="181" t="s">
        <v>3930</v>
      </c>
      <c r="H126" s="182">
        <v>480</v>
      </c>
      <c r="I126" s="183"/>
      <c r="J126" s="184">
        <f>ROUND(I126*H126,2)</f>
        <v>0</v>
      </c>
      <c r="K126" s="180" t="s">
        <v>3</v>
      </c>
      <c r="L126" s="37"/>
      <c r="M126" s="185" t="s">
        <v>3</v>
      </c>
      <c r="N126" s="186" t="s">
        <v>43</v>
      </c>
      <c r="O126" s="70"/>
      <c r="P126" s="187">
        <f>O126*H126</f>
        <v>0</v>
      </c>
      <c r="Q126" s="187">
        <v>0</v>
      </c>
      <c r="R126" s="187">
        <f>Q126*H126</f>
        <v>0</v>
      </c>
      <c r="S126" s="187">
        <v>0</v>
      </c>
      <c r="T126" s="188">
        <f>S126*H126</f>
        <v>0</v>
      </c>
      <c r="AR126" s="189" t="s">
        <v>184</v>
      </c>
      <c r="AT126" s="189" t="s">
        <v>179</v>
      </c>
      <c r="AU126" s="189" t="s">
        <v>81</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351</v>
      </c>
    </row>
    <row r="127" spans="2:65" s="1" customFormat="1" ht="16.5" customHeight="1">
      <c r="B127" s="177"/>
      <c r="C127" s="178" t="s">
        <v>265</v>
      </c>
      <c r="D127" s="178" t="s">
        <v>179</v>
      </c>
      <c r="E127" s="179" t="s">
        <v>1185</v>
      </c>
      <c r="F127" s="180" t="s">
        <v>4293</v>
      </c>
      <c r="G127" s="181" t="s">
        <v>3930</v>
      </c>
      <c r="H127" s="182">
        <v>25</v>
      </c>
      <c r="I127" s="183"/>
      <c r="J127" s="184">
        <f>ROUND(I127*H127,2)</f>
        <v>0</v>
      </c>
      <c r="K127" s="180" t="s">
        <v>3</v>
      </c>
      <c r="L127" s="37"/>
      <c r="M127" s="185" t="s">
        <v>3</v>
      </c>
      <c r="N127" s="186" t="s">
        <v>43</v>
      </c>
      <c r="O127" s="70"/>
      <c r="P127" s="187">
        <f>O127*H127</f>
        <v>0</v>
      </c>
      <c r="Q127" s="187">
        <v>0</v>
      </c>
      <c r="R127" s="187">
        <f>Q127*H127</f>
        <v>0</v>
      </c>
      <c r="S127" s="187">
        <v>0</v>
      </c>
      <c r="T127" s="188">
        <f>S127*H127</f>
        <v>0</v>
      </c>
      <c r="AR127" s="189" t="s">
        <v>184</v>
      </c>
      <c r="AT127" s="189" t="s">
        <v>179</v>
      </c>
      <c r="AU127" s="189" t="s">
        <v>81</v>
      </c>
      <c r="AY127" s="18" t="s">
        <v>177</v>
      </c>
      <c r="BE127" s="190">
        <f>IF(N127="základní",J127,0)</f>
        <v>0</v>
      </c>
      <c r="BF127" s="190">
        <f>IF(N127="snížená",J127,0)</f>
        <v>0</v>
      </c>
      <c r="BG127" s="190">
        <f>IF(N127="zákl. přenesená",J127,0)</f>
        <v>0</v>
      </c>
      <c r="BH127" s="190">
        <f>IF(N127="sníž. přenesená",J127,0)</f>
        <v>0</v>
      </c>
      <c r="BI127" s="190">
        <f>IF(N127="nulová",J127,0)</f>
        <v>0</v>
      </c>
      <c r="BJ127" s="18" t="s">
        <v>79</v>
      </c>
      <c r="BK127" s="190">
        <f>ROUND(I127*H127,2)</f>
        <v>0</v>
      </c>
      <c r="BL127" s="18" t="s">
        <v>184</v>
      </c>
      <c r="BM127" s="189" t="s">
        <v>368</v>
      </c>
    </row>
    <row r="128" spans="2:65" s="1" customFormat="1" ht="16.5" customHeight="1">
      <c r="B128" s="177"/>
      <c r="C128" s="178" t="s">
        <v>272</v>
      </c>
      <c r="D128" s="178" t="s">
        <v>179</v>
      </c>
      <c r="E128" s="179" t="s">
        <v>1199</v>
      </c>
      <c r="F128" s="180" t="s">
        <v>4294</v>
      </c>
      <c r="G128" s="181" t="s">
        <v>3930</v>
      </c>
      <c r="H128" s="182">
        <v>6</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184</v>
      </c>
      <c r="AT128" s="189" t="s">
        <v>179</v>
      </c>
      <c r="AU128" s="189" t="s">
        <v>81</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184</v>
      </c>
      <c r="BM128" s="189" t="s">
        <v>391</v>
      </c>
    </row>
    <row r="129" spans="2:65" s="1" customFormat="1" ht="16.5" customHeight="1">
      <c r="B129" s="177"/>
      <c r="C129" s="178" t="s">
        <v>277</v>
      </c>
      <c r="D129" s="178" t="s">
        <v>179</v>
      </c>
      <c r="E129" s="179" t="s">
        <v>1204</v>
      </c>
      <c r="F129" s="180" t="s">
        <v>4295</v>
      </c>
      <c r="G129" s="181" t="s">
        <v>3930</v>
      </c>
      <c r="H129" s="182">
        <v>6</v>
      </c>
      <c r="I129" s="183"/>
      <c r="J129" s="184">
        <f>ROUND(I129*H129,2)</f>
        <v>0</v>
      </c>
      <c r="K129" s="180" t="s">
        <v>3</v>
      </c>
      <c r="L129" s="37"/>
      <c r="M129" s="185" t="s">
        <v>3</v>
      </c>
      <c r="N129" s="186" t="s">
        <v>43</v>
      </c>
      <c r="O129" s="70"/>
      <c r="P129" s="187">
        <f>O129*H129</f>
        <v>0</v>
      </c>
      <c r="Q129" s="187">
        <v>0</v>
      </c>
      <c r="R129" s="187">
        <f>Q129*H129</f>
        <v>0</v>
      </c>
      <c r="S129" s="187">
        <v>0</v>
      </c>
      <c r="T129" s="188">
        <f>S129*H129</f>
        <v>0</v>
      </c>
      <c r="AR129" s="189" t="s">
        <v>184</v>
      </c>
      <c r="AT129" s="189" t="s">
        <v>179</v>
      </c>
      <c r="AU129" s="189" t="s">
        <v>81</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184</v>
      </c>
      <c r="BM129" s="189" t="s">
        <v>413</v>
      </c>
    </row>
    <row r="130" spans="2:65" s="1" customFormat="1" ht="16.5" customHeight="1">
      <c r="B130" s="177"/>
      <c r="C130" s="178" t="s">
        <v>288</v>
      </c>
      <c r="D130" s="178" t="s">
        <v>179</v>
      </c>
      <c r="E130" s="179" t="s">
        <v>1243</v>
      </c>
      <c r="F130" s="180" t="s">
        <v>4296</v>
      </c>
      <c r="G130" s="181" t="s">
        <v>3930</v>
      </c>
      <c r="H130" s="182">
        <v>6</v>
      </c>
      <c r="I130" s="183"/>
      <c r="J130" s="184">
        <f>ROUND(I130*H130,2)</f>
        <v>0</v>
      </c>
      <c r="K130" s="180" t="s">
        <v>3</v>
      </c>
      <c r="L130" s="37"/>
      <c r="M130" s="185" t="s">
        <v>3</v>
      </c>
      <c r="N130" s="186" t="s">
        <v>43</v>
      </c>
      <c r="O130" s="70"/>
      <c r="P130" s="187">
        <f>O130*H130</f>
        <v>0</v>
      </c>
      <c r="Q130" s="187">
        <v>0</v>
      </c>
      <c r="R130" s="187">
        <f>Q130*H130</f>
        <v>0</v>
      </c>
      <c r="S130" s="187">
        <v>0</v>
      </c>
      <c r="T130" s="188">
        <f>S130*H130</f>
        <v>0</v>
      </c>
      <c r="AR130" s="189" t="s">
        <v>184</v>
      </c>
      <c r="AT130" s="189" t="s">
        <v>179</v>
      </c>
      <c r="AU130" s="189" t="s">
        <v>81</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438</v>
      </c>
    </row>
    <row r="131" spans="2:65" s="1" customFormat="1" ht="16.5" customHeight="1">
      <c r="B131" s="177"/>
      <c r="C131" s="178" t="s">
        <v>298</v>
      </c>
      <c r="D131" s="178" t="s">
        <v>179</v>
      </c>
      <c r="E131" s="179" t="s">
        <v>1257</v>
      </c>
      <c r="F131" s="180" t="s">
        <v>4297</v>
      </c>
      <c r="G131" s="181" t="s">
        <v>4298</v>
      </c>
      <c r="H131" s="182">
        <v>24</v>
      </c>
      <c r="I131" s="183"/>
      <c r="J131" s="184">
        <f>ROUND(I131*H131,2)</f>
        <v>0</v>
      </c>
      <c r="K131" s="180" t="s">
        <v>3</v>
      </c>
      <c r="L131" s="37"/>
      <c r="M131" s="185" t="s">
        <v>3</v>
      </c>
      <c r="N131" s="186" t="s">
        <v>43</v>
      </c>
      <c r="O131" s="70"/>
      <c r="P131" s="187">
        <f>O131*H131</f>
        <v>0</v>
      </c>
      <c r="Q131" s="187">
        <v>0</v>
      </c>
      <c r="R131" s="187">
        <f>Q131*H131</f>
        <v>0</v>
      </c>
      <c r="S131" s="187">
        <v>0</v>
      </c>
      <c r="T131" s="188">
        <f>S131*H131</f>
        <v>0</v>
      </c>
      <c r="AR131" s="189" t="s">
        <v>184</v>
      </c>
      <c r="AT131" s="189" t="s">
        <v>179</v>
      </c>
      <c r="AU131" s="189" t="s">
        <v>81</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184</v>
      </c>
      <c r="BM131" s="189" t="s">
        <v>450</v>
      </c>
    </row>
    <row r="132" spans="2:65" s="1" customFormat="1" ht="16.5" customHeight="1">
      <c r="B132" s="177"/>
      <c r="C132" s="178" t="s">
        <v>8</v>
      </c>
      <c r="D132" s="178" t="s">
        <v>179</v>
      </c>
      <c r="E132" s="179" t="s">
        <v>4299</v>
      </c>
      <c r="F132" s="180" t="s">
        <v>4300</v>
      </c>
      <c r="G132" s="181" t="s">
        <v>3930</v>
      </c>
      <c r="H132" s="182">
        <v>24</v>
      </c>
      <c r="I132" s="183"/>
      <c r="J132" s="184">
        <f>ROUND(I132*H132,2)</f>
        <v>0</v>
      </c>
      <c r="K132" s="180" t="s">
        <v>3</v>
      </c>
      <c r="L132" s="37"/>
      <c r="M132" s="185" t="s">
        <v>3</v>
      </c>
      <c r="N132" s="186" t="s">
        <v>43</v>
      </c>
      <c r="O132" s="70"/>
      <c r="P132" s="187">
        <f>O132*H132</f>
        <v>0</v>
      </c>
      <c r="Q132" s="187">
        <v>0</v>
      </c>
      <c r="R132" s="187">
        <f>Q132*H132</f>
        <v>0</v>
      </c>
      <c r="S132" s="187">
        <v>0</v>
      </c>
      <c r="T132" s="188">
        <f>S132*H132</f>
        <v>0</v>
      </c>
      <c r="AR132" s="189" t="s">
        <v>184</v>
      </c>
      <c r="AT132" s="189" t="s">
        <v>179</v>
      </c>
      <c r="AU132" s="189" t="s">
        <v>81</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184</v>
      </c>
      <c r="BM132" s="189" t="s">
        <v>460</v>
      </c>
    </row>
    <row r="133" spans="2:65" s="1" customFormat="1" ht="16.5" customHeight="1">
      <c r="B133" s="177"/>
      <c r="C133" s="178" t="s">
        <v>306</v>
      </c>
      <c r="D133" s="178" t="s">
        <v>179</v>
      </c>
      <c r="E133" s="179" t="s">
        <v>1269</v>
      </c>
      <c r="F133" s="180" t="s">
        <v>4301</v>
      </c>
      <c r="G133" s="181" t="s">
        <v>3930</v>
      </c>
      <c r="H133" s="182">
        <v>24</v>
      </c>
      <c r="I133" s="183"/>
      <c r="J133" s="184">
        <f>ROUND(I133*H133,2)</f>
        <v>0</v>
      </c>
      <c r="K133" s="180" t="s">
        <v>3</v>
      </c>
      <c r="L133" s="37"/>
      <c r="M133" s="185" t="s">
        <v>3</v>
      </c>
      <c r="N133" s="186" t="s">
        <v>43</v>
      </c>
      <c r="O133" s="70"/>
      <c r="P133" s="187">
        <f>O133*H133</f>
        <v>0</v>
      </c>
      <c r="Q133" s="187">
        <v>0</v>
      </c>
      <c r="R133" s="187">
        <f>Q133*H133</f>
        <v>0</v>
      </c>
      <c r="S133" s="187">
        <v>0</v>
      </c>
      <c r="T133" s="188">
        <f>S133*H133</f>
        <v>0</v>
      </c>
      <c r="AR133" s="189" t="s">
        <v>184</v>
      </c>
      <c r="AT133" s="189" t="s">
        <v>179</v>
      </c>
      <c r="AU133" s="189" t="s">
        <v>81</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184</v>
      </c>
      <c r="BM133" s="189" t="s">
        <v>469</v>
      </c>
    </row>
    <row r="134" spans="2:65" s="1" customFormat="1" ht="16.5" customHeight="1">
      <c r="B134" s="177"/>
      <c r="C134" s="178" t="s">
        <v>312</v>
      </c>
      <c r="D134" s="178" t="s">
        <v>179</v>
      </c>
      <c r="E134" s="179" t="s">
        <v>1274</v>
      </c>
      <c r="F134" s="180" t="s">
        <v>4302</v>
      </c>
      <c r="G134" s="181" t="s">
        <v>3930</v>
      </c>
      <c r="H134" s="182">
        <v>24</v>
      </c>
      <c r="I134" s="183"/>
      <c r="J134" s="184">
        <f>ROUND(I134*H134,2)</f>
        <v>0</v>
      </c>
      <c r="K134" s="180" t="s">
        <v>3</v>
      </c>
      <c r="L134" s="37"/>
      <c r="M134" s="185" t="s">
        <v>3</v>
      </c>
      <c r="N134" s="186" t="s">
        <v>43</v>
      </c>
      <c r="O134" s="70"/>
      <c r="P134" s="187">
        <f>O134*H134</f>
        <v>0</v>
      </c>
      <c r="Q134" s="187">
        <v>0</v>
      </c>
      <c r="R134" s="187">
        <f>Q134*H134</f>
        <v>0</v>
      </c>
      <c r="S134" s="187">
        <v>0</v>
      </c>
      <c r="T134" s="188">
        <f>S134*H134</f>
        <v>0</v>
      </c>
      <c r="AR134" s="189" t="s">
        <v>184</v>
      </c>
      <c r="AT134" s="189" t="s">
        <v>179</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481</v>
      </c>
    </row>
    <row r="135" spans="2:65" s="1" customFormat="1" ht="16.5" customHeight="1">
      <c r="B135" s="177"/>
      <c r="C135" s="178" t="s">
        <v>317</v>
      </c>
      <c r="D135" s="178" t="s">
        <v>179</v>
      </c>
      <c r="E135" s="179" t="s">
        <v>1280</v>
      </c>
      <c r="F135" s="180" t="s">
        <v>4303</v>
      </c>
      <c r="G135" s="181" t="s">
        <v>3930</v>
      </c>
      <c r="H135" s="182">
        <v>24</v>
      </c>
      <c r="I135" s="183"/>
      <c r="J135" s="184">
        <f>ROUND(I135*H135,2)</f>
        <v>0</v>
      </c>
      <c r="K135" s="180" t="s">
        <v>3</v>
      </c>
      <c r="L135" s="37"/>
      <c r="M135" s="185" t="s">
        <v>3</v>
      </c>
      <c r="N135" s="186" t="s">
        <v>43</v>
      </c>
      <c r="O135" s="70"/>
      <c r="P135" s="187">
        <f>O135*H135</f>
        <v>0</v>
      </c>
      <c r="Q135" s="187">
        <v>0</v>
      </c>
      <c r="R135" s="187">
        <f>Q135*H135</f>
        <v>0</v>
      </c>
      <c r="S135" s="187">
        <v>0</v>
      </c>
      <c r="T135" s="188">
        <f>S135*H135</f>
        <v>0</v>
      </c>
      <c r="AR135" s="189" t="s">
        <v>184</v>
      </c>
      <c r="AT135" s="189" t="s">
        <v>179</v>
      </c>
      <c r="AU135" s="189" t="s">
        <v>81</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184</v>
      </c>
      <c r="BM135" s="189" t="s">
        <v>491</v>
      </c>
    </row>
    <row r="136" spans="2:65" s="1" customFormat="1" ht="16.5" customHeight="1">
      <c r="B136" s="177"/>
      <c r="C136" s="178" t="s">
        <v>322</v>
      </c>
      <c r="D136" s="178" t="s">
        <v>179</v>
      </c>
      <c r="E136" s="179" t="s">
        <v>1308</v>
      </c>
      <c r="F136" s="180" t="s">
        <v>4304</v>
      </c>
      <c r="G136" s="181" t="s">
        <v>3930</v>
      </c>
      <c r="H136" s="182">
        <v>36</v>
      </c>
      <c r="I136" s="183"/>
      <c r="J136" s="184">
        <f>ROUND(I136*H136,2)</f>
        <v>0</v>
      </c>
      <c r="K136" s="180" t="s">
        <v>3</v>
      </c>
      <c r="L136" s="37"/>
      <c r="M136" s="185" t="s">
        <v>3</v>
      </c>
      <c r="N136" s="186" t="s">
        <v>43</v>
      </c>
      <c r="O136" s="70"/>
      <c r="P136" s="187">
        <f>O136*H136</f>
        <v>0</v>
      </c>
      <c r="Q136" s="187">
        <v>0</v>
      </c>
      <c r="R136" s="187">
        <f>Q136*H136</f>
        <v>0</v>
      </c>
      <c r="S136" s="187">
        <v>0</v>
      </c>
      <c r="T136" s="188">
        <f>S136*H136</f>
        <v>0</v>
      </c>
      <c r="AR136" s="189" t="s">
        <v>184</v>
      </c>
      <c r="AT136" s="189" t="s">
        <v>179</v>
      </c>
      <c r="AU136" s="189" t="s">
        <v>81</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184</v>
      </c>
      <c r="BM136" s="189" t="s">
        <v>504</v>
      </c>
    </row>
    <row r="137" spans="2:65" s="1" customFormat="1" ht="16.5" customHeight="1">
      <c r="B137" s="177"/>
      <c r="C137" s="178" t="s">
        <v>327</v>
      </c>
      <c r="D137" s="178" t="s">
        <v>179</v>
      </c>
      <c r="E137" s="179" t="s">
        <v>1331</v>
      </c>
      <c r="F137" s="180" t="s">
        <v>4305</v>
      </c>
      <c r="G137" s="181" t="s">
        <v>3930</v>
      </c>
      <c r="H137" s="182">
        <v>6</v>
      </c>
      <c r="I137" s="183"/>
      <c r="J137" s="184">
        <f>ROUND(I137*H137,2)</f>
        <v>0</v>
      </c>
      <c r="K137" s="180" t="s">
        <v>3</v>
      </c>
      <c r="L137" s="37"/>
      <c r="M137" s="185" t="s">
        <v>3</v>
      </c>
      <c r="N137" s="186" t="s">
        <v>43</v>
      </c>
      <c r="O137" s="70"/>
      <c r="P137" s="187">
        <f>O137*H137</f>
        <v>0</v>
      </c>
      <c r="Q137" s="187">
        <v>0</v>
      </c>
      <c r="R137" s="187">
        <f>Q137*H137</f>
        <v>0</v>
      </c>
      <c r="S137" s="187">
        <v>0</v>
      </c>
      <c r="T137" s="188">
        <f>S137*H137</f>
        <v>0</v>
      </c>
      <c r="AR137" s="189" t="s">
        <v>184</v>
      </c>
      <c r="AT137" s="189" t="s">
        <v>179</v>
      </c>
      <c r="AU137" s="189" t="s">
        <v>81</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516</v>
      </c>
    </row>
    <row r="138" spans="2:65" s="1" customFormat="1" ht="16.5" customHeight="1">
      <c r="B138" s="177"/>
      <c r="C138" s="178" t="s">
        <v>332</v>
      </c>
      <c r="D138" s="178" t="s">
        <v>179</v>
      </c>
      <c r="E138" s="179" t="s">
        <v>1341</v>
      </c>
      <c r="F138" s="180" t="s">
        <v>4306</v>
      </c>
      <c r="G138" s="181" t="s">
        <v>3930</v>
      </c>
      <c r="H138" s="182">
        <v>6</v>
      </c>
      <c r="I138" s="183"/>
      <c r="J138" s="184">
        <f>ROUND(I138*H138,2)</f>
        <v>0</v>
      </c>
      <c r="K138" s="180" t="s">
        <v>3</v>
      </c>
      <c r="L138" s="37"/>
      <c r="M138" s="185" t="s">
        <v>3</v>
      </c>
      <c r="N138" s="186" t="s">
        <v>43</v>
      </c>
      <c r="O138" s="70"/>
      <c r="P138" s="187">
        <f>O138*H138</f>
        <v>0</v>
      </c>
      <c r="Q138" s="187">
        <v>0</v>
      </c>
      <c r="R138" s="187">
        <f>Q138*H138</f>
        <v>0</v>
      </c>
      <c r="S138" s="187">
        <v>0</v>
      </c>
      <c r="T138" s="188">
        <f>S138*H138</f>
        <v>0</v>
      </c>
      <c r="AR138" s="189" t="s">
        <v>184</v>
      </c>
      <c r="AT138" s="189" t="s">
        <v>179</v>
      </c>
      <c r="AU138" s="189" t="s">
        <v>81</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184</v>
      </c>
      <c r="BM138" s="189" t="s">
        <v>526</v>
      </c>
    </row>
    <row r="139" spans="2:47" s="1" customFormat="1" ht="12">
      <c r="B139" s="37"/>
      <c r="D139" s="191" t="s">
        <v>3757</v>
      </c>
      <c r="F139" s="192" t="s">
        <v>4307</v>
      </c>
      <c r="I139" s="122"/>
      <c r="L139" s="37"/>
      <c r="M139" s="193"/>
      <c r="N139" s="70"/>
      <c r="O139" s="70"/>
      <c r="P139" s="70"/>
      <c r="Q139" s="70"/>
      <c r="R139" s="70"/>
      <c r="S139" s="70"/>
      <c r="T139" s="71"/>
      <c r="AT139" s="18" t="s">
        <v>3757</v>
      </c>
      <c r="AU139" s="18" t="s">
        <v>81</v>
      </c>
    </row>
    <row r="140" spans="2:65" s="1" customFormat="1" ht="16.5" customHeight="1">
      <c r="B140" s="177"/>
      <c r="C140" s="178" t="s">
        <v>337</v>
      </c>
      <c r="D140" s="178" t="s">
        <v>179</v>
      </c>
      <c r="E140" s="179" t="s">
        <v>1885</v>
      </c>
      <c r="F140" s="180" t="s">
        <v>4308</v>
      </c>
      <c r="G140" s="181" t="s">
        <v>3930</v>
      </c>
      <c r="H140" s="182">
        <v>15</v>
      </c>
      <c r="I140" s="183"/>
      <c r="J140" s="184">
        <f>ROUND(I140*H140,2)</f>
        <v>0</v>
      </c>
      <c r="K140" s="180" t="s">
        <v>3</v>
      </c>
      <c r="L140" s="37"/>
      <c r="M140" s="185" t="s">
        <v>3</v>
      </c>
      <c r="N140" s="186" t="s">
        <v>43</v>
      </c>
      <c r="O140" s="70"/>
      <c r="P140" s="187">
        <f>O140*H140</f>
        <v>0</v>
      </c>
      <c r="Q140" s="187">
        <v>0</v>
      </c>
      <c r="R140" s="187">
        <f>Q140*H140</f>
        <v>0</v>
      </c>
      <c r="S140" s="187">
        <v>0</v>
      </c>
      <c r="T140" s="188">
        <f>S140*H140</f>
        <v>0</v>
      </c>
      <c r="AR140" s="189" t="s">
        <v>184</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731</v>
      </c>
    </row>
    <row r="141" spans="2:65" s="1" customFormat="1" ht="16.5" customHeight="1">
      <c r="B141" s="177"/>
      <c r="C141" s="178" t="s">
        <v>346</v>
      </c>
      <c r="D141" s="178" t="s">
        <v>179</v>
      </c>
      <c r="E141" s="179" t="s">
        <v>4309</v>
      </c>
      <c r="F141" s="180" t="s">
        <v>4310</v>
      </c>
      <c r="G141" s="181" t="s">
        <v>3930</v>
      </c>
      <c r="H141" s="182">
        <v>8</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184</v>
      </c>
      <c r="AT141" s="189" t="s">
        <v>179</v>
      </c>
      <c r="AU141" s="189" t="s">
        <v>81</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184</v>
      </c>
      <c r="BM141" s="189" t="s">
        <v>832</v>
      </c>
    </row>
    <row r="142" spans="2:65" s="1" customFormat="1" ht="16.5" customHeight="1">
      <c r="B142" s="177"/>
      <c r="C142" s="178" t="s">
        <v>351</v>
      </c>
      <c r="D142" s="178" t="s">
        <v>179</v>
      </c>
      <c r="E142" s="179" t="s">
        <v>4311</v>
      </c>
      <c r="F142" s="180" t="s">
        <v>4312</v>
      </c>
      <c r="G142" s="181" t="s">
        <v>3930</v>
      </c>
      <c r="H142" s="182">
        <v>8</v>
      </c>
      <c r="I142" s="183"/>
      <c r="J142" s="184">
        <f>ROUND(I142*H142,2)</f>
        <v>0</v>
      </c>
      <c r="K142" s="180" t="s">
        <v>3</v>
      </c>
      <c r="L142" s="37"/>
      <c r="M142" s="185" t="s">
        <v>3</v>
      </c>
      <c r="N142" s="186" t="s">
        <v>43</v>
      </c>
      <c r="O142" s="70"/>
      <c r="P142" s="187">
        <f>O142*H142</f>
        <v>0</v>
      </c>
      <c r="Q142" s="187">
        <v>0</v>
      </c>
      <c r="R142" s="187">
        <f>Q142*H142</f>
        <v>0</v>
      </c>
      <c r="S142" s="187">
        <v>0</v>
      </c>
      <c r="T142" s="188">
        <f>S142*H142</f>
        <v>0</v>
      </c>
      <c r="AR142" s="189" t="s">
        <v>184</v>
      </c>
      <c r="AT142" s="189" t="s">
        <v>179</v>
      </c>
      <c r="AU142" s="189" t="s">
        <v>81</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184</v>
      </c>
      <c r="BM142" s="189" t="s">
        <v>841</v>
      </c>
    </row>
    <row r="143" spans="2:65" s="1" customFormat="1" ht="16.5" customHeight="1">
      <c r="B143" s="177"/>
      <c r="C143" s="178" t="s">
        <v>360</v>
      </c>
      <c r="D143" s="178" t="s">
        <v>179</v>
      </c>
      <c r="E143" s="179" t="s">
        <v>1889</v>
      </c>
      <c r="F143" s="180" t="s">
        <v>4313</v>
      </c>
      <c r="G143" s="181" t="s">
        <v>3930</v>
      </c>
      <c r="H143" s="182">
        <v>7</v>
      </c>
      <c r="I143" s="183"/>
      <c r="J143" s="184">
        <f>ROUND(I143*H143,2)</f>
        <v>0</v>
      </c>
      <c r="K143" s="180" t="s">
        <v>3</v>
      </c>
      <c r="L143" s="37"/>
      <c r="M143" s="185" t="s">
        <v>3</v>
      </c>
      <c r="N143" s="186" t="s">
        <v>43</v>
      </c>
      <c r="O143" s="70"/>
      <c r="P143" s="187">
        <f>O143*H143</f>
        <v>0</v>
      </c>
      <c r="Q143" s="187">
        <v>0</v>
      </c>
      <c r="R143" s="187">
        <f>Q143*H143</f>
        <v>0</v>
      </c>
      <c r="S143" s="187">
        <v>0</v>
      </c>
      <c r="T143" s="188">
        <f>S143*H143</f>
        <v>0</v>
      </c>
      <c r="AR143" s="189" t="s">
        <v>184</v>
      </c>
      <c r="AT143" s="189" t="s">
        <v>179</v>
      </c>
      <c r="AU143" s="189" t="s">
        <v>81</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851</v>
      </c>
    </row>
    <row r="144" spans="2:65" s="1" customFormat="1" ht="16.5" customHeight="1">
      <c r="B144" s="177"/>
      <c r="C144" s="178" t="s">
        <v>368</v>
      </c>
      <c r="D144" s="178" t="s">
        <v>179</v>
      </c>
      <c r="E144" s="179" t="s">
        <v>1893</v>
      </c>
      <c r="F144" s="180" t="s">
        <v>4314</v>
      </c>
      <c r="G144" s="181" t="s">
        <v>4315</v>
      </c>
      <c r="H144" s="182">
        <v>1</v>
      </c>
      <c r="I144" s="183"/>
      <c r="J144" s="184">
        <f>ROUND(I144*H144,2)</f>
        <v>0</v>
      </c>
      <c r="K144" s="180" t="s">
        <v>3</v>
      </c>
      <c r="L144" s="37"/>
      <c r="M144" s="185" t="s">
        <v>3</v>
      </c>
      <c r="N144" s="186" t="s">
        <v>43</v>
      </c>
      <c r="O144" s="70"/>
      <c r="P144" s="187">
        <f>O144*H144</f>
        <v>0</v>
      </c>
      <c r="Q144" s="187">
        <v>0</v>
      </c>
      <c r="R144" s="187">
        <f>Q144*H144</f>
        <v>0</v>
      </c>
      <c r="S144" s="187">
        <v>0</v>
      </c>
      <c r="T144" s="188">
        <f>S144*H144</f>
        <v>0</v>
      </c>
      <c r="AR144" s="189" t="s">
        <v>184</v>
      </c>
      <c r="AT144" s="189" t="s">
        <v>179</v>
      </c>
      <c r="AU144" s="189" t="s">
        <v>81</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184</v>
      </c>
      <c r="BM144" s="189" t="s">
        <v>861</v>
      </c>
    </row>
    <row r="145" spans="2:63" s="11" customFormat="1" ht="22.8" customHeight="1">
      <c r="B145" s="164"/>
      <c r="D145" s="165" t="s">
        <v>71</v>
      </c>
      <c r="E145" s="175" t="s">
        <v>3926</v>
      </c>
      <c r="F145" s="175" t="s">
        <v>4316</v>
      </c>
      <c r="I145" s="167"/>
      <c r="J145" s="176">
        <f>BK145</f>
        <v>0</v>
      </c>
      <c r="L145" s="164"/>
      <c r="M145" s="169"/>
      <c r="N145" s="170"/>
      <c r="O145" s="170"/>
      <c r="P145" s="171">
        <f>SUM(P146:P165)</f>
        <v>0</v>
      </c>
      <c r="Q145" s="170"/>
      <c r="R145" s="171">
        <f>SUM(R146:R165)</f>
        <v>0</v>
      </c>
      <c r="S145" s="170"/>
      <c r="T145" s="172">
        <f>SUM(T146:T165)</f>
        <v>0</v>
      </c>
      <c r="AR145" s="165" t="s">
        <v>79</v>
      </c>
      <c r="AT145" s="173" t="s">
        <v>71</v>
      </c>
      <c r="AU145" s="173" t="s">
        <v>79</v>
      </c>
      <c r="AY145" s="165" t="s">
        <v>177</v>
      </c>
      <c r="BK145" s="174">
        <f>SUM(BK146:BK165)</f>
        <v>0</v>
      </c>
    </row>
    <row r="146" spans="2:65" s="1" customFormat="1" ht="16.5" customHeight="1">
      <c r="B146" s="177"/>
      <c r="C146" s="178" t="s">
        <v>383</v>
      </c>
      <c r="D146" s="178" t="s">
        <v>179</v>
      </c>
      <c r="E146" s="179" t="s">
        <v>4317</v>
      </c>
      <c r="F146" s="180" t="s">
        <v>4318</v>
      </c>
      <c r="G146" s="181" t="s">
        <v>4319</v>
      </c>
      <c r="H146" s="182">
        <v>6</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81</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875</v>
      </c>
    </row>
    <row r="147" spans="2:65" s="1" customFormat="1" ht="24" customHeight="1">
      <c r="B147" s="177"/>
      <c r="C147" s="178" t="s">
        <v>391</v>
      </c>
      <c r="D147" s="178" t="s">
        <v>179</v>
      </c>
      <c r="E147" s="179" t="s">
        <v>1896</v>
      </c>
      <c r="F147" s="180" t="s">
        <v>4320</v>
      </c>
      <c r="G147" s="181" t="s">
        <v>3930</v>
      </c>
      <c r="H147" s="182">
        <v>6</v>
      </c>
      <c r="I147" s="183"/>
      <c r="J147" s="184">
        <f>ROUND(I147*H147,2)</f>
        <v>0</v>
      </c>
      <c r="K147" s="180" t="s">
        <v>3</v>
      </c>
      <c r="L147" s="37"/>
      <c r="M147" s="185" t="s">
        <v>3</v>
      </c>
      <c r="N147" s="186" t="s">
        <v>43</v>
      </c>
      <c r="O147" s="70"/>
      <c r="P147" s="187">
        <f>O147*H147</f>
        <v>0</v>
      </c>
      <c r="Q147" s="187">
        <v>0</v>
      </c>
      <c r="R147" s="187">
        <f>Q147*H147</f>
        <v>0</v>
      </c>
      <c r="S147" s="187">
        <v>0</v>
      </c>
      <c r="T147" s="188">
        <f>S147*H147</f>
        <v>0</v>
      </c>
      <c r="AR147" s="189" t="s">
        <v>184</v>
      </c>
      <c r="AT147" s="189" t="s">
        <v>179</v>
      </c>
      <c r="AU147" s="189" t="s">
        <v>81</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184</v>
      </c>
      <c r="BM147" s="189" t="s">
        <v>895</v>
      </c>
    </row>
    <row r="148" spans="2:65" s="1" customFormat="1" ht="16.5" customHeight="1">
      <c r="B148" s="177"/>
      <c r="C148" s="178" t="s">
        <v>397</v>
      </c>
      <c r="D148" s="178" t="s">
        <v>179</v>
      </c>
      <c r="E148" s="179" t="s">
        <v>1908</v>
      </c>
      <c r="F148" s="180" t="s">
        <v>4321</v>
      </c>
      <c r="G148" s="181" t="s">
        <v>3930</v>
      </c>
      <c r="H148" s="182">
        <v>18</v>
      </c>
      <c r="I148" s="183"/>
      <c r="J148" s="184">
        <f>ROUND(I148*H148,2)</f>
        <v>0</v>
      </c>
      <c r="K148" s="180" t="s">
        <v>3</v>
      </c>
      <c r="L148" s="37"/>
      <c r="M148" s="185" t="s">
        <v>3</v>
      </c>
      <c r="N148" s="186" t="s">
        <v>43</v>
      </c>
      <c r="O148" s="70"/>
      <c r="P148" s="187">
        <f>O148*H148</f>
        <v>0</v>
      </c>
      <c r="Q148" s="187">
        <v>0</v>
      </c>
      <c r="R148" s="187">
        <f>Q148*H148</f>
        <v>0</v>
      </c>
      <c r="S148" s="187">
        <v>0</v>
      </c>
      <c r="T148" s="188">
        <f>S148*H148</f>
        <v>0</v>
      </c>
      <c r="AR148" s="189" t="s">
        <v>184</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914</v>
      </c>
    </row>
    <row r="149" spans="2:65" s="1" customFormat="1" ht="16.5" customHeight="1">
      <c r="B149" s="177"/>
      <c r="C149" s="178" t="s">
        <v>413</v>
      </c>
      <c r="D149" s="178" t="s">
        <v>179</v>
      </c>
      <c r="E149" s="179" t="s">
        <v>1912</v>
      </c>
      <c r="F149" s="180" t="s">
        <v>4322</v>
      </c>
      <c r="G149" s="181" t="s">
        <v>3930</v>
      </c>
      <c r="H149" s="182">
        <v>206</v>
      </c>
      <c r="I149" s="183"/>
      <c r="J149" s="184">
        <f>ROUND(I149*H149,2)</f>
        <v>0</v>
      </c>
      <c r="K149" s="180" t="s">
        <v>3</v>
      </c>
      <c r="L149" s="37"/>
      <c r="M149" s="185" t="s">
        <v>3</v>
      </c>
      <c r="N149" s="186" t="s">
        <v>43</v>
      </c>
      <c r="O149" s="70"/>
      <c r="P149" s="187">
        <f>O149*H149</f>
        <v>0</v>
      </c>
      <c r="Q149" s="187">
        <v>0</v>
      </c>
      <c r="R149" s="187">
        <f>Q149*H149</f>
        <v>0</v>
      </c>
      <c r="S149" s="187">
        <v>0</v>
      </c>
      <c r="T149" s="188">
        <f>S149*H149</f>
        <v>0</v>
      </c>
      <c r="AR149" s="189" t="s">
        <v>184</v>
      </c>
      <c r="AT149" s="189" t="s">
        <v>179</v>
      </c>
      <c r="AU149" s="189" t="s">
        <v>81</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184</v>
      </c>
      <c r="BM149" s="189" t="s">
        <v>932</v>
      </c>
    </row>
    <row r="150" spans="2:65" s="1" customFormat="1" ht="16.5" customHeight="1">
      <c r="B150" s="177"/>
      <c r="C150" s="178" t="s">
        <v>433</v>
      </c>
      <c r="D150" s="178" t="s">
        <v>179</v>
      </c>
      <c r="E150" s="179" t="s">
        <v>1941</v>
      </c>
      <c r="F150" s="180" t="s">
        <v>4323</v>
      </c>
      <c r="G150" s="181" t="s">
        <v>3930</v>
      </c>
      <c r="H150" s="182">
        <v>206</v>
      </c>
      <c r="I150" s="183"/>
      <c r="J150" s="184">
        <f>ROUND(I150*H150,2)</f>
        <v>0</v>
      </c>
      <c r="K150" s="180" t="s">
        <v>3</v>
      </c>
      <c r="L150" s="37"/>
      <c r="M150" s="185" t="s">
        <v>3</v>
      </c>
      <c r="N150" s="186" t="s">
        <v>43</v>
      </c>
      <c r="O150" s="70"/>
      <c r="P150" s="187">
        <f>O150*H150</f>
        <v>0</v>
      </c>
      <c r="Q150" s="187">
        <v>0</v>
      </c>
      <c r="R150" s="187">
        <f>Q150*H150</f>
        <v>0</v>
      </c>
      <c r="S150" s="187">
        <v>0</v>
      </c>
      <c r="T150" s="188">
        <f>S150*H150</f>
        <v>0</v>
      </c>
      <c r="AR150" s="189" t="s">
        <v>184</v>
      </c>
      <c r="AT150" s="189" t="s">
        <v>179</v>
      </c>
      <c r="AU150" s="189" t="s">
        <v>81</v>
      </c>
      <c r="AY150" s="18" t="s">
        <v>177</v>
      </c>
      <c r="BE150" s="190">
        <f>IF(N150="základní",J150,0)</f>
        <v>0</v>
      </c>
      <c r="BF150" s="190">
        <f>IF(N150="snížená",J150,0)</f>
        <v>0</v>
      </c>
      <c r="BG150" s="190">
        <f>IF(N150="zákl. přenesená",J150,0)</f>
        <v>0</v>
      </c>
      <c r="BH150" s="190">
        <f>IF(N150="sníž. přenesená",J150,0)</f>
        <v>0</v>
      </c>
      <c r="BI150" s="190">
        <f>IF(N150="nulová",J150,0)</f>
        <v>0</v>
      </c>
      <c r="BJ150" s="18" t="s">
        <v>79</v>
      </c>
      <c r="BK150" s="190">
        <f>ROUND(I150*H150,2)</f>
        <v>0</v>
      </c>
      <c r="BL150" s="18" t="s">
        <v>184</v>
      </c>
      <c r="BM150" s="189" t="s">
        <v>944</v>
      </c>
    </row>
    <row r="151" spans="2:65" s="1" customFormat="1" ht="16.5" customHeight="1">
      <c r="B151" s="177"/>
      <c r="C151" s="178" t="s">
        <v>438</v>
      </c>
      <c r="D151" s="178" t="s">
        <v>179</v>
      </c>
      <c r="E151" s="179" t="s">
        <v>1946</v>
      </c>
      <c r="F151" s="180" t="s">
        <v>4324</v>
      </c>
      <c r="G151" s="181" t="s">
        <v>3930</v>
      </c>
      <c r="H151" s="182">
        <v>412</v>
      </c>
      <c r="I151" s="183"/>
      <c r="J151" s="184">
        <f>ROUND(I151*H151,2)</f>
        <v>0</v>
      </c>
      <c r="K151" s="180" t="s">
        <v>3</v>
      </c>
      <c r="L151" s="37"/>
      <c r="M151" s="185" t="s">
        <v>3</v>
      </c>
      <c r="N151" s="186" t="s">
        <v>43</v>
      </c>
      <c r="O151" s="70"/>
      <c r="P151" s="187">
        <f>O151*H151</f>
        <v>0</v>
      </c>
      <c r="Q151" s="187">
        <v>0</v>
      </c>
      <c r="R151" s="187">
        <f>Q151*H151</f>
        <v>0</v>
      </c>
      <c r="S151" s="187">
        <v>0</v>
      </c>
      <c r="T151" s="188">
        <f>S151*H151</f>
        <v>0</v>
      </c>
      <c r="AR151" s="189" t="s">
        <v>184</v>
      </c>
      <c r="AT151" s="189" t="s">
        <v>179</v>
      </c>
      <c r="AU151" s="189" t="s">
        <v>81</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959</v>
      </c>
    </row>
    <row r="152" spans="2:65" s="1" customFormat="1" ht="16.5" customHeight="1">
      <c r="B152" s="177"/>
      <c r="C152" s="178" t="s">
        <v>444</v>
      </c>
      <c r="D152" s="178" t="s">
        <v>179</v>
      </c>
      <c r="E152" s="179" t="s">
        <v>1952</v>
      </c>
      <c r="F152" s="180" t="s">
        <v>4325</v>
      </c>
      <c r="G152" s="181" t="s">
        <v>3930</v>
      </c>
      <c r="H152" s="182">
        <v>412</v>
      </c>
      <c r="I152" s="183"/>
      <c r="J152" s="184">
        <f>ROUND(I152*H152,2)</f>
        <v>0</v>
      </c>
      <c r="K152" s="180" t="s">
        <v>3</v>
      </c>
      <c r="L152" s="37"/>
      <c r="M152" s="185" t="s">
        <v>3</v>
      </c>
      <c r="N152" s="186" t="s">
        <v>43</v>
      </c>
      <c r="O152" s="70"/>
      <c r="P152" s="187">
        <f>O152*H152</f>
        <v>0</v>
      </c>
      <c r="Q152" s="187">
        <v>0</v>
      </c>
      <c r="R152" s="187">
        <f>Q152*H152</f>
        <v>0</v>
      </c>
      <c r="S152" s="187">
        <v>0</v>
      </c>
      <c r="T152" s="188">
        <f>S152*H152</f>
        <v>0</v>
      </c>
      <c r="AR152" s="189" t="s">
        <v>184</v>
      </c>
      <c r="AT152" s="189" t="s">
        <v>179</v>
      </c>
      <c r="AU152" s="189" t="s">
        <v>81</v>
      </c>
      <c r="AY152" s="18" t="s">
        <v>177</v>
      </c>
      <c r="BE152" s="190">
        <f>IF(N152="základní",J152,0)</f>
        <v>0</v>
      </c>
      <c r="BF152" s="190">
        <f>IF(N152="snížená",J152,0)</f>
        <v>0</v>
      </c>
      <c r="BG152" s="190">
        <f>IF(N152="zákl. přenesená",J152,0)</f>
        <v>0</v>
      </c>
      <c r="BH152" s="190">
        <f>IF(N152="sníž. přenesená",J152,0)</f>
        <v>0</v>
      </c>
      <c r="BI152" s="190">
        <f>IF(N152="nulová",J152,0)</f>
        <v>0</v>
      </c>
      <c r="BJ152" s="18" t="s">
        <v>79</v>
      </c>
      <c r="BK152" s="190">
        <f>ROUND(I152*H152,2)</f>
        <v>0</v>
      </c>
      <c r="BL152" s="18" t="s">
        <v>184</v>
      </c>
      <c r="BM152" s="189" t="s">
        <v>969</v>
      </c>
    </row>
    <row r="153" spans="2:65" s="1" customFormat="1" ht="16.5" customHeight="1">
      <c r="B153" s="177"/>
      <c r="C153" s="178" t="s">
        <v>450</v>
      </c>
      <c r="D153" s="178" t="s">
        <v>179</v>
      </c>
      <c r="E153" s="179" t="s">
        <v>4326</v>
      </c>
      <c r="F153" s="180" t="s">
        <v>4327</v>
      </c>
      <c r="G153" s="181" t="s">
        <v>3726</v>
      </c>
      <c r="H153" s="182">
        <v>10</v>
      </c>
      <c r="I153" s="183"/>
      <c r="J153" s="184">
        <f>ROUND(I153*H153,2)</f>
        <v>0</v>
      </c>
      <c r="K153" s="180" t="s">
        <v>3</v>
      </c>
      <c r="L153" s="37"/>
      <c r="M153" s="185" t="s">
        <v>3</v>
      </c>
      <c r="N153" s="186" t="s">
        <v>43</v>
      </c>
      <c r="O153" s="70"/>
      <c r="P153" s="187">
        <f>O153*H153</f>
        <v>0</v>
      </c>
      <c r="Q153" s="187">
        <v>0</v>
      </c>
      <c r="R153" s="187">
        <f>Q153*H153</f>
        <v>0</v>
      </c>
      <c r="S153" s="187">
        <v>0</v>
      </c>
      <c r="T153" s="188">
        <f>S153*H153</f>
        <v>0</v>
      </c>
      <c r="AR153" s="189" t="s">
        <v>184</v>
      </c>
      <c r="AT153" s="189" t="s">
        <v>179</v>
      </c>
      <c r="AU153" s="189" t="s">
        <v>81</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184</v>
      </c>
      <c r="BM153" s="189" t="s">
        <v>978</v>
      </c>
    </row>
    <row r="154" spans="2:65" s="1" customFormat="1" ht="16.5" customHeight="1">
      <c r="B154" s="177"/>
      <c r="C154" s="178" t="s">
        <v>456</v>
      </c>
      <c r="D154" s="178" t="s">
        <v>179</v>
      </c>
      <c r="E154" s="179" t="s">
        <v>1957</v>
      </c>
      <c r="F154" s="180" t="s">
        <v>4328</v>
      </c>
      <c r="G154" s="181" t="s">
        <v>3930</v>
      </c>
      <c r="H154" s="182">
        <v>24</v>
      </c>
      <c r="I154" s="183"/>
      <c r="J154" s="184">
        <f>ROUND(I154*H154,2)</f>
        <v>0</v>
      </c>
      <c r="K154" s="180" t="s">
        <v>3</v>
      </c>
      <c r="L154" s="37"/>
      <c r="M154" s="185" t="s">
        <v>3</v>
      </c>
      <c r="N154" s="186" t="s">
        <v>43</v>
      </c>
      <c r="O154" s="70"/>
      <c r="P154" s="187">
        <f>O154*H154</f>
        <v>0</v>
      </c>
      <c r="Q154" s="187">
        <v>0</v>
      </c>
      <c r="R154" s="187">
        <f>Q154*H154</f>
        <v>0</v>
      </c>
      <c r="S154" s="187">
        <v>0</v>
      </c>
      <c r="T154" s="188">
        <f>S154*H154</f>
        <v>0</v>
      </c>
      <c r="AR154" s="189" t="s">
        <v>184</v>
      </c>
      <c r="AT154" s="189" t="s">
        <v>179</v>
      </c>
      <c r="AU154" s="189" t="s">
        <v>81</v>
      </c>
      <c r="AY154" s="18" t="s">
        <v>177</v>
      </c>
      <c r="BE154" s="190">
        <f>IF(N154="základní",J154,0)</f>
        <v>0</v>
      </c>
      <c r="BF154" s="190">
        <f>IF(N154="snížená",J154,0)</f>
        <v>0</v>
      </c>
      <c r="BG154" s="190">
        <f>IF(N154="zákl. přenesená",J154,0)</f>
        <v>0</v>
      </c>
      <c r="BH154" s="190">
        <f>IF(N154="sníž. přenesená",J154,0)</f>
        <v>0</v>
      </c>
      <c r="BI154" s="190">
        <f>IF(N154="nulová",J154,0)</f>
        <v>0</v>
      </c>
      <c r="BJ154" s="18" t="s">
        <v>79</v>
      </c>
      <c r="BK154" s="190">
        <f>ROUND(I154*H154,2)</f>
        <v>0</v>
      </c>
      <c r="BL154" s="18" t="s">
        <v>184</v>
      </c>
      <c r="BM154" s="189" t="s">
        <v>989</v>
      </c>
    </row>
    <row r="155" spans="2:65" s="1" customFormat="1" ht="16.5" customHeight="1">
      <c r="B155" s="177"/>
      <c r="C155" s="178" t="s">
        <v>460</v>
      </c>
      <c r="D155" s="178" t="s">
        <v>179</v>
      </c>
      <c r="E155" s="179" t="s">
        <v>1963</v>
      </c>
      <c r="F155" s="180" t="s">
        <v>4329</v>
      </c>
      <c r="G155" s="181" t="s">
        <v>3930</v>
      </c>
      <c r="H155" s="182">
        <v>412</v>
      </c>
      <c r="I155" s="183"/>
      <c r="J155" s="184">
        <f>ROUND(I155*H155,2)</f>
        <v>0</v>
      </c>
      <c r="K155" s="180" t="s">
        <v>3</v>
      </c>
      <c r="L155" s="37"/>
      <c r="M155" s="185" t="s">
        <v>3</v>
      </c>
      <c r="N155" s="186" t="s">
        <v>43</v>
      </c>
      <c r="O155" s="70"/>
      <c r="P155" s="187">
        <f>O155*H155</f>
        <v>0</v>
      </c>
      <c r="Q155" s="187">
        <v>0</v>
      </c>
      <c r="R155" s="187">
        <f>Q155*H155</f>
        <v>0</v>
      </c>
      <c r="S155" s="187">
        <v>0</v>
      </c>
      <c r="T155" s="188">
        <f>S155*H155</f>
        <v>0</v>
      </c>
      <c r="AR155" s="189" t="s">
        <v>184</v>
      </c>
      <c r="AT155" s="189" t="s">
        <v>179</v>
      </c>
      <c r="AU155" s="189" t="s">
        <v>81</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184</v>
      </c>
      <c r="BM155" s="189" t="s">
        <v>1001</v>
      </c>
    </row>
    <row r="156" spans="2:65" s="1" customFormat="1" ht="16.5" customHeight="1">
      <c r="B156" s="177"/>
      <c r="C156" s="178" t="s">
        <v>465</v>
      </c>
      <c r="D156" s="178" t="s">
        <v>179</v>
      </c>
      <c r="E156" s="179" t="s">
        <v>1999</v>
      </c>
      <c r="F156" s="180" t="s">
        <v>4330</v>
      </c>
      <c r="G156" s="181" t="s">
        <v>3930</v>
      </c>
      <c r="H156" s="182">
        <v>48</v>
      </c>
      <c r="I156" s="183"/>
      <c r="J156" s="184">
        <f>ROUND(I156*H156,2)</f>
        <v>0</v>
      </c>
      <c r="K156" s="180" t="s">
        <v>3</v>
      </c>
      <c r="L156" s="37"/>
      <c r="M156" s="185" t="s">
        <v>3</v>
      </c>
      <c r="N156" s="186" t="s">
        <v>43</v>
      </c>
      <c r="O156" s="70"/>
      <c r="P156" s="187">
        <f>O156*H156</f>
        <v>0</v>
      </c>
      <c r="Q156" s="187">
        <v>0</v>
      </c>
      <c r="R156" s="187">
        <f>Q156*H156</f>
        <v>0</v>
      </c>
      <c r="S156" s="187">
        <v>0</v>
      </c>
      <c r="T156" s="188">
        <f>S156*H156</f>
        <v>0</v>
      </c>
      <c r="AR156" s="189" t="s">
        <v>184</v>
      </c>
      <c r="AT156" s="189" t="s">
        <v>179</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1011</v>
      </c>
    </row>
    <row r="157" spans="2:65" s="1" customFormat="1" ht="16.5" customHeight="1">
      <c r="B157" s="177"/>
      <c r="C157" s="178" t="s">
        <v>469</v>
      </c>
      <c r="D157" s="178" t="s">
        <v>179</v>
      </c>
      <c r="E157" s="179" t="s">
        <v>2012</v>
      </c>
      <c r="F157" s="180" t="s">
        <v>4331</v>
      </c>
      <c r="G157" s="181" t="s">
        <v>3930</v>
      </c>
      <c r="H157" s="182">
        <v>48</v>
      </c>
      <c r="I157" s="183"/>
      <c r="J157" s="184">
        <f>ROUND(I157*H157,2)</f>
        <v>0</v>
      </c>
      <c r="K157" s="180" t="s">
        <v>3</v>
      </c>
      <c r="L157" s="37"/>
      <c r="M157" s="185" t="s">
        <v>3</v>
      </c>
      <c r="N157" s="186" t="s">
        <v>43</v>
      </c>
      <c r="O157" s="70"/>
      <c r="P157" s="187">
        <f>O157*H157</f>
        <v>0</v>
      </c>
      <c r="Q157" s="187">
        <v>0</v>
      </c>
      <c r="R157" s="187">
        <f>Q157*H157</f>
        <v>0</v>
      </c>
      <c r="S157" s="187">
        <v>0</v>
      </c>
      <c r="T157" s="188">
        <f>S157*H157</f>
        <v>0</v>
      </c>
      <c r="AR157" s="189" t="s">
        <v>184</v>
      </c>
      <c r="AT157" s="189" t="s">
        <v>179</v>
      </c>
      <c r="AU157" s="189" t="s">
        <v>81</v>
      </c>
      <c r="AY157" s="18" t="s">
        <v>177</v>
      </c>
      <c r="BE157" s="190">
        <f>IF(N157="základní",J157,0)</f>
        <v>0</v>
      </c>
      <c r="BF157" s="190">
        <f>IF(N157="snížená",J157,0)</f>
        <v>0</v>
      </c>
      <c r="BG157" s="190">
        <f>IF(N157="zákl. přenesená",J157,0)</f>
        <v>0</v>
      </c>
      <c r="BH157" s="190">
        <f>IF(N157="sníž. přenesená",J157,0)</f>
        <v>0</v>
      </c>
      <c r="BI157" s="190">
        <f>IF(N157="nulová",J157,0)</f>
        <v>0</v>
      </c>
      <c r="BJ157" s="18" t="s">
        <v>79</v>
      </c>
      <c r="BK157" s="190">
        <f>ROUND(I157*H157,2)</f>
        <v>0</v>
      </c>
      <c r="BL157" s="18" t="s">
        <v>184</v>
      </c>
      <c r="BM157" s="189" t="s">
        <v>1020</v>
      </c>
    </row>
    <row r="158" spans="2:65" s="1" customFormat="1" ht="16.5" customHeight="1">
      <c r="B158" s="177"/>
      <c r="C158" s="178" t="s">
        <v>474</v>
      </c>
      <c r="D158" s="178" t="s">
        <v>179</v>
      </c>
      <c r="E158" s="179" t="s">
        <v>2020</v>
      </c>
      <c r="F158" s="180" t="s">
        <v>4332</v>
      </c>
      <c r="G158" s="181" t="s">
        <v>3930</v>
      </c>
      <c r="H158" s="182">
        <v>6</v>
      </c>
      <c r="I158" s="183"/>
      <c r="J158" s="184">
        <f>ROUND(I158*H158,2)</f>
        <v>0</v>
      </c>
      <c r="K158" s="180" t="s">
        <v>3</v>
      </c>
      <c r="L158" s="37"/>
      <c r="M158" s="185" t="s">
        <v>3</v>
      </c>
      <c r="N158" s="186" t="s">
        <v>43</v>
      </c>
      <c r="O158" s="70"/>
      <c r="P158" s="187">
        <f>O158*H158</f>
        <v>0</v>
      </c>
      <c r="Q158" s="187">
        <v>0</v>
      </c>
      <c r="R158" s="187">
        <f>Q158*H158</f>
        <v>0</v>
      </c>
      <c r="S158" s="187">
        <v>0</v>
      </c>
      <c r="T158" s="188">
        <f>S158*H158</f>
        <v>0</v>
      </c>
      <c r="AR158" s="189" t="s">
        <v>184</v>
      </c>
      <c r="AT158" s="189" t="s">
        <v>179</v>
      </c>
      <c r="AU158" s="189" t="s">
        <v>81</v>
      </c>
      <c r="AY158" s="18" t="s">
        <v>177</v>
      </c>
      <c r="BE158" s="190">
        <f>IF(N158="základní",J158,0)</f>
        <v>0</v>
      </c>
      <c r="BF158" s="190">
        <f>IF(N158="snížená",J158,0)</f>
        <v>0</v>
      </c>
      <c r="BG158" s="190">
        <f>IF(N158="zákl. přenesená",J158,0)</f>
        <v>0</v>
      </c>
      <c r="BH158" s="190">
        <f>IF(N158="sníž. přenesená",J158,0)</f>
        <v>0</v>
      </c>
      <c r="BI158" s="190">
        <f>IF(N158="nulová",J158,0)</f>
        <v>0</v>
      </c>
      <c r="BJ158" s="18" t="s">
        <v>79</v>
      </c>
      <c r="BK158" s="190">
        <f>ROUND(I158*H158,2)</f>
        <v>0</v>
      </c>
      <c r="BL158" s="18" t="s">
        <v>184</v>
      </c>
      <c r="BM158" s="189" t="s">
        <v>1033</v>
      </c>
    </row>
    <row r="159" spans="2:65" s="1" customFormat="1" ht="16.5" customHeight="1">
      <c r="B159" s="177"/>
      <c r="C159" s="178" t="s">
        <v>481</v>
      </c>
      <c r="D159" s="178" t="s">
        <v>179</v>
      </c>
      <c r="E159" s="179" t="s">
        <v>2026</v>
      </c>
      <c r="F159" s="180" t="s">
        <v>4333</v>
      </c>
      <c r="G159" s="181" t="s">
        <v>3930</v>
      </c>
      <c r="H159" s="182">
        <v>48</v>
      </c>
      <c r="I159" s="183"/>
      <c r="J159" s="184">
        <f>ROUND(I159*H159,2)</f>
        <v>0</v>
      </c>
      <c r="K159" s="180" t="s">
        <v>3</v>
      </c>
      <c r="L159" s="37"/>
      <c r="M159" s="185" t="s">
        <v>3</v>
      </c>
      <c r="N159" s="186" t="s">
        <v>43</v>
      </c>
      <c r="O159" s="70"/>
      <c r="P159" s="187">
        <f>O159*H159</f>
        <v>0</v>
      </c>
      <c r="Q159" s="187">
        <v>0</v>
      </c>
      <c r="R159" s="187">
        <f>Q159*H159</f>
        <v>0</v>
      </c>
      <c r="S159" s="187">
        <v>0</v>
      </c>
      <c r="T159" s="188">
        <f>S159*H159</f>
        <v>0</v>
      </c>
      <c r="AR159" s="189" t="s">
        <v>184</v>
      </c>
      <c r="AT159" s="189" t="s">
        <v>179</v>
      </c>
      <c r="AU159" s="189" t="s">
        <v>81</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184</v>
      </c>
      <c r="BM159" s="189" t="s">
        <v>1044</v>
      </c>
    </row>
    <row r="160" spans="2:65" s="1" customFormat="1" ht="16.5" customHeight="1">
      <c r="B160" s="177"/>
      <c r="C160" s="178" t="s">
        <v>486</v>
      </c>
      <c r="D160" s="178" t="s">
        <v>179</v>
      </c>
      <c r="E160" s="179" t="s">
        <v>2032</v>
      </c>
      <c r="F160" s="180" t="s">
        <v>4334</v>
      </c>
      <c r="G160" s="181" t="s">
        <v>3930</v>
      </c>
      <c r="H160" s="182">
        <v>6</v>
      </c>
      <c r="I160" s="183"/>
      <c r="J160" s="184">
        <f>ROUND(I160*H160,2)</f>
        <v>0</v>
      </c>
      <c r="K160" s="180" t="s">
        <v>3</v>
      </c>
      <c r="L160" s="37"/>
      <c r="M160" s="185" t="s">
        <v>3</v>
      </c>
      <c r="N160" s="186" t="s">
        <v>43</v>
      </c>
      <c r="O160" s="70"/>
      <c r="P160" s="187">
        <f>O160*H160</f>
        <v>0</v>
      </c>
      <c r="Q160" s="187">
        <v>0</v>
      </c>
      <c r="R160" s="187">
        <f>Q160*H160</f>
        <v>0</v>
      </c>
      <c r="S160" s="187">
        <v>0</v>
      </c>
      <c r="T160" s="188">
        <f>S160*H160</f>
        <v>0</v>
      </c>
      <c r="AR160" s="189" t="s">
        <v>184</v>
      </c>
      <c r="AT160" s="189" t="s">
        <v>179</v>
      </c>
      <c r="AU160" s="189" t="s">
        <v>81</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184</v>
      </c>
      <c r="BM160" s="189" t="s">
        <v>1054</v>
      </c>
    </row>
    <row r="161" spans="2:65" s="1" customFormat="1" ht="16.5" customHeight="1">
      <c r="B161" s="177"/>
      <c r="C161" s="178" t="s">
        <v>491</v>
      </c>
      <c r="D161" s="178" t="s">
        <v>179</v>
      </c>
      <c r="E161" s="179" t="s">
        <v>2041</v>
      </c>
      <c r="F161" s="180" t="s">
        <v>4335</v>
      </c>
      <c r="G161" s="181" t="s">
        <v>3930</v>
      </c>
      <c r="H161" s="182">
        <v>6</v>
      </c>
      <c r="I161" s="183"/>
      <c r="J161" s="184">
        <f>ROUND(I161*H161,2)</f>
        <v>0</v>
      </c>
      <c r="K161" s="180" t="s">
        <v>3</v>
      </c>
      <c r="L161" s="37"/>
      <c r="M161" s="185" t="s">
        <v>3</v>
      </c>
      <c r="N161" s="186" t="s">
        <v>43</v>
      </c>
      <c r="O161" s="70"/>
      <c r="P161" s="187">
        <f>O161*H161</f>
        <v>0</v>
      </c>
      <c r="Q161" s="187">
        <v>0</v>
      </c>
      <c r="R161" s="187">
        <f>Q161*H161</f>
        <v>0</v>
      </c>
      <c r="S161" s="187">
        <v>0</v>
      </c>
      <c r="T161" s="188">
        <f>S161*H161</f>
        <v>0</v>
      </c>
      <c r="AR161" s="189" t="s">
        <v>184</v>
      </c>
      <c r="AT161" s="189" t="s">
        <v>179</v>
      </c>
      <c r="AU161" s="189" t="s">
        <v>81</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184</v>
      </c>
      <c r="BM161" s="189" t="s">
        <v>1062</v>
      </c>
    </row>
    <row r="162" spans="2:65" s="1" customFormat="1" ht="16.5" customHeight="1">
      <c r="B162" s="177"/>
      <c r="C162" s="178" t="s">
        <v>498</v>
      </c>
      <c r="D162" s="178" t="s">
        <v>179</v>
      </c>
      <c r="E162" s="179" t="s">
        <v>4336</v>
      </c>
      <c r="F162" s="180" t="s">
        <v>4312</v>
      </c>
      <c r="G162" s="181" t="s">
        <v>3930</v>
      </c>
      <c r="H162" s="182">
        <v>8</v>
      </c>
      <c r="I162" s="183"/>
      <c r="J162" s="184">
        <f>ROUND(I162*H162,2)</f>
        <v>0</v>
      </c>
      <c r="K162" s="180" t="s">
        <v>3</v>
      </c>
      <c r="L162" s="37"/>
      <c r="M162" s="185" t="s">
        <v>3</v>
      </c>
      <c r="N162" s="186" t="s">
        <v>43</v>
      </c>
      <c r="O162" s="70"/>
      <c r="P162" s="187">
        <f>O162*H162</f>
        <v>0</v>
      </c>
      <c r="Q162" s="187">
        <v>0</v>
      </c>
      <c r="R162" s="187">
        <f>Q162*H162</f>
        <v>0</v>
      </c>
      <c r="S162" s="187">
        <v>0</v>
      </c>
      <c r="T162" s="188">
        <f>S162*H162</f>
        <v>0</v>
      </c>
      <c r="AR162" s="189" t="s">
        <v>184</v>
      </c>
      <c r="AT162" s="189" t="s">
        <v>179</v>
      </c>
      <c r="AU162" s="189" t="s">
        <v>81</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184</v>
      </c>
      <c r="BM162" s="189" t="s">
        <v>1085</v>
      </c>
    </row>
    <row r="163" spans="2:65" s="1" customFormat="1" ht="16.5" customHeight="1">
      <c r="B163" s="177"/>
      <c r="C163" s="178" t="s">
        <v>504</v>
      </c>
      <c r="D163" s="178" t="s">
        <v>179</v>
      </c>
      <c r="E163" s="179" t="s">
        <v>4337</v>
      </c>
      <c r="F163" s="180" t="s">
        <v>4338</v>
      </c>
      <c r="G163" s="181" t="s">
        <v>3726</v>
      </c>
      <c r="H163" s="182">
        <v>20</v>
      </c>
      <c r="I163" s="183"/>
      <c r="J163" s="184">
        <f>ROUND(I163*H163,2)</f>
        <v>0</v>
      </c>
      <c r="K163" s="180" t="s">
        <v>3</v>
      </c>
      <c r="L163" s="37"/>
      <c r="M163" s="185" t="s">
        <v>3</v>
      </c>
      <c r="N163" s="186" t="s">
        <v>43</v>
      </c>
      <c r="O163" s="70"/>
      <c r="P163" s="187">
        <f>O163*H163</f>
        <v>0</v>
      </c>
      <c r="Q163" s="187">
        <v>0</v>
      </c>
      <c r="R163" s="187">
        <f>Q163*H163</f>
        <v>0</v>
      </c>
      <c r="S163" s="187">
        <v>0</v>
      </c>
      <c r="T163" s="188">
        <f>S163*H163</f>
        <v>0</v>
      </c>
      <c r="AR163" s="189" t="s">
        <v>184</v>
      </c>
      <c r="AT163" s="189" t="s">
        <v>179</v>
      </c>
      <c r="AU163" s="189" t="s">
        <v>81</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184</v>
      </c>
      <c r="BM163" s="189" t="s">
        <v>1095</v>
      </c>
    </row>
    <row r="164" spans="2:65" s="1" customFormat="1" ht="16.5" customHeight="1">
      <c r="B164" s="177"/>
      <c r="C164" s="178" t="s">
        <v>510</v>
      </c>
      <c r="D164" s="178" t="s">
        <v>179</v>
      </c>
      <c r="E164" s="179" t="s">
        <v>4339</v>
      </c>
      <c r="F164" s="180" t="s">
        <v>4340</v>
      </c>
      <c r="G164" s="181" t="s">
        <v>3726</v>
      </c>
      <c r="H164" s="182">
        <v>25</v>
      </c>
      <c r="I164" s="183"/>
      <c r="J164" s="184">
        <f>ROUND(I164*H164,2)</f>
        <v>0</v>
      </c>
      <c r="K164" s="180" t="s">
        <v>3</v>
      </c>
      <c r="L164" s="37"/>
      <c r="M164" s="185" t="s">
        <v>3</v>
      </c>
      <c r="N164" s="186" t="s">
        <v>43</v>
      </c>
      <c r="O164" s="70"/>
      <c r="P164" s="187">
        <f>O164*H164</f>
        <v>0</v>
      </c>
      <c r="Q164" s="187">
        <v>0</v>
      </c>
      <c r="R164" s="187">
        <f>Q164*H164</f>
        <v>0</v>
      </c>
      <c r="S164" s="187">
        <v>0</v>
      </c>
      <c r="T164" s="188">
        <f>S164*H164</f>
        <v>0</v>
      </c>
      <c r="AR164" s="189" t="s">
        <v>184</v>
      </c>
      <c r="AT164" s="189" t="s">
        <v>179</v>
      </c>
      <c r="AU164" s="189" t="s">
        <v>81</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184</v>
      </c>
      <c r="BM164" s="189" t="s">
        <v>1107</v>
      </c>
    </row>
    <row r="165" spans="2:65" s="1" customFormat="1" ht="16.5" customHeight="1">
      <c r="B165" s="177"/>
      <c r="C165" s="178" t="s">
        <v>516</v>
      </c>
      <c r="D165" s="178" t="s">
        <v>179</v>
      </c>
      <c r="E165" s="179" t="s">
        <v>2107</v>
      </c>
      <c r="F165" s="180" t="s">
        <v>4341</v>
      </c>
      <c r="G165" s="181" t="s">
        <v>3930</v>
      </c>
      <c r="H165" s="182">
        <v>10</v>
      </c>
      <c r="I165" s="183"/>
      <c r="J165" s="184">
        <f>ROUND(I165*H165,2)</f>
        <v>0</v>
      </c>
      <c r="K165" s="180" t="s">
        <v>3</v>
      </c>
      <c r="L165" s="37"/>
      <c r="M165" s="185" t="s">
        <v>3</v>
      </c>
      <c r="N165" s="186" t="s">
        <v>43</v>
      </c>
      <c r="O165" s="70"/>
      <c r="P165" s="187">
        <f>O165*H165</f>
        <v>0</v>
      </c>
      <c r="Q165" s="187">
        <v>0</v>
      </c>
      <c r="R165" s="187">
        <f>Q165*H165</f>
        <v>0</v>
      </c>
      <c r="S165" s="187">
        <v>0</v>
      </c>
      <c r="T165" s="188">
        <f>S165*H165</f>
        <v>0</v>
      </c>
      <c r="AR165" s="189" t="s">
        <v>184</v>
      </c>
      <c r="AT165" s="189" t="s">
        <v>179</v>
      </c>
      <c r="AU165" s="189" t="s">
        <v>81</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184</v>
      </c>
      <c r="BM165" s="189" t="s">
        <v>1118</v>
      </c>
    </row>
    <row r="166" spans="2:63" s="11" customFormat="1" ht="22.8" customHeight="1">
      <c r="B166" s="164"/>
      <c r="D166" s="165" t="s">
        <v>71</v>
      </c>
      <c r="E166" s="175" t="s">
        <v>3967</v>
      </c>
      <c r="F166" s="175" t="s">
        <v>4342</v>
      </c>
      <c r="I166" s="167"/>
      <c r="J166" s="176">
        <f>BK166</f>
        <v>0</v>
      </c>
      <c r="L166" s="164"/>
      <c r="M166" s="169"/>
      <c r="N166" s="170"/>
      <c r="O166" s="170"/>
      <c r="P166" s="171">
        <f>SUM(P167:P171)</f>
        <v>0</v>
      </c>
      <c r="Q166" s="170"/>
      <c r="R166" s="171">
        <f>SUM(R167:R171)</f>
        <v>0</v>
      </c>
      <c r="S166" s="170"/>
      <c r="T166" s="172">
        <f>SUM(T167:T171)</f>
        <v>0</v>
      </c>
      <c r="AR166" s="165" t="s">
        <v>79</v>
      </c>
      <c r="AT166" s="173" t="s">
        <v>71</v>
      </c>
      <c r="AU166" s="173" t="s">
        <v>79</v>
      </c>
      <c r="AY166" s="165" t="s">
        <v>177</v>
      </c>
      <c r="BK166" s="174">
        <f>SUM(BK167:BK171)</f>
        <v>0</v>
      </c>
    </row>
    <row r="167" spans="2:65" s="1" customFormat="1" ht="16.5" customHeight="1">
      <c r="B167" s="177"/>
      <c r="C167" s="178" t="s">
        <v>521</v>
      </c>
      <c r="D167" s="178" t="s">
        <v>179</v>
      </c>
      <c r="E167" s="179" t="s">
        <v>2393</v>
      </c>
      <c r="F167" s="180" t="s">
        <v>4343</v>
      </c>
      <c r="G167" s="181" t="s">
        <v>494</v>
      </c>
      <c r="H167" s="182">
        <v>32370</v>
      </c>
      <c r="I167" s="183"/>
      <c r="J167" s="184">
        <f>ROUND(I167*H167,2)</f>
        <v>0</v>
      </c>
      <c r="K167" s="180" t="s">
        <v>3</v>
      </c>
      <c r="L167" s="37"/>
      <c r="M167" s="185" t="s">
        <v>3</v>
      </c>
      <c r="N167" s="186" t="s">
        <v>43</v>
      </c>
      <c r="O167" s="70"/>
      <c r="P167" s="187">
        <f>O167*H167</f>
        <v>0</v>
      </c>
      <c r="Q167" s="187">
        <v>0</v>
      </c>
      <c r="R167" s="187">
        <f>Q167*H167</f>
        <v>0</v>
      </c>
      <c r="S167" s="187">
        <v>0</v>
      </c>
      <c r="T167" s="188">
        <f>S167*H167</f>
        <v>0</v>
      </c>
      <c r="AR167" s="189" t="s">
        <v>184</v>
      </c>
      <c r="AT167" s="189" t="s">
        <v>179</v>
      </c>
      <c r="AU167" s="189" t="s">
        <v>81</v>
      </c>
      <c r="AY167" s="18" t="s">
        <v>177</v>
      </c>
      <c r="BE167" s="190">
        <f>IF(N167="základní",J167,0)</f>
        <v>0</v>
      </c>
      <c r="BF167" s="190">
        <f>IF(N167="snížená",J167,0)</f>
        <v>0</v>
      </c>
      <c r="BG167" s="190">
        <f>IF(N167="zákl. přenesená",J167,0)</f>
        <v>0</v>
      </c>
      <c r="BH167" s="190">
        <f>IF(N167="sníž. přenesená",J167,0)</f>
        <v>0</v>
      </c>
      <c r="BI167" s="190">
        <f>IF(N167="nulová",J167,0)</f>
        <v>0</v>
      </c>
      <c r="BJ167" s="18" t="s">
        <v>79</v>
      </c>
      <c r="BK167" s="190">
        <f>ROUND(I167*H167,2)</f>
        <v>0</v>
      </c>
      <c r="BL167" s="18" t="s">
        <v>184</v>
      </c>
      <c r="BM167" s="189" t="s">
        <v>1126</v>
      </c>
    </row>
    <row r="168" spans="2:65" s="1" customFormat="1" ht="16.5" customHeight="1">
      <c r="B168" s="177"/>
      <c r="C168" s="178" t="s">
        <v>526</v>
      </c>
      <c r="D168" s="178" t="s">
        <v>179</v>
      </c>
      <c r="E168" s="179" t="s">
        <v>2398</v>
      </c>
      <c r="F168" s="180" t="s">
        <v>4344</v>
      </c>
      <c r="G168" s="181" t="s">
        <v>494</v>
      </c>
      <c r="H168" s="182">
        <v>370</v>
      </c>
      <c r="I168" s="183"/>
      <c r="J168" s="184">
        <f>ROUND(I168*H168,2)</f>
        <v>0</v>
      </c>
      <c r="K168" s="180" t="s">
        <v>3</v>
      </c>
      <c r="L168" s="37"/>
      <c r="M168" s="185" t="s">
        <v>3</v>
      </c>
      <c r="N168" s="186" t="s">
        <v>43</v>
      </c>
      <c r="O168" s="70"/>
      <c r="P168" s="187">
        <f>O168*H168</f>
        <v>0</v>
      </c>
      <c r="Q168" s="187">
        <v>0</v>
      </c>
      <c r="R168" s="187">
        <f>Q168*H168</f>
        <v>0</v>
      </c>
      <c r="S168" s="187">
        <v>0</v>
      </c>
      <c r="T168" s="188">
        <f>S168*H168</f>
        <v>0</v>
      </c>
      <c r="AR168" s="189" t="s">
        <v>184</v>
      </c>
      <c r="AT168" s="189" t="s">
        <v>179</v>
      </c>
      <c r="AU168" s="189" t="s">
        <v>81</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184</v>
      </c>
      <c r="BM168" s="189" t="s">
        <v>1135</v>
      </c>
    </row>
    <row r="169" spans="2:65" s="1" customFormat="1" ht="24" customHeight="1">
      <c r="B169" s="177"/>
      <c r="C169" s="178" t="s">
        <v>530</v>
      </c>
      <c r="D169" s="178" t="s">
        <v>179</v>
      </c>
      <c r="E169" s="179" t="s">
        <v>4345</v>
      </c>
      <c r="F169" s="180" t="s">
        <v>4346</v>
      </c>
      <c r="G169" s="181" t="s">
        <v>494</v>
      </c>
      <c r="H169" s="182">
        <v>200</v>
      </c>
      <c r="I169" s="183"/>
      <c r="J169" s="184">
        <f>ROUND(I169*H169,2)</f>
        <v>0</v>
      </c>
      <c r="K169" s="180" t="s">
        <v>3</v>
      </c>
      <c r="L169" s="37"/>
      <c r="M169" s="185" t="s">
        <v>3</v>
      </c>
      <c r="N169" s="186" t="s">
        <v>43</v>
      </c>
      <c r="O169" s="70"/>
      <c r="P169" s="187">
        <f>O169*H169</f>
        <v>0</v>
      </c>
      <c r="Q169" s="187">
        <v>0</v>
      </c>
      <c r="R169" s="187">
        <f>Q169*H169</f>
        <v>0</v>
      </c>
      <c r="S169" s="187">
        <v>0</v>
      </c>
      <c r="T169" s="188">
        <f>S169*H169</f>
        <v>0</v>
      </c>
      <c r="AR169" s="189" t="s">
        <v>184</v>
      </c>
      <c r="AT169" s="189" t="s">
        <v>179</v>
      </c>
      <c r="AU169" s="189" t="s">
        <v>81</v>
      </c>
      <c r="AY169" s="18" t="s">
        <v>177</v>
      </c>
      <c r="BE169" s="190">
        <f>IF(N169="základní",J169,0)</f>
        <v>0</v>
      </c>
      <c r="BF169" s="190">
        <f>IF(N169="snížená",J169,0)</f>
        <v>0</v>
      </c>
      <c r="BG169" s="190">
        <f>IF(N169="zákl. přenesená",J169,0)</f>
        <v>0</v>
      </c>
      <c r="BH169" s="190">
        <f>IF(N169="sníž. přenesená",J169,0)</f>
        <v>0</v>
      </c>
      <c r="BI169" s="190">
        <f>IF(N169="nulová",J169,0)</f>
        <v>0</v>
      </c>
      <c r="BJ169" s="18" t="s">
        <v>79</v>
      </c>
      <c r="BK169" s="190">
        <f>ROUND(I169*H169,2)</f>
        <v>0</v>
      </c>
      <c r="BL169" s="18" t="s">
        <v>184</v>
      </c>
      <c r="BM169" s="189" t="s">
        <v>1145</v>
      </c>
    </row>
    <row r="170" spans="2:65" s="1" customFormat="1" ht="16.5" customHeight="1">
      <c r="B170" s="177"/>
      <c r="C170" s="178" t="s">
        <v>731</v>
      </c>
      <c r="D170" s="178" t="s">
        <v>179</v>
      </c>
      <c r="E170" s="179" t="s">
        <v>2402</v>
      </c>
      <c r="F170" s="180" t="s">
        <v>4347</v>
      </c>
      <c r="G170" s="181" t="s">
        <v>494</v>
      </c>
      <c r="H170" s="182">
        <v>180</v>
      </c>
      <c r="I170" s="183"/>
      <c r="J170" s="184">
        <f>ROUND(I170*H170,2)</f>
        <v>0</v>
      </c>
      <c r="K170" s="180" t="s">
        <v>3</v>
      </c>
      <c r="L170" s="37"/>
      <c r="M170" s="185" t="s">
        <v>3</v>
      </c>
      <c r="N170" s="186" t="s">
        <v>43</v>
      </c>
      <c r="O170" s="70"/>
      <c r="P170" s="187">
        <f>O170*H170</f>
        <v>0</v>
      </c>
      <c r="Q170" s="187">
        <v>0</v>
      </c>
      <c r="R170" s="187">
        <f>Q170*H170</f>
        <v>0</v>
      </c>
      <c r="S170" s="187">
        <v>0</v>
      </c>
      <c r="T170" s="188">
        <f>S170*H170</f>
        <v>0</v>
      </c>
      <c r="AR170" s="189" t="s">
        <v>184</v>
      </c>
      <c r="AT170" s="189" t="s">
        <v>179</v>
      </c>
      <c r="AU170" s="189" t="s">
        <v>81</v>
      </c>
      <c r="AY170" s="18" t="s">
        <v>177</v>
      </c>
      <c r="BE170" s="190">
        <f>IF(N170="základní",J170,0)</f>
        <v>0</v>
      </c>
      <c r="BF170" s="190">
        <f>IF(N170="snížená",J170,0)</f>
        <v>0</v>
      </c>
      <c r="BG170" s="190">
        <f>IF(N170="zákl. přenesená",J170,0)</f>
        <v>0</v>
      </c>
      <c r="BH170" s="190">
        <f>IF(N170="sníž. přenesená",J170,0)</f>
        <v>0</v>
      </c>
      <c r="BI170" s="190">
        <f>IF(N170="nulová",J170,0)</f>
        <v>0</v>
      </c>
      <c r="BJ170" s="18" t="s">
        <v>79</v>
      </c>
      <c r="BK170" s="190">
        <f>ROUND(I170*H170,2)</f>
        <v>0</v>
      </c>
      <c r="BL170" s="18" t="s">
        <v>184</v>
      </c>
      <c r="BM170" s="189" t="s">
        <v>1156</v>
      </c>
    </row>
    <row r="171" spans="2:65" s="1" customFormat="1" ht="16.5" customHeight="1">
      <c r="B171" s="177"/>
      <c r="C171" s="178" t="s">
        <v>826</v>
      </c>
      <c r="D171" s="178" t="s">
        <v>179</v>
      </c>
      <c r="E171" s="179" t="s">
        <v>2407</v>
      </c>
      <c r="F171" s="180" t="s">
        <v>4348</v>
      </c>
      <c r="G171" s="181" t="s">
        <v>494</v>
      </c>
      <c r="H171" s="182">
        <v>70</v>
      </c>
      <c r="I171" s="183"/>
      <c r="J171" s="184">
        <f>ROUND(I171*H171,2)</f>
        <v>0</v>
      </c>
      <c r="K171" s="180" t="s">
        <v>3</v>
      </c>
      <c r="L171" s="37"/>
      <c r="M171" s="185" t="s">
        <v>3</v>
      </c>
      <c r="N171" s="186" t="s">
        <v>43</v>
      </c>
      <c r="O171" s="70"/>
      <c r="P171" s="187">
        <f>O171*H171</f>
        <v>0</v>
      </c>
      <c r="Q171" s="187">
        <v>0</v>
      </c>
      <c r="R171" s="187">
        <f>Q171*H171</f>
        <v>0</v>
      </c>
      <c r="S171" s="187">
        <v>0</v>
      </c>
      <c r="T171" s="188">
        <f>S171*H171</f>
        <v>0</v>
      </c>
      <c r="AR171" s="189" t="s">
        <v>184</v>
      </c>
      <c r="AT171" s="189" t="s">
        <v>179</v>
      </c>
      <c r="AU171" s="189" t="s">
        <v>81</v>
      </c>
      <c r="AY171" s="18" t="s">
        <v>177</v>
      </c>
      <c r="BE171" s="190">
        <f>IF(N171="základní",J171,0)</f>
        <v>0</v>
      </c>
      <c r="BF171" s="190">
        <f>IF(N171="snížená",J171,0)</f>
        <v>0</v>
      </c>
      <c r="BG171" s="190">
        <f>IF(N171="zákl. přenesená",J171,0)</f>
        <v>0</v>
      </c>
      <c r="BH171" s="190">
        <f>IF(N171="sníž. přenesená",J171,0)</f>
        <v>0</v>
      </c>
      <c r="BI171" s="190">
        <f>IF(N171="nulová",J171,0)</f>
        <v>0</v>
      </c>
      <c r="BJ171" s="18" t="s">
        <v>79</v>
      </c>
      <c r="BK171" s="190">
        <f>ROUND(I171*H171,2)</f>
        <v>0</v>
      </c>
      <c r="BL171" s="18" t="s">
        <v>184</v>
      </c>
      <c r="BM171" s="189" t="s">
        <v>1176</v>
      </c>
    </row>
    <row r="172" spans="2:63" s="11" customFormat="1" ht="22.8" customHeight="1">
      <c r="B172" s="164"/>
      <c r="D172" s="165" t="s">
        <v>71</v>
      </c>
      <c r="E172" s="175" t="s">
        <v>4013</v>
      </c>
      <c r="F172" s="175" t="s">
        <v>4349</v>
      </c>
      <c r="I172" s="167"/>
      <c r="J172" s="176">
        <f>BK172</f>
        <v>0</v>
      </c>
      <c r="L172" s="164"/>
      <c r="M172" s="169"/>
      <c r="N172" s="170"/>
      <c r="O172" s="170"/>
      <c r="P172" s="171">
        <f>SUM(P173:P177)</f>
        <v>0</v>
      </c>
      <c r="Q172" s="170"/>
      <c r="R172" s="171">
        <f>SUM(R173:R177)</f>
        <v>0</v>
      </c>
      <c r="S172" s="170"/>
      <c r="T172" s="172">
        <f>SUM(T173:T177)</f>
        <v>0</v>
      </c>
      <c r="AR172" s="165" t="s">
        <v>79</v>
      </c>
      <c r="AT172" s="173" t="s">
        <v>71</v>
      </c>
      <c r="AU172" s="173" t="s">
        <v>79</v>
      </c>
      <c r="AY172" s="165" t="s">
        <v>177</v>
      </c>
      <c r="BK172" s="174">
        <f>SUM(BK173:BK177)</f>
        <v>0</v>
      </c>
    </row>
    <row r="173" spans="2:65" s="1" customFormat="1" ht="16.5" customHeight="1">
      <c r="B173" s="177"/>
      <c r="C173" s="178" t="s">
        <v>832</v>
      </c>
      <c r="D173" s="178" t="s">
        <v>179</v>
      </c>
      <c r="E173" s="179" t="s">
        <v>2850</v>
      </c>
      <c r="F173" s="180" t="s">
        <v>4350</v>
      </c>
      <c r="G173" s="181" t="s">
        <v>494</v>
      </c>
      <c r="H173" s="182">
        <v>32370</v>
      </c>
      <c r="I173" s="183"/>
      <c r="J173" s="184">
        <f>ROUND(I173*H173,2)</f>
        <v>0</v>
      </c>
      <c r="K173" s="180" t="s">
        <v>3</v>
      </c>
      <c r="L173" s="37"/>
      <c r="M173" s="185" t="s">
        <v>3</v>
      </c>
      <c r="N173" s="186" t="s">
        <v>43</v>
      </c>
      <c r="O173" s="70"/>
      <c r="P173" s="187">
        <f>O173*H173</f>
        <v>0</v>
      </c>
      <c r="Q173" s="187">
        <v>0</v>
      </c>
      <c r="R173" s="187">
        <f>Q173*H173</f>
        <v>0</v>
      </c>
      <c r="S173" s="187">
        <v>0</v>
      </c>
      <c r="T173" s="188">
        <f>S173*H173</f>
        <v>0</v>
      </c>
      <c r="AR173" s="189" t="s">
        <v>184</v>
      </c>
      <c r="AT173" s="189" t="s">
        <v>179</v>
      </c>
      <c r="AU173" s="189" t="s">
        <v>81</v>
      </c>
      <c r="AY173" s="18" t="s">
        <v>177</v>
      </c>
      <c r="BE173" s="190">
        <f>IF(N173="základní",J173,0)</f>
        <v>0</v>
      </c>
      <c r="BF173" s="190">
        <f>IF(N173="snížená",J173,0)</f>
        <v>0</v>
      </c>
      <c r="BG173" s="190">
        <f>IF(N173="zákl. přenesená",J173,0)</f>
        <v>0</v>
      </c>
      <c r="BH173" s="190">
        <f>IF(N173="sníž. přenesená",J173,0)</f>
        <v>0</v>
      </c>
      <c r="BI173" s="190">
        <f>IF(N173="nulová",J173,0)</f>
        <v>0</v>
      </c>
      <c r="BJ173" s="18" t="s">
        <v>79</v>
      </c>
      <c r="BK173" s="190">
        <f>ROUND(I173*H173,2)</f>
        <v>0</v>
      </c>
      <c r="BL173" s="18" t="s">
        <v>184</v>
      </c>
      <c r="BM173" s="189" t="s">
        <v>1199</v>
      </c>
    </row>
    <row r="174" spans="2:65" s="1" customFormat="1" ht="16.5" customHeight="1">
      <c r="B174" s="177"/>
      <c r="C174" s="178" t="s">
        <v>836</v>
      </c>
      <c r="D174" s="178" t="s">
        <v>179</v>
      </c>
      <c r="E174" s="179" t="s">
        <v>2855</v>
      </c>
      <c r="F174" s="180" t="s">
        <v>4351</v>
      </c>
      <c r="G174" s="181" t="s">
        <v>494</v>
      </c>
      <c r="H174" s="182">
        <v>370</v>
      </c>
      <c r="I174" s="183"/>
      <c r="J174" s="184">
        <f>ROUND(I174*H174,2)</f>
        <v>0</v>
      </c>
      <c r="K174" s="180" t="s">
        <v>3</v>
      </c>
      <c r="L174" s="37"/>
      <c r="M174" s="185" t="s">
        <v>3</v>
      </c>
      <c r="N174" s="186" t="s">
        <v>43</v>
      </c>
      <c r="O174" s="70"/>
      <c r="P174" s="187">
        <f>O174*H174</f>
        <v>0</v>
      </c>
      <c r="Q174" s="187">
        <v>0</v>
      </c>
      <c r="R174" s="187">
        <f>Q174*H174</f>
        <v>0</v>
      </c>
      <c r="S174" s="187">
        <v>0</v>
      </c>
      <c r="T174" s="188">
        <f>S174*H174</f>
        <v>0</v>
      </c>
      <c r="AR174" s="189" t="s">
        <v>184</v>
      </c>
      <c r="AT174" s="189" t="s">
        <v>179</v>
      </c>
      <c r="AU174" s="189" t="s">
        <v>81</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184</v>
      </c>
      <c r="BM174" s="189" t="s">
        <v>1209</v>
      </c>
    </row>
    <row r="175" spans="2:65" s="1" customFormat="1" ht="16.5" customHeight="1">
      <c r="B175" s="177"/>
      <c r="C175" s="178" t="s">
        <v>841</v>
      </c>
      <c r="D175" s="178" t="s">
        <v>179</v>
      </c>
      <c r="E175" s="179" t="s">
        <v>4352</v>
      </c>
      <c r="F175" s="180" t="s">
        <v>4353</v>
      </c>
      <c r="G175" s="181" t="s">
        <v>494</v>
      </c>
      <c r="H175" s="182">
        <v>200</v>
      </c>
      <c r="I175" s="183"/>
      <c r="J175" s="184">
        <f>ROUND(I175*H175,2)</f>
        <v>0</v>
      </c>
      <c r="K175" s="180" t="s">
        <v>3</v>
      </c>
      <c r="L175" s="37"/>
      <c r="M175" s="185" t="s">
        <v>3</v>
      </c>
      <c r="N175" s="186" t="s">
        <v>43</v>
      </c>
      <c r="O175" s="70"/>
      <c r="P175" s="187">
        <f>O175*H175</f>
        <v>0</v>
      </c>
      <c r="Q175" s="187">
        <v>0</v>
      </c>
      <c r="R175" s="187">
        <f>Q175*H175</f>
        <v>0</v>
      </c>
      <c r="S175" s="187">
        <v>0</v>
      </c>
      <c r="T175" s="188">
        <f>S175*H175</f>
        <v>0</v>
      </c>
      <c r="AR175" s="189" t="s">
        <v>184</v>
      </c>
      <c r="AT175" s="189" t="s">
        <v>179</v>
      </c>
      <c r="AU175" s="189" t="s">
        <v>81</v>
      </c>
      <c r="AY175" s="18" t="s">
        <v>177</v>
      </c>
      <c r="BE175" s="190">
        <f>IF(N175="základní",J175,0)</f>
        <v>0</v>
      </c>
      <c r="BF175" s="190">
        <f>IF(N175="snížená",J175,0)</f>
        <v>0</v>
      </c>
      <c r="BG175" s="190">
        <f>IF(N175="zákl. přenesená",J175,0)</f>
        <v>0</v>
      </c>
      <c r="BH175" s="190">
        <f>IF(N175="sníž. přenesená",J175,0)</f>
        <v>0</v>
      </c>
      <c r="BI175" s="190">
        <f>IF(N175="nulová",J175,0)</f>
        <v>0</v>
      </c>
      <c r="BJ175" s="18" t="s">
        <v>79</v>
      </c>
      <c r="BK175" s="190">
        <f>ROUND(I175*H175,2)</f>
        <v>0</v>
      </c>
      <c r="BL175" s="18" t="s">
        <v>184</v>
      </c>
      <c r="BM175" s="189" t="s">
        <v>1243</v>
      </c>
    </row>
    <row r="176" spans="2:65" s="1" customFormat="1" ht="16.5" customHeight="1">
      <c r="B176" s="177"/>
      <c r="C176" s="178" t="s">
        <v>847</v>
      </c>
      <c r="D176" s="178" t="s">
        <v>179</v>
      </c>
      <c r="E176" s="179" t="s">
        <v>2860</v>
      </c>
      <c r="F176" s="180" t="s">
        <v>4354</v>
      </c>
      <c r="G176" s="181" t="s">
        <v>494</v>
      </c>
      <c r="H176" s="182">
        <v>180</v>
      </c>
      <c r="I176" s="183"/>
      <c r="J176" s="184">
        <f>ROUND(I176*H176,2)</f>
        <v>0</v>
      </c>
      <c r="K176" s="180" t="s">
        <v>3</v>
      </c>
      <c r="L176" s="37"/>
      <c r="M176" s="185" t="s">
        <v>3</v>
      </c>
      <c r="N176" s="186" t="s">
        <v>43</v>
      </c>
      <c r="O176" s="70"/>
      <c r="P176" s="187">
        <f>O176*H176</f>
        <v>0</v>
      </c>
      <c r="Q176" s="187">
        <v>0</v>
      </c>
      <c r="R176" s="187">
        <f>Q176*H176</f>
        <v>0</v>
      </c>
      <c r="S176" s="187">
        <v>0</v>
      </c>
      <c r="T176" s="188">
        <f>S176*H176</f>
        <v>0</v>
      </c>
      <c r="AR176" s="189" t="s">
        <v>184</v>
      </c>
      <c r="AT176" s="189" t="s">
        <v>179</v>
      </c>
      <c r="AU176" s="189" t="s">
        <v>81</v>
      </c>
      <c r="AY176" s="18" t="s">
        <v>177</v>
      </c>
      <c r="BE176" s="190">
        <f>IF(N176="základní",J176,0)</f>
        <v>0</v>
      </c>
      <c r="BF176" s="190">
        <f>IF(N176="snížená",J176,0)</f>
        <v>0</v>
      </c>
      <c r="BG176" s="190">
        <f>IF(N176="zákl. přenesená",J176,0)</f>
        <v>0</v>
      </c>
      <c r="BH176" s="190">
        <f>IF(N176="sníž. přenesená",J176,0)</f>
        <v>0</v>
      </c>
      <c r="BI176" s="190">
        <f>IF(N176="nulová",J176,0)</f>
        <v>0</v>
      </c>
      <c r="BJ176" s="18" t="s">
        <v>79</v>
      </c>
      <c r="BK176" s="190">
        <f>ROUND(I176*H176,2)</f>
        <v>0</v>
      </c>
      <c r="BL176" s="18" t="s">
        <v>184</v>
      </c>
      <c r="BM176" s="189" t="s">
        <v>1263</v>
      </c>
    </row>
    <row r="177" spans="2:65" s="1" customFormat="1" ht="16.5" customHeight="1">
      <c r="B177" s="177"/>
      <c r="C177" s="178" t="s">
        <v>851</v>
      </c>
      <c r="D177" s="178" t="s">
        <v>179</v>
      </c>
      <c r="E177" s="179" t="s">
        <v>2912</v>
      </c>
      <c r="F177" s="180" t="s">
        <v>4355</v>
      </c>
      <c r="G177" s="181" t="s">
        <v>494</v>
      </c>
      <c r="H177" s="182">
        <v>70</v>
      </c>
      <c r="I177" s="183"/>
      <c r="J177" s="184">
        <f>ROUND(I177*H177,2)</f>
        <v>0</v>
      </c>
      <c r="K177" s="180" t="s">
        <v>3</v>
      </c>
      <c r="L177" s="37"/>
      <c r="M177" s="185" t="s">
        <v>3</v>
      </c>
      <c r="N177" s="186" t="s">
        <v>43</v>
      </c>
      <c r="O177" s="70"/>
      <c r="P177" s="187">
        <f>O177*H177</f>
        <v>0</v>
      </c>
      <c r="Q177" s="187">
        <v>0</v>
      </c>
      <c r="R177" s="187">
        <f>Q177*H177</f>
        <v>0</v>
      </c>
      <c r="S177" s="187">
        <v>0</v>
      </c>
      <c r="T177" s="188">
        <f>S177*H177</f>
        <v>0</v>
      </c>
      <c r="AR177" s="189" t="s">
        <v>184</v>
      </c>
      <c r="AT177" s="189" t="s">
        <v>179</v>
      </c>
      <c r="AU177" s="189" t="s">
        <v>81</v>
      </c>
      <c r="AY177" s="18" t="s">
        <v>177</v>
      </c>
      <c r="BE177" s="190">
        <f>IF(N177="základní",J177,0)</f>
        <v>0</v>
      </c>
      <c r="BF177" s="190">
        <f>IF(N177="snížená",J177,0)</f>
        <v>0</v>
      </c>
      <c r="BG177" s="190">
        <f>IF(N177="zákl. přenesená",J177,0)</f>
        <v>0</v>
      </c>
      <c r="BH177" s="190">
        <f>IF(N177="sníž. přenesená",J177,0)</f>
        <v>0</v>
      </c>
      <c r="BI177" s="190">
        <f>IF(N177="nulová",J177,0)</f>
        <v>0</v>
      </c>
      <c r="BJ177" s="18" t="s">
        <v>79</v>
      </c>
      <c r="BK177" s="190">
        <f>ROUND(I177*H177,2)</f>
        <v>0</v>
      </c>
      <c r="BL177" s="18" t="s">
        <v>184</v>
      </c>
      <c r="BM177" s="189" t="s">
        <v>1274</v>
      </c>
    </row>
    <row r="178" spans="2:63" s="11" customFormat="1" ht="22.8" customHeight="1">
      <c r="B178" s="164"/>
      <c r="D178" s="165" t="s">
        <v>71</v>
      </c>
      <c r="E178" s="175" t="s">
        <v>4047</v>
      </c>
      <c r="F178" s="175" t="s">
        <v>4356</v>
      </c>
      <c r="I178" s="167"/>
      <c r="J178" s="176">
        <f>BK178</f>
        <v>0</v>
      </c>
      <c r="L178" s="164"/>
      <c r="M178" s="169"/>
      <c r="N178" s="170"/>
      <c r="O178" s="170"/>
      <c r="P178" s="171">
        <f>SUM(P179:P186)</f>
        <v>0</v>
      </c>
      <c r="Q178" s="170"/>
      <c r="R178" s="171">
        <f>SUM(R179:R186)</f>
        <v>0</v>
      </c>
      <c r="S178" s="170"/>
      <c r="T178" s="172">
        <f>SUM(T179:T186)</f>
        <v>0</v>
      </c>
      <c r="AR178" s="165" t="s">
        <v>79</v>
      </c>
      <c r="AT178" s="173" t="s">
        <v>71</v>
      </c>
      <c r="AU178" s="173" t="s">
        <v>79</v>
      </c>
      <c r="AY178" s="165" t="s">
        <v>177</v>
      </c>
      <c r="BK178" s="174">
        <f>SUM(BK179:BK186)</f>
        <v>0</v>
      </c>
    </row>
    <row r="179" spans="2:65" s="1" customFormat="1" ht="24" customHeight="1">
      <c r="B179" s="177"/>
      <c r="C179" s="178" t="s">
        <v>855</v>
      </c>
      <c r="D179" s="178" t="s">
        <v>179</v>
      </c>
      <c r="E179" s="179" t="s">
        <v>4357</v>
      </c>
      <c r="F179" s="180" t="s">
        <v>4358</v>
      </c>
      <c r="G179" s="181" t="s">
        <v>494</v>
      </c>
      <c r="H179" s="182">
        <v>750</v>
      </c>
      <c r="I179" s="183"/>
      <c r="J179" s="184">
        <f>ROUND(I179*H179,2)</f>
        <v>0</v>
      </c>
      <c r="K179" s="180" t="s">
        <v>3</v>
      </c>
      <c r="L179" s="37"/>
      <c r="M179" s="185" t="s">
        <v>3</v>
      </c>
      <c r="N179" s="186" t="s">
        <v>43</v>
      </c>
      <c r="O179" s="70"/>
      <c r="P179" s="187">
        <f>O179*H179</f>
        <v>0</v>
      </c>
      <c r="Q179" s="187">
        <v>0</v>
      </c>
      <c r="R179" s="187">
        <f>Q179*H179</f>
        <v>0</v>
      </c>
      <c r="S179" s="187">
        <v>0</v>
      </c>
      <c r="T179" s="188">
        <f>S179*H179</f>
        <v>0</v>
      </c>
      <c r="AR179" s="189" t="s">
        <v>184</v>
      </c>
      <c r="AT179" s="189" t="s">
        <v>179</v>
      </c>
      <c r="AU179" s="189" t="s">
        <v>81</v>
      </c>
      <c r="AY179" s="18" t="s">
        <v>177</v>
      </c>
      <c r="BE179" s="190">
        <f>IF(N179="základní",J179,0)</f>
        <v>0</v>
      </c>
      <c r="BF179" s="190">
        <f>IF(N179="snížená",J179,0)</f>
        <v>0</v>
      </c>
      <c r="BG179" s="190">
        <f>IF(N179="zákl. přenesená",J179,0)</f>
        <v>0</v>
      </c>
      <c r="BH179" s="190">
        <f>IF(N179="sníž. přenesená",J179,0)</f>
        <v>0</v>
      </c>
      <c r="BI179" s="190">
        <f>IF(N179="nulová",J179,0)</f>
        <v>0</v>
      </c>
      <c r="BJ179" s="18" t="s">
        <v>79</v>
      </c>
      <c r="BK179" s="190">
        <f>ROUND(I179*H179,2)</f>
        <v>0</v>
      </c>
      <c r="BL179" s="18" t="s">
        <v>184</v>
      </c>
      <c r="BM179" s="189" t="s">
        <v>1303</v>
      </c>
    </row>
    <row r="180" spans="2:65" s="1" customFormat="1" ht="16.5" customHeight="1">
      <c r="B180" s="177"/>
      <c r="C180" s="178" t="s">
        <v>861</v>
      </c>
      <c r="D180" s="178" t="s">
        <v>179</v>
      </c>
      <c r="E180" s="179" t="s">
        <v>4359</v>
      </c>
      <c r="F180" s="180" t="s">
        <v>4360</v>
      </c>
      <c r="G180" s="181" t="s">
        <v>494</v>
      </c>
      <c r="H180" s="182">
        <v>4550</v>
      </c>
      <c r="I180" s="183"/>
      <c r="J180" s="184">
        <f>ROUND(I180*H180,2)</f>
        <v>0</v>
      </c>
      <c r="K180" s="180" t="s">
        <v>3</v>
      </c>
      <c r="L180" s="37"/>
      <c r="M180" s="185" t="s">
        <v>3</v>
      </c>
      <c r="N180" s="186" t="s">
        <v>43</v>
      </c>
      <c r="O180" s="70"/>
      <c r="P180" s="187">
        <f>O180*H180</f>
        <v>0</v>
      </c>
      <c r="Q180" s="187">
        <v>0</v>
      </c>
      <c r="R180" s="187">
        <f>Q180*H180</f>
        <v>0</v>
      </c>
      <c r="S180" s="187">
        <v>0</v>
      </c>
      <c r="T180" s="188">
        <f>S180*H180</f>
        <v>0</v>
      </c>
      <c r="AR180" s="189" t="s">
        <v>184</v>
      </c>
      <c r="AT180" s="189" t="s">
        <v>179</v>
      </c>
      <c r="AU180" s="189" t="s">
        <v>81</v>
      </c>
      <c r="AY180" s="18" t="s">
        <v>177</v>
      </c>
      <c r="BE180" s="190">
        <f>IF(N180="základní",J180,0)</f>
        <v>0</v>
      </c>
      <c r="BF180" s="190">
        <f>IF(N180="snížená",J180,0)</f>
        <v>0</v>
      </c>
      <c r="BG180" s="190">
        <f>IF(N180="zákl. přenesená",J180,0)</f>
        <v>0</v>
      </c>
      <c r="BH180" s="190">
        <f>IF(N180="sníž. přenesená",J180,0)</f>
        <v>0</v>
      </c>
      <c r="BI180" s="190">
        <f>IF(N180="nulová",J180,0)</f>
        <v>0</v>
      </c>
      <c r="BJ180" s="18" t="s">
        <v>79</v>
      </c>
      <c r="BK180" s="190">
        <f>ROUND(I180*H180,2)</f>
        <v>0</v>
      </c>
      <c r="BL180" s="18" t="s">
        <v>184</v>
      </c>
      <c r="BM180" s="189" t="s">
        <v>1314</v>
      </c>
    </row>
    <row r="181" spans="2:65" s="1" customFormat="1" ht="16.5" customHeight="1">
      <c r="B181" s="177"/>
      <c r="C181" s="178" t="s">
        <v>870</v>
      </c>
      <c r="D181" s="178" t="s">
        <v>179</v>
      </c>
      <c r="E181" s="179" t="s">
        <v>4361</v>
      </c>
      <c r="F181" s="180" t="s">
        <v>4362</v>
      </c>
      <c r="G181" s="181" t="s">
        <v>494</v>
      </c>
      <c r="H181" s="182">
        <v>3800</v>
      </c>
      <c r="I181" s="183"/>
      <c r="J181" s="184">
        <f>ROUND(I181*H181,2)</f>
        <v>0</v>
      </c>
      <c r="K181" s="180" t="s">
        <v>3</v>
      </c>
      <c r="L181" s="37"/>
      <c r="M181" s="185" t="s">
        <v>3</v>
      </c>
      <c r="N181" s="186" t="s">
        <v>43</v>
      </c>
      <c r="O181" s="70"/>
      <c r="P181" s="187">
        <f>O181*H181</f>
        <v>0</v>
      </c>
      <c r="Q181" s="187">
        <v>0</v>
      </c>
      <c r="R181" s="187">
        <f>Q181*H181</f>
        <v>0</v>
      </c>
      <c r="S181" s="187">
        <v>0</v>
      </c>
      <c r="T181" s="188">
        <f>S181*H181</f>
        <v>0</v>
      </c>
      <c r="AR181" s="189" t="s">
        <v>184</v>
      </c>
      <c r="AT181" s="189" t="s">
        <v>179</v>
      </c>
      <c r="AU181" s="189" t="s">
        <v>81</v>
      </c>
      <c r="AY181" s="18" t="s">
        <v>177</v>
      </c>
      <c r="BE181" s="190">
        <f>IF(N181="základní",J181,0)</f>
        <v>0</v>
      </c>
      <c r="BF181" s="190">
        <f>IF(N181="snížená",J181,0)</f>
        <v>0</v>
      </c>
      <c r="BG181" s="190">
        <f>IF(N181="zákl. přenesená",J181,0)</f>
        <v>0</v>
      </c>
      <c r="BH181" s="190">
        <f>IF(N181="sníž. přenesená",J181,0)</f>
        <v>0</v>
      </c>
      <c r="BI181" s="190">
        <f>IF(N181="nulová",J181,0)</f>
        <v>0</v>
      </c>
      <c r="BJ181" s="18" t="s">
        <v>79</v>
      </c>
      <c r="BK181" s="190">
        <f>ROUND(I181*H181,2)</f>
        <v>0</v>
      </c>
      <c r="BL181" s="18" t="s">
        <v>184</v>
      </c>
      <c r="BM181" s="189" t="s">
        <v>1331</v>
      </c>
    </row>
    <row r="182" spans="2:65" s="1" customFormat="1" ht="16.5" customHeight="1">
      <c r="B182" s="177"/>
      <c r="C182" s="178" t="s">
        <v>875</v>
      </c>
      <c r="D182" s="178" t="s">
        <v>179</v>
      </c>
      <c r="E182" s="179" t="s">
        <v>4363</v>
      </c>
      <c r="F182" s="180" t="s">
        <v>4364</v>
      </c>
      <c r="G182" s="181" t="s">
        <v>494</v>
      </c>
      <c r="H182" s="182">
        <v>1800</v>
      </c>
      <c r="I182" s="183"/>
      <c r="J182" s="184">
        <f>ROUND(I182*H182,2)</f>
        <v>0</v>
      </c>
      <c r="K182" s="180" t="s">
        <v>3</v>
      </c>
      <c r="L182" s="37"/>
      <c r="M182" s="185" t="s">
        <v>3</v>
      </c>
      <c r="N182" s="186" t="s">
        <v>43</v>
      </c>
      <c r="O182" s="70"/>
      <c r="P182" s="187">
        <f>O182*H182</f>
        <v>0</v>
      </c>
      <c r="Q182" s="187">
        <v>0</v>
      </c>
      <c r="R182" s="187">
        <f>Q182*H182</f>
        <v>0</v>
      </c>
      <c r="S182" s="187">
        <v>0</v>
      </c>
      <c r="T182" s="188">
        <f>S182*H182</f>
        <v>0</v>
      </c>
      <c r="AR182" s="189" t="s">
        <v>184</v>
      </c>
      <c r="AT182" s="189" t="s">
        <v>179</v>
      </c>
      <c r="AU182" s="189" t="s">
        <v>81</v>
      </c>
      <c r="AY182" s="18" t="s">
        <v>177</v>
      </c>
      <c r="BE182" s="190">
        <f>IF(N182="základní",J182,0)</f>
        <v>0</v>
      </c>
      <c r="BF182" s="190">
        <f>IF(N182="snížená",J182,0)</f>
        <v>0</v>
      </c>
      <c r="BG182" s="190">
        <f>IF(N182="zákl. přenesená",J182,0)</f>
        <v>0</v>
      </c>
      <c r="BH182" s="190">
        <f>IF(N182="sníž. přenesená",J182,0)</f>
        <v>0</v>
      </c>
      <c r="BI182" s="190">
        <f>IF(N182="nulová",J182,0)</f>
        <v>0</v>
      </c>
      <c r="BJ182" s="18" t="s">
        <v>79</v>
      </c>
      <c r="BK182" s="190">
        <f>ROUND(I182*H182,2)</f>
        <v>0</v>
      </c>
      <c r="BL182" s="18" t="s">
        <v>184</v>
      </c>
      <c r="BM182" s="189" t="s">
        <v>1341</v>
      </c>
    </row>
    <row r="183" spans="2:65" s="1" customFormat="1" ht="16.5" customHeight="1">
      <c r="B183" s="177"/>
      <c r="C183" s="178" t="s">
        <v>879</v>
      </c>
      <c r="D183" s="178" t="s">
        <v>179</v>
      </c>
      <c r="E183" s="179" t="s">
        <v>4365</v>
      </c>
      <c r="F183" s="180" t="s">
        <v>4366</v>
      </c>
      <c r="G183" s="181" t="s">
        <v>3930</v>
      </c>
      <c r="H183" s="182">
        <v>280</v>
      </c>
      <c r="I183" s="183"/>
      <c r="J183" s="184">
        <f>ROUND(I183*H183,2)</f>
        <v>0</v>
      </c>
      <c r="K183" s="180" t="s">
        <v>3</v>
      </c>
      <c r="L183" s="37"/>
      <c r="M183" s="185" t="s">
        <v>3</v>
      </c>
      <c r="N183" s="186" t="s">
        <v>43</v>
      </c>
      <c r="O183" s="70"/>
      <c r="P183" s="187">
        <f>O183*H183</f>
        <v>0</v>
      </c>
      <c r="Q183" s="187">
        <v>0</v>
      </c>
      <c r="R183" s="187">
        <f>Q183*H183</f>
        <v>0</v>
      </c>
      <c r="S183" s="187">
        <v>0</v>
      </c>
      <c r="T183" s="188">
        <f>S183*H183</f>
        <v>0</v>
      </c>
      <c r="AR183" s="189" t="s">
        <v>184</v>
      </c>
      <c r="AT183" s="189" t="s">
        <v>179</v>
      </c>
      <c r="AU183" s="189" t="s">
        <v>81</v>
      </c>
      <c r="AY183" s="18" t="s">
        <v>177</v>
      </c>
      <c r="BE183" s="190">
        <f>IF(N183="základní",J183,0)</f>
        <v>0</v>
      </c>
      <c r="BF183" s="190">
        <f>IF(N183="snížená",J183,0)</f>
        <v>0</v>
      </c>
      <c r="BG183" s="190">
        <f>IF(N183="zákl. přenesená",J183,0)</f>
        <v>0</v>
      </c>
      <c r="BH183" s="190">
        <f>IF(N183="sníž. přenesená",J183,0)</f>
        <v>0</v>
      </c>
      <c r="BI183" s="190">
        <f>IF(N183="nulová",J183,0)</f>
        <v>0</v>
      </c>
      <c r="BJ183" s="18" t="s">
        <v>79</v>
      </c>
      <c r="BK183" s="190">
        <f>ROUND(I183*H183,2)</f>
        <v>0</v>
      </c>
      <c r="BL183" s="18" t="s">
        <v>184</v>
      </c>
      <c r="BM183" s="189" t="s">
        <v>1448</v>
      </c>
    </row>
    <row r="184" spans="2:65" s="1" customFormat="1" ht="16.5" customHeight="1">
      <c r="B184" s="177"/>
      <c r="C184" s="178" t="s">
        <v>895</v>
      </c>
      <c r="D184" s="178" t="s">
        <v>179</v>
      </c>
      <c r="E184" s="179" t="s">
        <v>4367</v>
      </c>
      <c r="F184" s="180" t="s">
        <v>4368</v>
      </c>
      <c r="G184" s="181" t="s">
        <v>3930</v>
      </c>
      <c r="H184" s="182">
        <v>12</v>
      </c>
      <c r="I184" s="183"/>
      <c r="J184" s="184">
        <f>ROUND(I184*H184,2)</f>
        <v>0</v>
      </c>
      <c r="K184" s="180" t="s">
        <v>3</v>
      </c>
      <c r="L184" s="37"/>
      <c r="M184" s="185" t="s">
        <v>3</v>
      </c>
      <c r="N184" s="186" t="s">
        <v>43</v>
      </c>
      <c r="O184" s="70"/>
      <c r="P184" s="187">
        <f>O184*H184</f>
        <v>0</v>
      </c>
      <c r="Q184" s="187">
        <v>0</v>
      </c>
      <c r="R184" s="187">
        <f>Q184*H184</f>
        <v>0</v>
      </c>
      <c r="S184" s="187">
        <v>0</v>
      </c>
      <c r="T184" s="188">
        <f>S184*H184</f>
        <v>0</v>
      </c>
      <c r="AR184" s="189" t="s">
        <v>184</v>
      </c>
      <c r="AT184" s="189" t="s">
        <v>179</v>
      </c>
      <c r="AU184" s="189" t="s">
        <v>81</v>
      </c>
      <c r="AY184" s="18" t="s">
        <v>177</v>
      </c>
      <c r="BE184" s="190">
        <f>IF(N184="základní",J184,0)</f>
        <v>0</v>
      </c>
      <c r="BF184" s="190">
        <f>IF(N184="snížená",J184,0)</f>
        <v>0</v>
      </c>
      <c r="BG184" s="190">
        <f>IF(N184="zákl. přenesená",J184,0)</f>
        <v>0</v>
      </c>
      <c r="BH184" s="190">
        <f>IF(N184="sníž. přenesená",J184,0)</f>
        <v>0</v>
      </c>
      <c r="BI184" s="190">
        <f>IF(N184="nulová",J184,0)</f>
        <v>0</v>
      </c>
      <c r="BJ184" s="18" t="s">
        <v>79</v>
      </c>
      <c r="BK184" s="190">
        <f>ROUND(I184*H184,2)</f>
        <v>0</v>
      </c>
      <c r="BL184" s="18" t="s">
        <v>184</v>
      </c>
      <c r="BM184" s="189" t="s">
        <v>1460</v>
      </c>
    </row>
    <row r="185" spans="2:65" s="1" customFormat="1" ht="16.5" customHeight="1">
      <c r="B185" s="177"/>
      <c r="C185" s="178" t="s">
        <v>909</v>
      </c>
      <c r="D185" s="178" t="s">
        <v>179</v>
      </c>
      <c r="E185" s="179" t="s">
        <v>4369</v>
      </c>
      <c r="F185" s="180" t="s">
        <v>4370</v>
      </c>
      <c r="G185" s="181" t="s">
        <v>3930</v>
      </c>
      <c r="H185" s="182">
        <v>100</v>
      </c>
      <c r="I185" s="183"/>
      <c r="J185" s="184">
        <f>ROUND(I185*H185,2)</f>
        <v>0</v>
      </c>
      <c r="K185" s="180" t="s">
        <v>3</v>
      </c>
      <c r="L185" s="37"/>
      <c r="M185" s="185" t="s">
        <v>3</v>
      </c>
      <c r="N185" s="186" t="s">
        <v>43</v>
      </c>
      <c r="O185" s="70"/>
      <c r="P185" s="187">
        <f>O185*H185</f>
        <v>0</v>
      </c>
      <c r="Q185" s="187">
        <v>0</v>
      </c>
      <c r="R185" s="187">
        <f>Q185*H185</f>
        <v>0</v>
      </c>
      <c r="S185" s="187">
        <v>0</v>
      </c>
      <c r="T185" s="188">
        <f>S185*H185</f>
        <v>0</v>
      </c>
      <c r="AR185" s="189" t="s">
        <v>184</v>
      </c>
      <c r="AT185" s="189" t="s">
        <v>179</v>
      </c>
      <c r="AU185" s="189" t="s">
        <v>81</v>
      </c>
      <c r="AY185" s="18" t="s">
        <v>177</v>
      </c>
      <c r="BE185" s="190">
        <f>IF(N185="základní",J185,0)</f>
        <v>0</v>
      </c>
      <c r="BF185" s="190">
        <f>IF(N185="snížená",J185,0)</f>
        <v>0</v>
      </c>
      <c r="BG185" s="190">
        <f>IF(N185="zákl. přenesená",J185,0)</f>
        <v>0</v>
      </c>
      <c r="BH185" s="190">
        <f>IF(N185="sníž. přenesená",J185,0)</f>
        <v>0</v>
      </c>
      <c r="BI185" s="190">
        <f>IF(N185="nulová",J185,0)</f>
        <v>0</v>
      </c>
      <c r="BJ185" s="18" t="s">
        <v>79</v>
      </c>
      <c r="BK185" s="190">
        <f>ROUND(I185*H185,2)</f>
        <v>0</v>
      </c>
      <c r="BL185" s="18" t="s">
        <v>184</v>
      </c>
      <c r="BM185" s="189" t="s">
        <v>1471</v>
      </c>
    </row>
    <row r="186" spans="2:65" s="1" customFormat="1" ht="16.5" customHeight="1">
      <c r="B186" s="177"/>
      <c r="C186" s="178" t="s">
        <v>914</v>
      </c>
      <c r="D186" s="178" t="s">
        <v>179</v>
      </c>
      <c r="E186" s="179" t="s">
        <v>4371</v>
      </c>
      <c r="F186" s="180" t="s">
        <v>4372</v>
      </c>
      <c r="G186" s="181" t="s">
        <v>4315</v>
      </c>
      <c r="H186" s="182">
        <v>1</v>
      </c>
      <c r="I186" s="183"/>
      <c r="J186" s="184">
        <f>ROUND(I186*H186,2)</f>
        <v>0</v>
      </c>
      <c r="K186" s="180" t="s">
        <v>3</v>
      </c>
      <c r="L186" s="37"/>
      <c r="M186" s="185" t="s">
        <v>3</v>
      </c>
      <c r="N186" s="186" t="s">
        <v>43</v>
      </c>
      <c r="O186" s="70"/>
      <c r="P186" s="187">
        <f>O186*H186</f>
        <v>0</v>
      </c>
      <c r="Q186" s="187">
        <v>0</v>
      </c>
      <c r="R186" s="187">
        <f>Q186*H186</f>
        <v>0</v>
      </c>
      <c r="S186" s="187">
        <v>0</v>
      </c>
      <c r="T186" s="188">
        <f>S186*H186</f>
        <v>0</v>
      </c>
      <c r="AR186" s="189" t="s">
        <v>184</v>
      </c>
      <c r="AT186" s="189" t="s">
        <v>179</v>
      </c>
      <c r="AU186" s="189" t="s">
        <v>81</v>
      </c>
      <c r="AY186" s="18" t="s">
        <v>177</v>
      </c>
      <c r="BE186" s="190">
        <f>IF(N186="základní",J186,0)</f>
        <v>0</v>
      </c>
      <c r="BF186" s="190">
        <f>IF(N186="snížená",J186,0)</f>
        <v>0</v>
      </c>
      <c r="BG186" s="190">
        <f>IF(N186="zákl. přenesená",J186,0)</f>
        <v>0</v>
      </c>
      <c r="BH186" s="190">
        <f>IF(N186="sníž. přenesená",J186,0)</f>
        <v>0</v>
      </c>
      <c r="BI186" s="190">
        <f>IF(N186="nulová",J186,0)</f>
        <v>0</v>
      </c>
      <c r="BJ186" s="18" t="s">
        <v>79</v>
      </c>
      <c r="BK186" s="190">
        <f>ROUND(I186*H186,2)</f>
        <v>0</v>
      </c>
      <c r="BL186" s="18" t="s">
        <v>184</v>
      </c>
      <c r="BM186" s="189" t="s">
        <v>1482</v>
      </c>
    </row>
    <row r="187" spans="2:63" s="11" customFormat="1" ht="22.8" customHeight="1">
      <c r="B187" s="164"/>
      <c r="D187" s="165" t="s">
        <v>71</v>
      </c>
      <c r="E187" s="175" t="s">
        <v>4073</v>
      </c>
      <c r="F187" s="175" t="s">
        <v>4373</v>
      </c>
      <c r="I187" s="167"/>
      <c r="J187" s="176">
        <f>BK187</f>
        <v>0</v>
      </c>
      <c r="L187" s="164"/>
      <c r="M187" s="169"/>
      <c r="N187" s="170"/>
      <c r="O187" s="170"/>
      <c r="P187" s="171">
        <f>SUM(P188:P195)</f>
        <v>0</v>
      </c>
      <c r="Q187" s="170"/>
      <c r="R187" s="171">
        <f>SUM(R188:R195)</f>
        <v>0</v>
      </c>
      <c r="S187" s="170"/>
      <c r="T187" s="172">
        <f>SUM(T188:T195)</f>
        <v>0</v>
      </c>
      <c r="AR187" s="165" t="s">
        <v>79</v>
      </c>
      <c r="AT187" s="173" t="s">
        <v>71</v>
      </c>
      <c r="AU187" s="173" t="s">
        <v>79</v>
      </c>
      <c r="AY187" s="165" t="s">
        <v>177</v>
      </c>
      <c r="BK187" s="174">
        <f>SUM(BK188:BK195)</f>
        <v>0</v>
      </c>
    </row>
    <row r="188" spans="2:65" s="1" customFormat="1" ht="16.5" customHeight="1">
      <c r="B188" s="177"/>
      <c r="C188" s="178" t="s">
        <v>918</v>
      </c>
      <c r="D188" s="178" t="s">
        <v>179</v>
      </c>
      <c r="E188" s="179" t="s">
        <v>4374</v>
      </c>
      <c r="F188" s="180" t="s">
        <v>4375</v>
      </c>
      <c r="G188" s="181" t="s">
        <v>494</v>
      </c>
      <c r="H188" s="182">
        <v>955</v>
      </c>
      <c r="I188" s="183"/>
      <c r="J188" s="184">
        <f>ROUND(I188*H188,2)</f>
        <v>0</v>
      </c>
      <c r="K188" s="180" t="s">
        <v>3</v>
      </c>
      <c r="L188" s="37"/>
      <c r="M188" s="185" t="s">
        <v>3</v>
      </c>
      <c r="N188" s="186" t="s">
        <v>43</v>
      </c>
      <c r="O188" s="70"/>
      <c r="P188" s="187">
        <f>O188*H188</f>
        <v>0</v>
      </c>
      <c r="Q188" s="187">
        <v>0</v>
      </c>
      <c r="R188" s="187">
        <f>Q188*H188</f>
        <v>0</v>
      </c>
      <c r="S188" s="187">
        <v>0</v>
      </c>
      <c r="T188" s="188">
        <f>S188*H188</f>
        <v>0</v>
      </c>
      <c r="AR188" s="189" t="s">
        <v>184</v>
      </c>
      <c r="AT188" s="189" t="s">
        <v>179</v>
      </c>
      <c r="AU188" s="189" t="s">
        <v>81</v>
      </c>
      <c r="AY188" s="18" t="s">
        <v>177</v>
      </c>
      <c r="BE188" s="190">
        <f>IF(N188="základní",J188,0)</f>
        <v>0</v>
      </c>
      <c r="BF188" s="190">
        <f>IF(N188="snížená",J188,0)</f>
        <v>0</v>
      </c>
      <c r="BG188" s="190">
        <f>IF(N188="zákl. přenesená",J188,0)</f>
        <v>0</v>
      </c>
      <c r="BH188" s="190">
        <f>IF(N188="sníž. přenesená",J188,0)</f>
        <v>0</v>
      </c>
      <c r="BI188" s="190">
        <f>IF(N188="nulová",J188,0)</f>
        <v>0</v>
      </c>
      <c r="BJ188" s="18" t="s">
        <v>79</v>
      </c>
      <c r="BK188" s="190">
        <f>ROUND(I188*H188,2)</f>
        <v>0</v>
      </c>
      <c r="BL188" s="18" t="s">
        <v>184</v>
      </c>
      <c r="BM188" s="189" t="s">
        <v>1491</v>
      </c>
    </row>
    <row r="189" spans="2:65" s="1" customFormat="1" ht="16.5" customHeight="1">
      <c r="B189" s="177"/>
      <c r="C189" s="178" t="s">
        <v>932</v>
      </c>
      <c r="D189" s="178" t="s">
        <v>179</v>
      </c>
      <c r="E189" s="179" t="s">
        <v>4376</v>
      </c>
      <c r="F189" s="180" t="s">
        <v>4377</v>
      </c>
      <c r="G189" s="181" t="s">
        <v>494</v>
      </c>
      <c r="H189" s="182">
        <v>750</v>
      </c>
      <c r="I189" s="183"/>
      <c r="J189" s="184">
        <f>ROUND(I189*H189,2)</f>
        <v>0</v>
      </c>
      <c r="K189" s="180" t="s">
        <v>3</v>
      </c>
      <c r="L189" s="37"/>
      <c r="M189" s="185" t="s">
        <v>3</v>
      </c>
      <c r="N189" s="186" t="s">
        <v>43</v>
      </c>
      <c r="O189" s="70"/>
      <c r="P189" s="187">
        <f>O189*H189</f>
        <v>0</v>
      </c>
      <c r="Q189" s="187">
        <v>0</v>
      </c>
      <c r="R189" s="187">
        <f>Q189*H189</f>
        <v>0</v>
      </c>
      <c r="S189" s="187">
        <v>0</v>
      </c>
      <c r="T189" s="188">
        <f>S189*H189</f>
        <v>0</v>
      </c>
      <c r="AR189" s="189" t="s">
        <v>184</v>
      </c>
      <c r="AT189" s="189" t="s">
        <v>179</v>
      </c>
      <c r="AU189" s="189" t="s">
        <v>81</v>
      </c>
      <c r="AY189" s="18" t="s">
        <v>177</v>
      </c>
      <c r="BE189" s="190">
        <f>IF(N189="základní",J189,0)</f>
        <v>0</v>
      </c>
      <c r="BF189" s="190">
        <f>IF(N189="snížená",J189,0)</f>
        <v>0</v>
      </c>
      <c r="BG189" s="190">
        <f>IF(N189="zákl. přenesená",J189,0)</f>
        <v>0</v>
      </c>
      <c r="BH189" s="190">
        <f>IF(N189="sníž. přenesená",J189,0)</f>
        <v>0</v>
      </c>
      <c r="BI189" s="190">
        <f>IF(N189="nulová",J189,0)</f>
        <v>0</v>
      </c>
      <c r="BJ189" s="18" t="s">
        <v>79</v>
      </c>
      <c r="BK189" s="190">
        <f>ROUND(I189*H189,2)</f>
        <v>0</v>
      </c>
      <c r="BL189" s="18" t="s">
        <v>184</v>
      </c>
      <c r="BM189" s="189" t="s">
        <v>1499</v>
      </c>
    </row>
    <row r="190" spans="2:65" s="1" customFormat="1" ht="16.5" customHeight="1">
      <c r="B190" s="177"/>
      <c r="C190" s="178" t="s">
        <v>938</v>
      </c>
      <c r="D190" s="178" t="s">
        <v>179</v>
      </c>
      <c r="E190" s="179" t="s">
        <v>4378</v>
      </c>
      <c r="F190" s="180" t="s">
        <v>4379</v>
      </c>
      <c r="G190" s="181" t="s">
        <v>494</v>
      </c>
      <c r="H190" s="182">
        <v>8370</v>
      </c>
      <c r="I190" s="183"/>
      <c r="J190" s="184">
        <f>ROUND(I190*H190,2)</f>
        <v>0</v>
      </c>
      <c r="K190" s="180" t="s">
        <v>3</v>
      </c>
      <c r="L190" s="37"/>
      <c r="M190" s="185" t="s">
        <v>3</v>
      </c>
      <c r="N190" s="186" t="s">
        <v>43</v>
      </c>
      <c r="O190" s="70"/>
      <c r="P190" s="187">
        <f>O190*H190</f>
        <v>0</v>
      </c>
      <c r="Q190" s="187">
        <v>0</v>
      </c>
      <c r="R190" s="187">
        <f>Q190*H190</f>
        <v>0</v>
      </c>
      <c r="S190" s="187">
        <v>0</v>
      </c>
      <c r="T190" s="188">
        <f>S190*H190</f>
        <v>0</v>
      </c>
      <c r="AR190" s="189" t="s">
        <v>184</v>
      </c>
      <c r="AT190" s="189" t="s">
        <v>179</v>
      </c>
      <c r="AU190" s="189" t="s">
        <v>81</v>
      </c>
      <c r="AY190" s="18" t="s">
        <v>177</v>
      </c>
      <c r="BE190" s="190">
        <f>IF(N190="základní",J190,0)</f>
        <v>0</v>
      </c>
      <c r="BF190" s="190">
        <f>IF(N190="snížená",J190,0)</f>
        <v>0</v>
      </c>
      <c r="BG190" s="190">
        <f>IF(N190="zákl. přenesená",J190,0)</f>
        <v>0</v>
      </c>
      <c r="BH190" s="190">
        <f>IF(N190="sníž. přenesená",J190,0)</f>
        <v>0</v>
      </c>
      <c r="BI190" s="190">
        <f>IF(N190="nulová",J190,0)</f>
        <v>0</v>
      </c>
      <c r="BJ190" s="18" t="s">
        <v>79</v>
      </c>
      <c r="BK190" s="190">
        <f>ROUND(I190*H190,2)</f>
        <v>0</v>
      </c>
      <c r="BL190" s="18" t="s">
        <v>184</v>
      </c>
      <c r="BM190" s="189" t="s">
        <v>1511</v>
      </c>
    </row>
    <row r="191" spans="2:65" s="1" customFormat="1" ht="16.5" customHeight="1">
      <c r="B191" s="177"/>
      <c r="C191" s="178" t="s">
        <v>944</v>
      </c>
      <c r="D191" s="178" t="s">
        <v>179</v>
      </c>
      <c r="E191" s="179" t="s">
        <v>4380</v>
      </c>
      <c r="F191" s="180" t="s">
        <v>4381</v>
      </c>
      <c r="G191" s="181" t="s">
        <v>494</v>
      </c>
      <c r="H191" s="182">
        <v>1800</v>
      </c>
      <c r="I191" s="183"/>
      <c r="J191" s="184">
        <f>ROUND(I191*H191,2)</f>
        <v>0</v>
      </c>
      <c r="K191" s="180" t="s">
        <v>3</v>
      </c>
      <c r="L191" s="37"/>
      <c r="M191" s="185" t="s">
        <v>3</v>
      </c>
      <c r="N191" s="186" t="s">
        <v>43</v>
      </c>
      <c r="O191" s="70"/>
      <c r="P191" s="187">
        <f>O191*H191</f>
        <v>0</v>
      </c>
      <c r="Q191" s="187">
        <v>0</v>
      </c>
      <c r="R191" s="187">
        <f>Q191*H191</f>
        <v>0</v>
      </c>
      <c r="S191" s="187">
        <v>0</v>
      </c>
      <c r="T191" s="188">
        <f>S191*H191</f>
        <v>0</v>
      </c>
      <c r="AR191" s="189" t="s">
        <v>184</v>
      </c>
      <c r="AT191" s="189" t="s">
        <v>179</v>
      </c>
      <c r="AU191" s="189" t="s">
        <v>81</v>
      </c>
      <c r="AY191" s="18" t="s">
        <v>177</v>
      </c>
      <c r="BE191" s="190">
        <f>IF(N191="základní",J191,0)</f>
        <v>0</v>
      </c>
      <c r="BF191" s="190">
        <f>IF(N191="snížená",J191,0)</f>
        <v>0</v>
      </c>
      <c r="BG191" s="190">
        <f>IF(N191="zákl. přenesená",J191,0)</f>
        <v>0</v>
      </c>
      <c r="BH191" s="190">
        <f>IF(N191="sníž. přenesená",J191,0)</f>
        <v>0</v>
      </c>
      <c r="BI191" s="190">
        <f>IF(N191="nulová",J191,0)</f>
        <v>0</v>
      </c>
      <c r="BJ191" s="18" t="s">
        <v>79</v>
      </c>
      <c r="BK191" s="190">
        <f>ROUND(I191*H191,2)</f>
        <v>0</v>
      </c>
      <c r="BL191" s="18" t="s">
        <v>184</v>
      </c>
      <c r="BM191" s="189" t="s">
        <v>1526</v>
      </c>
    </row>
    <row r="192" spans="2:65" s="1" customFormat="1" ht="16.5" customHeight="1">
      <c r="B192" s="177"/>
      <c r="C192" s="178" t="s">
        <v>950</v>
      </c>
      <c r="D192" s="178" t="s">
        <v>179</v>
      </c>
      <c r="E192" s="179" t="s">
        <v>4382</v>
      </c>
      <c r="F192" s="180" t="s">
        <v>4366</v>
      </c>
      <c r="G192" s="181" t="s">
        <v>3930</v>
      </c>
      <c r="H192" s="182">
        <v>280</v>
      </c>
      <c r="I192" s="183"/>
      <c r="J192" s="184">
        <f>ROUND(I192*H192,2)</f>
        <v>0</v>
      </c>
      <c r="K192" s="180" t="s">
        <v>3</v>
      </c>
      <c r="L192" s="37"/>
      <c r="M192" s="185" t="s">
        <v>3</v>
      </c>
      <c r="N192" s="186" t="s">
        <v>43</v>
      </c>
      <c r="O192" s="70"/>
      <c r="P192" s="187">
        <f>O192*H192</f>
        <v>0</v>
      </c>
      <c r="Q192" s="187">
        <v>0</v>
      </c>
      <c r="R192" s="187">
        <f>Q192*H192</f>
        <v>0</v>
      </c>
      <c r="S192" s="187">
        <v>0</v>
      </c>
      <c r="T192" s="188">
        <f>S192*H192</f>
        <v>0</v>
      </c>
      <c r="AR192" s="189" t="s">
        <v>184</v>
      </c>
      <c r="AT192" s="189" t="s">
        <v>179</v>
      </c>
      <c r="AU192" s="189" t="s">
        <v>81</v>
      </c>
      <c r="AY192" s="18" t="s">
        <v>177</v>
      </c>
      <c r="BE192" s="190">
        <f>IF(N192="základní",J192,0)</f>
        <v>0</v>
      </c>
      <c r="BF192" s="190">
        <f>IF(N192="snížená",J192,0)</f>
        <v>0</v>
      </c>
      <c r="BG192" s="190">
        <f>IF(N192="zákl. přenesená",J192,0)</f>
        <v>0</v>
      </c>
      <c r="BH192" s="190">
        <f>IF(N192="sníž. přenesená",J192,0)</f>
        <v>0</v>
      </c>
      <c r="BI192" s="190">
        <f>IF(N192="nulová",J192,0)</f>
        <v>0</v>
      </c>
      <c r="BJ192" s="18" t="s">
        <v>79</v>
      </c>
      <c r="BK192" s="190">
        <f>ROUND(I192*H192,2)</f>
        <v>0</v>
      </c>
      <c r="BL192" s="18" t="s">
        <v>184</v>
      </c>
      <c r="BM192" s="189" t="s">
        <v>1536</v>
      </c>
    </row>
    <row r="193" spans="2:65" s="1" customFormat="1" ht="16.5" customHeight="1">
      <c r="B193" s="177"/>
      <c r="C193" s="178" t="s">
        <v>959</v>
      </c>
      <c r="D193" s="178" t="s">
        <v>179</v>
      </c>
      <c r="E193" s="179" t="s">
        <v>4383</v>
      </c>
      <c r="F193" s="180" t="s">
        <v>4384</v>
      </c>
      <c r="G193" s="181" t="s">
        <v>3930</v>
      </c>
      <c r="H193" s="182">
        <v>12</v>
      </c>
      <c r="I193" s="183"/>
      <c r="J193" s="184">
        <f>ROUND(I193*H193,2)</f>
        <v>0</v>
      </c>
      <c r="K193" s="180" t="s">
        <v>3</v>
      </c>
      <c r="L193" s="37"/>
      <c r="M193" s="185" t="s">
        <v>3</v>
      </c>
      <c r="N193" s="186" t="s">
        <v>43</v>
      </c>
      <c r="O193" s="70"/>
      <c r="P193" s="187">
        <f>O193*H193</f>
        <v>0</v>
      </c>
      <c r="Q193" s="187">
        <v>0</v>
      </c>
      <c r="R193" s="187">
        <f>Q193*H193</f>
        <v>0</v>
      </c>
      <c r="S193" s="187">
        <v>0</v>
      </c>
      <c r="T193" s="188">
        <f>S193*H193</f>
        <v>0</v>
      </c>
      <c r="AR193" s="189" t="s">
        <v>184</v>
      </c>
      <c r="AT193" s="189" t="s">
        <v>179</v>
      </c>
      <c r="AU193" s="189" t="s">
        <v>81</v>
      </c>
      <c r="AY193" s="18" t="s">
        <v>177</v>
      </c>
      <c r="BE193" s="190">
        <f>IF(N193="základní",J193,0)</f>
        <v>0</v>
      </c>
      <c r="BF193" s="190">
        <f>IF(N193="snížená",J193,0)</f>
        <v>0</v>
      </c>
      <c r="BG193" s="190">
        <f>IF(N193="zákl. přenesená",J193,0)</f>
        <v>0</v>
      </c>
      <c r="BH193" s="190">
        <f>IF(N193="sníž. přenesená",J193,0)</f>
        <v>0</v>
      </c>
      <c r="BI193" s="190">
        <f>IF(N193="nulová",J193,0)</f>
        <v>0</v>
      </c>
      <c r="BJ193" s="18" t="s">
        <v>79</v>
      </c>
      <c r="BK193" s="190">
        <f>ROUND(I193*H193,2)</f>
        <v>0</v>
      </c>
      <c r="BL193" s="18" t="s">
        <v>184</v>
      </c>
      <c r="BM193" s="189" t="s">
        <v>1550</v>
      </c>
    </row>
    <row r="194" spans="2:65" s="1" customFormat="1" ht="16.5" customHeight="1">
      <c r="B194" s="177"/>
      <c r="C194" s="178" t="s">
        <v>964</v>
      </c>
      <c r="D194" s="178" t="s">
        <v>179</v>
      </c>
      <c r="E194" s="179" t="s">
        <v>4385</v>
      </c>
      <c r="F194" s="180" t="s">
        <v>4386</v>
      </c>
      <c r="G194" s="181" t="s">
        <v>3930</v>
      </c>
      <c r="H194" s="182">
        <v>140</v>
      </c>
      <c r="I194" s="183"/>
      <c r="J194" s="184">
        <f>ROUND(I194*H194,2)</f>
        <v>0</v>
      </c>
      <c r="K194" s="180" t="s">
        <v>3</v>
      </c>
      <c r="L194" s="37"/>
      <c r="M194" s="185" t="s">
        <v>3</v>
      </c>
      <c r="N194" s="186" t="s">
        <v>43</v>
      </c>
      <c r="O194" s="70"/>
      <c r="P194" s="187">
        <f>O194*H194</f>
        <v>0</v>
      </c>
      <c r="Q194" s="187">
        <v>0</v>
      </c>
      <c r="R194" s="187">
        <f>Q194*H194</f>
        <v>0</v>
      </c>
      <c r="S194" s="187">
        <v>0</v>
      </c>
      <c r="T194" s="188">
        <f>S194*H194</f>
        <v>0</v>
      </c>
      <c r="AR194" s="189" t="s">
        <v>184</v>
      </c>
      <c r="AT194" s="189" t="s">
        <v>179</v>
      </c>
      <c r="AU194" s="189" t="s">
        <v>81</v>
      </c>
      <c r="AY194" s="18" t="s">
        <v>177</v>
      </c>
      <c r="BE194" s="190">
        <f>IF(N194="základní",J194,0)</f>
        <v>0</v>
      </c>
      <c r="BF194" s="190">
        <f>IF(N194="snížená",J194,0)</f>
        <v>0</v>
      </c>
      <c r="BG194" s="190">
        <f>IF(N194="zákl. přenesená",J194,0)</f>
        <v>0</v>
      </c>
      <c r="BH194" s="190">
        <f>IF(N194="sníž. přenesená",J194,0)</f>
        <v>0</v>
      </c>
      <c r="BI194" s="190">
        <f>IF(N194="nulová",J194,0)</f>
        <v>0</v>
      </c>
      <c r="BJ194" s="18" t="s">
        <v>79</v>
      </c>
      <c r="BK194" s="190">
        <f>ROUND(I194*H194,2)</f>
        <v>0</v>
      </c>
      <c r="BL194" s="18" t="s">
        <v>184</v>
      </c>
      <c r="BM194" s="189" t="s">
        <v>1633</v>
      </c>
    </row>
    <row r="195" spans="2:65" s="1" customFormat="1" ht="16.5" customHeight="1">
      <c r="B195" s="177"/>
      <c r="C195" s="178" t="s">
        <v>969</v>
      </c>
      <c r="D195" s="178" t="s">
        <v>179</v>
      </c>
      <c r="E195" s="179" t="s">
        <v>4387</v>
      </c>
      <c r="F195" s="180" t="s">
        <v>4388</v>
      </c>
      <c r="G195" s="181" t="s">
        <v>3930</v>
      </c>
      <c r="H195" s="182">
        <v>100</v>
      </c>
      <c r="I195" s="183"/>
      <c r="J195" s="184">
        <f>ROUND(I195*H195,2)</f>
        <v>0</v>
      </c>
      <c r="K195" s="180" t="s">
        <v>3</v>
      </c>
      <c r="L195" s="37"/>
      <c r="M195" s="185" t="s">
        <v>3</v>
      </c>
      <c r="N195" s="186" t="s">
        <v>43</v>
      </c>
      <c r="O195" s="70"/>
      <c r="P195" s="187">
        <f>O195*H195</f>
        <v>0</v>
      </c>
      <c r="Q195" s="187">
        <v>0</v>
      </c>
      <c r="R195" s="187">
        <f>Q195*H195</f>
        <v>0</v>
      </c>
      <c r="S195" s="187">
        <v>0</v>
      </c>
      <c r="T195" s="188">
        <f>S195*H195</f>
        <v>0</v>
      </c>
      <c r="AR195" s="189" t="s">
        <v>184</v>
      </c>
      <c r="AT195" s="189" t="s">
        <v>179</v>
      </c>
      <c r="AU195" s="189" t="s">
        <v>81</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184</v>
      </c>
      <c r="BM195" s="189" t="s">
        <v>1644</v>
      </c>
    </row>
    <row r="196" spans="2:63" s="11" customFormat="1" ht="22.8" customHeight="1">
      <c r="B196" s="164"/>
      <c r="D196" s="165" t="s">
        <v>71</v>
      </c>
      <c r="E196" s="175" t="s">
        <v>4085</v>
      </c>
      <c r="F196" s="175" t="s">
        <v>4389</v>
      </c>
      <c r="I196" s="167"/>
      <c r="J196" s="176">
        <f>BK196</f>
        <v>0</v>
      </c>
      <c r="L196" s="164"/>
      <c r="M196" s="169"/>
      <c r="N196" s="170"/>
      <c r="O196" s="170"/>
      <c r="P196" s="171">
        <f>SUM(P197:P205)</f>
        <v>0</v>
      </c>
      <c r="Q196" s="170"/>
      <c r="R196" s="171">
        <f>SUM(R197:R205)</f>
        <v>0</v>
      </c>
      <c r="S196" s="170"/>
      <c r="T196" s="172">
        <f>SUM(T197:T205)</f>
        <v>0</v>
      </c>
      <c r="AR196" s="165" t="s">
        <v>79</v>
      </c>
      <c r="AT196" s="173" t="s">
        <v>71</v>
      </c>
      <c r="AU196" s="173" t="s">
        <v>79</v>
      </c>
      <c r="AY196" s="165" t="s">
        <v>177</v>
      </c>
      <c r="BK196" s="174">
        <f>SUM(BK197:BK205)</f>
        <v>0</v>
      </c>
    </row>
    <row r="197" spans="2:65" s="1" customFormat="1" ht="24" customHeight="1">
      <c r="B197" s="177"/>
      <c r="C197" s="178" t="s">
        <v>973</v>
      </c>
      <c r="D197" s="178" t="s">
        <v>179</v>
      </c>
      <c r="E197" s="179" t="s">
        <v>4390</v>
      </c>
      <c r="F197" s="180" t="s">
        <v>4391</v>
      </c>
      <c r="G197" s="181" t="s">
        <v>4392</v>
      </c>
      <c r="H197" s="182">
        <v>1</v>
      </c>
      <c r="I197" s="183"/>
      <c r="J197" s="184">
        <f>ROUND(I197*H197,2)</f>
        <v>0</v>
      </c>
      <c r="K197" s="180" t="s">
        <v>3</v>
      </c>
      <c r="L197" s="37"/>
      <c r="M197" s="185" t="s">
        <v>3</v>
      </c>
      <c r="N197" s="186" t="s">
        <v>43</v>
      </c>
      <c r="O197" s="70"/>
      <c r="P197" s="187">
        <f>O197*H197</f>
        <v>0</v>
      </c>
      <c r="Q197" s="187">
        <v>0</v>
      </c>
      <c r="R197" s="187">
        <f>Q197*H197</f>
        <v>0</v>
      </c>
      <c r="S197" s="187">
        <v>0</v>
      </c>
      <c r="T197" s="188">
        <f>S197*H197</f>
        <v>0</v>
      </c>
      <c r="AR197" s="189" t="s">
        <v>184</v>
      </c>
      <c r="AT197" s="189" t="s">
        <v>179</v>
      </c>
      <c r="AU197" s="189" t="s">
        <v>81</v>
      </c>
      <c r="AY197" s="18" t="s">
        <v>177</v>
      </c>
      <c r="BE197" s="190">
        <f>IF(N197="základní",J197,0)</f>
        <v>0</v>
      </c>
      <c r="BF197" s="190">
        <f>IF(N197="snížená",J197,0)</f>
        <v>0</v>
      </c>
      <c r="BG197" s="190">
        <f>IF(N197="zákl. přenesená",J197,0)</f>
        <v>0</v>
      </c>
      <c r="BH197" s="190">
        <f>IF(N197="sníž. přenesená",J197,0)</f>
        <v>0</v>
      </c>
      <c r="BI197" s="190">
        <f>IF(N197="nulová",J197,0)</f>
        <v>0</v>
      </c>
      <c r="BJ197" s="18" t="s">
        <v>79</v>
      </c>
      <c r="BK197" s="190">
        <f>ROUND(I197*H197,2)</f>
        <v>0</v>
      </c>
      <c r="BL197" s="18" t="s">
        <v>184</v>
      </c>
      <c r="BM197" s="189" t="s">
        <v>1655</v>
      </c>
    </row>
    <row r="198" spans="2:65" s="1" customFormat="1" ht="16.5" customHeight="1">
      <c r="B198" s="177"/>
      <c r="C198" s="178" t="s">
        <v>978</v>
      </c>
      <c r="D198" s="178" t="s">
        <v>179</v>
      </c>
      <c r="E198" s="179" t="s">
        <v>4393</v>
      </c>
      <c r="F198" s="180" t="s">
        <v>4394</v>
      </c>
      <c r="G198" s="181" t="s">
        <v>3726</v>
      </c>
      <c r="H198" s="182">
        <v>40</v>
      </c>
      <c r="I198" s="183"/>
      <c r="J198" s="184">
        <f>ROUND(I198*H198,2)</f>
        <v>0</v>
      </c>
      <c r="K198" s="180" t="s">
        <v>3</v>
      </c>
      <c r="L198" s="37"/>
      <c r="M198" s="185" t="s">
        <v>3</v>
      </c>
      <c r="N198" s="186" t="s">
        <v>43</v>
      </c>
      <c r="O198" s="70"/>
      <c r="P198" s="187">
        <f>O198*H198</f>
        <v>0</v>
      </c>
      <c r="Q198" s="187">
        <v>0</v>
      </c>
      <c r="R198" s="187">
        <f>Q198*H198</f>
        <v>0</v>
      </c>
      <c r="S198" s="187">
        <v>0</v>
      </c>
      <c r="T198" s="188">
        <f>S198*H198</f>
        <v>0</v>
      </c>
      <c r="AR198" s="189" t="s">
        <v>184</v>
      </c>
      <c r="AT198" s="189" t="s">
        <v>179</v>
      </c>
      <c r="AU198" s="189" t="s">
        <v>81</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184</v>
      </c>
      <c r="BM198" s="189" t="s">
        <v>1663</v>
      </c>
    </row>
    <row r="199" spans="2:65" s="1" customFormat="1" ht="24" customHeight="1">
      <c r="B199" s="177"/>
      <c r="C199" s="178" t="s">
        <v>983</v>
      </c>
      <c r="D199" s="178" t="s">
        <v>179</v>
      </c>
      <c r="E199" s="179" t="s">
        <v>4395</v>
      </c>
      <c r="F199" s="180" t="s">
        <v>4396</v>
      </c>
      <c r="G199" s="181" t="s">
        <v>3726</v>
      </c>
      <c r="H199" s="182">
        <v>40</v>
      </c>
      <c r="I199" s="183"/>
      <c r="J199" s="184">
        <f>ROUND(I199*H199,2)</f>
        <v>0</v>
      </c>
      <c r="K199" s="180" t="s">
        <v>3</v>
      </c>
      <c r="L199" s="37"/>
      <c r="M199" s="185" t="s">
        <v>3</v>
      </c>
      <c r="N199" s="186" t="s">
        <v>43</v>
      </c>
      <c r="O199" s="70"/>
      <c r="P199" s="187">
        <f>O199*H199</f>
        <v>0</v>
      </c>
      <c r="Q199" s="187">
        <v>0</v>
      </c>
      <c r="R199" s="187">
        <f>Q199*H199</f>
        <v>0</v>
      </c>
      <c r="S199" s="187">
        <v>0</v>
      </c>
      <c r="T199" s="188">
        <f>S199*H199</f>
        <v>0</v>
      </c>
      <c r="AR199" s="189" t="s">
        <v>184</v>
      </c>
      <c r="AT199" s="189" t="s">
        <v>179</v>
      </c>
      <c r="AU199" s="189" t="s">
        <v>81</v>
      </c>
      <c r="AY199" s="18" t="s">
        <v>177</v>
      </c>
      <c r="BE199" s="190">
        <f>IF(N199="základní",J199,0)</f>
        <v>0</v>
      </c>
      <c r="BF199" s="190">
        <f>IF(N199="snížená",J199,0)</f>
        <v>0</v>
      </c>
      <c r="BG199" s="190">
        <f>IF(N199="zákl. přenesená",J199,0)</f>
        <v>0</v>
      </c>
      <c r="BH199" s="190">
        <f>IF(N199="sníž. přenesená",J199,0)</f>
        <v>0</v>
      </c>
      <c r="BI199" s="190">
        <f>IF(N199="nulová",J199,0)</f>
        <v>0</v>
      </c>
      <c r="BJ199" s="18" t="s">
        <v>79</v>
      </c>
      <c r="BK199" s="190">
        <f>ROUND(I199*H199,2)</f>
        <v>0</v>
      </c>
      <c r="BL199" s="18" t="s">
        <v>184</v>
      </c>
      <c r="BM199" s="189" t="s">
        <v>1672</v>
      </c>
    </row>
    <row r="200" spans="2:65" s="1" customFormat="1" ht="16.5" customHeight="1">
      <c r="B200" s="177"/>
      <c r="C200" s="178" t="s">
        <v>989</v>
      </c>
      <c r="D200" s="178" t="s">
        <v>179</v>
      </c>
      <c r="E200" s="179" t="s">
        <v>4397</v>
      </c>
      <c r="F200" s="180" t="s">
        <v>4398</v>
      </c>
      <c r="G200" s="181" t="s">
        <v>3726</v>
      </c>
      <c r="H200" s="182">
        <v>30</v>
      </c>
      <c r="I200" s="183"/>
      <c r="J200" s="184">
        <f>ROUND(I200*H200,2)</f>
        <v>0</v>
      </c>
      <c r="K200" s="180" t="s">
        <v>3</v>
      </c>
      <c r="L200" s="37"/>
      <c r="M200" s="185" t="s">
        <v>3</v>
      </c>
      <c r="N200" s="186" t="s">
        <v>43</v>
      </c>
      <c r="O200" s="70"/>
      <c r="P200" s="187">
        <f>O200*H200</f>
        <v>0</v>
      </c>
      <c r="Q200" s="187">
        <v>0</v>
      </c>
      <c r="R200" s="187">
        <f>Q200*H200</f>
        <v>0</v>
      </c>
      <c r="S200" s="187">
        <v>0</v>
      </c>
      <c r="T200" s="188">
        <f>S200*H200</f>
        <v>0</v>
      </c>
      <c r="AR200" s="189" t="s">
        <v>184</v>
      </c>
      <c r="AT200" s="189" t="s">
        <v>179</v>
      </c>
      <c r="AU200" s="189" t="s">
        <v>81</v>
      </c>
      <c r="AY200" s="18" t="s">
        <v>177</v>
      </c>
      <c r="BE200" s="190">
        <f>IF(N200="základní",J200,0)</f>
        <v>0</v>
      </c>
      <c r="BF200" s="190">
        <f>IF(N200="snížená",J200,0)</f>
        <v>0</v>
      </c>
      <c r="BG200" s="190">
        <f>IF(N200="zákl. přenesená",J200,0)</f>
        <v>0</v>
      </c>
      <c r="BH200" s="190">
        <f>IF(N200="sníž. přenesená",J200,0)</f>
        <v>0</v>
      </c>
      <c r="BI200" s="190">
        <f>IF(N200="nulová",J200,0)</f>
        <v>0</v>
      </c>
      <c r="BJ200" s="18" t="s">
        <v>79</v>
      </c>
      <c r="BK200" s="190">
        <f>ROUND(I200*H200,2)</f>
        <v>0</v>
      </c>
      <c r="BL200" s="18" t="s">
        <v>184</v>
      </c>
      <c r="BM200" s="189" t="s">
        <v>1681</v>
      </c>
    </row>
    <row r="201" spans="2:65" s="1" customFormat="1" ht="16.5" customHeight="1">
      <c r="B201" s="177"/>
      <c r="C201" s="178" t="s">
        <v>995</v>
      </c>
      <c r="D201" s="178" t="s">
        <v>179</v>
      </c>
      <c r="E201" s="179" t="s">
        <v>4399</v>
      </c>
      <c r="F201" s="180" t="s">
        <v>4179</v>
      </c>
      <c r="G201" s="181" t="s">
        <v>3726</v>
      </c>
      <c r="H201" s="182">
        <v>60</v>
      </c>
      <c r="I201" s="183"/>
      <c r="J201" s="184">
        <f>ROUND(I201*H201,2)</f>
        <v>0</v>
      </c>
      <c r="K201" s="180" t="s">
        <v>3</v>
      </c>
      <c r="L201" s="37"/>
      <c r="M201" s="185" t="s">
        <v>3</v>
      </c>
      <c r="N201" s="186" t="s">
        <v>43</v>
      </c>
      <c r="O201" s="70"/>
      <c r="P201" s="187">
        <f>O201*H201</f>
        <v>0</v>
      </c>
      <c r="Q201" s="187">
        <v>0</v>
      </c>
      <c r="R201" s="187">
        <f>Q201*H201</f>
        <v>0</v>
      </c>
      <c r="S201" s="187">
        <v>0</v>
      </c>
      <c r="T201" s="188">
        <f>S201*H201</f>
        <v>0</v>
      </c>
      <c r="AR201" s="189" t="s">
        <v>184</v>
      </c>
      <c r="AT201" s="189" t="s">
        <v>179</v>
      </c>
      <c r="AU201" s="189" t="s">
        <v>81</v>
      </c>
      <c r="AY201" s="18" t="s">
        <v>177</v>
      </c>
      <c r="BE201" s="190">
        <f>IF(N201="základní",J201,0)</f>
        <v>0</v>
      </c>
      <c r="BF201" s="190">
        <f>IF(N201="snížená",J201,0)</f>
        <v>0</v>
      </c>
      <c r="BG201" s="190">
        <f>IF(N201="zákl. přenesená",J201,0)</f>
        <v>0</v>
      </c>
      <c r="BH201" s="190">
        <f>IF(N201="sníž. přenesená",J201,0)</f>
        <v>0</v>
      </c>
      <c r="BI201" s="190">
        <f>IF(N201="nulová",J201,0)</f>
        <v>0</v>
      </c>
      <c r="BJ201" s="18" t="s">
        <v>79</v>
      </c>
      <c r="BK201" s="190">
        <f>ROUND(I201*H201,2)</f>
        <v>0</v>
      </c>
      <c r="BL201" s="18" t="s">
        <v>184</v>
      </c>
      <c r="BM201" s="189" t="s">
        <v>1690</v>
      </c>
    </row>
    <row r="202" spans="2:65" s="1" customFormat="1" ht="16.5" customHeight="1">
      <c r="B202" s="177"/>
      <c r="C202" s="178" t="s">
        <v>1001</v>
      </c>
      <c r="D202" s="178" t="s">
        <v>179</v>
      </c>
      <c r="E202" s="179" t="s">
        <v>4400</v>
      </c>
      <c r="F202" s="180" t="s">
        <v>4401</v>
      </c>
      <c r="G202" s="181" t="s">
        <v>3726</v>
      </c>
      <c r="H202" s="182">
        <v>50</v>
      </c>
      <c r="I202" s="183"/>
      <c r="J202" s="184">
        <f>ROUND(I202*H202,2)</f>
        <v>0</v>
      </c>
      <c r="K202" s="180" t="s">
        <v>3</v>
      </c>
      <c r="L202" s="37"/>
      <c r="M202" s="185" t="s">
        <v>3</v>
      </c>
      <c r="N202" s="186" t="s">
        <v>43</v>
      </c>
      <c r="O202" s="70"/>
      <c r="P202" s="187">
        <f>O202*H202</f>
        <v>0</v>
      </c>
      <c r="Q202" s="187">
        <v>0</v>
      </c>
      <c r="R202" s="187">
        <f>Q202*H202</f>
        <v>0</v>
      </c>
      <c r="S202" s="187">
        <v>0</v>
      </c>
      <c r="T202" s="188">
        <f>S202*H202</f>
        <v>0</v>
      </c>
      <c r="AR202" s="189" t="s">
        <v>184</v>
      </c>
      <c r="AT202" s="189" t="s">
        <v>179</v>
      </c>
      <c r="AU202" s="189" t="s">
        <v>81</v>
      </c>
      <c r="AY202" s="18" t="s">
        <v>177</v>
      </c>
      <c r="BE202" s="190">
        <f>IF(N202="základní",J202,0)</f>
        <v>0</v>
      </c>
      <c r="BF202" s="190">
        <f>IF(N202="snížená",J202,0)</f>
        <v>0</v>
      </c>
      <c r="BG202" s="190">
        <f>IF(N202="zákl. přenesená",J202,0)</f>
        <v>0</v>
      </c>
      <c r="BH202" s="190">
        <f>IF(N202="sníž. přenesená",J202,0)</f>
        <v>0</v>
      </c>
      <c r="BI202" s="190">
        <f>IF(N202="nulová",J202,0)</f>
        <v>0</v>
      </c>
      <c r="BJ202" s="18" t="s">
        <v>79</v>
      </c>
      <c r="BK202" s="190">
        <f>ROUND(I202*H202,2)</f>
        <v>0</v>
      </c>
      <c r="BL202" s="18" t="s">
        <v>184</v>
      </c>
      <c r="BM202" s="189" t="s">
        <v>1699</v>
      </c>
    </row>
    <row r="203" spans="2:65" s="1" customFormat="1" ht="16.5" customHeight="1">
      <c r="B203" s="177"/>
      <c r="C203" s="178" t="s">
        <v>1006</v>
      </c>
      <c r="D203" s="178" t="s">
        <v>179</v>
      </c>
      <c r="E203" s="179" t="s">
        <v>4402</v>
      </c>
      <c r="F203" s="180" t="s">
        <v>4403</v>
      </c>
      <c r="G203" s="181" t="s">
        <v>3930</v>
      </c>
      <c r="H203" s="182">
        <v>1</v>
      </c>
      <c r="I203" s="183"/>
      <c r="J203" s="184">
        <f>ROUND(I203*H203,2)</f>
        <v>0</v>
      </c>
      <c r="K203" s="180" t="s">
        <v>3</v>
      </c>
      <c r="L203" s="37"/>
      <c r="M203" s="185" t="s">
        <v>3</v>
      </c>
      <c r="N203" s="186" t="s">
        <v>43</v>
      </c>
      <c r="O203" s="70"/>
      <c r="P203" s="187">
        <f>O203*H203</f>
        <v>0</v>
      </c>
      <c r="Q203" s="187">
        <v>0</v>
      </c>
      <c r="R203" s="187">
        <f>Q203*H203</f>
        <v>0</v>
      </c>
      <c r="S203" s="187">
        <v>0</v>
      </c>
      <c r="T203" s="188">
        <f>S203*H203</f>
        <v>0</v>
      </c>
      <c r="AR203" s="189" t="s">
        <v>184</v>
      </c>
      <c r="AT203" s="189" t="s">
        <v>179</v>
      </c>
      <c r="AU203" s="189" t="s">
        <v>81</v>
      </c>
      <c r="AY203" s="18" t="s">
        <v>177</v>
      </c>
      <c r="BE203" s="190">
        <f>IF(N203="základní",J203,0)</f>
        <v>0</v>
      </c>
      <c r="BF203" s="190">
        <f>IF(N203="snížená",J203,0)</f>
        <v>0</v>
      </c>
      <c r="BG203" s="190">
        <f>IF(N203="zákl. přenesená",J203,0)</f>
        <v>0</v>
      </c>
      <c r="BH203" s="190">
        <f>IF(N203="sníž. přenesená",J203,0)</f>
        <v>0</v>
      </c>
      <c r="BI203" s="190">
        <f>IF(N203="nulová",J203,0)</f>
        <v>0</v>
      </c>
      <c r="BJ203" s="18" t="s">
        <v>79</v>
      </c>
      <c r="BK203" s="190">
        <f>ROUND(I203*H203,2)</f>
        <v>0</v>
      </c>
      <c r="BL203" s="18" t="s">
        <v>184</v>
      </c>
      <c r="BM203" s="189" t="s">
        <v>1711</v>
      </c>
    </row>
    <row r="204" spans="2:65" s="1" customFormat="1" ht="16.5" customHeight="1">
      <c r="B204" s="177"/>
      <c r="C204" s="178" t="s">
        <v>1011</v>
      </c>
      <c r="D204" s="178" t="s">
        <v>179</v>
      </c>
      <c r="E204" s="179" t="s">
        <v>4404</v>
      </c>
      <c r="F204" s="180" t="s">
        <v>4405</v>
      </c>
      <c r="G204" s="181" t="s">
        <v>4406</v>
      </c>
      <c r="H204" s="182">
        <v>1</v>
      </c>
      <c r="I204" s="183"/>
      <c r="J204" s="184">
        <f>ROUND(I204*H204,2)</f>
        <v>0</v>
      </c>
      <c r="K204" s="180" t="s">
        <v>3</v>
      </c>
      <c r="L204" s="37"/>
      <c r="M204" s="185" t="s">
        <v>3</v>
      </c>
      <c r="N204" s="186" t="s">
        <v>43</v>
      </c>
      <c r="O204" s="70"/>
      <c r="P204" s="187">
        <f>O204*H204</f>
        <v>0</v>
      </c>
      <c r="Q204" s="187">
        <v>0</v>
      </c>
      <c r="R204" s="187">
        <f>Q204*H204</f>
        <v>0</v>
      </c>
      <c r="S204" s="187">
        <v>0</v>
      </c>
      <c r="T204" s="188">
        <f>S204*H204</f>
        <v>0</v>
      </c>
      <c r="AR204" s="189" t="s">
        <v>184</v>
      </c>
      <c r="AT204" s="189" t="s">
        <v>179</v>
      </c>
      <c r="AU204" s="189" t="s">
        <v>81</v>
      </c>
      <c r="AY204" s="18" t="s">
        <v>177</v>
      </c>
      <c r="BE204" s="190">
        <f>IF(N204="základní",J204,0)</f>
        <v>0</v>
      </c>
      <c r="BF204" s="190">
        <f>IF(N204="snížená",J204,0)</f>
        <v>0</v>
      </c>
      <c r="BG204" s="190">
        <f>IF(N204="zákl. přenesená",J204,0)</f>
        <v>0</v>
      </c>
      <c r="BH204" s="190">
        <f>IF(N204="sníž. přenesená",J204,0)</f>
        <v>0</v>
      </c>
      <c r="BI204" s="190">
        <f>IF(N204="nulová",J204,0)</f>
        <v>0</v>
      </c>
      <c r="BJ204" s="18" t="s">
        <v>79</v>
      </c>
      <c r="BK204" s="190">
        <f>ROUND(I204*H204,2)</f>
        <v>0</v>
      </c>
      <c r="BL204" s="18" t="s">
        <v>184</v>
      </c>
      <c r="BM204" s="189" t="s">
        <v>1735</v>
      </c>
    </row>
    <row r="205" spans="2:65" s="1" customFormat="1" ht="16.5" customHeight="1">
      <c r="B205" s="177"/>
      <c r="C205" s="178" t="s">
        <v>1015</v>
      </c>
      <c r="D205" s="178" t="s">
        <v>179</v>
      </c>
      <c r="E205" s="179" t="s">
        <v>4407</v>
      </c>
      <c r="F205" s="180" t="s">
        <v>4251</v>
      </c>
      <c r="G205" s="181" t="s">
        <v>2788</v>
      </c>
      <c r="H205" s="182">
        <v>1</v>
      </c>
      <c r="I205" s="183"/>
      <c r="J205" s="184">
        <f>ROUND(I205*H205,2)</f>
        <v>0</v>
      </c>
      <c r="K205" s="180" t="s">
        <v>3</v>
      </c>
      <c r="L205" s="37"/>
      <c r="M205" s="185" t="s">
        <v>3</v>
      </c>
      <c r="N205" s="186" t="s">
        <v>43</v>
      </c>
      <c r="O205" s="70"/>
      <c r="P205" s="187">
        <f>O205*H205</f>
        <v>0</v>
      </c>
      <c r="Q205" s="187">
        <v>0</v>
      </c>
      <c r="R205" s="187">
        <f>Q205*H205</f>
        <v>0</v>
      </c>
      <c r="S205" s="187">
        <v>0</v>
      </c>
      <c r="T205" s="188">
        <f>S205*H205</f>
        <v>0</v>
      </c>
      <c r="AR205" s="189" t="s">
        <v>184</v>
      </c>
      <c r="AT205" s="189" t="s">
        <v>179</v>
      </c>
      <c r="AU205" s="189" t="s">
        <v>81</v>
      </c>
      <c r="AY205" s="18" t="s">
        <v>177</v>
      </c>
      <c r="BE205" s="190">
        <f>IF(N205="základní",J205,0)</f>
        <v>0</v>
      </c>
      <c r="BF205" s="190">
        <f>IF(N205="snížená",J205,0)</f>
        <v>0</v>
      </c>
      <c r="BG205" s="190">
        <f>IF(N205="zákl. přenesená",J205,0)</f>
        <v>0</v>
      </c>
      <c r="BH205" s="190">
        <f>IF(N205="sníž. přenesená",J205,0)</f>
        <v>0</v>
      </c>
      <c r="BI205" s="190">
        <f>IF(N205="nulová",J205,0)</f>
        <v>0</v>
      </c>
      <c r="BJ205" s="18" t="s">
        <v>79</v>
      </c>
      <c r="BK205" s="190">
        <f>ROUND(I205*H205,2)</f>
        <v>0</v>
      </c>
      <c r="BL205" s="18" t="s">
        <v>184</v>
      </c>
      <c r="BM205" s="189" t="s">
        <v>4408</v>
      </c>
    </row>
    <row r="206" spans="2:63" s="11" customFormat="1" ht="25.9" customHeight="1">
      <c r="B206" s="164"/>
      <c r="D206" s="165" t="s">
        <v>71</v>
      </c>
      <c r="E206" s="166" t="s">
        <v>4409</v>
      </c>
      <c r="F206" s="166" t="s">
        <v>4410</v>
      </c>
      <c r="I206" s="167"/>
      <c r="J206" s="168">
        <f>BK206</f>
        <v>0</v>
      </c>
      <c r="L206" s="164"/>
      <c r="M206" s="169"/>
      <c r="N206" s="170"/>
      <c r="O206" s="170"/>
      <c r="P206" s="171">
        <f>P207+P214+P221+P231+P240+P244+P248</f>
        <v>0</v>
      </c>
      <c r="Q206" s="170"/>
      <c r="R206" s="171">
        <f>R207+R214+R221+R231+R240+R244+R248</f>
        <v>0</v>
      </c>
      <c r="S206" s="170"/>
      <c r="T206" s="172">
        <f>T207+T214+T221+T231+T240+T244+T248</f>
        <v>0</v>
      </c>
      <c r="AR206" s="165" t="s">
        <v>79</v>
      </c>
      <c r="AT206" s="173" t="s">
        <v>71</v>
      </c>
      <c r="AU206" s="173" t="s">
        <v>72</v>
      </c>
      <c r="AY206" s="165" t="s">
        <v>177</v>
      </c>
      <c r="BK206" s="174">
        <f>BK207+BK214+BK221+BK231+BK240+BK244+BK248</f>
        <v>0</v>
      </c>
    </row>
    <row r="207" spans="2:63" s="11" customFormat="1" ht="22.8" customHeight="1">
      <c r="B207" s="164"/>
      <c r="D207" s="165" t="s">
        <v>71</v>
      </c>
      <c r="E207" s="175" t="s">
        <v>3843</v>
      </c>
      <c r="F207" s="175" t="s">
        <v>4271</v>
      </c>
      <c r="I207" s="167"/>
      <c r="J207" s="176">
        <f>BK207</f>
        <v>0</v>
      </c>
      <c r="L207" s="164"/>
      <c r="M207" s="169"/>
      <c r="N207" s="170"/>
      <c r="O207" s="170"/>
      <c r="P207" s="171">
        <f>SUM(P208:P213)</f>
        <v>0</v>
      </c>
      <c r="Q207" s="170"/>
      <c r="R207" s="171">
        <f>SUM(R208:R213)</f>
        <v>0</v>
      </c>
      <c r="S207" s="170"/>
      <c r="T207" s="172">
        <f>SUM(T208:T213)</f>
        <v>0</v>
      </c>
      <c r="AR207" s="165" t="s">
        <v>79</v>
      </c>
      <c r="AT207" s="173" t="s">
        <v>71</v>
      </c>
      <c r="AU207" s="173" t="s">
        <v>79</v>
      </c>
      <c r="AY207" s="165" t="s">
        <v>177</v>
      </c>
      <c r="BK207" s="174">
        <f>SUM(BK208:BK213)</f>
        <v>0</v>
      </c>
    </row>
    <row r="208" spans="2:65" s="1" customFormat="1" ht="16.5" customHeight="1">
      <c r="B208" s="177"/>
      <c r="C208" s="178" t="s">
        <v>1020</v>
      </c>
      <c r="D208" s="178" t="s">
        <v>179</v>
      </c>
      <c r="E208" s="179" t="s">
        <v>4411</v>
      </c>
      <c r="F208" s="180" t="s">
        <v>4412</v>
      </c>
      <c r="G208" s="181" t="s">
        <v>3930</v>
      </c>
      <c r="H208" s="182">
        <v>15</v>
      </c>
      <c r="I208" s="183"/>
      <c r="J208" s="184">
        <f>ROUND(I208*H208,2)</f>
        <v>0</v>
      </c>
      <c r="K208" s="180" t="s">
        <v>3</v>
      </c>
      <c r="L208" s="37"/>
      <c r="M208" s="185" t="s">
        <v>3</v>
      </c>
      <c r="N208" s="186" t="s">
        <v>43</v>
      </c>
      <c r="O208" s="70"/>
      <c r="P208" s="187">
        <f>O208*H208</f>
        <v>0</v>
      </c>
      <c r="Q208" s="187">
        <v>0</v>
      </c>
      <c r="R208" s="187">
        <f>Q208*H208</f>
        <v>0</v>
      </c>
      <c r="S208" s="187">
        <v>0</v>
      </c>
      <c r="T208" s="188">
        <f>S208*H208</f>
        <v>0</v>
      </c>
      <c r="AR208" s="189" t="s">
        <v>184</v>
      </c>
      <c r="AT208" s="189" t="s">
        <v>179</v>
      </c>
      <c r="AU208" s="189" t="s">
        <v>81</v>
      </c>
      <c r="AY208" s="18" t="s">
        <v>177</v>
      </c>
      <c r="BE208" s="190">
        <f>IF(N208="základní",J208,0)</f>
        <v>0</v>
      </c>
      <c r="BF208" s="190">
        <f>IF(N208="snížená",J208,0)</f>
        <v>0</v>
      </c>
      <c r="BG208" s="190">
        <f>IF(N208="zákl. přenesená",J208,0)</f>
        <v>0</v>
      </c>
      <c r="BH208" s="190">
        <f>IF(N208="sníž. přenesená",J208,0)</f>
        <v>0</v>
      </c>
      <c r="BI208" s="190">
        <f>IF(N208="nulová",J208,0)</f>
        <v>0</v>
      </c>
      <c r="BJ208" s="18" t="s">
        <v>79</v>
      </c>
      <c r="BK208" s="190">
        <f>ROUND(I208*H208,2)</f>
        <v>0</v>
      </c>
      <c r="BL208" s="18" t="s">
        <v>184</v>
      </c>
      <c r="BM208" s="189" t="s">
        <v>1742</v>
      </c>
    </row>
    <row r="209" spans="2:65" s="1" customFormat="1" ht="16.5" customHeight="1">
      <c r="B209" s="177"/>
      <c r="C209" s="178" t="s">
        <v>1026</v>
      </c>
      <c r="D209" s="178" t="s">
        <v>179</v>
      </c>
      <c r="E209" s="179" t="s">
        <v>4413</v>
      </c>
      <c r="F209" s="180" t="s">
        <v>4414</v>
      </c>
      <c r="G209" s="181" t="s">
        <v>3930</v>
      </c>
      <c r="H209" s="182">
        <v>108</v>
      </c>
      <c r="I209" s="183"/>
      <c r="J209" s="184">
        <f>ROUND(I209*H209,2)</f>
        <v>0</v>
      </c>
      <c r="K209" s="180" t="s">
        <v>3</v>
      </c>
      <c r="L209" s="37"/>
      <c r="M209" s="185" t="s">
        <v>3</v>
      </c>
      <c r="N209" s="186" t="s">
        <v>43</v>
      </c>
      <c r="O209" s="70"/>
      <c r="P209" s="187">
        <f>O209*H209</f>
        <v>0</v>
      </c>
      <c r="Q209" s="187">
        <v>0</v>
      </c>
      <c r="R209" s="187">
        <f>Q209*H209</f>
        <v>0</v>
      </c>
      <c r="S209" s="187">
        <v>0</v>
      </c>
      <c r="T209" s="188">
        <f>S209*H209</f>
        <v>0</v>
      </c>
      <c r="AR209" s="189" t="s">
        <v>184</v>
      </c>
      <c r="AT209" s="189" t="s">
        <v>179</v>
      </c>
      <c r="AU209" s="189" t="s">
        <v>81</v>
      </c>
      <c r="AY209" s="18" t="s">
        <v>177</v>
      </c>
      <c r="BE209" s="190">
        <f>IF(N209="základní",J209,0)</f>
        <v>0</v>
      </c>
      <c r="BF209" s="190">
        <f>IF(N209="snížená",J209,0)</f>
        <v>0</v>
      </c>
      <c r="BG209" s="190">
        <f>IF(N209="zákl. přenesená",J209,0)</f>
        <v>0</v>
      </c>
      <c r="BH209" s="190">
        <f>IF(N209="sníž. přenesená",J209,0)</f>
        <v>0</v>
      </c>
      <c r="BI209" s="190">
        <f>IF(N209="nulová",J209,0)</f>
        <v>0</v>
      </c>
      <c r="BJ209" s="18" t="s">
        <v>79</v>
      </c>
      <c r="BK209" s="190">
        <f>ROUND(I209*H209,2)</f>
        <v>0</v>
      </c>
      <c r="BL209" s="18" t="s">
        <v>184</v>
      </c>
      <c r="BM209" s="189" t="s">
        <v>1750</v>
      </c>
    </row>
    <row r="210" spans="2:65" s="1" customFormat="1" ht="16.5" customHeight="1">
      <c r="B210" s="177"/>
      <c r="C210" s="178" t="s">
        <v>1033</v>
      </c>
      <c r="D210" s="178" t="s">
        <v>179</v>
      </c>
      <c r="E210" s="179" t="s">
        <v>1112</v>
      </c>
      <c r="F210" s="180" t="s">
        <v>4415</v>
      </c>
      <c r="G210" s="181" t="s">
        <v>3930</v>
      </c>
      <c r="H210" s="182">
        <v>108</v>
      </c>
      <c r="I210" s="183"/>
      <c r="J210" s="184">
        <f>ROUND(I210*H210,2)</f>
        <v>0</v>
      </c>
      <c r="K210" s="180" t="s">
        <v>3</v>
      </c>
      <c r="L210" s="37"/>
      <c r="M210" s="185" t="s">
        <v>3</v>
      </c>
      <c r="N210" s="186" t="s">
        <v>43</v>
      </c>
      <c r="O210" s="70"/>
      <c r="P210" s="187">
        <f>O210*H210</f>
        <v>0</v>
      </c>
      <c r="Q210" s="187">
        <v>0</v>
      </c>
      <c r="R210" s="187">
        <f>Q210*H210</f>
        <v>0</v>
      </c>
      <c r="S210" s="187">
        <v>0</v>
      </c>
      <c r="T210" s="188">
        <f>S210*H210</f>
        <v>0</v>
      </c>
      <c r="AR210" s="189" t="s">
        <v>184</v>
      </c>
      <c r="AT210" s="189" t="s">
        <v>179</v>
      </c>
      <c r="AU210" s="189" t="s">
        <v>81</v>
      </c>
      <c r="AY210" s="18" t="s">
        <v>177</v>
      </c>
      <c r="BE210" s="190">
        <f>IF(N210="základní",J210,0)</f>
        <v>0</v>
      </c>
      <c r="BF210" s="190">
        <f>IF(N210="snížená",J210,0)</f>
        <v>0</v>
      </c>
      <c r="BG210" s="190">
        <f>IF(N210="zákl. přenesená",J210,0)</f>
        <v>0</v>
      </c>
      <c r="BH210" s="190">
        <f>IF(N210="sníž. přenesená",J210,0)</f>
        <v>0</v>
      </c>
      <c r="BI210" s="190">
        <f>IF(N210="nulová",J210,0)</f>
        <v>0</v>
      </c>
      <c r="BJ210" s="18" t="s">
        <v>79</v>
      </c>
      <c r="BK210" s="190">
        <f>ROUND(I210*H210,2)</f>
        <v>0</v>
      </c>
      <c r="BL210" s="18" t="s">
        <v>184</v>
      </c>
      <c r="BM210" s="189" t="s">
        <v>1764</v>
      </c>
    </row>
    <row r="211" spans="2:65" s="1" customFormat="1" ht="36" customHeight="1">
      <c r="B211" s="177"/>
      <c r="C211" s="178" t="s">
        <v>1039</v>
      </c>
      <c r="D211" s="178" t="s">
        <v>179</v>
      </c>
      <c r="E211" s="179" t="s">
        <v>4416</v>
      </c>
      <c r="F211" s="180" t="s">
        <v>4417</v>
      </c>
      <c r="G211" s="181" t="s">
        <v>3930</v>
      </c>
      <c r="H211" s="182">
        <v>0</v>
      </c>
      <c r="I211" s="183"/>
      <c r="J211" s="184">
        <f>ROUND(I211*H211,2)</f>
        <v>0</v>
      </c>
      <c r="K211" s="180" t="s">
        <v>3</v>
      </c>
      <c r="L211" s="37"/>
      <c r="M211" s="185" t="s">
        <v>3</v>
      </c>
      <c r="N211" s="186" t="s">
        <v>43</v>
      </c>
      <c r="O211" s="70"/>
      <c r="P211" s="187">
        <f>O211*H211</f>
        <v>0</v>
      </c>
      <c r="Q211" s="187">
        <v>0</v>
      </c>
      <c r="R211" s="187">
        <f>Q211*H211</f>
        <v>0</v>
      </c>
      <c r="S211" s="187">
        <v>0</v>
      </c>
      <c r="T211" s="188">
        <f>S211*H211</f>
        <v>0</v>
      </c>
      <c r="AR211" s="189" t="s">
        <v>184</v>
      </c>
      <c r="AT211" s="189" t="s">
        <v>179</v>
      </c>
      <c r="AU211" s="189" t="s">
        <v>81</v>
      </c>
      <c r="AY211" s="18" t="s">
        <v>177</v>
      </c>
      <c r="BE211" s="190">
        <f>IF(N211="základní",J211,0)</f>
        <v>0</v>
      </c>
      <c r="BF211" s="190">
        <f>IF(N211="snížená",J211,0)</f>
        <v>0</v>
      </c>
      <c r="BG211" s="190">
        <f>IF(N211="zákl. přenesená",J211,0)</f>
        <v>0</v>
      </c>
      <c r="BH211" s="190">
        <f>IF(N211="sníž. přenesená",J211,0)</f>
        <v>0</v>
      </c>
      <c r="BI211" s="190">
        <f>IF(N211="nulová",J211,0)</f>
        <v>0</v>
      </c>
      <c r="BJ211" s="18" t="s">
        <v>79</v>
      </c>
      <c r="BK211" s="190">
        <f>ROUND(I211*H211,2)</f>
        <v>0</v>
      </c>
      <c r="BL211" s="18" t="s">
        <v>184</v>
      </c>
      <c r="BM211" s="189" t="s">
        <v>1784</v>
      </c>
    </row>
    <row r="212" spans="2:65" s="1" customFormat="1" ht="16.5" customHeight="1">
      <c r="B212" s="177"/>
      <c r="C212" s="178" t="s">
        <v>1044</v>
      </c>
      <c r="D212" s="178" t="s">
        <v>179</v>
      </c>
      <c r="E212" s="179" t="s">
        <v>4418</v>
      </c>
      <c r="F212" s="180" t="s">
        <v>4313</v>
      </c>
      <c r="G212" s="181" t="s">
        <v>3930</v>
      </c>
      <c r="H212" s="182">
        <v>59</v>
      </c>
      <c r="I212" s="183"/>
      <c r="J212" s="184">
        <f>ROUND(I212*H212,2)</f>
        <v>0</v>
      </c>
      <c r="K212" s="180" t="s">
        <v>3</v>
      </c>
      <c r="L212" s="37"/>
      <c r="M212" s="185" t="s">
        <v>3</v>
      </c>
      <c r="N212" s="186" t="s">
        <v>43</v>
      </c>
      <c r="O212" s="70"/>
      <c r="P212" s="187">
        <f>O212*H212</f>
        <v>0</v>
      </c>
      <c r="Q212" s="187">
        <v>0</v>
      </c>
      <c r="R212" s="187">
        <f>Q212*H212</f>
        <v>0</v>
      </c>
      <c r="S212" s="187">
        <v>0</v>
      </c>
      <c r="T212" s="188">
        <f>S212*H212</f>
        <v>0</v>
      </c>
      <c r="AR212" s="189" t="s">
        <v>184</v>
      </c>
      <c r="AT212" s="189" t="s">
        <v>179</v>
      </c>
      <c r="AU212" s="189" t="s">
        <v>81</v>
      </c>
      <c r="AY212" s="18" t="s">
        <v>177</v>
      </c>
      <c r="BE212" s="190">
        <f>IF(N212="základní",J212,0)</f>
        <v>0</v>
      </c>
      <c r="BF212" s="190">
        <f>IF(N212="snížená",J212,0)</f>
        <v>0</v>
      </c>
      <c r="BG212" s="190">
        <f>IF(N212="zákl. přenesená",J212,0)</f>
        <v>0</v>
      </c>
      <c r="BH212" s="190">
        <f>IF(N212="sníž. přenesená",J212,0)</f>
        <v>0</v>
      </c>
      <c r="BI212" s="190">
        <f>IF(N212="nulová",J212,0)</f>
        <v>0</v>
      </c>
      <c r="BJ212" s="18" t="s">
        <v>79</v>
      </c>
      <c r="BK212" s="190">
        <f>ROUND(I212*H212,2)</f>
        <v>0</v>
      </c>
      <c r="BL212" s="18" t="s">
        <v>184</v>
      </c>
      <c r="BM212" s="189" t="s">
        <v>1797</v>
      </c>
    </row>
    <row r="213" spans="2:65" s="1" customFormat="1" ht="16.5" customHeight="1">
      <c r="B213" s="177"/>
      <c r="C213" s="178" t="s">
        <v>1049</v>
      </c>
      <c r="D213" s="178" t="s">
        <v>179</v>
      </c>
      <c r="E213" s="179" t="s">
        <v>4419</v>
      </c>
      <c r="F213" s="180" t="s">
        <v>4314</v>
      </c>
      <c r="G213" s="181" t="s">
        <v>4315</v>
      </c>
      <c r="H213" s="182">
        <v>1</v>
      </c>
      <c r="I213" s="183"/>
      <c r="J213" s="184">
        <f>ROUND(I213*H213,2)</f>
        <v>0</v>
      </c>
      <c r="K213" s="180" t="s">
        <v>3</v>
      </c>
      <c r="L213" s="37"/>
      <c r="M213" s="185" t="s">
        <v>3</v>
      </c>
      <c r="N213" s="186" t="s">
        <v>43</v>
      </c>
      <c r="O213" s="70"/>
      <c r="P213" s="187">
        <f>O213*H213</f>
        <v>0</v>
      </c>
      <c r="Q213" s="187">
        <v>0</v>
      </c>
      <c r="R213" s="187">
        <f>Q213*H213</f>
        <v>0</v>
      </c>
      <c r="S213" s="187">
        <v>0</v>
      </c>
      <c r="T213" s="188">
        <f>S213*H213</f>
        <v>0</v>
      </c>
      <c r="AR213" s="189" t="s">
        <v>184</v>
      </c>
      <c r="AT213" s="189" t="s">
        <v>179</v>
      </c>
      <c r="AU213" s="189" t="s">
        <v>81</v>
      </c>
      <c r="AY213" s="18" t="s">
        <v>177</v>
      </c>
      <c r="BE213" s="190">
        <f>IF(N213="základní",J213,0)</f>
        <v>0</v>
      </c>
      <c r="BF213" s="190">
        <f>IF(N213="snížená",J213,0)</f>
        <v>0</v>
      </c>
      <c r="BG213" s="190">
        <f>IF(N213="zákl. přenesená",J213,0)</f>
        <v>0</v>
      </c>
      <c r="BH213" s="190">
        <f>IF(N213="sníž. přenesená",J213,0)</f>
        <v>0</v>
      </c>
      <c r="BI213" s="190">
        <f>IF(N213="nulová",J213,0)</f>
        <v>0</v>
      </c>
      <c r="BJ213" s="18" t="s">
        <v>79</v>
      </c>
      <c r="BK213" s="190">
        <f>ROUND(I213*H213,2)</f>
        <v>0</v>
      </c>
      <c r="BL213" s="18" t="s">
        <v>184</v>
      </c>
      <c r="BM213" s="189" t="s">
        <v>1807</v>
      </c>
    </row>
    <row r="214" spans="2:63" s="11" customFormat="1" ht="22.8" customHeight="1">
      <c r="B214" s="164"/>
      <c r="D214" s="165" t="s">
        <v>71</v>
      </c>
      <c r="E214" s="175" t="s">
        <v>4105</v>
      </c>
      <c r="F214" s="175" t="s">
        <v>4420</v>
      </c>
      <c r="I214" s="167"/>
      <c r="J214" s="176">
        <f>BK214</f>
        <v>0</v>
      </c>
      <c r="L214" s="164"/>
      <c r="M214" s="169"/>
      <c r="N214" s="170"/>
      <c r="O214" s="170"/>
      <c r="P214" s="171">
        <f>SUM(P215:P220)</f>
        <v>0</v>
      </c>
      <c r="Q214" s="170"/>
      <c r="R214" s="171">
        <f>SUM(R215:R220)</f>
        <v>0</v>
      </c>
      <c r="S214" s="170"/>
      <c r="T214" s="172">
        <f>SUM(T215:T220)</f>
        <v>0</v>
      </c>
      <c r="AR214" s="165" t="s">
        <v>79</v>
      </c>
      <c r="AT214" s="173" t="s">
        <v>71</v>
      </c>
      <c r="AU214" s="173" t="s">
        <v>79</v>
      </c>
      <c r="AY214" s="165" t="s">
        <v>177</v>
      </c>
      <c r="BK214" s="174">
        <f>SUM(BK215:BK220)</f>
        <v>0</v>
      </c>
    </row>
    <row r="215" spans="2:65" s="1" customFormat="1" ht="16.5" customHeight="1">
      <c r="B215" s="177"/>
      <c r="C215" s="178" t="s">
        <v>1054</v>
      </c>
      <c r="D215" s="178" t="s">
        <v>179</v>
      </c>
      <c r="E215" s="179" t="s">
        <v>4421</v>
      </c>
      <c r="F215" s="180" t="s">
        <v>4422</v>
      </c>
      <c r="G215" s="181" t="s">
        <v>3930</v>
      </c>
      <c r="H215" s="182">
        <v>15</v>
      </c>
      <c r="I215" s="183"/>
      <c r="J215" s="184">
        <f>ROUND(I215*H215,2)</f>
        <v>0</v>
      </c>
      <c r="K215" s="180" t="s">
        <v>3</v>
      </c>
      <c r="L215" s="37"/>
      <c r="M215" s="185" t="s">
        <v>3</v>
      </c>
      <c r="N215" s="186" t="s">
        <v>43</v>
      </c>
      <c r="O215" s="70"/>
      <c r="P215" s="187">
        <f>O215*H215</f>
        <v>0</v>
      </c>
      <c r="Q215" s="187">
        <v>0</v>
      </c>
      <c r="R215" s="187">
        <f>Q215*H215</f>
        <v>0</v>
      </c>
      <c r="S215" s="187">
        <v>0</v>
      </c>
      <c r="T215" s="188">
        <f>S215*H215</f>
        <v>0</v>
      </c>
      <c r="AR215" s="189" t="s">
        <v>184</v>
      </c>
      <c r="AT215" s="189" t="s">
        <v>179</v>
      </c>
      <c r="AU215" s="189" t="s">
        <v>81</v>
      </c>
      <c r="AY215" s="18" t="s">
        <v>177</v>
      </c>
      <c r="BE215" s="190">
        <f>IF(N215="základní",J215,0)</f>
        <v>0</v>
      </c>
      <c r="BF215" s="190">
        <f>IF(N215="snížená",J215,0)</f>
        <v>0</v>
      </c>
      <c r="BG215" s="190">
        <f>IF(N215="zákl. přenesená",J215,0)</f>
        <v>0</v>
      </c>
      <c r="BH215" s="190">
        <f>IF(N215="sníž. přenesená",J215,0)</f>
        <v>0</v>
      </c>
      <c r="BI215" s="190">
        <f>IF(N215="nulová",J215,0)</f>
        <v>0</v>
      </c>
      <c r="BJ215" s="18" t="s">
        <v>79</v>
      </c>
      <c r="BK215" s="190">
        <f>ROUND(I215*H215,2)</f>
        <v>0</v>
      </c>
      <c r="BL215" s="18" t="s">
        <v>184</v>
      </c>
      <c r="BM215" s="189" t="s">
        <v>1821</v>
      </c>
    </row>
    <row r="216" spans="2:65" s="1" customFormat="1" ht="16.5" customHeight="1">
      <c r="B216" s="177"/>
      <c r="C216" s="178" t="s">
        <v>1058</v>
      </c>
      <c r="D216" s="178" t="s">
        <v>179</v>
      </c>
      <c r="E216" s="179" t="s">
        <v>4423</v>
      </c>
      <c r="F216" s="180" t="s">
        <v>4424</v>
      </c>
      <c r="G216" s="181" t="s">
        <v>3930</v>
      </c>
      <c r="H216" s="182">
        <v>108</v>
      </c>
      <c r="I216" s="183"/>
      <c r="J216" s="184">
        <f>ROUND(I216*H216,2)</f>
        <v>0</v>
      </c>
      <c r="K216" s="180" t="s">
        <v>3</v>
      </c>
      <c r="L216" s="37"/>
      <c r="M216" s="185" t="s">
        <v>3</v>
      </c>
      <c r="N216" s="186" t="s">
        <v>43</v>
      </c>
      <c r="O216" s="70"/>
      <c r="P216" s="187">
        <f>O216*H216</f>
        <v>0</v>
      </c>
      <c r="Q216" s="187">
        <v>0</v>
      </c>
      <c r="R216" s="187">
        <f>Q216*H216</f>
        <v>0</v>
      </c>
      <c r="S216" s="187">
        <v>0</v>
      </c>
      <c r="T216" s="188">
        <f>S216*H216</f>
        <v>0</v>
      </c>
      <c r="AR216" s="189" t="s">
        <v>184</v>
      </c>
      <c r="AT216" s="189" t="s">
        <v>179</v>
      </c>
      <c r="AU216" s="189" t="s">
        <v>81</v>
      </c>
      <c r="AY216" s="18" t="s">
        <v>177</v>
      </c>
      <c r="BE216" s="190">
        <f>IF(N216="základní",J216,0)</f>
        <v>0</v>
      </c>
      <c r="BF216" s="190">
        <f>IF(N216="snížená",J216,0)</f>
        <v>0</v>
      </c>
      <c r="BG216" s="190">
        <f>IF(N216="zákl. přenesená",J216,0)</f>
        <v>0</v>
      </c>
      <c r="BH216" s="190">
        <f>IF(N216="sníž. přenesená",J216,0)</f>
        <v>0</v>
      </c>
      <c r="BI216" s="190">
        <f>IF(N216="nulová",J216,0)</f>
        <v>0</v>
      </c>
      <c r="BJ216" s="18" t="s">
        <v>79</v>
      </c>
      <c r="BK216" s="190">
        <f>ROUND(I216*H216,2)</f>
        <v>0</v>
      </c>
      <c r="BL216" s="18" t="s">
        <v>184</v>
      </c>
      <c r="BM216" s="189" t="s">
        <v>1833</v>
      </c>
    </row>
    <row r="217" spans="2:65" s="1" customFormat="1" ht="16.5" customHeight="1">
      <c r="B217" s="177"/>
      <c r="C217" s="178" t="s">
        <v>1062</v>
      </c>
      <c r="D217" s="178" t="s">
        <v>179</v>
      </c>
      <c r="E217" s="179" t="s">
        <v>4425</v>
      </c>
      <c r="F217" s="180" t="s">
        <v>4426</v>
      </c>
      <c r="G217" s="181" t="s">
        <v>3930</v>
      </c>
      <c r="H217" s="182">
        <v>108</v>
      </c>
      <c r="I217" s="183"/>
      <c r="J217" s="184">
        <f>ROUND(I217*H217,2)</f>
        <v>0</v>
      </c>
      <c r="K217" s="180" t="s">
        <v>3</v>
      </c>
      <c r="L217" s="37"/>
      <c r="M217" s="185" t="s">
        <v>3</v>
      </c>
      <c r="N217" s="186" t="s">
        <v>43</v>
      </c>
      <c r="O217" s="70"/>
      <c r="P217" s="187">
        <f>O217*H217</f>
        <v>0</v>
      </c>
      <c r="Q217" s="187">
        <v>0</v>
      </c>
      <c r="R217" s="187">
        <f>Q217*H217</f>
        <v>0</v>
      </c>
      <c r="S217" s="187">
        <v>0</v>
      </c>
      <c r="T217" s="188">
        <f>S217*H217</f>
        <v>0</v>
      </c>
      <c r="AR217" s="189" t="s">
        <v>184</v>
      </c>
      <c r="AT217" s="189" t="s">
        <v>179</v>
      </c>
      <c r="AU217" s="189" t="s">
        <v>81</v>
      </c>
      <c r="AY217" s="18" t="s">
        <v>177</v>
      </c>
      <c r="BE217" s="190">
        <f>IF(N217="základní",J217,0)</f>
        <v>0</v>
      </c>
      <c r="BF217" s="190">
        <f>IF(N217="snížená",J217,0)</f>
        <v>0</v>
      </c>
      <c r="BG217" s="190">
        <f>IF(N217="zákl. přenesená",J217,0)</f>
        <v>0</v>
      </c>
      <c r="BH217" s="190">
        <f>IF(N217="sníž. přenesená",J217,0)</f>
        <v>0</v>
      </c>
      <c r="BI217" s="190">
        <f>IF(N217="nulová",J217,0)</f>
        <v>0</v>
      </c>
      <c r="BJ217" s="18" t="s">
        <v>79</v>
      </c>
      <c r="BK217" s="190">
        <f>ROUND(I217*H217,2)</f>
        <v>0</v>
      </c>
      <c r="BL217" s="18" t="s">
        <v>184</v>
      </c>
      <c r="BM217" s="189" t="s">
        <v>1846</v>
      </c>
    </row>
    <row r="218" spans="2:65" s="1" customFormat="1" ht="16.5" customHeight="1">
      <c r="B218" s="177"/>
      <c r="C218" s="178" t="s">
        <v>1079</v>
      </c>
      <c r="D218" s="178" t="s">
        <v>179</v>
      </c>
      <c r="E218" s="179" t="s">
        <v>4427</v>
      </c>
      <c r="F218" s="180" t="s">
        <v>4428</v>
      </c>
      <c r="G218" s="181" t="s">
        <v>3930</v>
      </c>
      <c r="H218" s="182">
        <v>59</v>
      </c>
      <c r="I218" s="183"/>
      <c r="J218" s="184">
        <f>ROUND(I218*H218,2)</f>
        <v>0</v>
      </c>
      <c r="K218" s="180" t="s">
        <v>3</v>
      </c>
      <c r="L218" s="37"/>
      <c r="M218" s="185" t="s">
        <v>3</v>
      </c>
      <c r="N218" s="186" t="s">
        <v>43</v>
      </c>
      <c r="O218" s="70"/>
      <c r="P218" s="187">
        <f>O218*H218</f>
        <v>0</v>
      </c>
      <c r="Q218" s="187">
        <v>0</v>
      </c>
      <c r="R218" s="187">
        <f>Q218*H218</f>
        <v>0</v>
      </c>
      <c r="S218" s="187">
        <v>0</v>
      </c>
      <c r="T218" s="188">
        <f>S218*H218</f>
        <v>0</v>
      </c>
      <c r="AR218" s="189" t="s">
        <v>184</v>
      </c>
      <c r="AT218" s="189" t="s">
        <v>179</v>
      </c>
      <c r="AU218" s="189" t="s">
        <v>81</v>
      </c>
      <c r="AY218" s="18" t="s">
        <v>177</v>
      </c>
      <c r="BE218" s="190">
        <f>IF(N218="základní",J218,0)</f>
        <v>0</v>
      </c>
      <c r="BF218" s="190">
        <f>IF(N218="snížená",J218,0)</f>
        <v>0</v>
      </c>
      <c r="BG218" s="190">
        <f>IF(N218="zákl. přenesená",J218,0)</f>
        <v>0</v>
      </c>
      <c r="BH218" s="190">
        <f>IF(N218="sníž. přenesená",J218,0)</f>
        <v>0</v>
      </c>
      <c r="BI218" s="190">
        <f>IF(N218="nulová",J218,0)</f>
        <v>0</v>
      </c>
      <c r="BJ218" s="18" t="s">
        <v>79</v>
      </c>
      <c r="BK218" s="190">
        <f>ROUND(I218*H218,2)</f>
        <v>0</v>
      </c>
      <c r="BL218" s="18" t="s">
        <v>184</v>
      </c>
      <c r="BM218" s="189" t="s">
        <v>1857</v>
      </c>
    </row>
    <row r="219" spans="2:65" s="1" customFormat="1" ht="16.5" customHeight="1">
      <c r="B219" s="177"/>
      <c r="C219" s="178" t="s">
        <v>1085</v>
      </c>
      <c r="D219" s="178" t="s">
        <v>179</v>
      </c>
      <c r="E219" s="179" t="s">
        <v>4429</v>
      </c>
      <c r="F219" s="180" t="s">
        <v>4430</v>
      </c>
      <c r="G219" s="181" t="s">
        <v>3930</v>
      </c>
      <c r="H219" s="182">
        <v>108</v>
      </c>
      <c r="I219" s="183"/>
      <c r="J219" s="184">
        <f>ROUND(I219*H219,2)</f>
        <v>0</v>
      </c>
      <c r="K219" s="180" t="s">
        <v>3</v>
      </c>
      <c r="L219" s="37"/>
      <c r="M219" s="185" t="s">
        <v>3</v>
      </c>
      <c r="N219" s="186" t="s">
        <v>43</v>
      </c>
      <c r="O219" s="70"/>
      <c r="P219" s="187">
        <f>O219*H219</f>
        <v>0</v>
      </c>
      <c r="Q219" s="187">
        <v>0</v>
      </c>
      <c r="R219" s="187">
        <f>Q219*H219</f>
        <v>0</v>
      </c>
      <c r="S219" s="187">
        <v>0</v>
      </c>
      <c r="T219" s="188">
        <f>S219*H219</f>
        <v>0</v>
      </c>
      <c r="AR219" s="189" t="s">
        <v>184</v>
      </c>
      <c r="AT219" s="189" t="s">
        <v>179</v>
      </c>
      <c r="AU219" s="189" t="s">
        <v>81</v>
      </c>
      <c r="AY219" s="18" t="s">
        <v>177</v>
      </c>
      <c r="BE219" s="190">
        <f>IF(N219="základní",J219,0)</f>
        <v>0</v>
      </c>
      <c r="BF219" s="190">
        <f>IF(N219="snížená",J219,0)</f>
        <v>0</v>
      </c>
      <c r="BG219" s="190">
        <f>IF(N219="zákl. přenesená",J219,0)</f>
        <v>0</v>
      </c>
      <c r="BH219" s="190">
        <f>IF(N219="sníž. přenesená",J219,0)</f>
        <v>0</v>
      </c>
      <c r="BI219" s="190">
        <f>IF(N219="nulová",J219,0)</f>
        <v>0</v>
      </c>
      <c r="BJ219" s="18" t="s">
        <v>79</v>
      </c>
      <c r="BK219" s="190">
        <f>ROUND(I219*H219,2)</f>
        <v>0</v>
      </c>
      <c r="BL219" s="18" t="s">
        <v>184</v>
      </c>
      <c r="BM219" s="189" t="s">
        <v>1866</v>
      </c>
    </row>
    <row r="220" spans="2:65" s="1" customFormat="1" ht="16.5" customHeight="1">
      <c r="B220" s="177"/>
      <c r="C220" s="178" t="s">
        <v>1090</v>
      </c>
      <c r="D220" s="178" t="s">
        <v>179</v>
      </c>
      <c r="E220" s="179" t="s">
        <v>4431</v>
      </c>
      <c r="F220" s="180" t="s">
        <v>4432</v>
      </c>
      <c r="G220" s="181" t="s">
        <v>4315</v>
      </c>
      <c r="H220" s="182">
        <v>1</v>
      </c>
      <c r="I220" s="183"/>
      <c r="J220" s="184">
        <f>ROUND(I220*H220,2)</f>
        <v>0</v>
      </c>
      <c r="K220" s="180" t="s">
        <v>3</v>
      </c>
      <c r="L220" s="37"/>
      <c r="M220" s="185" t="s">
        <v>3</v>
      </c>
      <c r="N220" s="186" t="s">
        <v>43</v>
      </c>
      <c r="O220" s="70"/>
      <c r="P220" s="187">
        <f>O220*H220</f>
        <v>0</v>
      </c>
      <c r="Q220" s="187">
        <v>0</v>
      </c>
      <c r="R220" s="187">
        <f>Q220*H220</f>
        <v>0</v>
      </c>
      <c r="S220" s="187">
        <v>0</v>
      </c>
      <c r="T220" s="188">
        <f>S220*H220</f>
        <v>0</v>
      </c>
      <c r="AR220" s="189" t="s">
        <v>184</v>
      </c>
      <c r="AT220" s="189" t="s">
        <v>179</v>
      </c>
      <c r="AU220" s="189" t="s">
        <v>81</v>
      </c>
      <c r="AY220" s="18" t="s">
        <v>177</v>
      </c>
      <c r="BE220" s="190">
        <f>IF(N220="základní",J220,0)</f>
        <v>0</v>
      </c>
      <c r="BF220" s="190">
        <f>IF(N220="snížená",J220,0)</f>
        <v>0</v>
      </c>
      <c r="BG220" s="190">
        <f>IF(N220="zákl. přenesená",J220,0)</f>
        <v>0</v>
      </c>
      <c r="BH220" s="190">
        <f>IF(N220="sníž. přenesená",J220,0)</f>
        <v>0</v>
      </c>
      <c r="BI220" s="190">
        <f>IF(N220="nulová",J220,0)</f>
        <v>0</v>
      </c>
      <c r="BJ220" s="18" t="s">
        <v>79</v>
      </c>
      <c r="BK220" s="190">
        <f>ROUND(I220*H220,2)</f>
        <v>0</v>
      </c>
      <c r="BL220" s="18" t="s">
        <v>184</v>
      </c>
      <c r="BM220" s="189" t="s">
        <v>1882</v>
      </c>
    </row>
    <row r="221" spans="2:63" s="11" customFormat="1" ht="22.8" customHeight="1">
      <c r="B221" s="164"/>
      <c r="D221" s="165" t="s">
        <v>71</v>
      </c>
      <c r="E221" s="175" t="s">
        <v>4140</v>
      </c>
      <c r="F221" s="175" t="s">
        <v>4433</v>
      </c>
      <c r="I221" s="167"/>
      <c r="J221" s="176">
        <f>BK221</f>
        <v>0</v>
      </c>
      <c r="L221" s="164"/>
      <c r="M221" s="169"/>
      <c r="N221" s="170"/>
      <c r="O221" s="170"/>
      <c r="P221" s="171">
        <f>SUM(P222:P230)</f>
        <v>0</v>
      </c>
      <c r="Q221" s="170"/>
      <c r="R221" s="171">
        <f>SUM(R222:R230)</f>
        <v>0</v>
      </c>
      <c r="S221" s="170"/>
      <c r="T221" s="172">
        <f>SUM(T222:T230)</f>
        <v>0</v>
      </c>
      <c r="AR221" s="165" t="s">
        <v>79</v>
      </c>
      <c r="AT221" s="173" t="s">
        <v>71</v>
      </c>
      <c r="AU221" s="173" t="s">
        <v>79</v>
      </c>
      <c r="AY221" s="165" t="s">
        <v>177</v>
      </c>
      <c r="BK221" s="174">
        <f>SUM(BK222:BK230)</f>
        <v>0</v>
      </c>
    </row>
    <row r="222" spans="2:65" s="1" customFormat="1" ht="16.5" customHeight="1">
      <c r="B222" s="177"/>
      <c r="C222" s="178" t="s">
        <v>1095</v>
      </c>
      <c r="D222" s="178" t="s">
        <v>179</v>
      </c>
      <c r="E222" s="179" t="s">
        <v>4434</v>
      </c>
      <c r="F222" s="180" t="s">
        <v>4435</v>
      </c>
      <c r="G222" s="181" t="s">
        <v>494</v>
      </c>
      <c r="H222" s="182">
        <v>1480</v>
      </c>
      <c r="I222" s="183"/>
      <c r="J222" s="184">
        <f>ROUND(I222*H222,2)</f>
        <v>0</v>
      </c>
      <c r="K222" s="180" t="s">
        <v>3</v>
      </c>
      <c r="L222" s="37"/>
      <c r="M222" s="185" t="s">
        <v>3</v>
      </c>
      <c r="N222" s="186" t="s">
        <v>43</v>
      </c>
      <c r="O222" s="70"/>
      <c r="P222" s="187">
        <f>O222*H222</f>
        <v>0</v>
      </c>
      <c r="Q222" s="187">
        <v>0</v>
      </c>
      <c r="R222" s="187">
        <f>Q222*H222</f>
        <v>0</v>
      </c>
      <c r="S222" s="187">
        <v>0</v>
      </c>
      <c r="T222" s="188">
        <f>S222*H222</f>
        <v>0</v>
      </c>
      <c r="AR222" s="189" t="s">
        <v>184</v>
      </c>
      <c r="AT222" s="189" t="s">
        <v>179</v>
      </c>
      <c r="AU222" s="189" t="s">
        <v>81</v>
      </c>
      <c r="AY222" s="18" t="s">
        <v>177</v>
      </c>
      <c r="BE222" s="190">
        <f>IF(N222="základní",J222,0)</f>
        <v>0</v>
      </c>
      <c r="BF222" s="190">
        <f>IF(N222="snížená",J222,0)</f>
        <v>0</v>
      </c>
      <c r="BG222" s="190">
        <f>IF(N222="zákl. přenesená",J222,0)</f>
        <v>0</v>
      </c>
      <c r="BH222" s="190">
        <f>IF(N222="sníž. přenesená",J222,0)</f>
        <v>0</v>
      </c>
      <c r="BI222" s="190">
        <f>IF(N222="nulová",J222,0)</f>
        <v>0</v>
      </c>
      <c r="BJ222" s="18" t="s">
        <v>79</v>
      </c>
      <c r="BK222" s="190">
        <f>ROUND(I222*H222,2)</f>
        <v>0</v>
      </c>
      <c r="BL222" s="18" t="s">
        <v>184</v>
      </c>
      <c r="BM222" s="189" t="s">
        <v>1889</v>
      </c>
    </row>
    <row r="223" spans="2:65" s="1" customFormat="1" ht="16.5" customHeight="1">
      <c r="B223" s="177"/>
      <c r="C223" s="178" t="s">
        <v>1102</v>
      </c>
      <c r="D223" s="178" t="s">
        <v>179</v>
      </c>
      <c r="E223" s="179" t="s">
        <v>4436</v>
      </c>
      <c r="F223" s="180" t="s">
        <v>4437</v>
      </c>
      <c r="G223" s="181" t="s">
        <v>3930</v>
      </c>
      <c r="H223" s="182">
        <v>108</v>
      </c>
      <c r="I223" s="183"/>
      <c r="J223" s="184">
        <f>ROUND(I223*H223,2)</f>
        <v>0</v>
      </c>
      <c r="K223" s="180" t="s">
        <v>3</v>
      </c>
      <c r="L223" s="37"/>
      <c r="M223" s="185" t="s">
        <v>3</v>
      </c>
      <c r="N223" s="186" t="s">
        <v>43</v>
      </c>
      <c r="O223" s="70"/>
      <c r="P223" s="187">
        <f>O223*H223</f>
        <v>0</v>
      </c>
      <c r="Q223" s="187">
        <v>0</v>
      </c>
      <c r="R223" s="187">
        <f>Q223*H223</f>
        <v>0</v>
      </c>
      <c r="S223" s="187">
        <v>0</v>
      </c>
      <c r="T223" s="188">
        <f>S223*H223</f>
        <v>0</v>
      </c>
      <c r="AR223" s="189" t="s">
        <v>184</v>
      </c>
      <c r="AT223" s="189" t="s">
        <v>179</v>
      </c>
      <c r="AU223" s="189" t="s">
        <v>81</v>
      </c>
      <c r="AY223" s="18" t="s">
        <v>177</v>
      </c>
      <c r="BE223" s="190">
        <f>IF(N223="základní",J223,0)</f>
        <v>0</v>
      </c>
      <c r="BF223" s="190">
        <f>IF(N223="snížená",J223,0)</f>
        <v>0</v>
      </c>
      <c r="BG223" s="190">
        <f>IF(N223="zákl. přenesená",J223,0)</f>
        <v>0</v>
      </c>
      <c r="BH223" s="190">
        <f>IF(N223="sníž. přenesená",J223,0)</f>
        <v>0</v>
      </c>
      <c r="BI223" s="190">
        <f>IF(N223="nulová",J223,0)</f>
        <v>0</v>
      </c>
      <c r="BJ223" s="18" t="s">
        <v>79</v>
      </c>
      <c r="BK223" s="190">
        <f>ROUND(I223*H223,2)</f>
        <v>0</v>
      </c>
      <c r="BL223" s="18" t="s">
        <v>184</v>
      </c>
      <c r="BM223" s="189" t="s">
        <v>1896</v>
      </c>
    </row>
    <row r="224" spans="2:65" s="1" customFormat="1" ht="16.5" customHeight="1">
      <c r="B224" s="177"/>
      <c r="C224" s="178" t="s">
        <v>1107</v>
      </c>
      <c r="D224" s="178" t="s">
        <v>179</v>
      </c>
      <c r="E224" s="179" t="s">
        <v>4438</v>
      </c>
      <c r="F224" s="180" t="s">
        <v>4439</v>
      </c>
      <c r="G224" s="181" t="s">
        <v>3930</v>
      </c>
      <c r="H224" s="182">
        <v>15</v>
      </c>
      <c r="I224" s="183"/>
      <c r="J224" s="184">
        <f>ROUND(I224*H224,2)</f>
        <v>0</v>
      </c>
      <c r="K224" s="180" t="s">
        <v>3</v>
      </c>
      <c r="L224" s="37"/>
      <c r="M224" s="185" t="s">
        <v>3</v>
      </c>
      <c r="N224" s="186" t="s">
        <v>43</v>
      </c>
      <c r="O224" s="70"/>
      <c r="P224" s="187">
        <f>O224*H224</f>
        <v>0</v>
      </c>
      <c r="Q224" s="187">
        <v>0</v>
      </c>
      <c r="R224" s="187">
        <f>Q224*H224</f>
        <v>0</v>
      </c>
      <c r="S224" s="187">
        <v>0</v>
      </c>
      <c r="T224" s="188">
        <f>S224*H224</f>
        <v>0</v>
      </c>
      <c r="AR224" s="189" t="s">
        <v>184</v>
      </c>
      <c r="AT224" s="189" t="s">
        <v>179</v>
      </c>
      <c r="AU224" s="189" t="s">
        <v>81</v>
      </c>
      <c r="AY224" s="18" t="s">
        <v>177</v>
      </c>
      <c r="BE224" s="190">
        <f>IF(N224="základní",J224,0)</f>
        <v>0</v>
      </c>
      <c r="BF224" s="190">
        <f>IF(N224="snížená",J224,0)</f>
        <v>0</v>
      </c>
      <c r="BG224" s="190">
        <f>IF(N224="zákl. přenesená",J224,0)</f>
        <v>0</v>
      </c>
      <c r="BH224" s="190">
        <f>IF(N224="sníž. přenesená",J224,0)</f>
        <v>0</v>
      </c>
      <c r="BI224" s="190">
        <f>IF(N224="nulová",J224,0)</f>
        <v>0</v>
      </c>
      <c r="BJ224" s="18" t="s">
        <v>79</v>
      </c>
      <c r="BK224" s="190">
        <f>ROUND(I224*H224,2)</f>
        <v>0</v>
      </c>
      <c r="BL224" s="18" t="s">
        <v>184</v>
      </c>
      <c r="BM224" s="189" t="s">
        <v>1912</v>
      </c>
    </row>
    <row r="225" spans="2:65" s="1" customFormat="1" ht="16.5" customHeight="1">
      <c r="B225" s="177"/>
      <c r="C225" s="178" t="s">
        <v>1112</v>
      </c>
      <c r="D225" s="178" t="s">
        <v>179</v>
      </c>
      <c r="E225" s="179" t="s">
        <v>4440</v>
      </c>
      <c r="F225" s="180" t="s">
        <v>4441</v>
      </c>
      <c r="G225" s="181" t="s">
        <v>3930</v>
      </c>
      <c r="H225" s="182">
        <v>108</v>
      </c>
      <c r="I225" s="183"/>
      <c r="J225" s="184">
        <f>ROUND(I225*H225,2)</f>
        <v>0</v>
      </c>
      <c r="K225" s="180" t="s">
        <v>3</v>
      </c>
      <c r="L225" s="37"/>
      <c r="M225" s="185" t="s">
        <v>3</v>
      </c>
      <c r="N225" s="186" t="s">
        <v>43</v>
      </c>
      <c r="O225" s="70"/>
      <c r="P225" s="187">
        <f>O225*H225</f>
        <v>0</v>
      </c>
      <c r="Q225" s="187">
        <v>0</v>
      </c>
      <c r="R225" s="187">
        <f>Q225*H225</f>
        <v>0</v>
      </c>
      <c r="S225" s="187">
        <v>0</v>
      </c>
      <c r="T225" s="188">
        <f>S225*H225</f>
        <v>0</v>
      </c>
      <c r="AR225" s="189" t="s">
        <v>184</v>
      </c>
      <c r="AT225" s="189" t="s">
        <v>179</v>
      </c>
      <c r="AU225" s="189" t="s">
        <v>81</v>
      </c>
      <c r="AY225" s="18" t="s">
        <v>177</v>
      </c>
      <c r="BE225" s="190">
        <f>IF(N225="základní",J225,0)</f>
        <v>0</v>
      </c>
      <c r="BF225" s="190">
        <f>IF(N225="snížená",J225,0)</f>
        <v>0</v>
      </c>
      <c r="BG225" s="190">
        <f>IF(N225="zákl. přenesená",J225,0)</f>
        <v>0</v>
      </c>
      <c r="BH225" s="190">
        <f>IF(N225="sníž. přenesená",J225,0)</f>
        <v>0</v>
      </c>
      <c r="BI225" s="190">
        <f>IF(N225="nulová",J225,0)</f>
        <v>0</v>
      </c>
      <c r="BJ225" s="18" t="s">
        <v>79</v>
      </c>
      <c r="BK225" s="190">
        <f>ROUND(I225*H225,2)</f>
        <v>0</v>
      </c>
      <c r="BL225" s="18" t="s">
        <v>184</v>
      </c>
      <c r="BM225" s="189" t="s">
        <v>1926</v>
      </c>
    </row>
    <row r="226" spans="2:65" s="1" customFormat="1" ht="16.5" customHeight="1">
      <c r="B226" s="177"/>
      <c r="C226" s="178" t="s">
        <v>1118</v>
      </c>
      <c r="D226" s="178" t="s">
        <v>179</v>
      </c>
      <c r="E226" s="179" t="s">
        <v>2411</v>
      </c>
      <c r="F226" s="180" t="s">
        <v>4442</v>
      </c>
      <c r="G226" s="181" t="s">
        <v>3930</v>
      </c>
      <c r="H226" s="182">
        <v>50</v>
      </c>
      <c r="I226" s="183"/>
      <c r="J226" s="184">
        <f>ROUND(I226*H226,2)</f>
        <v>0</v>
      </c>
      <c r="K226" s="180" t="s">
        <v>3</v>
      </c>
      <c r="L226" s="37"/>
      <c r="M226" s="185" t="s">
        <v>3</v>
      </c>
      <c r="N226" s="186" t="s">
        <v>43</v>
      </c>
      <c r="O226" s="70"/>
      <c r="P226" s="187">
        <f>O226*H226</f>
        <v>0</v>
      </c>
      <c r="Q226" s="187">
        <v>0</v>
      </c>
      <c r="R226" s="187">
        <f>Q226*H226</f>
        <v>0</v>
      </c>
      <c r="S226" s="187">
        <v>0</v>
      </c>
      <c r="T226" s="188">
        <f>S226*H226</f>
        <v>0</v>
      </c>
      <c r="AR226" s="189" t="s">
        <v>184</v>
      </c>
      <c r="AT226" s="189" t="s">
        <v>179</v>
      </c>
      <c r="AU226" s="189" t="s">
        <v>81</v>
      </c>
      <c r="AY226" s="18" t="s">
        <v>177</v>
      </c>
      <c r="BE226" s="190">
        <f>IF(N226="základní",J226,0)</f>
        <v>0</v>
      </c>
      <c r="BF226" s="190">
        <f>IF(N226="snížená",J226,0)</f>
        <v>0</v>
      </c>
      <c r="BG226" s="190">
        <f>IF(N226="zákl. přenesená",J226,0)</f>
        <v>0</v>
      </c>
      <c r="BH226" s="190">
        <f>IF(N226="sníž. přenesená",J226,0)</f>
        <v>0</v>
      </c>
      <c r="BI226" s="190">
        <f>IF(N226="nulová",J226,0)</f>
        <v>0</v>
      </c>
      <c r="BJ226" s="18" t="s">
        <v>79</v>
      </c>
      <c r="BK226" s="190">
        <f>ROUND(I226*H226,2)</f>
        <v>0</v>
      </c>
      <c r="BL226" s="18" t="s">
        <v>184</v>
      </c>
      <c r="BM226" s="189" t="s">
        <v>1941</v>
      </c>
    </row>
    <row r="227" spans="2:65" s="1" customFormat="1" ht="16.5" customHeight="1">
      <c r="B227" s="177"/>
      <c r="C227" s="178" t="s">
        <v>1122</v>
      </c>
      <c r="D227" s="178" t="s">
        <v>179</v>
      </c>
      <c r="E227" s="179" t="s">
        <v>2416</v>
      </c>
      <c r="F227" s="180" t="s">
        <v>4443</v>
      </c>
      <c r="G227" s="181" t="s">
        <v>3930</v>
      </c>
      <c r="H227" s="182">
        <v>40</v>
      </c>
      <c r="I227" s="183"/>
      <c r="J227" s="184">
        <f>ROUND(I227*H227,2)</f>
        <v>0</v>
      </c>
      <c r="K227" s="180" t="s">
        <v>3</v>
      </c>
      <c r="L227" s="37"/>
      <c r="M227" s="185" t="s">
        <v>3</v>
      </c>
      <c r="N227" s="186" t="s">
        <v>43</v>
      </c>
      <c r="O227" s="70"/>
      <c r="P227" s="187">
        <f>O227*H227</f>
        <v>0</v>
      </c>
      <c r="Q227" s="187">
        <v>0</v>
      </c>
      <c r="R227" s="187">
        <f>Q227*H227</f>
        <v>0</v>
      </c>
      <c r="S227" s="187">
        <v>0</v>
      </c>
      <c r="T227" s="188">
        <f>S227*H227</f>
        <v>0</v>
      </c>
      <c r="AR227" s="189" t="s">
        <v>184</v>
      </c>
      <c r="AT227" s="189" t="s">
        <v>179</v>
      </c>
      <c r="AU227" s="189" t="s">
        <v>81</v>
      </c>
      <c r="AY227" s="18" t="s">
        <v>177</v>
      </c>
      <c r="BE227" s="190">
        <f>IF(N227="základní",J227,0)</f>
        <v>0</v>
      </c>
      <c r="BF227" s="190">
        <f>IF(N227="snížená",J227,0)</f>
        <v>0</v>
      </c>
      <c r="BG227" s="190">
        <f>IF(N227="zákl. přenesená",J227,0)</f>
        <v>0</v>
      </c>
      <c r="BH227" s="190">
        <f>IF(N227="sníž. přenesená",J227,0)</f>
        <v>0</v>
      </c>
      <c r="BI227" s="190">
        <f>IF(N227="nulová",J227,0)</f>
        <v>0</v>
      </c>
      <c r="BJ227" s="18" t="s">
        <v>79</v>
      </c>
      <c r="BK227" s="190">
        <f>ROUND(I227*H227,2)</f>
        <v>0</v>
      </c>
      <c r="BL227" s="18" t="s">
        <v>184</v>
      </c>
      <c r="BM227" s="189" t="s">
        <v>1952</v>
      </c>
    </row>
    <row r="228" spans="2:65" s="1" customFormat="1" ht="16.5" customHeight="1">
      <c r="B228" s="177"/>
      <c r="C228" s="178" t="s">
        <v>1126</v>
      </c>
      <c r="D228" s="178" t="s">
        <v>179</v>
      </c>
      <c r="E228" s="179" t="s">
        <v>2420</v>
      </c>
      <c r="F228" s="180" t="s">
        <v>4444</v>
      </c>
      <c r="G228" s="181" t="s">
        <v>494</v>
      </c>
      <c r="H228" s="182">
        <v>500</v>
      </c>
      <c r="I228" s="183"/>
      <c r="J228" s="184">
        <f>ROUND(I228*H228,2)</f>
        <v>0</v>
      </c>
      <c r="K228" s="180" t="s">
        <v>3</v>
      </c>
      <c r="L228" s="37"/>
      <c r="M228" s="185" t="s">
        <v>3</v>
      </c>
      <c r="N228" s="186" t="s">
        <v>43</v>
      </c>
      <c r="O228" s="70"/>
      <c r="P228" s="187">
        <f>O228*H228</f>
        <v>0</v>
      </c>
      <c r="Q228" s="187">
        <v>0</v>
      </c>
      <c r="R228" s="187">
        <f>Q228*H228</f>
        <v>0</v>
      </c>
      <c r="S228" s="187">
        <v>0</v>
      </c>
      <c r="T228" s="188">
        <f>S228*H228</f>
        <v>0</v>
      </c>
      <c r="AR228" s="189" t="s">
        <v>184</v>
      </c>
      <c r="AT228" s="189" t="s">
        <v>179</v>
      </c>
      <c r="AU228" s="189" t="s">
        <v>81</v>
      </c>
      <c r="AY228" s="18" t="s">
        <v>177</v>
      </c>
      <c r="BE228" s="190">
        <f>IF(N228="základní",J228,0)</f>
        <v>0</v>
      </c>
      <c r="BF228" s="190">
        <f>IF(N228="snížená",J228,0)</f>
        <v>0</v>
      </c>
      <c r="BG228" s="190">
        <f>IF(N228="zákl. přenesená",J228,0)</f>
        <v>0</v>
      </c>
      <c r="BH228" s="190">
        <f>IF(N228="sníž. přenesená",J228,0)</f>
        <v>0</v>
      </c>
      <c r="BI228" s="190">
        <f>IF(N228="nulová",J228,0)</f>
        <v>0</v>
      </c>
      <c r="BJ228" s="18" t="s">
        <v>79</v>
      </c>
      <c r="BK228" s="190">
        <f>ROUND(I228*H228,2)</f>
        <v>0</v>
      </c>
      <c r="BL228" s="18" t="s">
        <v>184</v>
      </c>
      <c r="BM228" s="189" t="s">
        <v>1963</v>
      </c>
    </row>
    <row r="229" spans="2:65" s="1" customFormat="1" ht="16.5" customHeight="1">
      <c r="B229" s="177"/>
      <c r="C229" s="178" t="s">
        <v>1130</v>
      </c>
      <c r="D229" s="178" t="s">
        <v>179</v>
      </c>
      <c r="E229" s="179" t="s">
        <v>4369</v>
      </c>
      <c r="F229" s="180" t="s">
        <v>4370</v>
      </c>
      <c r="G229" s="181" t="s">
        <v>3930</v>
      </c>
      <c r="H229" s="182">
        <v>50</v>
      </c>
      <c r="I229" s="183"/>
      <c r="J229" s="184">
        <f>ROUND(I229*H229,2)</f>
        <v>0</v>
      </c>
      <c r="K229" s="180" t="s">
        <v>3</v>
      </c>
      <c r="L229" s="37"/>
      <c r="M229" s="185" t="s">
        <v>3</v>
      </c>
      <c r="N229" s="186" t="s">
        <v>43</v>
      </c>
      <c r="O229" s="70"/>
      <c r="P229" s="187">
        <f>O229*H229</f>
        <v>0</v>
      </c>
      <c r="Q229" s="187">
        <v>0</v>
      </c>
      <c r="R229" s="187">
        <f>Q229*H229</f>
        <v>0</v>
      </c>
      <c r="S229" s="187">
        <v>0</v>
      </c>
      <c r="T229" s="188">
        <f>S229*H229</f>
        <v>0</v>
      </c>
      <c r="AR229" s="189" t="s">
        <v>184</v>
      </c>
      <c r="AT229" s="189" t="s">
        <v>179</v>
      </c>
      <c r="AU229" s="189" t="s">
        <v>81</v>
      </c>
      <c r="AY229" s="18" t="s">
        <v>177</v>
      </c>
      <c r="BE229" s="190">
        <f>IF(N229="základní",J229,0)</f>
        <v>0</v>
      </c>
      <c r="BF229" s="190">
        <f>IF(N229="snížená",J229,0)</f>
        <v>0</v>
      </c>
      <c r="BG229" s="190">
        <f>IF(N229="zákl. přenesená",J229,0)</f>
        <v>0</v>
      </c>
      <c r="BH229" s="190">
        <f>IF(N229="sníž. přenesená",J229,0)</f>
        <v>0</v>
      </c>
      <c r="BI229" s="190">
        <f>IF(N229="nulová",J229,0)</f>
        <v>0</v>
      </c>
      <c r="BJ229" s="18" t="s">
        <v>79</v>
      </c>
      <c r="BK229" s="190">
        <f>ROUND(I229*H229,2)</f>
        <v>0</v>
      </c>
      <c r="BL229" s="18" t="s">
        <v>184</v>
      </c>
      <c r="BM229" s="189" t="s">
        <v>1972</v>
      </c>
    </row>
    <row r="230" spans="2:65" s="1" customFormat="1" ht="16.5" customHeight="1">
      <c r="B230" s="177"/>
      <c r="C230" s="178" t="s">
        <v>1135</v>
      </c>
      <c r="D230" s="178" t="s">
        <v>179</v>
      </c>
      <c r="E230" s="179" t="s">
        <v>2424</v>
      </c>
      <c r="F230" s="180" t="s">
        <v>4445</v>
      </c>
      <c r="G230" s="181" t="s">
        <v>4315</v>
      </c>
      <c r="H230" s="182">
        <v>1</v>
      </c>
      <c r="I230" s="183"/>
      <c r="J230" s="184">
        <f>ROUND(I230*H230,2)</f>
        <v>0</v>
      </c>
      <c r="K230" s="180" t="s">
        <v>3</v>
      </c>
      <c r="L230" s="37"/>
      <c r="M230" s="185" t="s">
        <v>3</v>
      </c>
      <c r="N230" s="186" t="s">
        <v>43</v>
      </c>
      <c r="O230" s="70"/>
      <c r="P230" s="187">
        <f>O230*H230</f>
        <v>0</v>
      </c>
      <c r="Q230" s="187">
        <v>0</v>
      </c>
      <c r="R230" s="187">
        <f>Q230*H230</f>
        <v>0</v>
      </c>
      <c r="S230" s="187">
        <v>0</v>
      </c>
      <c r="T230" s="188">
        <f>S230*H230</f>
        <v>0</v>
      </c>
      <c r="AR230" s="189" t="s">
        <v>184</v>
      </c>
      <c r="AT230" s="189" t="s">
        <v>179</v>
      </c>
      <c r="AU230" s="189" t="s">
        <v>81</v>
      </c>
      <c r="AY230" s="18" t="s">
        <v>177</v>
      </c>
      <c r="BE230" s="190">
        <f>IF(N230="základní",J230,0)</f>
        <v>0</v>
      </c>
      <c r="BF230" s="190">
        <f>IF(N230="snížená",J230,0)</f>
        <v>0</v>
      </c>
      <c r="BG230" s="190">
        <f>IF(N230="zákl. přenesená",J230,0)</f>
        <v>0</v>
      </c>
      <c r="BH230" s="190">
        <f>IF(N230="sníž. přenesená",J230,0)</f>
        <v>0</v>
      </c>
      <c r="BI230" s="190">
        <f>IF(N230="nulová",J230,0)</f>
        <v>0</v>
      </c>
      <c r="BJ230" s="18" t="s">
        <v>79</v>
      </c>
      <c r="BK230" s="190">
        <f>ROUND(I230*H230,2)</f>
        <v>0</v>
      </c>
      <c r="BL230" s="18" t="s">
        <v>184</v>
      </c>
      <c r="BM230" s="189" t="s">
        <v>1981</v>
      </c>
    </row>
    <row r="231" spans="2:63" s="11" customFormat="1" ht="22.8" customHeight="1">
      <c r="B231" s="164"/>
      <c r="D231" s="165" t="s">
        <v>71</v>
      </c>
      <c r="E231" s="175" t="s">
        <v>4166</v>
      </c>
      <c r="F231" s="175" t="s">
        <v>4446</v>
      </c>
      <c r="I231" s="167"/>
      <c r="J231" s="176">
        <f>BK231</f>
        <v>0</v>
      </c>
      <c r="L231" s="164"/>
      <c r="M231" s="169"/>
      <c r="N231" s="170"/>
      <c r="O231" s="170"/>
      <c r="P231" s="171">
        <f>SUM(P232:P239)</f>
        <v>0</v>
      </c>
      <c r="Q231" s="170"/>
      <c r="R231" s="171">
        <f>SUM(R232:R239)</f>
        <v>0</v>
      </c>
      <c r="S231" s="170"/>
      <c r="T231" s="172">
        <f>SUM(T232:T239)</f>
        <v>0</v>
      </c>
      <c r="AR231" s="165" t="s">
        <v>79</v>
      </c>
      <c r="AT231" s="173" t="s">
        <v>71</v>
      </c>
      <c r="AU231" s="173" t="s">
        <v>79</v>
      </c>
      <c r="AY231" s="165" t="s">
        <v>177</v>
      </c>
      <c r="BK231" s="174">
        <f>SUM(BK232:BK239)</f>
        <v>0</v>
      </c>
    </row>
    <row r="232" spans="2:65" s="1" customFormat="1" ht="16.5" customHeight="1">
      <c r="B232" s="177"/>
      <c r="C232" s="178" t="s">
        <v>1139</v>
      </c>
      <c r="D232" s="178" t="s">
        <v>179</v>
      </c>
      <c r="E232" s="179" t="s">
        <v>4447</v>
      </c>
      <c r="F232" s="180" t="s">
        <v>4375</v>
      </c>
      <c r="G232" s="181" t="s">
        <v>494</v>
      </c>
      <c r="H232" s="182">
        <v>1480</v>
      </c>
      <c r="I232" s="183"/>
      <c r="J232" s="184">
        <f>ROUND(I232*H232,2)</f>
        <v>0</v>
      </c>
      <c r="K232" s="180" t="s">
        <v>3</v>
      </c>
      <c r="L232" s="37"/>
      <c r="M232" s="185" t="s">
        <v>3</v>
      </c>
      <c r="N232" s="186" t="s">
        <v>43</v>
      </c>
      <c r="O232" s="70"/>
      <c r="P232" s="187">
        <f>O232*H232</f>
        <v>0</v>
      </c>
      <c r="Q232" s="187">
        <v>0</v>
      </c>
      <c r="R232" s="187">
        <f>Q232*H232</f>
        <v>0</v>
      </c>
      <c r="S232" s="187">
        <v>0</v>
      </c>
      <c r="T232" s="188">
        <f>S232*H232</f>
        <v>0</v>
      </c>
      <c r="AR232" s="189" t="s">
        <v>184</v>
      </c>
      <c r="AT232" s="189" t="s">
        <v>179</v>
      </c>
      <c r="AU232" s="189" t="s">
        <v>81</v>
      </c>
      <c r="AY232" s="18" t="s">
        <v>177</v>
      </c>
      <c r="BE232" s="190">
        <f>IF(N232="základní",J232,0)</f>
        <v>0</v>
      </c>
      <c r="BF232" s="190">
        <f>IF(N232="snížená",J232,0)</f>
        <v>0</v>
      </c>
      <c r="BG232" s="190">
        <f>IF(N232="zákl. přenesená",J232,0)</f>
        <v>0</v>
      </c>
      <c r="BH232" s="190">
        <f>IF(N232="sníž. přenesená",J232,0)</f>
        <v>0</v>
      </c>
      <c r="BI232" s="190">
        <f>IF(N232="nulová",J232,0)</f>
        <v>0</v>
      </c>
      <c r="BJ232" s="18" t="s">
        <v>79</v>
      </c>
      <c r="BK232" s="190">
        <f>ROUND(I232*H232,2)</f>
        <v>0</v>
      </c>
      <c r="BL232" s="18" t="s">
        <v>184</v>
      </c>
      <c r="BM232" s="189" t="s">
        <v>1991</v>
      </c>
    </row>
    <row r="233" spans="2:65" s="1" customFormat="1" ht="24" customHeight="1">
      <c r="B233" s="177"/>
      <c r="C233" s="178" t="s">
        <v>1145</v>
      </c>
      <c r="D233" s="178" t="s">
        <v>179</v>
      </c>
      <c r="E233" s="179" t="s">
        <v>4448</v>
      </c>
      <c r="F233" s="180" t="s">
        <v>4449</v>
      </c>
      <c r="G233" s="181" t="s">
        <v>494</v>
      </c>
      <c r="H233" s="182">
        <v>1480</v>
      </c>
      <c r="I233" s="183"/>
      <c r="J233" s="184">
        <f>ROUND(I233*H233,2)</f>
        <v>0</v>
      </c>
      <c r="K233" s="180" t="s">
        <v>3</v>
      </c>
      <c r="L233" s="37"/>
      <c r="M233" s="185" t="s">
        <v>3</v>
      </c>
      <c r="N233" s="186" t="s">
        <v>43</v>
      </c>
      <c r="O233" s="70"/>
      <c r="P233" s="187">
        <f>O233*H233</f>
        <v>0</v>
      </c>
      <c r="Q233" s="187">
        <v>0</v>
      </c>
      <c r="R233" s="187">
        <f>Q233*H233</f>
        <v>0</v>
      </c>
      <c r="S233" s="187">
        <v>0</v>
      </c>
      <c r="T233" s="188">
        <f>S233*H233</f>
        <v>0</v>
      </c>
      <c r="AR233" s="189" t="s">
        <v>184</v>
      </c>
      <c r="AT233" s="189" t="s">
        <v>179</v>
      </c>
      <c r="AU233" s="189" t="s">
        <v>81</v>
      </c>
      <c r="AY233" s="18" t="s">
        <v>177</v>
      </c>
      <c r="BE233" s="190">
        <f>IF(N233="základní",J233,0)</f>
        <v>0</v>
      </c>
      <c r="BF233" s="190">
        <f>IF(N233="snížená",J233,0)</f>
        <v>0</v>
      </c>
      <c r="BG233" s="190">
        <f>IF(N233="zákl. přenesená",J233,0)</f>
        <v>0</v>
      </c>
      <c r="BH233" s="190">
        <f>IF(N233="sníž. přenesená",J233,0)</f>
        <v>0</v>
      </c>
      <c r="BI233" s="190">
        <f>IF(N233="nulová",J233,0)</f>
        <v>0</v>
      </c>
      <c r="BJ233" s="18" t="s">
        <v>79</v>
      </c>
      <c r="BK233" s="190">
        <f>ROUND(I233*H233,2)</f>
        <v>0</v>
      </c>
      <c r="BL233" s="18" t="s">
        <v>184</v>
      </c>
      <c r="BM233" s="189" t="s">
        <v>2012</v>
      </c>
    </row>
    <row r="234" spans="2:65" s="1" customFormat="1" ht="16.5" customHeight="1">
      <c r="B234" s="177"/>
      <c r="C234" s="178" t="s">
        <v>1150</v>
      </c>
      <c r="D234" s="178" t="s">
        <v>179</v>
      </c>
      <c r="E234" s="179" t="s">
        <v>4450</v>
      </c>
      <c r="F234" s="180" t="s">
        <v>4386</v>
      </c>
      <c r="G234" s="181" t="s">
        <v>3930</v>
      </c>
      <c r="H234" s="182">
        <v>30</v>
      </c>
      <c r="I234" s="183"/>
      <c r="J234" s="184">
        <f>ROUND(I234*H234,2)</f>
        <v>0</v>
      </c>
      <c r="K234" s="180" t="s">
        <v>3</v>
      </c>
      <c r="L234" s="37"/>
      <c r="M234" s="185" t="s">
        <v>3</v>
      </c>
      <c r="N234" s="186" t="s">
        <v>43</v>
      </c>
      <c r="O234" s="70"/>
      <c r="P234" s="187">
        <f>O234*H234</f>
        <v>0</v>
      </c>
      <c r="Q234" s="187">
        <v>0</v>
      </c>
      <c r="R234" s="187">
        <f>Q234*H234</f>
        <v>0</v>
      </c>
      <c r="S234" s="187">
        <v>0</v>
      </c>
      <c r="T234" s="188">
        <f>S234*H234</f>
        <v>0</v>
      </c>
      <c r="AR234" s="189" t="s">
        <v>184</v>
      </c>
      <c r="AT234" s="189" t="s">
        <v>179</v>
      </c>
      <c r="AU234" s="189" t="s">
        <v>81</v>
      </c>
      <c r="AY234" s="18" t="s">
        <v>177</v>
      </c>
      <c r="BE234" s="190">
        <f>IF(N234="základní",J234,0)</f>
        <v>0</v>
      </c>
      <c r="BF234" s="190">
        <f>IF(N234="snížená",J234,0)</f>
        <v>0</v>
      </c>
      <c r="BG234" s="190">
        <f>IF(N234="zákl. přenesená",J234,0)</f>
        <v>0</v>
      </c>
      <c r="BH234" s="190">
        <f>IF(N234="sníž. přenesená",J234,0)</f>
        <v>0</v>
      </c>
      <c r="BI234" s="190">
        <f>IF(N234="nulová",J234,0)</f>
        <v>0</v>
      </c>
      <c r="BJ234" s="18" t="s">
        <v>79</v>
      </c>
      <c r="BK234" s="190">
        <f>ROUND(I234*H234,2)</f>
        <v>0</v>
      </c>
      <c r="BL234" s="18" t="s">
        <v>184</v>
      </c>
      <c r="BM234" s="189" t="s">
        <v>2026</v>
      </c>
    </row>
    <row r="235" spans="2:65" s="1" customFormat="1" ht="16.5" customHeight="1">
      <c r="B235" s="177"/>
      <c r="C235" s="178" t="s">
        <v>1156</v>
      </c>
      <c r="D235" s="178" t="s">
        <v>179</v>
      </c>
      <c r="E235" s="179" t="s">
        <v>4451</v>
      </c>
      <c r="F235" s="180" t="s">
        <v>4381</v>
      </c>
      <c r="G235" s="181" t="s">
        <v>494</v>
      </c>
      <c r="H235" s="182">
        <v>500</v>
      </c>
      <c r="I235" s="183"/>
      <c r="J235" s="184">
        <f>ROUND(I235*H235,2)</f>
        <v>0</v>
      </c>
      <c r="K235" s="180" t="s">
        <v>3</v>
      </c>
      <c r="L235" s="37"/>
      <c r="M235" s="185" t="s">
        <v>3</v>
      </c>
      <c r="N235" s="186" t="s">
        <v>43</v>
      </c>
      <c r="O235" s="70"/>
      <c r="P235" s="187">
        <f>O235*H235</f>
        <v>0</v>
      </c>
      <c r="Q235" s="187">
        <v>0</v>
      </c>
      <c r="R235" s="187">
        <f>Q235*H235</f>
        <v>0</v>
      </c>
      <c r="S235" s="187">
        <v>0</v>
      </c>
      <c r="T235" s="188">
        <f>S235*H235</f>
        <v>0</v>
      </c>
      <c r="AR235" s="189" t="s">
        <v>184</v>
      </c>
      <c r="AT235" s="189" t="s">
        <v>179</v>
      </c>
      <c r="AU235" s="189" t="s">
        <v>81</v>
      </c>
      <c r="AY235" s="18" t="s">
        <v>177</v>
      </c>
      <c r="BE235" s="190">
        <f>IF(N235="základní",J235,0)</f>
        <v>0</v>
      </c>
      <c r="BF235" s="190">
        <f>IF(N235="snížená",J235,0)</f>
        <v>0</v>
      </c>
      <c r="BG235" s="190">
        <f>IF(N235="zákl. přenesená",J235,0)</f>
        <v>0</v>
      </c>
      <c r="BH235" s="190">
        <f>IF(N235="sníž. přenesená",J235,0)</f>
        <v>0</v>
      </c>
      <c r="BI235" s="190">
        <f>IF(N235="nulová",J235,0)</f>
        <v>0</v>
      </c>
      <c r="BJ235" s="18" t="s">
        <v>79</v>
      </c>
      <c r="BK235" s="190">
        <f>ROUND(I235*H235,2)</f>
        <v>0</v>
      </c>
      <c r="BL235" s="18" t="s">
        <v>184</v>
      </c>
      <c r="BM235" s="189" t="s">
        <v>2037</v>
      </c>
    </row>
    <row r="236" spans="2:65" s="1" customFormat="1" ht="16.5" customHeight="1">
      <c r="B236" s="177"/>
      <c r="C236" s="178" t="s">
        <v>1160</v>
      </c>
      <c r="D236" s="178" t="s">
        <v>179</v>
      </c>
      <c r="E236" s="179" t="s">
        <v>2917</v>
      </c>
      <c r="F236" s="180" t="s">
        <v>4452</v>
      </c>
      <c r="G236" s="181" t="s">
        <v>3930</v>
      </c>
      <c r="H236" s="182">
        <v>108</v>
      </c>
      <c r="I236" s="183"/>
      <c r="J236" s="184">
        <f>ROUND(I236*H236,2)</f>
        <v>0</v>
      </c>
      <c r="K236" s="180" t="s">
        <v>3</v>
      </c>
      <c r="L236" s="37"/>
      <c r="M236" s="185" t="s">
        <v>3</v>
      </c>
      <c r="N236" s="186" t="s">
        <v>43</v>
      </c>
      <c r="O236" s="70"/>
      <c r="P236" s="187">
        <f>O236*H236</f>
        <v>0</v>
      </c>
      <c r="Q236" s="187">
        <v>0</v>
      </c>
      <c r="R236" s="187">
        <f>Q236*H236</f>
        <v>0</v>
      </c>
      <c r="S236" s="187">
        <v>0</v>
      </c>
      <c r="T236" s="188">
        <f>S236*H236</f>
        <v>0</v>
      </c>
      <c r="AR236" s="189" t="s">
        <v>184</v>
      </c>
      <c r="AT236" s="189" t="s">
        <v>179</v>
      </c>
      <c r="AU236" s="189" t="s">
        <v>81</v>
      </c>
      <c r="AY236" s="18" t="s">
        <v>177</v>
      </c>
      <c r="BE236" s="190">
        <f>IF(N236="základní",J236,0)</f>
        <v>0</v>
      </c>
      <c r="BF236" s="190">
        <f>IF(N236="snížená",J236,0)</f>
        <v>0</v>
      </c>
      <c r="BG236" s="190">
        <f>IF(N236="zákl. přenesená",J236,0)</f>
        <v>0</v>
      </c>
      <c r="BH236" s="190">
        <f>IF(N236="sníž. přenesená",J236,0)</f>
        <v>0</v>
      </c>
      <c r="BI236" s="190">
        <f>IF(N236="nulová",J236,0)</f>
        <v>0</v>
      </c>
      <c r="BJ236" s="18" t="s">
        <v>79</v>
      </c>
      <c r="BK236" s="190">
        <f>ROUND(I236*H236,2)</f>
        <v>0</v>
      </c>
      <c r="BL236" s="18" t="s">
        <v>184</v>
      </c>
      <c r="BM236" s="189" t="s">
        <v>2048</v>
      </c>
    </row>
    <row r="237" spans="2:65" s="1" customFormat="1" ht="16.5" customHeight="1">
      <c r="B237" s="177"/>
      <c r="C237" s="178" t="s">
        <v>1176</v>
      </c>
      <c r="D237" s="178" t="s">
        <v>179</v>
      </c>
      <c r="E237" s="179" t="s">
        <v>2921</v>
      </c>
      <c r="F237" s="180" t="s">
        <v>4453</v>
      </c>
      <c r="G237" s="181" t="s">
        <v>3930</v>
      </c>
      <c r="H237" s="182">
        <v>108</v>
      </c>
      <c r="I237" s="183"/>
      <c r="J237" s="184">
        <f>ROUND(I237*H237,2)</f>
        <v>0</v>
      </c>
      <c r="K237" s="180" t="s">
        <v>3</v>
      </c>
      <c r="L237" s="37"/>
      <c r="M237" s="185" t="s">
        <v>3</v>
      </c>
      <c r="N237" s="186" t="s">
        <v>43</v>
      </c>
      <c r="O237" s="70"/>
      <c r="P237" s="187">
        <f>O237*H237</f>
        <v>0</v>
      </c>
      <c r="Q237" s="187">
        <v>0</v>
      </c>
      <c r="R237" s="187">
        <f>Q237*H237</f>
        <v>0</v>
      </c>
      <c r="S237" s="187">
        <v>0</v>
      </c>
      <c r="T237" s="188">
        <f>S237*H237</f>
        <v>0</v>
      </c>
      <c r="AR237" s="189" t="s">
        <v>184</v>
      </c>
      <c r="AT237" s="189" t="s">
        <v>179</v>
      </c>
      <c r="AU237" s="189" t="s">
        <v>81</v>
      </c>
      <c r="AY237" s="18" t="s">
        <v>177</v>
      </c>
      <c r="BE237" s="190">
        <f>IF(N237="základní",J237,0)</f>
        <v>0</v>
      </c>
      <c r="BF237" s="190">
        <f>IF(N237="snížená",J237,0)</f>
        <v>0</v>
      </c>
      <c r="BG237" s="190">
        <f>IF(N237="zákl. přenesená",J237,0)</f>
        <v>0</v>
      </c>
      <c r="BH237" s="190">
        <f>IF(N237="sníž. přenesená",J237,0)</f>
        <v>0</v>
      </c>
      <c r="BI237" s="190">
        <f>IF(N237="nulová",J237,0)</f>
        <v>0</v>
      </c>
      <c r="BJ237" s="18" t="s">
        <v>79</v>
      </c>
      <c r="BK237" s="190">
        <f>ROUND(I237*H237,2)</f>
        <v>0</v>
      </c>
      <c r="BL237" s="18" t="s">
        <v>184</v>
      </c>
      <c r="BM237" s="189" t="s">
        <v>2058</v>
      </c>
    </row>
    <row r="238" spans="2:65" s="1" customFormat="1" ht="16.5" customHeight="1">
      <c r="B238" s="177"/>
      <c r="C238" s="178" t="s">
        <v>1185</v>
      </c>
      <c r="D238" s="178" t="s">
        <v>179</v>
      </c>
      <c r="E238" s="179" t="s">
        <v>2927</v>
      </c>
      <c r="F238" s="180" t="s">
        <v>4454</v>
      </c>
      <c r="G238" s="181" t="s">
        <v>3930</v>
      </c>
      <c r="H238" s="182">
        <v>50</v>
      </c>
      <c r="I238" s="183"/>
      <c r="J238" s="184">
        <f>ROUND(I238*H238,2)</f>
        <v>0</v>
      </c>
      <c r="K238" s="180" t="s">
        <v>3</v>
      </c>
      <c r="L238" s="37"/>
      <c r="M238" s="185" t="s">
        <v>3</v>
      </c>
      <c r="N238" s="186" t="s">
        <v>43</v>
      </c>
      <c r="O238" s="70"/>
      <c r="P238" s="187">
        <f>O238*H238</f>
        <v>0</v>
      </c>
      <c r="Q238" s="187">
        <v>0</v>
      </c>
      <c r="R238" s="187">
        <f>Q238*H238</f>
        <v>0</v>
      </c>
      <c r="S238" s="187">
        <v>0</v>
      </c>
      <c r="T238" s="188">
        <f>S238*H238</f>
        <v>0</v>
      </c>
      <c r="AR238" s="189" t="s">
        <v>184</v>
      </c>
      <c r="AT238" s="189" t="s">
        <v>179</v>
      </c>
      <c r="AU238" s="189" t="s">
        <v>81</v>
      </c>
      <c r="AY238" s="18" t="s">
        <v>177</v>
      </c>
      <c r="BE238" s="190">
        <f>IF(N238="základní",J238,0)</f>
        <v>0</v>
      </c>
      <c r="BF238" s="190">
        <f>IF(N238="snížená",J238,0)</f>
        <v>0</v>
      </c>
      <c r="BG238" s="190">
        <f>IF(N238="zákl. přenesená",J238,0)</f>
        <v>0</v>
      </c>
      <c r="BH238" s="190">
        <f>IF(N238="sníž. přenesená",J238,0)</f>
        <v>0</v>
      </c>
      <c r="BI238" s="190">
        <f>IF(N238="nulová",J238,0)</f>
        <v>0</v>
      </c>
      <c r="BJ238" s="18" t="s">
        <v>79</v>
      </c>
      <c r="BK238" s="190">
        <f>ROUND(I238*H238,2)</f>
        <v>0</v>
      </c>
      <c r="BL238" s="18" t="s">
        <v>184</v>
      </c>
      <c r="BM238" s="189" t="s">
        <v>2067</v>
      </c>
    </row>
    <row r="239" spans="2:65" s="1" customFormat="1" ht="16.5" customHeight="1">
      <c r="B239" s="177"/>
      <c r="C239" s="178" t="s">
        <v>1199</v>
      </c>
      <c r="D239" s="178" t="s">
        <v>179</v>
      </c>
      <c r="E239" s="179" t="s">
        <v>2939</v>
      </c>
      <c r="F239" s="180" t="s">
        <v>4370</v>
      </c>
      <c r="G239" s="181" t="s">
        <v>3930</v>
      </c>
      <c r="H239" s="182">
        <v>50</v>
      </c>
      <c r="I239" s="183"/>
      <c r="J239" s="184">
        <f>ROUND(I239*H239,2)</f>
        <v>0</v>
      </c>
      <c r="K239" s="180" t="s">
        <v>3</v>
      </c>
      <c r="L239" s="37"/>
      <c r="M239" s="185" t="s">
        <v>3</v>
      </c>
      <c r="N239" s="186" t="s">
        <v>43</v>
      </c>
      <c r="O239" s="70"/>
      <c r="P239" s="187">
        <f>O239*H239</f>
        <v>0</v>
      </c>
      <c r="Q239" s="187">
        <v>0</v>
      </c>
      <c r="R239" s="187">
        <f>Q239*H239</f>
        <v>0</v>
      </c>
      <c r="S239" s="187">
        <v>0</v>
      </c>
      <c r="T239" s="188">
        <f>S239*H239</f>
        <v>0</v>
      </c>
      <c r="AR239" s="189" t="s">
        <v>184</v>
      </c>
      <c r="AT239" s="189" t="s">
        <v>179</v>
      </c>
      <c r="AU239" s="189" t="s">
        <v>81</v>
      </c>
      <c r="AY239" s="18" t="s">
        <v>177</v>
      </c>
      <c r="BE239" s="190">
        <f>IF(N239="základní",J239,0)</f>
        <v>0</v>
      </c>
      <c r="BF239" s="190">
        <f>IF(N239="snížená",J239,0)</f>
        <v>0</v>
      </c>
      <c r="BG239" s="190">
        <f>IF(N239="zákl. přenesená",J239,0)</f>
        <v>0</v>
      </c>
      <c r="BH239" s="190">
        <f>IF(N239="sníž. přenesená",J239,0)</f>
        <v>0</v>
      </c>
      <c r="BI239" s="190">
        <f>IF(N239="nulová",J239,0)</f>
        <v>0</v>
      </c>
      <c r="BJ239" s="18" t="s">
        <v>79</v>
      </c>
      <c r="BK239" s="190">
        <f>ROUND(I239*H239,2)</f>
        <v>0</v>
      </c>
      <c r="BL239" s="18" t="s">
        <v>184</v>
      </c>
      <c r="BM239" s="189" t="s">
        <v>2077</v>
      </c>
    </row>
    <row r="240" spans="2:63" s="11" customFormat="1" ht="22.8" customHeight="1">
      <c r="B240" s="164"/>
      <c r="D240" s="165" t="s">
        <v>71</v>
      </c>
      <c r="E240" s="175" t="s">
        <v>4176</v>
      </c>
      <c r="F240" s="175" t="s">
        <v>4455</v>
      </c>
      <c r="I240" s="167"/>
      <c r="J240" s="176">
        <f>BK240</f>
        <v>0</v>
      </c>
      <c r="L240" s="164"/>
      <c r="M240" s="169"/>
      <c r="N240" s="170"/>
      <c r="O240" s="170"/>
      <c r="P240" s="171">
        <f>SUM(P241:P243)</f>
        <v>0</v>
      </c>
      <c r="Q240" s="170"/>
      <c r="R240" s="171">
        <f>SUM(R241:R243)</f>
        <v>0</v>
      </c>
      <c r="S240" s="170"/>
      <c r="T240" s="172">
        <f>SUM(T241:T243)</f>
        <v>0</v>
      </c>
      <c r="AR240" s="165" t="s">
        <v>79</v>
      </c>
      <c r="AT240" s="173" t="s">
        <v>71</v>
      </c>
      <c r="AU240" s="173" t="s">
        <v>79</v>
      </c>
      <c r="AY240" s="165" t="s">
        <v>177</v>
      </c>
      <c r="BK240" s="174">
        <f>SUM(BK241:BK243)</f>
        <v>0</v>
      </c>
    </row>
    <row r="241" spans="2:65" s="1" customFormat="1" ht="16.5" customHeight="1">
      <c r="B241" s="177"/>
      <c r="C241" s="178" t="s">
        <v>1204</v>
      </c>
      <c r="D241" s="178" t="s">
        <v>179</v>
      </c>
      <c r="E241" s="179" t="s">
        <v>4456</v>
      </c>
      <c r="F241" s="180" t="s">
        <v>4457</v>
      </c>
      <c r="G241" s="181" t="s">
        <v>494</v>
      </c>
      <c r="H241" s="182">
        <v>2400</v>
      </c>
      <c r="I241" s="183"/>
      <c r="J241" s="184">
        <f>ROUND(I241*H241,2)</f>
        <v>0</v>
      </c>
      <c r="K241" s="180" t="s">
        <v>3</v>
      </c>
      <c r="L241" s="37"/>
      <c r="M241" s="185" t="s">
        <v>3</v>
      </c>
      <c r="N241" s="186" t="s">
        <v>43</v>
      </c>
      <c r="O241" s="70"/>
      <c r="P241" s="187">
        <f>O241*H241</f>
        <v>0</v>
      </c>
      <c r="Q241" s="187">
        <v>0</v>
      </c>
      <c r="R241" s="187">
        <f>Q241*H241</f>
        <v>0</v>
      </c>
      <c r="S241" s="187">
        <v>0</v>
      </c>
      <c r="T241" s="188">
        <f>S241*H241</f>
        <v>0</v>
      </c>
      <c r="AR241" s="189" t="s">
        <v>184</v>
      </c>
      <c r="AT241" s="189" t="s">
        <v>179</v>
      </c>
      <c r="AU241" s="189" t="s">
        <v>81</v>
      </c>
      <c r="AY241" s="18" t="s">
        <v>177</v>
      </c>
      <c r="BE241" s="190">
        <f>IF(N241="základní",J241,0)</f>
        <v>0</v>
      </c>
      <c r="BF241" s="190">
        <f>IF(N241="snížená",J241,0)</f>
        <v>0</v>
      </c>
      <c r="BG241" s="190">
        <f>IF(N241="zákl. přenesená",J241,0)</f>
        <v>0</v>
      </c>
      <c r="BH241" s="190">
        <f>IF(N241="sníž. přenesená",J241,0)</f>
        <v>0</v>
      </c>
      <c r="BI241" s="190">
        <f>IF(N241="nulová",J241,0)</f>
        <v>0</v>
      </c>
      <c r="BJ241" s="18" t="s">
        <v>79</v>
      </c>
      <c r="BK241" s="190">
        <f>ROUND(I241*H241,2)</f>
        <v>0</v>
      </c>
      <c r="BL241" s="18" t="s">
        <v>184</v>
      </c>
      <c r="BM241" s="189" t="s">
        <v>2087</v>
      </c>
    </row>
    <row r="242" spans="2:65" s="1" customFormat="1" ht="16.5" customHeight="1">
      <c r="B242" s="177"/>
      <c r="C242" s="178" t="s">
        <v>1209</v>
      </c>
      <c r="D242" s="178" t="s">
        <v>179</v>
      </c>
      <c r="E242" s="179" t="s">
        <v>4458</v>
      </c>
      <c r="F242" s="180" t="s">
        <v>4459</v>
      </c>
      <c r="G242" s="181" t="s">
        <v>494</v>
      </c>
      <c r="H242" s="182">
        <v>1460</v>
      </c>
      <c r="I242" s="183"/>
      <c r="J242" s="184">
        <f>ROUND(I242*H242,2)</f>
        <v>0</v>
      </c>
      <c r="K242" s="180" t="s">
        <v>3</v>
      </c>
      <c r="L242" s="37"/>
      <c r="M242" s="185" t="s">
        <v>3</v>
      </c>
      <c r="N242" s="186" t="s">
        <v>43</v>
      </c>
      <c r="O242" s="70"/>
      <c r="P242" s="187">
        <f>O242*H242</f>
        <v>0</v>
      </c>
      <c r="Q242" s="187">
        <v>0</v>
      </c>
      <c r="R242" s="187">
        <f>Q242*H242</f>
        <v>0</v>
      </c>
      <c r="S242" s="187">
        <v>0</v>
      </c>
      <c r="T242" s="188">
        <f>S242*H242</f>
        <v>0</v>
      </c>
      <c r="AR242" s="189" t="s">
        <v>184</v>
      </c>
      <c r="AT242" s="189" t="s">
        <v>179</v>
      </c>
      <c r="AU242" s="189" t="s">
        <v>81</v>
      </c>
      <c r="AY242" s="18" t="s">
        <v>177</v>
      </c>
      <c r="BE242" s="190">
        <f>IF(N242="základní",J242,0)</f>
        <v>0</v>
      </c>
      <c r="BF242" s="190">
        <f>IF(N242="snížená",J242,0)</f>
        <v>0</v>
      </c>
      <c r="BG242" s="190">
        <f>IF(N242="zákl. přenesená",J242,0)</f>
        <v>0</v>
      </c>
      <c r="BH242" s="190">
        <f>IF(N242="sníž. přenesená",J242,0)</f>
        <v>0</v>
      </c>
      <c r="BI242" s="190">
        <f>IF(N242="nulová",J242,0)</f>
        <v>0</v>
      </c>
      <c r="BJ242" s="18" t="s">
        <v>79</v>
      </c>
      <c r="BK242" s="190">
        <f>ROUND(I242*H242,2)</f>
        <v>0</v>
      </c>
      <c r="BL242" s="18" t="s">
        <v>184</v>
      </c>
      <c r="BM242" s="189" t="s">
        <v>2097</v>
      </c>
    </row>
    <row r="243" spans="2:65" s="1" customFormat="1" ht="16.5" customHeight="1">
      <c r="B243" s="177"/>
      <c r="C243" s="178" t="s">
        <v>1224</v>
      </c>
      <c r="D243" s="178" t="s">
        <v>179</v>
      </c>
      <c r="E243" s="179" t="s">
        <v>4460</v>
      </c>
      <c r="F243" s="180" t="s">
        <v>4461</v>
      </c>
      <c r="G243" s="181" t="s">
        <v>494</v>
      </c>
      <c r="H243" s="182">
        <v>970</v>
      </c>
      <c r="I243" s="183"/>
      <c r="J243" s="184">
        <f>ROUND(I243*H243,2)</f>
        <v>0</v>
      </c>
      <c r="K243" s="180" t="s">
        <v>3</v>
      </c>
      <c r="L243" s="37"/>
      <c r="M243" s="185" t="s">
        <v>3</v>
      </c>
      <c r="N243" s="186" t="s">
        <v>43</v>
      </c>
      <c r="O243" s="70"/>
      <c r="P243" s="187">
        <f>O243*H243</f>
        <v>0</v>
      </c>
      <c r="Q243" s="187">
        <v>0</v>
      </c>
      <c r="R243" s="187">
        <f>Q243*H243</f>
        <v>0</v>
      </c>
      <c r="S243" s="187">
        <v>0</v>
      </c>
      <c r="T243" s="188">
        <f>S243*H243</f>
        <v>0</v>
      </c>
      <c r="AR243" s="189" t="s">
        <v>184</v>
      </c>
      <c r="AT243" s="189" t="s">
        <v>179</v>
      </c>
      <c r="AU243" s="189" t="s">
        <v>81</v>
      </c>
      <c r="AY243" s="18" t="s">
        <v>177</v>
      </c>
      <c r="BE243" s="190">
        <f>IF(N243="základní",J243,0)</f>
        <v>0</v>
      </c>
      <c r="BF243" s="190">
        <f>IF(N243="snížená",J243,0)</f>
        <v>0</v>
      </c>
      <c r="BG243" s="190">
        <f>IF(N243="zákl. přenesená",J243,0)</f>
        <v>0</v>
      </c>
      <c r="BH243" s="190">
        <f>IF(N243="sníž. přenesená",J243,0)</f>
        <v>0</v>
      </c>
      <c r="BI243" s="190">
        <f>IF(N243="nulová",J243,0)</f>
        <v>0</v>
      </c>
      <c r="BJ243" s="18" t="s">
        <v>79</v>
      </c>
      <c r="BK243" s="190">
        <f>ROUND(I243*H243,2)</f>
        <v>0</v>
      </c>
      <c r="BL243" s="18" t="s">
        <v>184</v>
      </c>
      <c r="BM243" s="189" t="s">
        <v>2107</v>
      </c>
    </row>
    <row r="244" spans="2:63" s="11" customFormat="1" ht="22.8" customHeight="1">
      <c r="B244" s="164"/>
      <c r="D244" s="165" t="s">
        <v>71</v>
      </c>
      <c r="E244" s="175" t="s">
        <v>4013</v>
      </c>
      <c r="F244" s="175" t="s">
        <v>4349</v>
      </c>
      <c r="I244" s="167"/>
      <c r="J244" s="176">
        <f>BK244</f>
        <v>0</v>
      </c>
      <c r="L244" s="164"/>
      <c r="M244" s="169"/>
      <c r="N244" s="170"/>
      <c r="O244" s="170"/>
      <c r="P244" s="171">
        <f>SUM(P245:P247)</f>
        <v>0</v>
      </c>
      <c r="Q244" s="170"/>
      <c r="R244" s="171">
        <f>SUM(R245:R247)</f>
        <v>0</v>
      </c>
      <c r="S244" s="170"/>
      <c r="T244" s="172">
        <f>SUM(T245:T247)</f>
        <v>0</v>
      </c>
      <c r="AR244" s="165" t="s">
        <v>79</v>
      </c>
      <c r="AT244" s="173" t="s">
        <v>71</v>
      </c>
      <c r="AU244" s="173" t="s">
        <v>79</v>
      </c>
      <c r="AY244" s="165" t="s">
        <v>177</v>
      </c>
      <c r="BK244" s="174">
        <f>SUM(BK245:BK247)</f>
        <v>0</v>
      </c>
    </row>
    <row r="245" spans="2:65" s="1" customFormat="1" ht="16.5" customHeight="1">
      <c r="B245" s="177"/>
      <c r="C245" s="178" t="s">
        <v>1243</v>
      </c>
      <c r="D245" s="178" t="s">
        <v>179</v>
      </c>
      <c r="E245" s="179" t="s">
        <v>4462</v>
      </c>
      <c r="F245" s="180" t="s">
        <v>4463</v>
      </c>
      <c r="G245" s="181" t="s">
        <v>494</v>
      </c>
      <c r="H245" s="182">
        <v>2400</v>
      </c>
      <c r="I245" s="183"/>
      <c r="J245" s="184">
        <f>ROUND(I245*H245,2)</f>
        <v>0</v>
      </c>
      <c r="K245" s="180" t="s">
        <v>3</v>
      </c>
      <c r="L245" s="37"/>
      <c r="M245" s="185" t="s">
        <v>3</v>
      </c>
      <c r="N245" s="186" t="s">
        <v>43</v>
      </c>
      <c r="O245" s="70"/>
      <c r="P245" s="187">
        <f>O245*H245</f>
        <v>0</v>
      </c>
      <c r="Q245" s="187">
        <v>0</v>
      </c>
      <c r="R245" s="187">
        <f>Q245*H245</f>
        <v>0</v>
      </c>
      <c r="S245" s="187">
        <v>0</v>
      </c>
      <c r="T245" s="188">
        <f>S245*H245</f>
        <v>0</v>
      </c>
      <c r="AR245" s="189" t="s">
        <v>184</v>
      </c>
      <c r="AT245" s="189" t="s">
        <v>179</v>
      </c>
      <c r="AU245" s="189" t="s">
        <v>81</v>
      </c>
      <c r="AY245" s="18" t="s">
        <v>177</v>
      </c>
      <c r="BE245" s="190">
        <f>IF(N245="základní",J245,0)</f>
        <v>0</v>
      </c>
      <c r="BF245" s="190">
        <f>IF(N245="snížená",J245,0)</f>
        <v>0</v>
      </c>
      <c r="BG245" s="190">
        <f>IF(N245="zákl. přenesená",J245,0)</f>
        <v>0</v>
      </c>
      <c r="BH245" s="190">
        <f>IF(N245="sníž. přenesená",J245,0)</f>
        <v>0</v>
      </c>
      <c r="BI245" s="190">
        <f>IF(N245="nulová",J245,0)</f>
        <v>0</v>
      </c>
      <c r="BJ245" s="18" t="s">
        <v>79</v>
      </c>
      <c r="BK245" s="190">
        <f>ROUND(I245*H245,2)</f>
        <v>0</v>
      </c>
      <c r="BL245" s="18" t="s">
        <v>184</v>
      </c>
      <c r="BM245" s="189" t="s">
        <v>2119</v>
      </c>
    </row>
    <row r="246" spans="2:65" s="1" customFormat="1" ht="16.5" customHeight="1">
      <c r="B246" s="177"/>
      <c r="C246" s="178" t="s">
        <v>1257</v>
      </c>
      <c r="D246" s="178" t="s">
        <v>179</v>
      </c>
      <c r="E246" s="179" t="s">
        <v>4464</v>
      </c>
      <c r="F246" s="180" t="s">
        <v>4465</v>
      </c>
      <c r="G246" s="181" t="s">
        <v>494</v>
      </c>
      <c r="H246" s="182">
        <v>1460</v>
      </c>
      <c r="I246" s="183"/>
      <c r="J246" s="184">
        <f>ROUND(I246*H246,2)</f>
        <v>0</v>
      </c>
      <c r="K246" s="180" t="s">
        <v>3</v>
      </c>
      <c r="L246" s="37"/>
      <c r="M246" s="185" t="s">
        <v>3</v>
      </c>
      <c r="N246" s="186" t="s">
        <v>43</v>
      </c>
      <c r="O246" s="70"/>
      <c r="P246" s="187">
        <f>O246*H246</f>
        <v>0</v>
      </c>
      <c r="Q246" s="187">
        <v>0</v>
      </c>
      <c r="R246" s="187">
        <f>Q246*H246</f>
        <v>0</v>
      </c>
      <c r="S246" s="187">
        <v>0</v>
      </c>
      <c r="T246" s="188">
        <f>S246*H246</f>
        <v>0</v>
      </c>
      <c r="AR246" s="189" t="s">
        <v>184</v>
      </c>
      <c r="AT246" s="189" t="s">
        <v>179</v>
      </c>
      <c r="AU246" s="189" t="s">
        <v>81</v>
      </c>
      <c r="AY246" s="18" t="s">
        <v>177</v>
      </c>
      <c r="BE246" s="190">
        <f>IF(N246="základní",J246,0)</f>
        <v>0</v>
      </c>
      <c r="BF246" s="190">
        <f>IF(N246="snížená",J246,0)</f>
        <v>0</v>
      </c>
      <c r="BG246" s="190">
        <f>IF(N246="zákl. přenesená",J246,0)</f>
        <v>0</v>
      </c>
      <c r="BH246" s="190">
        <f>IF(N246="sníž. přenesená",J246,0)</f>
        <v>0</v>
      </c>
      <c r="BI246" s="190">
        <f>IF(N246="nulová",J246,0)</f>
        <v>0</v>
      </c>
      <c r="BJ246" s="18" t="s">
        <v>79</v>
      </c>
      <c r="BK246" s="190">
        <f>ROUND(I246*H246,2)</f>
        <v>0</v>
      </c>
      <c r="BL246" s="18" t="s">
        <v>184</v>
      </c>
      <c r="BM246" s="189" t="s">
        <v>2129</v>
      </c>
    </row>
    <row r="247" spans="2:65" s="1" customFormat="1" ht="16.5" customHeight="1">
      <c r="B247" s="177"/>
      <c r="C247" s="178" t="s">
        <v>1263</v>
      </c>
      <c r="D247" s="178" t="s">
        <v>179</v>
      </c>
      <c r="E247" s="179" t="s">
        <v>4466</v>
      </c>
      <c r="F247" s="180" t="s">
        <v>4467</v>
      </c>
      <c r="G247" s="181" t="s">
        <v>494</v>
      </c>
      <c r="H247" s="182">
        <v>970</v>
      </c>
      <c r="I247" s="183"/>
      <c r="J247" s="184">
        <f>ROUND(I247*H247,2)</f>
        <v>0</v>
      </c>
      <c r="K247" s="180" t="s">
        <v>3</v>
      </c>
      <c r="L247" s="37"/>
      <c r="M247" s="185" t="s">
        <v>3</v>
      </c>
      <c r="N247" s="186" t="s">
        <v>43</v>
      </c>
      <c r="O247" s="70"/>
      <c r="P247" s="187">
        <f>O247*H247</f>
        <v>0</v>
      </c>
      <c r="Q247" s="187">
        <v>0</v>
      </c>
      <c r="R247" s="187">
        <f>Q247*H247</f>
        <v>0</v>
      </c>
      <c r="S247" s="187">
        <v>0</v>
      </c>
      <c r="T247" s="188">
        <f>S247*H247</f>
        <v>0</v>
      </c>
      <c r="AR247" s="189" t="s">
        <v>184</v>
      </c>
      <c r="AT247" s="189" t="s">
        <v>179</v>
      </c>
      <c r="AU247" s="189" t="s">
        <v>81</v>
      </c>
      <c r="AY247" s="18" t="s">
        <v>177</v>
      </c>
      <c r="BE247" s="190">
        <f>IF(N247="základní",J247,0)</f>
        <v>0</v>
      </c>
      <c r="BF247" s="190">
        <f>IF(N247="snížená",J247,0)</f>
        <v>0</v>
      </c>
      <c r="BG247" s="190">
        <f>IF(N247="zákl. přenesená",J247,0)</f>
        <v>0</v>
      </c>
      <c r="BH247" s="190">
        <f>IF(N247="sníž. přenesená",J247,0)</f>
        <v>0</v>
      </c>
      <c r="BI247" s="190">
        <f>IF(N247="nulová",J247,0)</f>
        <v>0</v>
      </c>
      <c r="BJ247" s="18" t="s">
        <v>79</v>
      </c>
      <c r="BK247" s="190">
        <f>ROUND(I247*H247,2)</f>
        <v>0</v>
      </c>
      <c r="BL247" s="18" t="s">
        <v>184</v>
      </c>
      <c r="BM247" s="189" t="s">
        <v>2138</v>
      </c>
    </row>
    <row r="248" spans="2:63" s="11" customFormat="1" ht="22.8" customHeight="1">
      <c r="B248" s="164"/>
      <c r="D248" s="165" t="s">
        <v>71</v>
      </c>
      <c r="E248" s="175" t="s">
        <v>4085</v>
      </c>
      <c r="F248" s="175" t="s">
        <v>4389</v>
      </c>
      <c r="I248" s="167"/>
      <c r="J248" s="176">
        <f>BK248</f>
        <v>0</v>
      </c>
      <c r="L248" s="164"/>
      <c r="M248" s="169"/>
      <c r="N248" s="170"/>
      <c r="O248" s="170"/>
      <c r="P248" s="171">
        <f>SUM(P249:P259)</f>
        <v>0</v>
      </c>
      <c r="Q248" s="170"/>
      <c r="R248" s="171">
        <f>SUM(R249:R259)</f>
        <v>0</v>
      </c>
      <c r="S248" s="170"/>
      <c r="T248" s="172">
        <f>SUM(T249:T259)</f>
        <v>0</v>
      </c>
      <c r="AR248" s="165" t="s">
        <v>79</v>
      </c>
      <c r="AT248" s="173" t="s">
        <v>71</v>
      </c>
      <c r="AU248" s="173" t="s">
        <v>79</v>
      </c>
      <c r="AY248" s="165" t="s">
        <v>177</v>
      </c>
      <c r="BK248" s="174">
        <f>SUM(BK249:BK259)</f>
        <v>0</v>
      </c>
    </row>
    <row r="249" spans="2:65" s="1" customFormat="1" ht="24" customHeight="1">
      <c r="B249" s="177"/>
      <c r="C249" s="178" t="s">
        <v>1269</v>
      </c>
      <c r="D249" s="178" t="s">
        <v>179</v>
      </c>
      <c r="E249" s="179" t="s">
        <v>4468</v>
      </c>
      <c r="F249" s="180" t="s">
        <v>4391</v>
      </c>
      <c r="G249" s="181" t="s">
        <v>4315</v>
      </c>
      <c r="H249" s="182">
        <v>1</v>
      </c>
      <c r="I249" s="183"/>
      <c r="J249" s="184">
        <f>ROUND(I249*H249,2)</f>
        <v>0</v>
      </c>
      <c r="K249" s="180" t="s">
        <v>3</v>
      </c>
      <c r="L249" s="37"/>
      <c r="M249" s="185" t="s">
        <v>3</v>
      </c>
      <c r="N249" s="186" t="s">
        <v>43</v>
      </c>
      <c r="O249" s="70"/>
      <c r="P249" s="187">
        <f>O249*H249</f>
        <v>0</v>
      </c>
      <c r="Q249" s="187">
        <v>0</v>
      </c>
      <c r="R249" s="187">
        <f>Q249*H249</f>
        <v>0</v>
      </c>
      <c r="S249" s="187">
        <v>0</v>
      </c>
      <c r="T249" s="188">
        <f>S249*H249</f>
        <v>0</v>
      </c>
      <c r="AR249" s="189" t="s">
        <v>184</v>
      </c>
      <c r="AT249" s="189" t="s">
        <v>179</v>
      </c>
      <c r="AU249" s="189" t="s">
        <v>81</v>
      </c>
      <c r="AY249" s="18" t="s">
        <v>177</v>
      </c>
      <c r="BE249" s="190">
        <f>IF(N249="základní",J249,0)</f>
        <v>0</v>
      </c>
      <c r="BF249" s="190">
        <f>IF(N249="snížená",J249,0)</f>
        <v>0</v>
      </c>
      <c r="BG249" s="190">
        <f>IF(N249="zákl. přenesená",J249,0)</f>
        <v>0</v>
      </c>
      <c r="BH249" s="190">
        <f>IF(N249="sníž. přenesená",J249,0)</f>
        <v>0</v>
      </c>
      <c r="BI249" s="190">
        <f>IF(N249="nulová",J249,0)</f>
        <v>0</v>
      </c>
      <c r="BJ249" s="18" t="s">
        <v>79</v>
      </c>
      <c r="BK249" s="190">
        <f>ROUND(I249*H249,2)</f>
        <v>0</v>
      </c>
      <c r="BL249" s="18" t="s">
        <v>184</v>
      </c>
      <c r="BM249" s="189" t="s">
        <v>2148</v>
      </c>
    </row>
    <row r="250" spans="2:65" s="1" customFormat="1" ht="16.5" customHeight="1">
      <c r="B250" s="177"/>
      <c r="C250" s="178" t="s">
        <v>1274</v>
      </c>
      <c r="D250" s="178" t="s">
        <v>179</v>
      </c>
      <c r="E250" s="179" t="s">
        <v>4469</v>
      </c>
      <c r="F250" s="180" t="s">
        <v>4470</v>
      </c>
      <c r="G250" s="181" t="s">
        <v>3930</v>
      </c>
      <c r="H250" s="182">
        <v>1</v>
      </c>
      <c r="I250" s="183"/>
      <c r="J250" s="184">
        <f>ROUND(I250*H250,2)</f>
        <v>0</v>
      </c>
      <c r="K250" s="180" t="s">
        <v>3</v>
      </c>
      <c r="L250" s="37"/>
      <c r="M250" s="185" t="s">
        <v>3</v>
      </c>
      <c r="N250" s="186" t="s">
        <v>43</v>
      </c>
      <c r="O250" s="70"/>
      <c r="P250" s="187">
        <f>O250*H250</f>
        <v>0</v>
      </c>
      <c r="Q250" s="187">
        <v>0</v>
      </c>
      <c r="R250" s="187">
        <f>Q250*H250</f>
        <v>0</v>
      </c>
      <c r="S250" s="187">
        <v>0</v>
      </c>
      <c r="T250" s="188">
        <f>S250*H250</f>
        <v>0</v>
      </c>
      <c r="AR250" s="189" t="s">
        <v>184</v>
      </c>
      <c r="AT250" s="189" t="s">
        <v>179</v>
      </c>
      <c r="AU250" s="189" t="s">
        <v>81</v>
      </c>
      <c r="AY250" s="18" t="s">
        <v>177</v>
      </c>
      <c r="BE250" s="190">
        <f>IF(N250="základní",J250,0)</f>
        <v>0</v>
      </c>
      <c r="BF250" s="190">
        <f>IF(N250="snížená",J250,0)</f>
        <v>0</v>
      </c>
      <c r="BG250" s="190">
        <f>IF(N250="zákl. přenesená",J250,0)</f>
        <v>0</v>
      </c>
      <c r="BH250" s="190">
        <f>IF(N250="sníž. přenesená",J250,0)</f>
        <v>0</v>
      </c>
      <c r="BI250" s="190">
        <f>IF(N250="nulová",J250,0)</f>
        <v>0</v>
      </c>
      <c r="BJ250" s="18" t="s">
        <v>79</v>
      </c>
      <c r="BK250" s="190">
        <f>ROUND(I250*H250,2)</f>
        <v>0</v>
      </c>
      <c r="BL250" s="18" t="s">
        <v>184</v>
      </c>
      <c r="BM250" s="189" t="s">
        <v>2158</v>
      </c>
    </row>
    <row r="251" spans="2:65" s="1" customFormat="1" ht="16.5" customHeight="1">
      <c r="B251" s="177"/>
      <c r="C251" s="178" t="s">
        <v>1280</v>
      </c>
      <c r="D251" s="178" t="s">
        <v>179</v>
      </c>
      <c r="E251" s="179" t="s">
        <v>4471</v>
      </c>
      <c r="F251" s="180" t="s">
        <v>4472</v>
      </c>
      <c r="G251" s="181" t="s">
        <v>3726</v>
      </c>
      <c r="H251" s="182">
        <v>12</v>
      </c>
      <c r="I251" s="183"/>
      <c r="J251" s="184">
        <f>ROUND(I251*H251,2)</f>
        <v>0</v>
      </c>
      <c r="K251" s="180" t="s">
        <v>3</v>
      </c>
      <c r="L251" s="37"/>
      <c r="M251" s="185" t="s">
        <v>3</v>
      </c>
      <c r="N251" s="186" t="s">
        <v>43</v>
      </c>
      <c r="O251" s="70"/>
      <c r="P251" s="187">
        <f>O251*H251</f>
        <v>0</v>
      </c>
      <c r="Q251" s="187">
        <v>0</v>
      </c>
      <c r="R251" s="187">
        <f>Q251*H251</f>
        <v>0</v>
      </c>
      <c r="S251" s="187">
        <v>0</v>
      </c>
      <c r="T251" s="188">
        <f>S251*H251</f>
        <v>0</v>
      </c>
      <c r="AR251" s="189" t="s">
        <v>184</v>
      </c>
      <c r="AT251" s="189" t="s">
        <v>179</v>
      </c>
      <c r="AU251" s="189" t="s">
        <v>81</v>
      </c>
      <c r="AY251" s="18" t="s">
        <v>177</v>
      </c>
      <c r="BE251" s="190">
        <f>IF(N251="základní",J251,0)</f>
        <v>0</v>
      </c>
      <c r="BF251" s="190">
        <f>IF(N251="snížená",J251,0)</f>
        <v>0</v>
      </c>
      <c r="BG251" s="190">
        <f>IF(N251="zákl. přenesená",J251,0)</f>
        <v>0</v>
      </c>
      <c r="BH251" s="190">
        <f>IF(N251="sníž. přenesená",J251,0)</f>
        <v>0</v>
      </c>
      <c r="BI251" s="190">
        <f>IF(N251="nulová",J251,0)</f>
        <v>0</v>
      </c>
      <c r="BJ251" s="18" t="s">
        <v>79</v>
      </c>
      <c r="BK251" s="190">
        <f>ROUND(I251*H251,2)</f>
        <v>0</v>
      </c>
      <c r="BL251" s="18" t="s">
        <v>184</v>
      </c>
      <c r="BM251" s="189" t="s">
        <v>2168</v>
      </c>
    </row>
    <row r="252" spans="2:65" s="1" customFormat="1" ht="16.5" customHeight="1">
      <c r="B252" s="177"/>
      <c r="C252" s="178" t="s">
        <v>1303</v>
      </c>
      <c r="D252" s="178" t="s">
        <v>179</v>
      </c>
      <c r="E252" s="179" t="s">
        <v>4473</v>
      </c>
      <c r="F252" s="180" t="s">
        <v>4474</v>
      </c>
      <c r="G252" s="181" t="s">
        <v>4406</v>
      </c>
      <c r="H252" s="182">
        <v>1</v>
      </c>
      <c r="I252" s="183"/>
      <c r="J252" s="184">
        <f>ROUND(I252*H252,2)</f>
        <v>0</v>
      </c>
      <c r="K252" s="180" t="s">
        <v>3</v>
      </c>
      <c r="L252" s="37"/>
      <c r="M252" s="185" t="s">
        <v>3</v>
      </c>
      <c r="N252" s="186" t="s">
        <v>43</v>
      </c>
      <c r="O252" s="70"/>
      <c r="P252" s="187">
        <f>O252*H252</f>
        <v>0</v>
      </c>
      <c r="Q252" s="187">
        <v>0</v>
      </c>
      <c r="R252" s="187">
        <f>Q252*H252</f>
        <v>0</v>
      </c>
      <c r="S252" s="187">
        <v>0</v>
      </c>
      <c r="T252" s="188">
        <f>S252*H252</f>
        <v>0</v>
      </c>
      <c r="AR252" s="189" t="s">
        <v>184</v>
      </c>
      <c r="AT252" s="189" t="s">
        <v>179</v>
      </c>
      <c r="AU252" s="189" t="s">
        <v>81</v>
      </c>
      <c r="AY252" s="18" t="s">
        <v>177</v>
      </c>
      <c r="BE252" s="190">
        <f>IF(N252="základní",J252,0)</f>
        <v>0</v>
      </c>
      <c r="BF252" s="190">
        <f>IF(N252="snížená",J252,0)</f>
        <v>0</v>
      </c>
      <c r="BG252" s="190">
        <f>IF(N252="zákl. přenesená",J252,0)</f>
        <v>0</v>
      </c>
      <c r="BH252" s="190">
        <f>IF(N252="sníž. přenesená",J252,0)</f>
        <v>0</v>
      </c>
      <c r="BI252" s="190">
        <f>IF(N252="nulová",J252,0)</f>
        <v>0</v>
      </c>
      <c r="BJ252" s="18" t="s">
        <v>79</v>
      </c>
      <c r="BK252" s="190">
        <f>ROUND(I252*H252,2)</f>
        <v>0</v>
      </c>
      <c r="BL252" s="18" t="s">
        <v>184</v>
      </c>
      <c r="BM252" s="189" t="s">
        <v>2178</v>
      </c>
    </row>
    <row r="253" spans="2:65" s="1" customFormat="1" ht="24" customHeight="1">
      <c r="B253" s="177"/>
      <c r="C253" s="178" t="s">
        <v>1308</v>
      </c>
      <c r="D253" s="178" t="s">
        <v>179</v>
      </c>
      <c r="E253" s="179" t="s">
        <v>4395</v>
      </c>
      <c r="F253" s="180" t="s">
        <v>4396</v>
      </c>
      <c r="G253" s="181" t="s">
        <v>3726</v>
      </c>
      <c r="H253" s="182">
        <v>30</v>
      </c>
      <c r="I253" s="183"/>
      <c r="J253" s="184">
        <f>ROUND(I253*H253,2)</f>
        <v>0</v>
      </c>
      <c r="K253" s="180" t="s">
        <v>3</v>
      </c>
      <c r="L253" s="37"/>
      <c r="M253" s="185" t="s">
        <v>3</v>
      </c>
      <c r="N253" s="186" t="s">
        <v>43</v>
      </c>
      <c r="O253" s="70"/>
      <c r="P253" s="187">
        <f>O253*H253</f>
        <v>0</v>
      </c>
      <c r="Q253" s="187">
        <v>0</v>
      </c>
      <c r="R253" s="187">
        <f>Q253*H253</f>
        <v>0</v>
      </c>
      <c r="S253" s="187">
        <v>0</v>
      </c>
      <c r="T253" s="188">
        <f>S253*H253</f>
        <v>0</v>
      </c>
      <c r="AR253" s="189" t="s">
        <v>184</v>
      </c>
      <c r="AT253" s="189" t="s">
        <v>179</v>
      </c>
      <c r="AU253" s="189" t="s">
        <v>81</v>
      </c>
      <c r="AY253" s="18" t="s">
        <v>177</v>
      </c>
      <c r="BE253" s="190">
        <f>IF(N253="základní",J253,0)</f>
        <v>0</v>
      </c>
      <c r="BF253" s="190">
        <f>IF(N253="snížená",J253,0)</f>
        <v>0</v>
      </c>
      <c r="BG253" s="190">
        <f>IF(N253="zákl. přenesená",J253,0)</f>
        <v>0</v>
      </c>
      <c r="BH253" s="190">
        <f>IF(N253="sníž. přenesená",J253,0)</f>
        <v>0</v>
      </c>
      <c r="BI253" s="190">
        <f>IF(N253="nulová",J253,0)</f>
        <v>0</v>
      </c>
      <c r="BJ253" s="18" t="s">
        <v>79</v>
      </c>
      <c r="BK253" s="190">
        <f>ROUND(I253*H253,2)</f>
        <v>0</v>
      </c>
      <c r="BL253" s="18" t="s">
        <v>184</v>
      </c>
      <c r="BM253" s="189" t="s">
        <v>2187</v>
      </c>
    </row>
    <row r="254" spans="2:65" s="1" customFormat="1" ht="16.5" customHeight="1">
      <c r="B254" s="177"/>
      <c r="C254" s="178" t="s">
        <v>1314</v>
      </c>
      <c r="D254" s="178" t="s">
        <v>179</v>
      </c>
      <c r="E254" s="179" t="s">
        <v>4397</v>
      </c>
      <c r="F254" s="180" t="s">
        <v>4398</v>
      </c>
      <c r="G254" s="181" t="s">
        <v>3726</v>
      </c>
      <c r="H254" s="182">
        <v>20</v>
      </c>
      <c r="I254" s="183"/>
      <c r="J254" s="184">
        <f>ROUND(I254*H254,2)</f>
        <v>0</v>
      </c>
      <c r="K254" s="180" t="s">
        <v>3</v>
      </c>
      <c r="L254" s="37"/>
      <c r="M254" s="185" t="s">
        <v>3</v>
      </c>
      <c r="N254" s="186" t="s">
        <v>43</v>
      </c>
      <c r="O254" s="70"/>
      <c r="P254" s="187">
        <f>O254*H254</f>
        <v>0</v>
      </c>
      <c r="Q254" s="187">
        <v>0</v>
      </c>
      <c r="R254" s="187">
        <f>Q254*H254</f>
        <v>0</v>
      </c>
      <c r="S254" s="187">
        <v>0</v>
      </c>
      <c r="T254" s="188">
        <f>S254*H254</f>
        <v>0</v>
      </c>
      <c r="AR254" s="189" t="s">
        <v>184</v>
      </c>
      <c r="AT254" s="189" t="s">
        <v>179</v>
      </c>
      <c r="AU254" s="189" t="s">
        <v>81</v>
      </c>
      <c r="AY254" s="18" t="s">
        <v>177</v>
      </c>
      <c r="BE254" s="190">
        <f>IF(N254="základní",J254,0)</f>
        <v>0</v>
      </c>
      <c r="BF254" s="190">
        <f>IF(N254="snížená",J254,0)</f>
        <v>0</v>
      </c>
      <c r="BG254" s="190">
        <f>IF(N254="zákl. přenesená",J254,0)</f>
        <v>0</v>
      </c>
      <c r="BH254" s="190">
        <f>IF(N254="sníž. přenesená",J254,0)</f>
        <v>0</v>
      </c>
      <c r="BI254" s="190">
        <f>IF(N254="nulová",J254,0)</f>
        <v>0</v>
      </c>
      <c r="BJ254" s="18" t="s">
        <v>79</v>
      </c>
      <c r="BK254" s="190">
        <f>ROUND(I254*H254,2)</f>
        <v>0</v>
      </c>
      <c r="BL254" s="18" t="s">
        <v>184</v>
      </c>
      <c r="BM254" s="189" t="s">
        <v>2196</v>
      </c>
    </row>
    <row r="255" spans="2:65" s="1" customFormat="1" ht="16.5" customHeight="1">
      <c r="B255" s="177"/>
      <c r="C255" s="178" t="s">
        <v>1322</v>
      </c>
      <c r="D255" s="178" t="s">
        <v>179</v>
      </c>
      <c r="E255" s="179" t="s">
        <v>4399</v>
      </c>
      <c r="F255" s="180" t="s">
        <v>4179</v>
      </c>
      <c r="G255" s="181" t="s">
        <v>3726</v>
      </c>
      <c r="H255" s="182">
        <v>30</v>
      </c>
      <c r="I255" s="183"/>
      <c r="J255" s="184">
        <f>ROUND(I255*H255,2)</f>
        <v>0</v>
      </c>
      <c r="K255" s="180" t="s">
        <v>3</v>
      </c>
      <c r="L255" s="37"/>
      <c r="M255" s="185" t="s">
        <v>3</v>
      </c>
      <c r="N255" s="186" t="s">
        <v>43</v>
      </c>
      <c r="O255" s="70"/>
      <c r="P255" s="187">
        <f>O255*H255</f>
        <v>0</v>
      </c>
      <c r="Q255" s="187">
        <v>0</v>
      </c>
      <c r="R255" s="187">
        <f>Q255*H255</f>
        <v>0</v>
      </c>
      <c r="S255" s="187">
        <v>0</v>
      </c>
      <c r="T255" s="188">
        <f>S255*H255</f>
        <v>0</v>
      </c>
      <c r="AR255" s="189" t="s">
        <v>184</v>
      </c>
      <c r="AT255" s="189" t="s">
        <v>179</v>
      </c>
      <c r="AU255" s="189" t="s">
        <v>81</v>
      </c>
      <c r="AY255" s="18" t="s">
        <v>177</v>
      </c>
      <c r="BE255" s="190">
        <f>IF(N255="základní",J255,0)</f>
        <v>0</v>
      </c>
      <c r="BF255" s="190">
        <f>IF(N255="snížená",J255,0)</f>
        <v>0</v>
      </c>
      <c r="BG255" s="190">
        <f>IF(N255="zákl. přenesená",J255,0)</f>
        <v>0</v>
      </c>
      <c r="BH255" s="190">
        <f>IF(N255="sníž. přenesená",J255,0)</f>
        <v>0</v>
      </c>
      <c r="BI255" s="190">
        <f>IF(N255="nulová",J255,0)</f>
        <v>0</v>
      </c>
      <c r="BJ255" s="18" t="s">
        <v>79</v>
      </c>
      <c r="BK255" s="190">
        <f>ROUND(I255*H255,2)</f>
        <v>0</v>
      </c>
      <c r="BL255" s="18" t="s">
        <v>184</v>
      </c>
      <c r="BM255" s="189" t="s">
        <v>2208</v>
      </c>
    </row>
    <row r="256" spans="2:65" s="1" customFormat="1" ht="16.5" customHeight="1">
      <c r="B256" s="177"/>
      <c r="C256" s="178" t="s">
        <v>1331</v>
      </c>
      <c r="D256" s="178" t="s">
        <v>179</v>
      </c>
      <c r="E256" s="179" t="s">
        <v>4400</v>
      </c>
      <c r="F256" s="180" t="s">
        <v>4401</v>
      </c>
      <c r="G256" s="181" t="s">
        <v>3726</v>
      </c>
      <c r="H256" s="182">
        <v>40</v>
      </c>
      <c r="I256" s="183"/>
      <c r="J256" s="184">
        <f>ROUND(I256*H256,2)</f>
        <v>0</v>
      </c>
      <c r="K256" s="180" t="s">
        <v>3</v>
      </c>
      <c r="L256" s="37"/>
      <c r="M256" s="185" t="s">
        <v>3</v>
      </c>
      <c r="N256" s="186" t="s">
        <v>43</v>
      </c>
      <c r="O256" s="70"/>
      <c r="P256" s="187">
        <f>O256*H256</f>
        <v>0</v>
      </c>
      <c r="Q256" s="187">
        <v>0</v>
      </c>
      <c r="R256" s="187">
        <f>Q256*H256</f>
        <v>0</v>
      </c>
      <c r="S256" s="187">
        <v>0</v>
      </c>
      <c r="T256" s="188">
        <f>S256*H256</f>
        <v>0</v>
      </c>
      <c r="AR256" s="189" t="s">
        <v>184</v>
      </c>
      <c r="AT256" s="189" t="s">
        <v>179</v>
      </c>
      <c r="AU256" s="189" t="s">
        <v>81</v>
      </c>
      <c r="AY256" s="18" t="s">
        <v>177</v>
      </c>
      <c r="BE256" s="190">
        <f>IF(N256="základní",J256,0)</f>
        <v>0</v>
      </c>
      <c r="BF256" s="190">
        <f>IF(N256="snížená",J256,0)</f>
        <v>0</v>
      </c>
      <c r="BG256" s="190">
        <f>IF(N256="zákl. přenesená",J256,0)</f>
        <v>0</v>
      </c>
      <c r="BH256" s="190">
        <f>IF(N256="sníž. přenesená",J256,0)</f>
        <v>0</v>
      </c>
      <c r="BI256" s="190">
        <f>IF(N256="nulová",J256,0)</f>
        <v>0</v>
      </c>
      <c r="BJ256" s="18" t="s">
        <v>79</v>
      </c>
      <c r="BK256" s="190">
        <f>ROUND(I256*H256,2)</f>
        <v>0</v>
      </c>
      <c r="BL256" s="18" t="s">
        <v>184</v>
      </c>
      <c r="BM256" s="189" t="s">
        <v>2218</v>
      </c>
    </row>
    <row r="257" spans="2:65" s="1" customFormat="1" ht="16.5" customHeight="1">
      <c r="B257" s="177"/>
      <c r="C257" s="178" t="s">
        <v>1336</v>
      </c>
      <c r="D257" s="178" t="s">
        <v>179</v>
      </c>
      <c r="E257" s="179" t="s">
        <v>4475</v>
      </c>
      <c r="F257" s="180" t="s">
        <v>4394</v>
      </c>
      <c r="G257" s="181" t="s">
        <v>3930</v>
      </c>
      <c r="H257" s="182">
        <v>1</v>
      </c>
      <c r="I257" s="183"/>
      <c r="J257" s="184">
        <f>ROUND(I257*H257,2)</f>
        <v>0</v>
      </c>
      <c r="K257" s="180" t="s">
        <v>3</v>
      </c>
      <c r="L257" s="37"/>
      <c r="M257" s="185" t="s">
        <v>3</v>
      </c>
      <c r="N257" s="186" t="s">
        <v>43</v>
      </c>
      <c r="O257" s="70"/>
      <c r="P257" s="187">
        <f>O257*H257</f>
        <v>0</v>
      </c>
      <c r="Q257" s="187">
        <v>0</v>
      </c>
      <c r="R257" s="187">
        <f>Q257*H257</f>
        <v>0</v>
      </c>
      <c r="S257" s="187">
        <v>0</v>
      </c>
      <c r="T257" s="188">
        <f>S257*H257</f>
        <v>0</v>
      </c>
      <c r="AR257" s="189" t="s">
        <v>184</v>
      </c>
      <c r="AT257" s="189" t="s">
        <v>179</v>
      </c>
      <c r="AU257" s="189" t="s">
        <v>81</v>
      </c>
      <c r="AY257" s="18" t="s">
        <v>177</v>
      </c>
      <c r="BE257" s="190">
        <f>IF(N257="základní",J257,0)</f>
        <v>0</v>
      </c>
      <c r="BF257" s="190">
        <f>IF(N257="snížená",J257,0)</f>
        <v>0</v>
      </c>
      <c r="BG257" s="190">
        <f>IF(N257="zákl. přenesená",J257,0)</f>
        <v>0</v>
      </c>
      <c r="BH257" s="190">
        <f>IF(N257="sníž. přenesená",J257,0)</f>
        <v>0</v>
      </c>
      <c r="BI257" s="190">
        <f>IF(N257="nulová",J257,0)</f>
        <v>0</v>
      </c>
      <c r="BJ257" s="18" t="s">
        <v>79</v>
      </c>
      <c r="BK257" s="190">
        <f>ROUND(I257*H257,2)</f>
        <v>0</v>
      </c>
      <c r="BL257" s="18" t="s">
        <v>184</v>
      </c>
      <c r="BM257" s="189" t="s">
        <v>2227</v>
      </c>
    </row>
    <row r="258" spans="2:65" s="1" customFormat="1" ht="16.5" customHeight="1">
      <c r="B258" s="177"/>
      <c r="C258" s="178" t="s">
        <v>1341</v>
      </c>
      <c r="D258" s="178" t="s">
        <v>179</v>
      </c>
      <c r="E258" s="179" t="s">
        <v>4476</v>
      </c>
      <c r="F258" s="180" t="s">
        <v>4477</v>
      </c>
      <c r="G258" s="181" t="s">
        <v>4406</v>
      </c>
      <c r="H258" s="182">
        <v>1</v>
      </c>
      <c r="I258" s="183"/>
      <c r="J258" s="184">
        <f>ROUND(I258*H258,2)</f>
        <v>0</v>
      </c>
      <c r="K258" s="180" t="s">
        <v>3</v>
      </c>
      <c r="L258" s="37"/>
      <c r="M258" s="185" t="s">
        <v>3</v>
      </c>
      <c r="N258" s="186" t="s">
        <v>43</v>
      </c>
      <c r="O258" s="70"/>
      <c r="P258" s="187">
        <f>O258*H258</f>
        <v>0</v>
      </c>
      <c r="Q258" s="187">
        <v>0</v>
      </c>
      <c r="R258" s="187">
        <f>Q258*H258</f>
        <v>0</v>
      </c>
      <c r="S258" s="187">
        <v>0</v>
      </c>
      <c r="T258" s="188">
        <f>S258*H258</f>
        <v>0</v>
      </c>
      <c r="AR258" s="189" t="s">
        <v>184</v>
      </c>
      <c r="AT258" s="189" t="s">
        <v>179</v>
      </c>
      <c r="AU258" s="189" t="s">
        <v>81</v>
      </c>
      <c r="AY258" s="18" t="s">
        <v>177</v>
      </c>
      <c r="BE258" s="190">
        <f>IF(N258="základní",J258,0)</f>
        <v>0</v>
      </c>
      <c r="BF258" s="190">
        <f>IF(N258="snížená",J258,0)</f>
        <v>0</v>
      </c>
      <c r="BG258" s="190">
        <f>IF(N258="zákl. přenesená",J258,0)</f>
        <v>0</v>
      </c>
      <c r="BH258" s="190">
        <f>IF(N258="sníž. přenesená",J258,0)</f>
        <v>0</v>
      </c>
      <c r="BI258" s="190">
        <f>IF(N258="nulová",J258,0)</f>
        <v>0</v>
      </c>
      <c r="BJ258" s="18" t="s">
        <v>79</v>
      </c>
      <c r="BK258" s="190">
        <f>ROUND(I258*H258,2)</f>
        <v>0</v>
      </c>
      <c r="BL258" s="18" t="s">
        <v>184</v>
      </c>
      <c r="BM258" s="189" t="s">
        <v>2244</v>
      </c>
    </row>
    <row r="259" spans="2:65" s="1" customFormat="1" ht="16.5" customHeight="1">
      <c r="B259" s="177"/>
      <c r="C259" s="178" t="s">
        <v>1346</v>
      </c>
      <c r="D259" s="178" t="s">
        <v>179</v>
      </c>
      <c r="E259" s="179" t="s">
        <v>4478</v>
      </c>
      <c r="F259" s="180" t="s">
        <v>4251</v>
      </c>
      <c r="G259" s="181" t="s">
        <v>2788</v>
      </c>
      <c r="H259" s="182">
        <v>1</v>
      </c>
      <c r="I259" s="183"/>
      <c r="J259" s="184">
        <f>ROUND(I259*H259,2)</f>
        <v>0</v>
      </c>
      <c r="K259" s="180" t="s">
        <v>3</v>
      </c>
      <c r="L259" s="37"/>
      <c r="M259" s="185" t="s">
        <v>3</v>
      </c>
      <c r="N259" s="186" t="s">
        <v>43</v>
      </c>
      <c r="O259" s="70"/>
      <c r="P259" s="187">
        <f>O259*H259</f>
        <v>0</v>
      </c>
      <c r="Q259" s="187">
        <v>0</v>
      </c>
      <c r="R259" s="187">
        <f>Q259*H259</f>
        <v>0</v>
      </c>
      <c r="S259" s="187">
        <v>0</v>
      </c>
      <c r="T259" s="188">
        <f>S259*H259</f>
        <v>0</v>
      </c>
      <c r="AR259" s="189" t="s">
        <v>184</v>
      </c>
      <c r="AT259" s="189" t="s">
        <v>179</v>
      </c>
      <c r="AU259" s="189" t="s">
        <v>81</v>
      </c>
      <c r="AY259" s="18" t="s">
        <v>177</v>
      </c>
      <c r="BE259" s="190">
        <f>IF(N259="základní",J259,0)</f>
        <v>0</v>
      </c>
      <c r="BF259" s="190">
        <f>IF(N259="snížená",J259,0)</f>
        <v>0</v>
      </c>
      <c r="BG259" s="190">
        <f>IF(N259="zákl. přenesená",J259,0)</f>
        <v>0</v>
      </c>
      <c r="BH259" s="190">
        <f>IF(N259="sníž. přenesená",J259,0)</f>
        <v>0</v>
      </c>
      <c r="BI259" s="190">
        <f>IF(N259="nulová",J259,0)</f>
        <v>0</v>
      </c>
      <c r="BJ259" s="18" t="s">
        <v>79</v>
      </c>
      <c r="BK259" s="190">
        <f>ROUND(I259*H259,2)</f>
        <v>0</v>
      </c>
      <c r="BL259" s="18" t="s">
        <v>184</v>
      </c>
      <c r="BM259" s="189" t="s">
        <v>4479</v>
      </c>
    </row>
    <row r="260" spans="2:63" s="11" customFormat="1" ht="25.9" customHeight="1">
      <c r="B260" s="164"/>
      <c r="D260" s="165" t="s">
        <v>71</v>
      </c>
      <c r="E260" s="166" t="s">
        <v>4480</v>
      </c>
      <c r="F260" s="166" t="s">
        <v>4481</v>
      </c>
      <c r="I260" s="167"/>
      <c r="J260" s="168">
        <f>BK260</f>
        <v>0</v>
      </c>
      <c r="L260" s="164"/>
      <c r="M260" s="169"/>
      <c r="N260" s="170"/>
      <c r="O260" s="170"/>
      <c r="P260" s="171">
        <f>P261+P266+P271+P276+P282+P284+P286</f>
        <v>0</v>
      </c>
      <c r="Q260" s="170"/>
      <c r="R260" s="171">
        <f>R261+R266+R271+R276+R282+R284+R286</f>
        <v>0</v>
      </c>
      <c r="S260" s="170"/>
      <c r="T260" s="172">
        <f>T261+T266+T271+T276+T282+T284+T286</f>
        <v>0</v>
      </c>
      <c r="AR260" s="165" t="s">
        <v>79</v>
      </c>
      <c r="AT260" s="173" t="s">
        <v>71</v>
      </c>
      <c r="AU260" s="173" t="s">
        <v>72</v>
      </c>
      <c r="AY260" s="165" t="s">
        <v>177</v>
      </c>
      <c r="BK260" s="174">
        <f>BK261+BK266+BK271+BK276+BK282+BK284+BK286</f>
        <v>0</v>
      </c>
    </row>
    <row r="261" spans="2:63" s="11" customFormat="1" ht="22.8" customHeight="1">
      <c r="B261" s="164"/>
      <c r="D261" s="165" t="s">
        <v>71</v>
      </c>
      <c r="E261" s="175" t="s">
        <v>3843</v>
      </c>
      <c r="F261" s="175" t="s">
        <v>4271</v>
      </c>
      <c r="I261" s="167"/>
      <c r="J261" s="176">
        <f>BK261</f>
        <v>0</v>
      </c>
      <c r="L261" s="164"/>
      <c r="M261" s="169"/>
      <c r="N261" s="170"/>
      <c r="O261" s="170"/>
      <c r="P261" s="171">
        <f>SUM(P262:P265)</f>
        <v>0</v>
      </c>
      <c r="Q261" s="170"/>
      <c r="R261" s="171">
        <f>SUM(R262:R265)</f>
        <v>0</v>
      </c>
      <c r="S261" s="170"/>
      <c r="T261" s="172">
        <f>SUM(T262:T265)</f>
        <v>0</v>
      </c>
      <c r="AR261" s="165" t="s">
        <v>79</v>
      </c>
      <c r="AT261" s="173" t="s">
        <v>71</v>
      </c>
      <c r="AU261" s="173" t="s">
        <v>79</v>
      </c>
      <c r="AY261" s="165" t="s">
        <v>177</v>
      </c>
      <c r="BK261" s="174">
        <f>SUM(BK262:BK265)</f>
        <v>0</v>
      </c>
    </row>
    <row r="262" spans="2:65" s="1" customFormat="1" ht="16.5" customHeight="1">
      <c r="B262" s="177"/>
      <c r="C262" s="178" t="s">
        <v>1448</v>
      </c>
      <c r="D262" s="178" t="s">
        <v>179</v>
      </c>
      <c r="E262" s="179" t="s">
        <v>4482</v>
      </c>
      <c r="F262" s="180" t="s">
        <v>4483</v>
      </c>
      <c r="G262" s="181" t="s">
        <v>3930</v>
      </c>
      <c r="H262" s="182">
        <v>6</v>
      </c>
      <c r="I262" s="183"/>
      <c r="J262" s="184">
        <f>ROUND(I262*H262,2)</f>
        <v>0</v>
      </c>
      <c r="K262" s="180" t="s">
        <v>3</v>
      </c>
      <c r="L262" s="37"/>
      <c r="M262" s="185" t="s">
        <v>3</v>
      </c>
      <c r="N262" s="186" t="s">
        <v>43</v>
      </c>
      <c r="O262" s="70"/>
      <c r="P262" s="187">
        <f>O262*H262</f>
        <v>0</v>
      </c>
      <c r="Q262" s="187">
        <v>0</v>
      </c>
      <c r="R262" s="187">
        <f>Q262*H262</f>
        <v>0</v>
      </c>
      <c r="S262" s="187">
        <v>0</v>
      </c>
      <c r="T262" s="188">
        <f>S262*H262</f>
        <v>0</v>
      </c>
      <c r="AR262" s="189" t="s">
        <v>184</v>
      </c>
      <c r="AT262" s="189" t="s">
        <v>179</v>
      </c>
      <c r="AU262" s="189" t="s">
        <v>81</v>
      </c>
      <c r="AY262" s="18" t="s">
        <v>177</v>
      </c>
      <c r="BE262" s="190">
        <f>IF(N262="základní",J262,0)</f>
        <v>0</v>
      </c>
      <c r="BF262" s="190">
        <f>IF(N262="snížená",J262,0)</f>
        <v>0</v>
      </c>
      <c r="BG262" s="190">
        <f>IF(N262="zákl. přenesená",J262,0)</f>
        <v>0</v>
      </c>
      <c r="BH262" s="190">
        <f>IF(N262="sníž. přenesená",J262,0)</f>
        <v>0</v>
      </c>
      <c r="BI262" s="190">
        <f>IF(N262="nulová",J262,0)</f>
        <v>0</v>
      </c>
      <c r="BJ262" s="18" t="s">
        <v>79</v>
      </c>
      <c r="BK262" s="190">
        <f>ROUND(I262*H262,2)</f>
        <v>0</v>
      </c>
      <c r="BL262" s="18" t="s">
        <v>184</v>
      </c>
      <c r="BM262" s="189" t="s">
        <v>2252</v>
      </c>
    </row>
    <row r="263" spans="2:65" s="1" customFormat="1" ht="16.5" customHeight="1">
      <c r="B263" s="177"/>
      <c r="C263" s="178" t="s">
        <v>1455</v>
      </c>
      <c r="D263" s="178" t="s">
        <v>179</v>
      </c>
      <c r="E263" s="179" t="s">
        <v>4484</v>
      </c>
      <c r="F263" s="180" t="s">
        <v>4485</v>
      </c>
      <c r="G263" s="181" t="s">
        <v>3930</v>
      </c>
      <c r="H263" s="182">
        <v>6</v>
      </c>
      <c r="I263" s="183"/>
      <c r="J263" s="184">
        <f>ROUND(I263*H263,2)</f>
        <v>0</v>
      </c>
      <c r="K263" s="180" t="s">
        <v>3</v>
      </c>
      <c r="L263" s="37"/>
      <c r="M263" s="185" t="s">
        <v>3</v>
      </c>
      <c r="N263" s="186" t="s">
        <v>43</v>
      </c>
      <c r="O263" s="70"/>
      <c r="P263" s="187">
        <f>O263*H263</f>
        <v>0</v>
      </c>
      <c r="Q263" s="187">
        <v>0</v>
      </c>
      <c r="R263" s="187">
        <f>Q263*H263</f>
        <v>0</v>
      </c>
      <c r="S263" s="187">
        <v>0</v>
      </c>
      <c r="T263" s="188">
        <f>S263*H263</f>
        <v>0</v>
      </c>
      <c r="AR263" s="189" t="s">
        <v>184</v>
      </c>
      <c r="AT263" s="189" t="s">
        <v>179</v>
      </c>
      <c r="AU263" s="189" t="s">
        <v>81</v>
      </c>
      <c r="AY263" s="18" t="s">
        <v>177</v>
      </c>
      <c r="BE263" s="190">
        <f>IF(N263="základní",J263,0)</f>
        <v>0</v>
      </c>
      <c r="BF263" s="190">
        <f>IF(N263="snížená",J263,0)</f>
        <v>0</v>
      </c>
      <c r="BG263" s="190">
        <f>IF(N263="zákl. přenesená",J263,0)</f>
        <v>0</v>
      </c>
      <c r="BH263" s="190">
        <f>IF(N263="sníž. přenesená",J263,0)</f>
        <v>0</v>
      </c>
      <c r="BI263" s="190">
        <f>IF(N263="nulová",J263,0)</f>
        <v>0</v>
      </c>
      <c r="BJ263" s="18" t="s">
        <v>79</v>
      </c>
      <c r="BK263" s="190">
        <f>ROUND(I263*H263,2)</f>
        <v>0</v>
      </c>
      <c r="BL263" s="18" t="s">
        <v>184</v>
      </c>
      <c r="BM263" s="189" t="s">
        <v>2261</v>
      </c>
    </row>
    <row r="264" spans="2:65" s="1" customFormat="1" ht="16.5" customHeight="1">
      <c r="B264" s="177"/>
      <c r="C264" s="178" t="s">
        <v>1460</v>
      </c>
      <c r="D264" s="178" t="s">
        <v>179</v>
      </c>
      <c r="E264" s="179" t="s">
        <v>4486</v>
      </c>
      <c r="F264" s="180" t="s">
        <v>4487</v>
      </c>
      <c r="G264" s="181" t="s">
        <v>3930</v>
      </c>
      <c r="H264" s="182">
        <v>67</v>
      </c>
      <c r="I264" s="183"/>
      <c r="J264" s="184">
        <f>ROUND(I264*H264,2)</f>
        <v>0</v>
      </c>
      <c r="K264" s="180" t="s">
        <v>3</v>
      </c>
      <c r="L264" s="37"/>
      <c r="M264" s="185" t="s">
        <v>3</v>
      </c>
      <c r="N264" s="186" t="s">
        <v>43</v>
      </c>
      <c r="O264" s="70"/>
      <c r="P264" s="187">
        <f>O264*H264</f>
        <v>0</v>
      </c>
      <c r="Q264" s="187">
        <v>0</v>
      </c>
      <c r="R264" s="187">
        <f>Q264*H264</f>
        <v>0</v>
      </c>
      <c r="S264" s="187">
        <v>0</v>
      </c>
      <c r="T264" s="188">
        <f>S264*H264</f>
        <v>0</v>
      </c>
      <c r="AR264" s="189" t="s">
        <v>184</v>
      </c>
      <c r="AT264" s="189" t="s">
        <v>179</v>
      </c>
      <c r="AU264" s="189" t="s">
        <v>81</v>
      </c>
      <c r="AY264" s="18" t="s">
        <v>177</v>
      </c>
      <c r="BE264" s="190">
        <f>IF(N264="základní",J264,0)</f>
        <v>0</v>
      </c>
      <c r="BF264" s="190">
        <f>IF(N264="snížená",J264,0)</f>
        <v>0</v>
      </c>
      <c r="BG264" s="190">
        <f>IF(N264="zákl. přenesená",J264,0)</f>
        <v>0</v>
      </c>
      <c r="BH264" s="190">
        <f>IF(N264="sníž. přenesená",J264,0)</f>
        <v>0</v>
      </c>
      <c r="BI264" s="190">
        <f>IF(N264="nulová",J264,0)</f>
        <v>0</v>
      </c>
      <c r="BJ264" s="18" t="s">
        <v>79</v>
      </c>
      <c r="BK264" s="190">
        <f>ROUND(I264*H264,2)</f>
        <v>0</v>
      </c>
      <c r="BL264" s="18" t="s">
        <v>184</v>
      </c>
      <c r="BM264" s="189" t="s">
        <v>2268</v>
      </c>
    </row>
    <row r="265" spans="2:65" s="1" customFormat="1" ht="16.5" customHeight="1">
      <c r="B265" s="177"/>
      <c r="C265" s="178" t="s">
        <v>1466</v>
      </c>
      <c r="D265" s="178" t="s">
        <v>179</v>
      </c>
      <c r="E265" s="179" t="s">
        <v>4488</v>
      </c>
      <c r="F265" s="180" t="s">
        <v>4489</v>
      </c>
      <c r="G265" s="181" t="s">
        <v>4315</v>
      </c>
      <c r="H265" s="182">
        <v>1</v>
      </c>
      <c r="I265" s="183"/>
      <c r="J265" s="184">
        <f>ROUND(I265*H265,2)</f>
        <v>0</v>
      </c>
      <c r="K265" s="180" t="s">
        <v>3</v>
      </c>
      <c r="L265" s="37"/>
      <c r="M265" s="185" t="s">
        <v>3</v>
      </c>
      <c r="N265" s="186" t="s">
        <v>43</v>
      </c>
      <c r="O265" s="70"/>
      <c r="P265" s="187">
        <f>O265*H265</f>
        <v>0</v>
      </c>
      <c r="Q265" s="187">
        <v>0</v>
      </c>
      <c r="R265" s="187">
        <f>Q265*H265</f>
        <v>0</v>
      </c>
      <c r="S265" s="187">
        <v>0</v>
      </c>
      <c r="T265" s="188">
        <f>S265*H265</f>
        <v>0</v>
      </c>
      <c r="AR265" s="189" t="s">
        <v>184</v>
      </c>
      <c r="AT265" s="189" t="s">
        <v>179</v>
      </c>
      <c r="AU265" s="189" t="s">
        <v>81</v>
      </c>
      <c r="AY265" s="18" t="s">
        <v>177</v>
      </c>
      <c r="BE265" s="190">
        <f>IF(N265="základní",J265,0)</f>
        <v>0</v>
      </c>
      <c r="BF265" s="190">
        <f>IF(N265="snížená",J265,0)</f>
        <v>0</v>
      </c>
      <c r="BG265" s="190">
        <f>IF(N265="zákl. přenesená",J265,0)</f>
        <v>0</v>
      </c>
      <c r="BH265" s="190">
        <f>IF(N265="sníž. přenesená",J265,0)</f>
        <v>0</v>
      </c>
      <c r="BI265" s="190">
        <f>IF(N265="nulová",J265,0)</f>
        <v>0</v>
      </c>
      <c r="BJ265" s="18" t="s">
        <v>79</v>
      </c>
      <c r="BK265" s="190">
        <f>ROUND(I265*H265,2)</f>
        <v>0</v>
      </c>
      <c r="BL265" s="18" t="s">
        <v>184</v>
      </c>
      <c r="BM265" s="189" t="s">
        <v>2276</v>
      </c>
    </row>
    <row r="266" spans="2:63" s="11" customFormat="1" ht="22.8" customHeight="1">
      <c r="B266" s="164"/>
      <c r="D266" s="165" t="s">
        <v>71</v>
      </c>
      <c r="E266" s="175" t="s">
        <v>3926</v>
      </c>
      <c r="F266" s="175" t="s">
        <v>4316</v>
      </c>
      <c r="I266" s="167"/>
      <c r="J266" s="176">
        <f>BK266</f>
        <v>0</v>
      </c>
      <c r="L266" s="164"/>
      <c r="M266" s="169"/>
      <c r="N266" s="170"/>
      <c r="O266" s="170"/>
      <c r="P266" s="171">
        <f>SUM(P267:P270)</f>
        <v>0</v>
      </c>
      <c r="Q266" s="170"/>
      <c r="R266" s="171">
        <f>SUM(R267:R270)</f>
        <v>0</v>
      </c>
      <c r="S266" s="170"/>
      <c r="T266" s="172">
        <f>SUM(T267:T270)</f>
        <v>0</v>
      </c>
      <c r="AR266" s="165" t="s">
        <v>79</v>
      </c>
      <c r="AT266" s="173" t="s">
        <v>71</v>
      </c>
      <c r="AU266" s="173" t="s">
        <v>79</v>
      </c>
      <c r="AY266" s="165" t="s">
        <v>177</v>
      </c>
      <c r="BK266" s="174">
        <f>SUM(BK267:BK270)</f>
        <v>0</v>
      </c>
    </row>
    <row r="267" spans="2:65" s="1" customFormat="1" ht="16.5" customHeight="1">
      <c r="B267" s="177"/>
      <c r="C267" s="178" t="s">
        <v>1471</v>
      </c>
      <c r="D267" s="178" t="s">
        <v>179</v>
      </c>
      <c r="E267" s="179" t="s">
        <v>4490</v>
      </c>
      <c r="F267" s="180" t="s">
        <v>4491</v>
      </c>
      <c r="G267" s="181" t="s">
        <v>3726</v>
      </c>
      <c r="H267" s="182">
        <v>30</v>
      </c>
      <c r="I267" s="183"/>
      <c r="J267" s="184">
        <f>ROUND(I267*H267,2)</f>
        <v>0</v>
      </c>
      <c r="K267" s="180" t="s">
        <v>3</v>
      </c>
      <c r="L267" s="37"/>
      <c r="M267" s="185" t="s">
        <v>3</v>
      </c>
      <c r="N267" s="186" t="s">
        <v>43</v>
      </c>
      <c r="O267" s="70"/>
      <c r="P267" s="187">
        <f>O267*H267</f>
        <v>0</v>
      </c>
      <c r="Q267" s="187">
        <v>0</v>
      </c>
      <c r="R267" s="187">
        <f>Q267*H267</f>
        <v>0</v>
      </c>
      <c r="S267" s="187">
        <v>0</v>
      </c>
      <c r="T267" s="188">
        <f>S267*H267</f>
        <v>0</v>
      </c>
      <c r="AR267" s="189" t="s">
        <v>184</v>
      </c>
      <c r="AT267" s="189" t="s">
        <v>179</v>
      </c>
      <c r="AU267" s="189" t="s">
        <v>81</v>
      </c>
      <c r="AY267" s="18" t="s">
        <v>177</v>
      </c>
      <c r="BE267" s="190">
        <f>IF(N267="základní",J267,0)</f>
        <v>0</v>
      </c>
      <c r="BF267" s="190">
        <f>IF(N267="snížená",J267,0)</f>
        <v>0</v>
      </c>
      <c r="BG267" s="190">
        <f>IF(N267="zákl. přenesená",J267,0)</f>
        <v>0</v>
      </c>
      <c r="BH267" s="190">
        <f>IF(N267="sníž. přenesená",J267,0)</f>
        <v>0</v>
      </c>
      <c r="BI267" s="190">
        <f>IF(N267="nulová",J267,0)</f>
        <v>0</v>
      </c>
      <c r="BJ267" s="18" t="s">
        <v>79</v>
      </c>
      <c r="BK267" s="190">
        <f>ROUND(I267*H267,2)</f>
        <v>0</v>
      </c>
      <c r="BL267" s="18" t="s">
        <v>184</v>
      </c>
      <c r="BM267" s="189" t="s">
        <v>2283</v>
      </c>
    </row>
    <row r="268" spans="2:65" s="1" customFormat="1" ht="16.5" customHeight="1">
      <c r="B268" s="177"/>
      <c r="C268" s="178" t="s">
        <v>1477</v>
      </c>
      <c r="D268" s="178" t="s">
        <v>179</v>
      </c>
      <c r="E268" s="179" t="s">
        <v>4492</v>
      </c>
      <c r="F268" s="180" t="s">
        <v>4493</v>
      </c>
      <c r="G268" s="181" t="s">
        <v>3930</v>
      </c>
      <c r="H268" s="182">
        <v>67</v>
      </c>
      <c r="I268" s="183"/>
      <c r="J268" s="184">
        <f>ROUND(I268*H268,2)</f>
        <v>0</v>
      </c>
      <c r="K268" s="180" t="s">
        <v>3</v>
      </c>
      <c r="L268" s="37"/>
      <c r="M268" s="185" t="s">
        <v>3</v>
      </c>
      <c r="N268" s="186" t="s">
        <v>43</v>
      </c>
      <c r="O268" s="70"/>
      <c r="P268" s="187">
        <f>O268*H268</f>
        <v>0</v>
      </c>
      <c r="Q268" s="187">
        <v>0</v>
      </c>
      <c r="R268" s="187">
        <f>Q268*H268</f>
        <v>0</v>
      </c>
      <c r="S268" s="187">
        <v>0</v>
      </c>
      <c r="T268" s="188">
        <f>S268*H268</f>
        <v>0</v>
      </c>
      <c r="AR268" s="189" t="s">
        <v>184</v>
      </c>
      <c r="AT268" s="189" t="s">
        <v>179</v>
      </c>
      <c r="AU268" s="189" t="s">
        <v>81</v>
      </c>
      <c r="AY268" s="18" t="s">
        <v>177</v>
      </c>
      <c r="BE268" s="190">
        <f>IF(N268="základní",J268,0)</f>
        <v>0</v>
      </c>
      <c r="BF268" s="190">
        <f>IF(N268="snížená",J268,0)</f>
        <v>0</v>
      </c>
      <c r="BG268" s="190">
        <f>IF(N268="zákl. přenesená",J268,0)</f>
        <v>0</v>
      </c>
      <c r="BH268" s="190">
        <f>IF(N268="sníž. přenesená",J268,0)</f>
        <v>0</v>
      </c>
      <c r="BI268" s="190">
        <f>IF(N268="nulová",J268,0)</f>
        <v>0</v>
      </c>
      <c r="BJ268" s="18" t="s">
        <v>79</v>
      </c>
      <c r="BK268" s="190">
        <f>ROUND(I268*H268,2)</f>
        <v>0</v>
      </c>
      <c r="BL268" s="18" t="s">
        <v>184</v>
      </c>
      <c r="BM268" s="189" t="s">
        <v>2296</v>
      </c>
    </row>
    <row r="269" spans="2:65" s="1" customFormat="1" ht="16.5" customHeight="1">
      <c r="B269" s="177"/>
      <c r="C269" s="178" t="s">
        <v>1482</v>
      </c>
      <c r="D269" s="178" t="s">
        <v>179</v>
      </c>
      <c r="E269" s="179" t="s">
        <v>4494</v>
      </c>
      <c r="F269" s="180" t="s">
        <v>4495</v>
      </c>
      <c r="G269" s="181" t="s">
        <v>3930</v>
      </c>
      <c r="H269" s="182">
        <v>67</v>
      </c>
      <c r="I269" s="183"/>
      <c r="J269" s="184">
        <f>ROUND(I269*H269,2)</f>
        <v>0</v>
      </c>
      <c r="K269" s="180" t="s">
        <v>3</v>
      </c>
      <c r="L269" s="37"/>
      <c r="M269" s="185" t="s">
        <v>3</v>
      </c>
      <c r="N269" s="186" t="s">
        <v>43</v>
      </c>
      <c r="O269" s="70"/>
      <c r="P269" s="187">
        <f>O269*H269</f>
        <v>0</v>
      </c>
      <c r="Q269" s="187">
        <v>0</v>
      </c>
      <c r="R269" s="187">
        <f>Q269*H269</f>
        <v>0</v>
      </c>
      <c r="S269" s="187">
        <v>0</v>
      </c>
      <c r="T269" s="188">
        <f>S269*H269</f>
        <v>0</v>
      </c>
      <c r="AR269" s="189" t="s">
        <v>184</v>
      </c>
      <c r="AT269" s="189" t="s">
        <v>179</v>
      </c>
      <c r="AU269" s="189" t="s">
        <v>81</v>
      </c>
      <c r="AY269" s="18" t="s">
        <v>177</v>
      </c>
      <c r="BE269" s="190">
        <f>IF(N269="základní",J269,0)</f>
        <v>0</v>
      </c>
      <c r="BF269" s="190">
        <f>IF(N269="snížená",J269,0)</f>
        <v>0</v>
      </c>
      <c r="BG269" s="190">
        <f>IF(N269="zákl. přenesená",J269,0)</f>
        <v>0</v>
      </c>
      <c r="BH269" s="190">
        <f>IF(N269="sníž. přenesená",J269,0)</f>
        <v>0</v>
      </c>
      <c r="BI269" s="190">
        <f>IF(N269="nulová",J269,0)</f>
        <v>0</v>
      </c>
      <c r="BJ269" s="18" t="s">
        <v>79</v>
      </c>
      <c r="BK269" s="190">
        <f>ROUND(I269*H269,2)</f>
        <v>0</v>
      </c>
      <c r="BL269" s="18" t="s">
        <v>184</v>
      </c>
      <c r="BM269" s="189" t="s">
        <v>2305</v>
      </c>
    </row>
    <row r="270" spans="2:65" s="1" customFormat="1" ht="16.5" customHeight="1">
      <c r="B270" s="177"/>
      <c r="C270" s="178" t="s">
        <v>1487</v>
      </c>
      <c r="D270" s="178" t="s">
        <v>179</v>
      </c>
      <c r="E270" s="179" t="s">
        <v>4496</v>
      </c>
      <c r="F270" s="180" t="s">
        <v>4497</v>
      </c>
      <c r="G270" s="181" t="s">
        <v>3930</v>
      </c>
      <c r="H270" s="182">
        <v>1</v>
      </c>
      <c r="I270" s="183"/>
      <c r="J270" s="184">
        <f>ROUND(I270*H270,2)</f>
        <v>0</v>
      </c>
      <c r="K270" s="180" t="s">
        <v>3</v>
      </c>
      <c r="L270" s="37"/>
      <c r="M270" s="185" t="s">
        <v>3</v>
      </c>
      <c r="N270" s="186" t="s">
        <v>43</v>
      </c>
      <c r="O270" s="70"/>
      <c r="P270" s="187">
        <f>O270*H270</f>
        <v>0</v>
      </c>
      <c r="Q270" s="187">
        <v>0</v>
      </c>
      <c r="R270" s="187">
        <f>Q270*H270</f>
        <v>0</v>
      </c>
      <c r="S270" s="187">
        <v>0</v>
      </c>
      <c r="T270" s="188">
        <f>S270*H270</f>
        <v>0</v>
      </c>
      <c r="AR270" s="189" t="s">
        <v>184</v>
      </c>
      <c r="AT270" s="189" t="s">
        <v>179</v>
      </c>
      <c r="AU270" s="189" t="s">
        <v>81</v>
      </c>
      <c r="AY270" s="18" t="s">
        <v>177</v>
      </c>
      <c r="BE270" s="190">
        <f>IF(N270="základní",J270,0)</f>
        <v>0</v>
      </c>
      <c r="BF270" s="190">
        <f>IF(N270="snížená",J270,0)</f>
        <v>0</v>
      </c>
      <c r="BG270" s="190">
        <f>IF(N270="zákl. přenesená",J270,0)</f>
        <v>0</v>
      </c>
      <c r="BH270" s="190">
        <f>IF(N270="sníž. přenesená",J270,0)</f>
        <v>0</v>
      </c>
      <c r="BI270" s="190">
        <f>IF(N270="nulová",J270,0)</f>
        <v>0</v>
      </c>
      <c r="BJ270" s="18" t="s">
        <v>79</v>
      </c>
      <c r="BK270" s="190">
        <f>ROUND(I270*H270,2)</f>
        <v>0</v>
      </c>
      <c r="BL270" s="18" t="s">
        <v>184</v>
      </c>
      <c r="BM270" s="189" t="s">
        <v>2315</v>
      </c>
    </row>
    <row r="271" spans="2:63" s="11" customFormat="1" ht="22.8" customHeight="1">
      <c r="B271" s="164"/>
      <c r="D271" s="165" t="s">
        <v>71</v>
      </c>
      <c r="E271" s="175" t="s">
        <v>4047</v>
      </c>
      <c r="F271" s="175" t="s">
        <v>4356</v>
      </c>
      <c r="I271" s="167"/>
      <c r="J271" s="176">
        <f>BK271</f>
        <v>0</v>
      </c>
      <c r="L271" s="164"/>
      <c r="M271" s="169"/>
      <c r="N271" s="170"/>
      <c r="O271" s="170"/>
      <c r="P271" s="171">
        <f>SUM(P272:P275)</f>
        <v>0</v>
      </c>
      <c r="Q271" s="170"/>
      <c r="R271" s="171">
        <f>SUM(R272:R275)</f>
        <v>0</v>
      </c>
      <c r="S271" s="170"/>
      <c r="T271" s="172">
        <f>SUM(T272:T275)</f>
        <v>0</v>
      </c>
      <c r="AR271" s="165" t="s">
        <v>79</v>
      </c>
      <c r="AT271" s="173" t="s">
        <v>71</v>
      </c>
      <c r="AU271" s="173" t="s">
        <v>79</v>
      </c>
      <c r="AY271" s="165" t="s">
        <v>177</v>
      </c>
      <c r="BK271" s="174">
        <f>SUM(BK272:BK275)</f>
        <v>0</v>
      </c>
    </row>
    <row r="272" spans="2:65" s="1" customFormat="1" ht="16.5" customHeight="1">
      <c r="B272" s="177"/>
      <c r="C272" s="178" t="s">
        <v>1491</v>
      </c>
      <c r="D272" s="178" t="s">
        <v>179</v>
      </c>
      <c r="E272" s="179" t="s">
        <v>4498</v>
      </c>
      <c r="F272" s="180" t="s">
        <v>4499</v>
      </c>
      <c r="G272" s="181" t="s">
        <v>494</v>
      </c>
      <c r="H272" s="182">
        <v>1800</v>
      </c>
      <c r="I272" s="183"/>
      <c r="J272" s="184">
        <f>ROUND(I272*H272,2)</f>
        <v>0</v>
      </c>
      <c r="K272" s="180" t="s">
        <v>3</v>
      </c>
      <c r="L272" s="37"/>
      <c r="M272" s="185" t="s">
        <v>3</v>
      </c>
      <c r="N272" s="186" t="s">
        <v>43</v>
      </c>
      <c r="O272" s="70"/>
      <c r="P272" s="187">
        <f>O272*H272</f>
        <v>0</v>
      </c>
      <c r="Q272" s="187">
        <v>0</v>
      </c>
      <c r="R272" s="187">
        <f>Q272*H272</f>
        <v>0</v>
      </c>
      <c r="S272" s="187">
        <v>0</v>
      </c>
      <c r="T272" s="188">
        <f>S272*H272</f>
        <v>0</v>
      </c>
      <c r="AR272" s="189" t="s">
        <v>184</v>
      </c>
      <c r="AT272" s="189" t="s">
        <v>179</v>
      </c>
      <c r="AU272" s="189" t="s">
        <v>81</v>
      </c>
      <c r="AY272" s="18" t="s">
        <v>177</v>
      </c>
      <c r="BE272" s="190">
        <f>IF(N272="základní",J272,0)</f>
        <v>0</v>
      </c>
      <c r="BF272" s="190">
        <f>IF(N272="snížená",J272,0)</f>
        <v>0</v>
      </c>
      <c r="BG272" s="190">
        <f>IF(N272="zákl. přenesená",J272,0)</f>
        <v>0</v>
      </c>
      <c r="BH272" s="190">
        <f>IF(N272="sníž. přenesená",J272,0)</f>
        <v>0</v>
      </c>
      <c r="BI272" s="190">
        <f>IF(N272="nulová",J272,0)</f>
        <v>0</v>
      </c>
      <c r="BJ272" s="18" t="s">
        <v>79</v>
      </c>
      <c r="BK272" s="190">
        <f>ROUND(I272*H272,2)</f>
        <v>0</v>
      </c>
      <c r="BL272" s="18" t="s">
        <v>184</v>
      </c>
      <c r="BM272" s="189" t="s">
        <v>2324</v>
      </c>
    </row>
    <row r="273" spans="2:65" s="1" customFormat="1" ht="16.5" customHeight="1">
      <c r="B273" s="177"/>
      <c r="C273" s="178" t="s">
        <v>1495</v>
      </c>
      <c r="D273" s="178" t="s">
        <v>179</v>
      </c>
      <c r="E273" s="179" t="s">
        <v>4500</v>
      </c>
      <c r="F273" s="180" t="s">
        <v>4501</v>
      </c>
      <c r="G273" s="181" t="s">
        <v>3930</v>
      </c>
      <c r="H273" s="182">
        <v>67</v>
      </c>
      <c r="I273" s="183"/>
      <c r="J273" s="184">
        <f>ROUND(I273*H273,2)</f>
        <v>0</v>
      </c>
      <c r="K273" s="180" t="s">
        <v>3</v>
      </c>
      <c r="L273" s="37"/>
      <c r="M273" s="185" t="s">
        <v>3</v>
      </c>
      <c r="N273" s="186" t="s">
        <v>43</v>
      </c>
      <c r="O273" s="70"/>
      <c r="P273" s="187">
        <f>O273*H273</f>
        <v>0</v>
      </c>
      <c r="Q273" s="187">
        <v>0</v>
      </c>
      <c r="R273" s="187">
        <f>Q273*H273</f>
        <v>0</v>
      </c>
      <c r="S273" s="187">
        <v>0</v>
      </c>
      <c r="T273" s="188">
        <f>S273*H273</f>
        <v>0</v>
      </c>
      <c r="AR273" s="189" t="s">
        <v>184</v>
      </c>
      <c r="AT273" s="189" t="s">
        <v>179</v>
      </c>
      <c r="AU273" s="189" t="s">
        <v>81</v>
      </c>
      <c r="AY273" s="18" t="s">
        <v>177</v>
      </c>
      <c r="BE273" s="190">
        <f>IF(N273="základní",J273,0)</f>
        <v>0</v>
      </c>
      <c r="BF273" s="190">
        <f>IF(N273="snížená",J273,0)</f>
        <v>0</v>
      </c>
      <c r="BG273" s="190">
        <f>IF(N273="zákl. přenesená",J273,0)</f>
        <v>0</v>
      </c>
      <c r="BH273" s="190">
        <f>IF(N273="sníž. přenesená",J273,0)</f>
        <v>0</v>
      </c>
      <c r="BI273" s="190">
        <f>IF(N273="nulová",J273,0)</f>
        <v>0</v>
      </c>
      <c r="BJ273" s="18" t="s">
        <v>79</v>
      </c>
      <c r="BK273" s="190">
        <f>ROUND(I273*H273,2)</f>
        <v>0</v>
      </c>
      <c r="BL273" s="18" t="s">
        <v>184</v>
      </c>
      <c r="BM273" s="189" t="s">
        <v>2334</v>
      </c>
    </row>
    <row r="274" spans="2:65" s="1" customFormat="1" ht="16.5" customHeight="1">
      <c r="B274" s="177"/>
      <c r="C274" s="178" t="s">
        <v>1499</v>
      </c>
      <c r="D274" s="178" t="s">
        <v>179</v>
      </c>
      <c r="E274" s="179" t="s">
        <v>2939</v>
      </c>
      <c r="F274" s="180" t="s">
        <v>4370</v>
      </c>
      <c r="G274" s="181" t="s">
        <v>3930</v>
      </c>
      <c r="H274" s="182">
        <v>60</v>
      </c>
      <c r="I274" s="183"/>
      <c r="J274" s="184">
        <f>ROUND(I274*H274,2)</f>
        <v>0</v>
      </c>
      <c r="K274" s="180" t="s">
        <v>3</v>
      </c>
      <c r="L274" s="37"/>
      <c r="M274" s="185" t="s">
        <v>3</v>
      </c>
      <c r="N274" s="186" t="s">
        <v>43</v>
      </c>
      <c r="O274" s="70"/>
      <c r="P274" s="187">
        <f>O274*H274</f>
        <v>0</v>
      </c>
      <c r="Q274" s="187">
        <v>0</v>
      </c>
      <c r="R274" s="187">
        <f>Q274*H274</f>
        <v>0</v>
      </c>
      <c r="S274" s="187">
        <v>0</v>
      </c>
      <c r="T274" s="188">
        <f>S274*H274</f>
        <v>0</v>
      </c>
      <c r="AR274" s="189" t="s">
        <v>184</v>
      </c>
      <c r="AT274" s="189" t="s">
        <v>179</v>
      </c>
      <c r="AU274" s="189" t="s">
        <v>81</v>
      </c>
      <c r="AY274" s="18" t="s">
        <v>177</v>
      </c>
      <c r="BE274" s="190">
        <f>IF(N274="základní",J274,0)</f>
        <v>0</v>
      </c>
      <c r="BF274" s="190">
        <f>IF(N274="snížená",J274,0)</f>
        <v>0</v>
      </c>
      <c r="BG274" s="190">
        <f>IF(N274="zákl. přenesená",J274,0)</f>
        <v>0</v>
      </c>
      <c r="BH274" s="190">
        <f>IF(N274="sníž. přenesená",J274,0)</f>
        <v>0</v>
      </c>
      <c r="BI274" s="190">
        <f>IF(N274="nulová",J274,0)</f>
        <v>0</v>
      </c>
      <c r="BJ274" s="18" t="s">
        <v>79</v>
      </c>
      <c r="BK274" s="190">
        <f>ROUND(I274*H274,2)</f>
        <v>0</v>
      </c>
      <c r="BL274" s="18" t="s">
        <v>184</v>
      </c>
      <c r="BM274" s="189" t="s">
        <v>2344</v>
      </c>
    </row>
    <row r="275" spans="2:65" s="1" customFormat="1" ht="24" customHeight="1">
      <c r="B275" s="177"/>
      <c r="C275" s="178" t="s">
        <v>1504</v>
      </c>
      <c r="D275" s="178" t="s">
        <v>179</v>
      </c>
      <c r="E275" s="179" t="s">
        <v>4502</v>
      </c>
      <c r="F275" s="180" t="s">
        <v>4503</v>
      </c>
      <c r="G275" s="181" t="s">
        <v>4315</v>
      </c>
      <c r="H275" s="182">
        <v>1</v>
      </c>
      <c r="I275" s="183"/>
      <c r="J275" s="184">
        <f>ROUND(I275*H275,2)</f>
        <v>0</v>
      </c>
      <c r="K275" s="180" t="s">
        <v>3</v>
      </c>
      <c r="L275" s="37"/>
      <c r="M275" s="185" t="s">
        <v>3</v>
      </c>
      <c r="N275" s="186" t="s">
        <v>43</v>
      </c>
      <c r="O275" s="70"/>
      <c r="P275" s="187">
        <f>O275*H275</f>
        <v>0</v>
      </c>
      <c r="Q275" s="187">
        <v>0</v>
      </c>
      <c r="R275" s="187">
        <f>Q275*H275</f>
        <v>0</v>
      </c>
      <c r="S275" s="187">
        <v>0</v>
      </c>
      <c r="T275" s="188">
        <f>S275*H275</f>
        <v>0</v>
      </c>
      <c r="AR275" s="189" t="s">
        <v>184</v>
      </c>
      <c r="AT275" s="189" t="s">
        <v>179</v>
      </c>
      <c r="AU275" s="189" t="s">
        <v>81</v>
      </c>
      <c r="AY275" s="18" t="s">
        <v>177</v>
      </c>
      <c r="BE275" s="190">
        <f>IF(N275="základní",J275,0)</f>
        <v>0</v>
      </c>
      <c r="BF275" s="190">
        <f>IF(N275="snížená",J275,0)</f>
        <v>0</v>
      </c>
      <c r="BG275" s="190">
        <f>IF(N275="zákl. přenesená",J275,0)</f>
        <v>0</v>
      </c>
      <c r="BH275" s="190">
        <f>IF(N275="sníž. přenesená",J275,0)</f>
        <v>0</v>
      </c>
      <c r="BI275" s="190">
        <f>IF(N275="nulová",J275,0)</f>
        <v>0</v>
      </c>
      <c r="BJ275" s="18" t="s">
        <v>79</v>
      </c>
      <c r="BK275" s="190">
        <f>ROUND(I275*H275,2)</f>
        <v>0</v>
      </c>
      <c r="BL275" s="18" t="s">
        <v>184</v>
      </c>
      <c r="BM275" s="189" t="s">
        <v>2353</v>
      </c>
    </row>
    <row r="276" spans="2:63" s="11" customFormat="1" ht="22.8" customHeight="1">
      <c r="B276" s="164"/>
      <c r="D276" s="165" t="s">
        <v>71</v>
      </c>
      <c r="E276" s="175" t="s">
        <v>4073</v>
      </c>
      <c r="F276" s="175" t="s">
        <v>4373</v>
      </c>
      <c r="I276" s="167"/>
      <c r="J276" s="176">
        <f>BK276</f>
        <v>0</v>
      </c>
      <c r="L276" s="164"/>
      <c r="M276" s="169"/>
      <c r="N276" s="170"/>
      <c r="O276" s="170"/>
      <c r="P276" s="171">
        <f>SUM(P277:P281)</f>
        <v>0</v>
      </c>
      <c r="Q276" s="170"/>
      <c r="R276" s="171">
        <f>SUM(R277:R281)</f>
        <v>0</v>
      </c>
      <c r="S276" s="170"/>
      <c r="T276" s="172">
        <f>SUM(T277:T281)</f>
        <v>0</v>
      </c>
      <c r="AR276" s="165" t="s">
        <v>79</v>
      </c>
      <c r="AT276" s="173" t="s">
        <v>71</v>
      </c>
      <c r="AU276" s="173" t="s">
        <v>79</v>
      </c>
      <c r="AY276" s="165" t="s">
        <v>177</v>
      </c>
      <c r="BK276" s="174">
        <f>SUM(BK277:BK281)</f>
        <v>0</v>
      </c>
    </row>
    <row r="277" spans="2:65" s="1" customFormat="1" ht="16.5" customHeight="1">
      <c r="B277" s="177"/>
      <c r="C277" s="178" t="s">
        <v>1511</v>
      </c>
      <c r="D277" s="178" t="s">
        <v>179</v>
      </c>
      <c r="E277" s="179" t="s">
        <v>4447</v>
      </c>
      <c r="F277" s="180" t="s">
        <v>4375</v>
      </c>
      <c r="G277" s="181" t="s">
        <v>494</v>
      </c>
      <c r="H277" s="182">
        <v>1800</v>
      </c>
      <c r="I277" s="183"/>
      <c r="J277" s="184">
        <f>ROUND(I277*H277,2)</f>
        <v>0</v>
      </c>
      <c r="K277" s="180" t="s">
        <v>3</v>
      </c>
      <c r="L277" s="37"/>
      <c r="M277" s="185" t="s">
        <v>3</v>
      </c>
      <c r="N277" s="186" t="s">
        <v>43</v>
      </c>
      <c r="O277" s="70"/>
      <c r="P277" s="187">
        <f>O277*H277</f>
        <v>0</v>
      </c>
      <c r="Q277" s="187">
        <v>0</v>
      </c>
      <c r="R277" s="187">
        <f>Q277*H277</f>
        <v>0</v>
      </c>
      <c r="S277" s="187">
        <v>0</v>
      </c>
      <c r="T277" s="188">
        <f>S277*H277</f>
        <v>0</v>
      </c>
      <c r="AR277" s="189" t="s">
        <v>184</v>
      </c>
      <c r="AT277" s="189" t="s">
        <v>179</v>
      </c>
      <c r="AU277" s="189" t="s">
        <v>81</v>
      </c>
      <c r="AY277" s="18" t="s">
        <v>177</v>
      </c>
      <c r="BE277" s="190">
        <f>IF(N277="základní",J277,0)</f>
        <v>0</v>
      </c>
      <c r="BF277" s="190">
        <f>IF(N277="snížená",J277,0)</f>
        <v>0</v>
      </c>
      <c r="BG277" s="190">
        <f>IF(N277="zákl. přenesená",J277,0)</f>
        <v>0</v>
      </c>
      <c r="BH277" s="190">
        <f>IF(N277="sníž. přenesená",J277,0)</f>
        <v>0</v>
      </c>
      <c r="BI277" s="190">
        <f>IF(N277="nulová",J277,0)</f>
        <v>0</v>
      </c>
      <c r="BJ277" s="18" t="s">
        <v>79</v>
      </c>
      <c r="BK277" s="190">
        <f>ROUND(I277*H277,2)</f>
        <v>0</v>
      </c>
      <c r="BL277" s="18" t="s">
        <v>184</v>
      </c>
      <c r="BM277" s="189" t="s">
        <v>2363</v>
      </c>
    </row>
    <row r="278" spans="2:65" s="1" customFormat="1" ht="16.5" customHeight="1">
      <c r="B278" s="177"/>
      <c r="C278" s="178" t="s">
        <v>1520</v>
      </c>
      <c r="D278" s="178" t="s">
        <v>179</v>
      </c>
      <c r="E278" s="179" t="s">
        <v>4504</v>
      </c>
      <c r="F278" s="180" t="s">
        <v>4505</v>
      </c>
      <c r="G278" s="181" t="s">
        <v>494</v>
      </c>
      <c r="H278" s="182">
        <v>1800</v>
      </c>
      <c r="I278" s="183"/>
      <c r="J278" s="184">
        <f>ROUND(I278*H278,2)</f>
        <v>0</v>
      </c>
      <c r="K278" s="180" t="s">
        <v>3</v>
      </c>
      <c r="L278" s="37"/>
      <c r="M278" s="185" t="s">
        <v>3</v>
      </c>
      <c r="N278" s="186" t="s">
        <v>43</v>
      </c>
      <c r="O278" s="70"/>
      <c r="P278" s="187">
        <f>O278*H278</f>
        <v>0</v>
      </c>
      <c r="Q278" s="187">
        <v>0</v>
      </c>
      <c r="R278" s="187">
        <f>Q278*H278</f>
        <v>0</v>
      </c>
      <c r="S278" s="187">
        <v>0</v>
      </c>
      <c r="T278" s="188">
        <f>S278*H278</f>
        <v>0</v>
      </c>
      <c r="AR278" s="189" t="s">
        <v>184</v>
      </c>
      <c r="AT278" s="189" t="s">
        <v>179</v>
      </c>
      <c r="AU278" s="189" t="s">
        <v>81</v>
      </c>
      <c r="AY278" s="18" t="s">
        <v>177</v>
      </c>
      <c r="BE278" s="190">
        <f>IF(N278="základní",J278,0)</f>
        <v>0</v>
      </c>
      <c r="BF278" s="190">
        <f>IF(N278="snížená",J278,0)</f>
        <v>0</v>
      </c>
      <c r="BG278" s="190">
        <f>IF(N278="zákl. přenesená",J278,0)</f>
        <v>0</v>
      </c>
      <c r="BH278" s="190">
        <f>IF(N278="sníž. přenesená",J278,0)</f>
        <v>0</v>
      </c>
      <c r="BI278" s="190">
        <f>IF(N278="nulová",J278,0)</f>
        <v>0</v>
      </c>
      <c r="BJ278" s="18" t="s">
        <v>79</v>
      </c>
      <c r="BK278" s="190">
        <f>ROUND(I278*H278,2)</f>
        <v>0</v>
      </c>
      <c r="BL278" s="18" t="s">
        <v>184</v>
      </c>
      <c r="BM278" s="189" t="s">
        <v>2371</v>
      </c>
    </row>
    <row r="279" spans="2:65" s="1" customFormat="1" ht="16.5" customHeight="1">
      <c r="B279" s="177"/>
      <c r="C279" s="178" t="s">
        <v>1526</v>
      </c>
      <c r="D279" s="178" t="s">
        <v>179</v>
      </c>
      <c r="E279" s="179" t="s">
        <v>4506</v>
      </c>
      <c r="F279" s="180" t="s">
        <v>4507</v>
      </c>
      <c r="G279" s="181" t="s">
        <v>3930</v>
      </c>
      <c r="H279" s="182">
        <v>67</v>
      </c>
      <c r="I279" s="183"/>
      <c r="J279" s="184">
        <f>ROUND(I279*H279,2)</f>
        <v>0</v>
      </c>
      <c r="K279" s="180" t="s">
        <v>3</v>
      </c>
      <c r="L279" s="37"/>
      <c r="M279" s="185" t="s">
        <v>3</v>
      </c>
      <c r="N279" s="186" t="s">
        <v>43</v>
      </c>
      <c r="O279" s="70"/>
      <c r="P279" s="187">
        <f>O279*H279</f>
        <v>0</v>
      </c>
      <c r="Q279" s="187">
        <v>0</v>
      </c>
      <c r="R279" s="187">
        <f>Q279*H279</f>
        <v>0</v>
      </c>
      <c r="S279" s="187">
        <v>0</v>
      </c>
      <c r="T279" s="188">
        <f>S279*H279</f>
        <v>0</v>
      </c>
      <c r="AR279" s="189" t="s">
        <v>184</v>
      </c>
      <c r="AT279" s="189" t="s">
        <v>179</v>
      </c>
      <c r="AU279" s="189" t="s">
        <v>81</v>
      </c>
      <c r="AY279" s="18" t="s">
        <v>177</v>
      </c>
      <c r="BE279" s="190">
        <f>IF(N279="základní",J279,0)</f>
        <v>0</v>
      </c>
      <c r="BF279" s="190">
        <f>IF(N279="snížená",J279,0)</f>
        <v>0</v>
      </c>
      <c r="BG279" s="190">
        <f>IF(N279="zákl. přenesená",J279,0)</f>
        <v>0</v>
      </c>
      <c r="BH279" s="190">
        <f>IF(N279="sníž. přenesená",J279,0)</f>
        <v>0</v>
      </c>
      <c r="BI279" s="190">
        <f>IF(N279="nulová",J279,0)</f>
        <v>0</v>
      </c>
      <c r="BJ279" s="18" t="s">
        <v>79</v>
      </c>
      <c r="BK279" s="190">
        <f>ROUND(I279*H279,2)</f>
        <v>0</v>
      </c>
      <c r="BL279" s="18" t="s">
        <v>184</v>
      </c>
      <c r="BM279" s="189" t="s">
        <v>2379</v>
      </c>
    </row>
    <row r="280" spans="2:65" s="1" customFormat="1" ht="16.5" customHeight="1">
      <c r="B280" s="177"/>
      <c r="C280" s="178" t="s">
        <v>1531</v>
      </c>
      <c r="D280" s="178" t="s">
        <v>179</v>
      </c>
      <c r="E280" s="179" t="s">
        <v>4508</v>
      </c>
      <c r="F280" s="180" t="s">
        <v>4509</v>
      </c>
      <c r="G280" s="181" t="s">
        <v>3930</v>
      </c>
      <c r="H280" s="182">
        <v>40</v>
      </c>
      <c r="I280" s="183"/>
      <c r="J280" s="184">
        <f>ROUND(I280*H280,2)</f>
        <v>0</v>
      </c>
      <c r="K280" s="180" t="s">
        <v>3</v>
      </c>
      <c r="L280" s="37"/>
      <c r="M280" s="185" t="s">
        <v>3</v>
      </c>
      <c r="N280" s="186" t="s">
        <v>43</v>
      </c>
      <c r="O280" s="70"/>
      <c r="P280" s="187">
        <f>O280*H280</f>
        <v>0</v>
      </c>
      <c r="Q280" s="187">
        <v>0</v>
      </c>
      <c r="R280" s="187">
        <f>Q280*H280</f>
        <v>0</v>
      </c>
      <c r="S280" s="187">
        <v>0</v>
      </c>
      <c r="T280" s="188">
        <f>S280*H280</f>
        <v>0</v>
      </c>
      <c r="AR280" s="189" t="s">
        <v>184</v>
      </c>
      <c r="AT280" s="189" t="s">
        <v>179</v>
      </c>
      <c r="AU280" s="189" t="s">
        <v>81</v>
      </c>
      <c r="AY280" s="18" t="s">
        <v>177</v>
      </c>
      <c r="BE280" s="190">
        <f>IF(N280="základní",J280,0)</f>
        <v>0</v>
      </c>
      <c r="BF280" s="190">
        <f>IF(N280="snížená",J280,0)</f>
        <v>0</v>
      </c>
      <c r="BG280" s="190">
        <f>IF(N280="zákl. přenesená",J280,0)</f>
        <v>0</v>
      </c>
      <c r="BH280" s="190">
        <f>IF(N280="sníž. přenesená",J280,0)</f>
        <v>0</v>
      </c>
      <c r="BI280" s="190">
        <f>IF(N280="nulová",J280,0)</f>
        <v>0</v>
      </c>
      <c r="BJ280" s="18" t="s">
        <v>79</v>
      </c>
      <c r="BK280" s="190">
        <f>ROUND(I280*H280,2)</f>
        <v>0</v>
      </c>
      <c r="BL280" s="18" t="s">
        <v>184</v>
      </c>
      <c r="BM280" s="189" t="s">
        <v>2388</v>
      </c>
    </row>
    <row r="281" spans="2:65" s="1" customFormat="1" ht="16.5" customHeight="1">
      <c r="B281" s="177"/>
      <c r="C281" s="178" t="s">
        <v>1536</v>
      </c>
      <c r="D281" s="178" t="s">
        <v>179</v>
      </c>
      <c r="E281" s="179" t="s">
        <v>4510</v>
      </c>
      <c r="F281" s="180" t="s">
        <v>4388</v>
      </c>
      <c r="G281" s="181" t="s">
        <v>4315</v>
      </c>
      <c r="H281" s="182">
        <v>60</v>
      </c>
      <c r="I281" s="183"/>
      <c r="J281" s="184">
        <f>ROUND(I281*H281,2)</f>
        <v>0</v>
      </c>
      <c r="K281" s="180" t="s">
        <v>3</v>
      </c>
      <c r="L281" s="37"/>
      <c r="M281" s="185" t="s">
        <v>3</v>
      </c>
      <c r="N281" s="186" t="s">
        <v>43</v>
      </c>
      <c r="O281" s="70"/>
      <c r="P281" s="187">
        <f>O281*H281</f>
        <v>0</v>
      </c>
      <c r="Q281" s="187">
        <v>0</v>
      </c>
      <c r="R281" s="187">
        <f>Q281*H281</f>
        <v>0</v>
      </c>
      <c r="S281" s="187">
        <v>0</v>
      </c>
      <c r="T281" s="188">
        <f>S281*H281</f>
        <v>0</v>
      </c>
      <c r="AR281" s="189" t="s">
        <v>184</v>
      </c>
      <c r="AT281" s="189" t="s">
        <v>179</v>
      </c>
      <c r="AU281" s="189" t="s">
        <v>81</v>
      </c>
      <c r="AY281" s="18" t="s">
        <v>177</v>
      </c>
      <c r="BE281" s="190">
        <f>IF(N281="základní",J281,0)</f>
        <v>0</v>
      </c>
      <c r="BF281" s="190">
        <f>IF(N281="snížená",J281,0)</f>
        <v>0</v>
      </c>
      <c r="BG281" s="190">
        <f>IF(N281="zákl. přenesená",J281,0)</f>
        <v>0</v>
      </c>
      <c r="BH281" s="190">
        <f>IF(N281="sníž. přenesená",J281,0)</f>
        <v>0</v>
      </c>
      <c r="BI281" s="190">
        <f>IF(N281="nulová",J281,0)</f>
        <v>0</v>
      </c>
      <c r="BJ281" s="18" t="s">
        <v>79</v>
      </c>
      <c r="BK281" s="190">
        <f>ROUND(I281*H281,2)</f>
        <v>0</v>
      </c>
      <c r="BL281" s="18" t="s">
        <v>184</v>
      </c>
      <c r="BM281" s="189" t="s">
        <v>2398</v>
      </c>
    </row>
    <row r="282" spans="2:63" s="11" customFormat="1" ht="22.8" customHeight="1">
      <c r="B282" s="164"/>
      <c r="D282" s="165" t="s">
        <v>71</v>
      </c>
      <c r="E282" s="175" t="s">
        <v>3967</v>
      </c>
      <c r="F282" s="175" t="s">
        <v>4342</v>
      </c>
      <c r="I282" s="167"/>
      <c r="J282" s="176">
        <f>BK282</f>
        <v>0</v>
      </c>
      <c r="L282" s="164"/>
      <c r="M282" s="169"/>
      <c r="N282" s="170"/>
      <c r="O282" s="170"/>
      <c r="P282" s="171">
        <f>P283</f>
        <v>0</v>
      </c>
      <c r="Q282" s="170"/>
      <c r="R282" s="171">
        <f>R283</f>
        <v>0</v>
      </c>
      <c r="S282" s="170"/>
      <c r="T282" s="172">
        <f>T283</f>
        <v>0</v>
      </c>
      <c r="AR282" s="165" t="s">
        <v>79</v>
      </c>
      <c r="AT282" s="173" t="s">
        <v>71</v>
      </c>
      <c r="AU282" s="173" t="s">
        <v>79</v>
      </c>
      <c r="AY282" s="165" t="s">
        <v>177</v>
      </c>
      <c r="BK282" s="174">
        <f>BK283</f>
        <v>0</v>
      </c>
    </row>
    <row r="283" spans="2:65" s="1" customFormat="1" ht="16.5" customHeight="1">
      <c r="B283" s="177"/>
      <c r="C283" s="178" t="s">
        <v>1541</v>
      </c>
      <c r="D283" s="178" t="s">
        <v>179</v>
      </c>
      <c r="E283" s="179" t="s">
        <v>4511</v>
      </c>
      <c r="F283" s="180" t="s">
        <v>4512</v>
      </c>
      <c r="G283" s="181" t="s">
        <v>494</v>
      </c>
      <c r="H283" s="182">
        <v>4000</v>
      </c>
      <c r="I283" s="183"/>
      <c r="J283" s="184">
        <f>ROUND(I283*H283,2)</f>
        <v>0</v>
      </c>
      <c r="K283" s="180" t="s">
        <v>3</v>
      </c>
      <c r="L283" s="37"/>
      <c r="M283" s="185" t="s">
        <v>3</v>
      </c>
      <c r="N283" s="186" t="s">
        <v>43</v>
      </c>
      <c r="O283" s="70"/>
      <c r="P283" s="187">
        <f>O283*H283</f>
        <v>0</v>
      </c>
      <c r="Q283" s="187">
        <v>0</v>
      </c>
      <c r="R283" s="187">
        <f>Q283*H283</f>
        <v>0</v>
      </c>
      <c r="S283" s="187">
        <v>0</v>
      </c>
      <c r="T283" s="188">
        <f>S283*H283</f>
        <v>0</v>
      </c>
      <c r="AR283" s="189" t="s">
        <v>184</v>
      </c>
      <c r="AT283" s="189" t="s">
        <v>179</v>
      </c>
      <c r="AU283" s="189" t="s">
        <v>81</v>
      </c>
      <c r="AY283" s="18" t="s">
        <v>177</v>
      </c>
      <c r="BE283" s="190">
        <f>IF(N283="základní",J283,0)</f>
        <v>0</v>
      </c>
      <c r="BF283" s="190">
        <f>IF(N283="snížená",J283,0)</f>
        <v>0</v>
      </c>
      <c r="BG283" s="190">
        <f>IF(N283="zákl. přenesená",J283,0)</f>
        <v>0</v>
      </c>
      <c r="BH283" s="190">
        <f>IF(N283="sníž. přenesená",J283,0)</f>
        <v>0</v>
      </c>
      <c r="BI283" s="190">
        <f>IF(N283="nulová",J283,0)</f>
        <v>0</v>
      </c>
      <c r="BJ283" s="18" t="s">
        <v>79</v>
      </c>
      <c r="BK283" s="190">
        <f>ROUND(I283*H283,2)</f>
        <v>0</v>
      </c>
      <c r="BL283" s="18" t="s">
        <v>184</v>
      </c>
      <c r="BM283" s="189" t="s">
        <v>2407</v>
      </c>
    </row>
    <row r="284" spans="2:63" s="11" customFormat="1" ht="22.8" customHeight="1">
      <c r="B284" s="164"/>
      <c r="D284" s="165" t="s">
        <v>71</v>
      </c>
      <c r="E284" s="175" t="s">
        <v>4513</v>
      </c>
      <c r="F284" s="175" t="s">
        <v>4514</v>
      </c>
      <c r="I284" s="167"/>
      <c r="J284" s="176">
        <f>BK284</f>
        <v>0</v>
      </c>
      <c r="L284" s="164"/>
      <c r="M284" s="169"/>
      <c r="N284" s="170"/>
      <c r="O284" s="170"/>
      <c r="P284" s="171">
        <f>P285</f>
        <v>0</v>
      </c>
      <c r="Q284" s="170"/>
      <c r="R284" s="171">
        <f>R285</f>
        <v>0</v>
      </c>
      <c r="S284" s="170"/>
      <c r="T284" s="172">
        <f>T285</f>
        <v>0</v>
      </c>
      <c r="AR284" s="165" t="s">
        <v>79</v>
      </c>
      <c r="AT284" s="173" t="s">
        <v>71</v>
      </c>
      <c r="AU284" s="173" t="s">
        <v>79</v>
      </c>
      <c r="AY284" s="165" t="s">
        <v>177</v>
      </c>
      <c r="BK284" s="174">
        <f>BK285</f>
        <v>0</v>
      </c>
    </row>
    <row r="285" spans="2:65" s="1" customFormat="1" ht="16.5" customHeight="1">
      <c r="B285" s="177"/>
      <c r="C285" s="178" t="s">
        <v>1550</v>
      </c>
      <c r="D285" s="178" t="s">
        <v>179</v>
      </c>
      <c r="E285" s="179" t="s">
        <v>4515</v>
      </c>
      <c r="F285" s="180" t="s">
        <v>4516</v>
      </c>
      <c r="G285" s="181" t="s">
        <v>494</v>
      </c>
      <c r="H285" s="182">
        <v>4000</v>
      </c>
      <c r="I285" s="183"/>
      <c r="J285" s="184">
        <f>ROUND(I285*H285,2)</f>
        <v>0</v>
      </c>
      <c r="K285" s="180" t="s">
        <v>3</v>
      </c>
      <c r="L285" s="37"/>
      <c r="M285" s="185" t="s">
        <v>3</v>
      </c>
      <c r="N285" s="186" t="s">
        <v>43</v>
      </c>
      <c r="O285" s="70"/>
      <c r="P285" s="187">
        <f>O285*H285</f>
        <v>0</v>
      </c>
      <c r="Q285" s="187">
        <v>0</v>
      </c>
      <c r="R285" s="187">
        <f>Q285*H285</f>
        <v>0</v>
      </c>
      <c r="S285" s="187">
        <v>0</v>
      </c>
      <c r="T285" s="188">
        <f>S285*H285</f>
        <v>0</v>
      </c>
      <c r="AR285" s="189" t="s">
        <v>184</v>
      </c>
      <c r="AT285" s="189" t="s">
        <v>179</v>
      </c>
      <c r="AU285" s="189" t="s">
        <v>81</v>
      </c>
      <c r="AY285" s="18" t="s">
        <v>177</v>
      </c>
      <c r="BE285" s="190">
        <f>IF(N285="základní",J285,0)</f>
        <v>0</v>
      </c>
      <c r="BF285" s="190">
        <f>IF(N285="snížená",J285,0)</f>
        <v>0</v>
      </c>
      <c r="BG285" s="190">
        <f>IF(N285="zákl. přenesená",J285,0)</f>
        <v>0</v>
      </c>
      <c r="BH285" s="190">
        <f>IF(N285="sníž. přenesená",J285,0)</f>
        <v>0</v>
      </c>
      <c r="BI285" s="190">
        <f>IF(N285="nulová",J285,0)</f>
        <v>0</v>
      </c>
      <c r="BJ285" s="18" t="s">
        <v>79</v>
      </c>
      <c r="BK285" s="190">
        <f>ROUND(I285*H285,2)</f>
        <v>0</v>
      </c>
      <c r="BL285" s="18" t="s">
        <v>184</v>
      </c>
      <c r="BM285" s="189" t="s">
        <v>2416</v>
      </c>
    </row>
    <row r="286" spans="2:63" s="11" customFormat="1" ht="22.8" customHeight="1">
      <c r="B286" s="164"/>
      <c r="D286" s="165" t="s">
        <v>71</v>
      </c>
      <c r="E286" s="175" t="s">
        <v>4085</v>
      </c>
      <c r="F286" s="175" t="s">
        <v>4389</v>
      </c>
      <c r="I286" s="167"/>
      <c r="J286" s="176">
        <f>BK286</f>
        <v>0</v>
      </c>
      <c r="L286" s="164"/>
      <c r="M286" s="169"/>
      <c r="N286" s="170"/>
      <c r="O286" s="170"/>
      <c r="P286" s="171">
        <f>SUM(P287:P293)</f>
        <v>0</v>
      </c>
      <c r="Q286" s="170"/>
      <c r="R286" s="171">
        <f>SUM(R287:R293)</f>
        <v>0</v>
      </c>
      <c r="S286" s="170"/>
      <c r="T286" s="172">
        <f>SUM(T287:T293)</f>
        <v>0</v>
      </c>
      <c r="AR286" s="165" t="s">
        <v>79</v>
      </c>
      <c r="AT286" s="173" t="s">
        <v>71</v>
      </c>
      <c r="AU286" s="173" t="s">
        <v>79</v>
      </c>
      <c r="AY286" s="165" t="s">
        <v>177</v>
      </c>
      <c r="BK286" s="174">
        <f>SUM(BK287:BK293)</f>
        <v>0</v>
      </c>
    </row>
    <row r="287" spans="2:65" s="1" customFormat="1" ht="16.5" customHeight="1">
      <c r="B287" s="177"/>
      <c r="C287" s="178" t="s">
        <v>1628</v>
      </c>
      <c r="D287" s="178" t="s">
        <v>179</v>
      </c>
      <c r="E287" s="179" t="s">
        <v>4517</v>
      </c>
      <c r="F287" s="180" t="s">
        <v>4518</v>
      </c>
      <c r="G287" s="181" t="s">
        <v>3930</v>
      </c>
      <c r="H287" s="182">
        <v>1</v>
      </c>
      <c r="I287" s="183"/>
      <c r="J287" s="184">
        <f>ROUND(I287*H287,2)</f>
        <v>0</v>
      </c>
      <c r="K287" s="180" t="s">
        <v>3</v>
      </c>
      <c r="L287" s="37"/>
      <c r="M287" s="185" t="s">
        <v>3</v>
      </c>
      <c r="N287" s="186" t="s">
        <v>43</v>
      </c>
      <c r="O287" s="70"/>
      <c r="P287" s="187">
        <f>O287*H287</f>
        <v>0</v>
      </c>
      <c r="Q287" s="187">
        <v>0</v>
      </c>
      <c r="R287" s="187">
        <f>Q287*H287</f>
        <v>0</v>
      </c>
      <c r="S287" s="187">
        <v>0</v>
      </c>
      <c r="T287" s="188">
        <f>S287*H287</f>
        <v>0</v>
      </c>
      <c r="AR287" s="189" t="s">
        <v>184</v>
      </c>
      <c r="AT287" s="189" t="s">
        <v>179</v>
      </c>
      <c r="AU287" s="189" t="s">
        <v>81</v>
      </c>
      <c r="AY287" s="18" t="s">
        <v>177</v>
      </c>
      <c r="BE287" s="190">
        <f>IF(N287="základní",J287,0)</f>
        <v>0</v>
      </c>
      <c r="BF287" s="190">
        <f>IF(N287="snížená",J287,0)</f>
        <v>0</v>
      </c>
      <c r="BG287" s="190">
        <f>IF(N287="zákl. přenesená",J287,0)</f>
        <v>0</v>
      </c>
      <c r="BH287" s="190">
        <f>IF(N287="sníž. přenesená",J287,0)</f>
        <v>0</v>
      </c>
      <c r="BI287" s="190">
        <f>IF(N287="nulová",J287,0)</f>
        <v>0</v>
      </c>
      <c r="BJ287" s="18" t="s">
        <v>79</v>
      </c>
      <c r="BK287" s="190">
        <f>ROUND(I287*H287,2)</f>
        <v>0</v>
      </c>
      <c r="BL287" s="18" t="s">
        <v>184</v>
      </c>
      <c r="BM287" s="189" t="s">
        <v>2424</v>
      </c>
    </row>
    <row r="288" spans="2:65" s="1" customFormat="1" ht="24" customHeight="1">
      <c r="B288" s="177"/>
      <c r="C288" s="178" t="s">
        <v>1633</v>
      </c>
      <c r="D288" s="178" t="s">
        <v>179</v>
      </c>
      <c r="E288" s="179" t="s">
        <v>4395</v>
      </c>
      <c r="F288" s="180" t="s">
        <v>4396</v>
      </c>
      <c r="G288" s="181" t="s">
        <v>3726</v>
      </c>
      <c r="H288" s="182">
        <v>30</v>
      </c>
      <c r="I288" s="183"/>
      <c r="J288" s="184">
        <f>ROUND(I288*H288,2)</f>
        <v>0</v>
      </c>
      <c r="K288" s="180" t="s">
        <v>3</v>
      </c>
      <c r="L288" s="37"/>
      <c r="M288" s="185" t="s">
        <v>3</v>
      </c>
      <c r="N288" s="186" t="s">
        <v>43</v>
      </c>
      <c r="O288" s="70"/>
      <c r="P288" s="187">
        <f>O288*H288</f>
        <v>0</v>
      </c>
      <c r="Q288" s="187">
        <v>0</v>
      </c>
      <c r="R288" s="187">
        <f>Q288*H288</f>
        <v>0</v>
      </c>
      <c r="S288" s="187">
        <v>0</v>
      </c>
      <c r="T288" s="188">
        <f>S288*H288</f>
        <v>0</v>
      </c>
      <c r="AR288" s="189" t="s">
        <v>184</v>
      </c>
      <c r="AT288" s="189" t="s">
        <v>179</v>
      </c>
      <c r="AU288" s="189" t="s">
        <v>81</v>
      </c>
      <c r="AY288" s="18" t="s">
        <v>177</v>
      </c>
      <c r="BE288" s="190">
        <f>IF(N288="základní",J288,0)</f>
        <v>0</v>
      </c>
      <c r="BF288" s="190">
        <f>IF(N288="snížená",J288,0)</f>
        <v>0</v>
      </c>
      <c r="BG288" s="190">
        <f>IF(N288="zákl. přenesená",J288,0)</f>
        <v>0</v>
      </c>
      <c r="BH288" s="190">
        <f>IF(N288="sníž. přenesená",J288,0)</f>
        <v>0</v>
      </c>
      <c r="BI288" s="190">
        <f>IF(N288="nulová",J288,0)</f>
        <v>0</v>
      </c>
      <c r="BJ288" s="18" t="s">
        <v>79</v>
      </c>
      <c r="BK288" s="190">
        <f>ROUND(I288*H288,2)</f>
        <v>0</v>
      </c>
      <c r="BL288" s="18" t="s">
        <v>184</v>
      </c>
      <c r="BM288" s="189" t="s">
        <v>2433</v>
      </c>
    </row>
    <row r="289" spans="2:65" s="1" customFormat="1" ht="16.5" customHeight="1">
      <c r="B289" s="177"/>
      <c r="C289" s="178" t="s">
        <v>1637</v>
      </c>
      <c r="D289" s="178" t="s">
        <v>179</v>
      </c>
      <c r="E289" s="179" t="s">
        <v>4397</v>
      </c>
      <c r="F289" s="180" t="s">
        <v>4398</v>
      </c>
      <c r="G289" s="181" t="s">
        <v>3726</v>
      </c>
      <c r="H289" s="182">
        <v>10</v>
      </c>
      <c r="I289" s="183"/>
      <c r="J289" s="184">
        <f>ROUND(I289*H289,2)</f>
        <v>0</v>
      </c>
      <c r="K289" s="180" t="s">
        <v>3</v>
      </c>
      <c r="L289" s="37"/>
      <c r="M289" s="185" t="s">
        <v>3</v>
      </c>
      <c r="N289" s="186" t="s">
        <v>43</v>
      </c>
      <c r="O289" s="70"/>
      <c r="P289" s="187">
        <f>O289*H289</f>
        <v>0</v>
      </c>
      <c r="Q289" s="187">
        <v>0</v>
      </c>
      <c r="R289" s="187">
        <f>Q289*H289</f>
        <v>0</v>
      </c>
      <c r="S289" s="187">
        <v>0</v>
      </c>
      <c r="T289" s="188">
        <f>S289*H289</f>
        <v>0</v>
      </c>
      <c r="AR289" s="189" t="s">
        <v>184</v>
      </c>
      <c r="AT289" s="189" t="s">
        <v>179</v>
      </c>
      <c r="AU289" s="189" t="s">
        <v>81</v>
      </c>
      <c r="AY289" s="18" t="s">
        <v>177</v>
      </c>
      <c r="BE289" s="190">
        <f>IF(N289="základní",J289,0)</f>
        <v>0</v>
      </c>
      <c r="BF289" s="190">
        <f>IF(N289="snížená",J289,0)</f>
        <v>0</v>
      </c>
      <c r="BG289" s="190">
        <f>IF(N289="zákl. přenesená",J289,0)</f>
        <v>0</v>
      </c>
      <c r="BH289" s="190">
        <f>IF(N289="sníž. přenesená",J289,0)</f>
        <v>0</v>
      </c>
      <c r="BI289" s="190">
        <f>IF(N289="nulová",J289,0)</f>
        <v>0</v>
      </c>
      <c r="BJ289" s="18" t="s">
        <v>79</v>
      </c>
      <c r="BK289" s="190">
        <f>ROUND(I289*H289,2)</f>
        <v>0</v>
      </c>
      <c r="BL289" s="18" t="s">
        <v>184</v>
      </c>
      <c r="BM289" s="189" t="s">
        <v>2442</v>
      </c>
    </row>
    <row r="290" spans="2:65" s="1" customFormat="1" ht="16.5" customHeight="1">
      <c r="B290" s="177"/>
      <c r="C290" s="178" t="s">
        <v>1644</v>
      </c>
      <c r="D290" s="178" t="s">
        <v>179</v>
      </c>
      <c r="E290" s="179" t="s">
        <v>4399</v>
      </c>
      <c r="F290" s="180" t="s">
        <v>4179</v>
      </c>
      <c r="G290" s="181" t="s">
        <v>3726</v>
      </c>
      <c r="H290" s="182">
        <v>30</v>
      </c>
      <c r="I290" s="183"/>
      <c r="J290" s="184">
        <f>ROUND(I290*H290,2)</f>
        <v>0</v>
      </c>
      <c r="K290" s="180" t="s">
        <v>3</v>
      </c>
      <c r="L290" s="37"/>
      <c r="M290" s="185" t="s">
        <v>3</v>
      </c>
      <c r="N290" s="186" t="s">
        <v>43</v>
      </c>
      <c r="O290" s="70"/>
      <c r="P290" s="187">
        <f>O290*H290</f>
        <v>0</v>
      </c>
      <c r="Q290" s="187">
        <v>0</v>
      </c>
      <c r="R290" s="187">
        <f>Q290*H290</f>
        <v>0</v>
      </c>
      <c r="S290" s="187">
        <v>0</v>
      </c>
      <c r="T290" s="188">
        <f>S290*H290</f>
        <v>0</v>
      </c>
      <c r="AR290" s="189" t="s">
        <v>184</v>
      </c>
      <c r="AT290" s="189" t="s">
        <v>179</v>
      </c>
      <c r="AU290" s="189" t="s">
        <v>81</v>
      </c>
      <c r="AY290" s="18" t="s">
        <v>177</v>
      </c>
      <c r="BE290" s="190">
        <f>IF(N290="základní",J290,0)</f>
        <v>0</v>
      </c>
      <c r="BF290" s="190">
        <f>IF(N290="snížená",J290,0)</f>
        <v>0</v>
      </c>
      <c r="BG290" s="190">
        <f>IF(N290="zákl. přenesená",J290,0)</f>
        <v>0</v>
      </c>
      <c r="BH290" s="190">
        <f>IF(N290="sníž. přenesená",J290,0)</f>
        <v>0</v>
      </c>
      <c r="BI290" s="190">
        <f>IF(N290="nulová",J290,0)</f>
        <v>0</v>
      </c>
      <c r="BJ290" s="18" t="s">
        <v>79</v>
      </c>
      <c r="BK290" s="190">
        <f>ROUND(I290*H290,2)</f>
        <v>0</v>
      </c>
      <c r="BL290" s="18" t="s">
        <v>184</v>
      </c>
      <c r="BM290" s="189" t="s">
        <v>2450</v>
      </c>
    </row>
    <row r="291" spans="2:65" s="1" customFormat="1" ht="16.5" customHeight="1">
      <c r="B291" s="177"/>
      <c r="C291" s="178" t="s">
        <v>1649</v>
      </c>
      <c r="D291" s="178" t="s">
        <v>179</v>
      </c>
      <c r="E291" s="179" t="s">
        <v>4400</v>
      </c>
      <c r="F291" s="180" t="s">
        <v>4401</v>
      </c>
      <c r="G291" s="181" t="s">
        <v>3726</v>
      </c>
      <c r="H291" s="182">
        <v>40</v>
      </c>
      <c r="I291" s="183"/>
      <c r="J291" s="184">
        <f>ROUND(I291*H291,2)</f>
        <v>0</v>
      </c>
      <c r="K291" s="180" t="s">
        <v>3</v>
      </c>
      <c r="L291" s="37"/>
      <c r="M291" s="185" t="s">
        <v>3</v>
      </c>
      <c r="N291" s="186" t="s">
        <v>43</v>
      </c>
      <c r="O291" s="70"/>
      <c r="P291" s="187">
        <f>O291*H291</f>
        <v>0</v>
      </c>
      <c r="Q291" s="187">
        <v>0</v>
      </c>
      <c r="R291" s="187">
        <f>Q291*H291</f>
        <v>0</v>
      </c>
      <c r="S291" s="187">
        <v>0</v>
      </c>
      <c r="T291" s="188">
        <f>S291*H291</f>
        <v>0</v>
      </c>
      <c r="AR291" s="189" t="s">
        <v>184</v>
      </c>
      <c r="AT291" s="189" t="s">
        <v>179</v>
      </c>
      <c r="AU291" s="189" t="s">
        <v>81</v>
      </c>
      <c r="AY291" s="18" t="s">
        <v>177</v>
      </c>
      <c r="BE291" s="190">
        <f>IF(N291="základní",J291,0)</f>
        <v>0</v>
      </c>
      <c r="BF291" s="190">
        <f>IF(N291="snížená",J291,0)</f>
        <v>0</v>
      </c>
      <c r="BG291" s="190">
        <f>IF(N291="zákl. přenesená",J291,0)</f>
        <v>0</v>
      </c>
      <c r="BH291" s="190">
        <f>IF(N291="sníž. přenesená",J291,0)</f>
        <v>0</v>
      </c>
      <c r="BI291" s="190">
        <f>IF(N291="nulová",J291,0)</f>
        <v>0</v>
      </c>
      <c r="BJ291" s="18" t="s">
        <v>79</v>
      </c>
      <c r="BK291" s="190">
        <f>ROUND(I291*H291,2)</f>
        <v>0</v>
      </c>
      <c r="BL291" s="18" t="s">
        <v>184</v>
      </c>
      <c r="BM291" s="189" t="s">
        <v>2458</v>
      </c>
    </row>
    <row r="292" spans="2:65" s="1" customFormat="1" ht="16.5" customHeight="1">
      <c r="B292" s="177"/>
      <c r="C292" s="178" t="s">
        <v>1655</v>
      </c>
      <c r="D292" s="178" t="s">
        <v>179</v>
      </c>
      <c r="E292" s="179" t="s">
        <v>4519</v>
      </c>
      <c r="F292" s="180" t="s">
        <v>4405</v>
      </c>
      <c r="G292" s="181" t="s">
        <v>4520</v>
      </c>
      <c r="H292" s="182">
        <v>1</v>
      </c>
      <c r="I292" s="183"/>
      <c r="J292" s="184">
        <f>ROUND(I292*H292,2)</f>
        <v>0</v>
      </c>
      <c r="K292" s="180" t="s">
        <v>3</v>
      </c>
      <c r="L292" s="37"/>
      <c r="M292" s="185" t="s">
        <v>3</v>
      </c>
      <c r="N292" s="186" t="s">
        <v>43</v>
      </c>
      <c r="O292" s="70"/>
      <c r="P292" s="187">
        <f>O292*H292</f>
        <v>0</v>
      </c>
      <c r="Q292" s="187">
        <v>0</v>
      </c>
      <c r="R292" s="187">
        <f>Q292*H292</f>
        <v>0</v>
      </c>
      <c r="S292" s="187">
        <v>0</v>
      </c>
      <c r="T292" s="188">
        <f>S292*H292</f>
        <v>0</v>
      </c>
      <c r="AR292" s="189" t="s">
        <v>184</v>
      </c>
      <c r="AT292" s="189" t="s">
        <v>179</v>
      </c>
      <c r="AU292" s="189" t="s">
        <v>81</v>
      </c>
      <c r="AY292" s="18" t="s">
        <v>177</v>
      </c>
      <c r="BE292" s="190">
        <f>IF(N292="základní",J292,0)</f>
        <v>0</v>
      </c>
      <c r="BF292" s="190">
        <f>IF(N292="snížená",J292,0)</f>
        <v>0</v>
      </c>
      <c r="BG292" s="190">
        <f>IF(N292="zákl. přenesená",J292,0)</f>
        <v>0</v>
      </c>
      <c r="BH292" s="190">
        <f>IF(N292="sníž. přenesená",J292,0)</f>
        <v>0</v>
      </c>
      <c r="BI292" s="190">
        <f>IF(N292="nulová",J292,0)</f>
        <v>0</v>
      </c>
      <c r="BJ292" s="18" t="s">
        <v>79</v>
      </c>
      <c r="BK292" s="190">
        <f>ROUND(I292*H292,2)</f>
        <v>0</v>
      </c>
      <c r="BL292" s="18" t="s">
        <v>184</v>
      </c>
      <c r="BM292" s="189" t="s">
        <v>2474</v>
      </c>
    </row>
    <row r="293" spans="2:65" s="1" customFormat="1" ht="16.5" customHeight="1">
      <c r="B293" s="177"/>
      <c r="C293" s="178" t="s">
        <v>1658</v>
      </c>
      <c r="D293" s="178" t="s">
        <v>179</v>
      </c>
      <c r="E293" s="179" t="s">
        <v>4521</v>
      </c>
      <c r="F293" s="180" t="s">
        <v>4251</v>
      </c>
      <c r="G293" s="181" t="s">
        <v>2788</v>
      </c>
      <c r="H293" s="182">
        <v>1</v>
      </c>
      <c r="I293" s="183"/>
      <c r="J293" s="184">
        <f>ROUND(I293*H293,2)</f>
        <v>0</v>
      </c>
      <c r="K293" s="180" t="s">
        <v>3</v>
      </c>
      <c r="L293" s="37"/>
      <c r="M293" s="232" t="s">
        <v>3</v>
      </c>
      <c r="N293" s="233" t="s">
        <v>43</v>
      </c>
      <c r="O293" s="234"/>
      <c r="P293" s="235">
        <f>O293*H293</f>
        <v>0</v>
      </c>
      <c r="Q293" s="235">
        <v>0</v>
      </c>
      <c r="R293" s="235">
        <f>Q293*H293</f>
        <v>0</v>
      </c>
      <c r="S293" s="235">
        <v>0</v>
      </c>
      <c r="T293" s="236">
        <f>S293*H293</f>
        <v>0</v>
      </c>
      <c r="AR293" s="189" t="s">
        <v>184</v>
      </c>
      <c r="AT293" s="189" t="s">
        <v>179</v>
      </c>
      <c r="AU293" s="189" t="s">
        <v>81</v>
      </c>
      <c r="AY293" s="18" t="s">
        <v>177</v>
      </c>
      <c r="BE293" s="190">
        <f>IF(N293="základní",J293,0)</f>
        <v>0</v>
      </c>
      <c r="BF293" s="190">
        <f>IF(N293="snížená",J293,0)</f>
        <v>0</v>
      </c>
      <c r="BG293" s="190">
        <f>IF(N293="zákl. přenesená",J293,0)</f>
        <v>0</v>
      </c>
      <c r="BH293" s="190">
        <f>IF(N293="sníž. přenesená",J293,0)</f>
        <v>0</v>
      </c>
      <c r="BI293" s="190">
        <f>IF(N293="nulová",J293,0)</f>
        <v>0</v>
      </c>
      <c r="BJ293" s="18" t="s">
        <v>79</v>
      </c>
      <c r="BK293" s="190">
        <f>ROUND(I293*H293,2)</f>
        <v>0</v>
      </c>
      <c r="BL293" s="18" t="s">
        <v>184</v>
      </c>
      <c r="BM293" s="189" t="s">
        <v>4522</v>
      </c>
    </row>
    <row r="294" spans="2:12" s="1" customFormat="1" ht="6.95" customHeight="1">
      <c r="B294" s="53"/>
      <c r="C294" s="54"/>
      <c r="D294" s="54"/>
      <c r="E294" s="54"/>
      <c r="F294" s="54"/>
      <c r="G294" s="54"/>
      <c r="H294" s="54"/>
      <c r="I294" s="139"/>
      <c r="J294" s="54"/>
      <c r="K294" s="54"/>
      <c r="L294" s="37"/>
    </row>
  </sheetData>
  <autoFilter ref="C108:K293"/>
  <mergeCells count="12">
    <mergeCell ref="E7:H7"/>
    <mergeCell ref="E9:H9"/>
    <mergeCell ref="E11:H11"/>
    <mergeCell ref="E20:H20"/>
    <mergeCell ref="E29:H29"/>
    <mergeCell ref="E50:H50"/>
    <mergeCell ref="E52:H52"/>
    <mergeCell ref="E54:H54"/>
    <mergeCell ref="E97:H97"/>
    <mergeCell ref="E99:H99"/>
    <mergeCell ref="E101:H10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5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95</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4523</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ROUND(J89,2)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ROUND((SUM(BE89:BE155)),2)</f>
        <v>0</v>
      </c>
      <c r="I35" s="131">
        <v>0.21</v>
      </c>
      <c r="J35" s="130">
        <f>ROUND(((SUM(BE89:BE155))*I35),2)</f>
        <v>0</v>
      </c>
      <c r="L35" s="37"/>
    </row>
    <row r="36" spans="2:12" s="1" customFormat="1" ht="14.4" customHeight="1">
      <c r="B36" s="37"/>
      <c r="E36" s="31" t="s">
        <v>44</v>
      </c>
      <c r="F36" s="130">
        <f>ROUND((SUM(BF89:BF155)),2)</f>
        <v>0</v>
      </c>
      <c r="I36" s="131">
        <v>0.15</v>
      </c>
      <c r="J36" s="130">
        <f>ROUND(((SUM(BF89:BF155))*I36),2)</f>
        <v>0</v>
      </c>
      <c r="L36" s="37"/>
    </row>
    <row r="37" spans="2:12" s="1" customFormat="1" ht="14.4" customHeight="1" hidden="1">
      <c r="B37" s="37"/>
      <c r="E37" s="31" t="s">
        <v>45</v>
      </c>
      <c r="F37" s="130">
        <f>ROUND((SUM(BG89:BG155)),2)</f>
        <v>0</v>
      </c>
      <c r="I37" s="131">
        <v>0.21</v>
      </c>
      <c r="J37" s="130">
        <f>0</f>
        <v>0</v>
      </c>
      <c r="L37" s="37"/>
    </row>
    <row r="38" spans="2:12" s="1" customFormat="1" ht="14.4" customHeight="1" hidden="1">
      <c r="B38" s="37"/>
      <c r="E38" s="31" t="s">
        <v>46</v>
      </c>
      <c r="F38" s="130">
        <f>ROUND((SUM(BH89:BH155)),2)</f>
        <v>0</v>
      </c>
      <c r="I38" s="131">
        <v>0.15</v>
      </c>
      <c r="J38" s="130">
        <f>0</f>
        <v>0</v>
      </c>
      <c r="L38" s="37"/>
    </row>
    <row r="39" spans="2:12" s="1" customFormat="1" ht="14.4" customHeight="1" hidden="1">
      <c r="B39" s="37"/>
      <c r="E39" s="31" t="s">
        <v>47</v>
      </c>
      <c r="F39" s="130">
        <f>ROUND((SUM(BI89:BI155)),2)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04 - elektroinstalace - komunikační systém sestra/pacient</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J89</f>
        <v>0</v>
      </c>
      <c r="L63" s="37"/>
      <c r="AU63" s="18" t="s">
        <v>132</v>
      </c>
    </row>
    <row r="64" spans="2:12" s="8" customFormat="1" ht="24.95" customHeight="1">
      <c r="B64" s="145"/>
      <c r="D64" s="146" t="s">
        <v>4524</v>
      </c>
      <c r="E64" s="147"/>
      <c r="F64" s="147"/>
      <c r="G64" s="147"/>
      <c r="H64" s="147"/>
      <c r="I64" s="148"/>
      <c r="J64" s="149">
        <f>J90</f>
        <v>0</v>
      </c>
      <c r="L64" s="145"/>
    </row>
    <row r="65" spans="2:12" s="8" customFormat="1" ht="24.95" customHeight="1">
      <c r="B65" s="145"/>
      <c r="D65" s="146" t="s">
        <v>4525</v>
      </c>
      <c r="E65" s="147"/>
      <c r="F65" s="147"/>
      <c r="G65" s="147"/>
      <c r="H65" s="147"/>
      <c r="I65" s="148"/>
      <c r="J65" s="149">
        <f>J127</f>
        <v>0</v>
      </c>
      <c r="L65" s="145"/>
    </row>
    <row r="66" spans="2:12" s="8" customFormat="1" ht="24.95" customHeight="1">
      <c r="B66" s="145"/>
      <c r="D66" s="146" t="s">
        <v>4526</v>
      </c>
      <c r="E66" s="147"/>
      <c r="F66" s="147"/>
      <c r="G66" s="147"/>
      <c r="H66" s="147"/>
      <c r="I66" s="148"/>
      <c r="J66" s="149">
        <f>J136</f>
        <v>0</v>
      </c>
      <c r="L66" s="145"/>
    </row>
    <row r="67" spans="2:12" s="8" customFormat="1" ht="24.95" customHeight="1">
      <c r="B67" s="145"/>
      <c r="D67" s="146" t="s">
        <v>4527</v>
      </c>
      <c r="E67" s="147"/>
      <c r="F67" s="147"/>
      <c r="G67" s="147"/>
      <c r="H67" s="147"/>
      <c r="I67" s="148"/>
      <c r="J67" s="149">
        <f>J139</f>
        <v>0</v>
      </c>
      <c r="L67" s="145"/>
    </row>
    <row r="68" spans="2:12" s="1" customFormat="1" ht="21.8" customHeight="1">
      <c r="B68" s="37"/>
      <c r="I68" s="122"/>
      <c r="L68" s="37"/>
    </row>
    <row r="69" spans="2:12" s="1" customFormat="1" ht="6.95" customHeight="1">
      <c r="B69" s="53"/>
      <c r="C69" s="54"/>
      <c r="D69" s="54"/>
      <c r="E69" s="54"/>
      <c r="F69" s="54"/>
      <c r="G69" s="54"/>
      <c r="H69" s="54"/>
      <c r="I69" s="139"/>
      <c r="J69" s="54"/>
      <c r="K69" s="54"/>
      <c r="L69" s="37"/>
    </row>
    <row r="73" spans="2:12" s="1" customFormat="1" ht="6.95" customHeight="1">
      <c r="B73" s="55"/>
      <c r="C73" s="56"/>
      <c r="D73" s="56"/>
      <c r="E73" s="56"/>
      <c r="F73" s="56"/>
      <c r="G73" s="56"/>
      <c r="H73" s="56"/>
      <c r="I73" s="140"/>
      <c r="J73" s="56"/>
      <c r="K73" s="56"/>
      <c r="L73" s="37"/>
    </row>
    <row r="74" spans="2:12" s="1" customFormat="1" ht="24.95" customHeight="1">
      <c r="B74" s="37"/>
      <c r="C74" s="22" t="s">
        <v>162</v>
      </c>
      <c r="I74" s="122"/>
      <c r="L74" s="37"/>
    </row>
    <row r="75" spans="2:12" s="1" customFormat="1" ht="6.95" customHeight="1">
      <c r="B75" s="37"/>
      <c r="I75" s="122"/>
      <c r="L75" s="37"/>
    </row>
    <row r="76" spans="2:12" s="1" customFormat="1" ht="12" customHeight="1">
      <c r="B76" s="37"/>
      <c r="C76" s="31" t="s">
        <v>17</v>
      </c>
      <c r="I76" s="122"/>
      <c r="L76" s="37"/>
    </row>
    <row r="77" spans="2:12" s="1" customFormat="1" ht="16.5" customHeight="1">
      <c r="B77" s="37"/>
      <c r="E77" s="121" t="str">
        <f>E7</f>
        <v>Stavební úpravy pavilonu I Nemocnice České Budějovice</v>
      </c>
      <c r="F77" s="31"/>
      <c r="G77" s="31"/>
      <c r="H77" s="31"/>
      <c r="I77" s="122"/>
      <c r="L77" s="37"/>
    </row>
    <row r="78" spans="2:12" ht="12" customHeight="1">
      <c r="B78" s="21"/>
      <c r="C78" s="31" t="s">
        <v>125</v>
      </c>
      <c r="L78" s="21"/>
    </row>
    <row r="79" spans="2:12" s="1" customFormat="1" ht="16.5" customHeight="1">
      <c r="B79" s="37"/>
      <c r="E79" s="121" t="s">
        <v>126</v>
      </c>
      <c r="F79" s="1"/>
      <c r="G79" s="1"/>
      <c r="H79" s="1"/>
      <c r="I79" s="122"/>
      <c r="L79" s="37"/>
    </row>
    <row r="80" spans="2:12" s="1" customFormat="1" ht="12" customHeight="1">
      <c r="B80" s="37"/>
      <c r="C80" s="31" t="s">
        <v>127</v>
      </c>
      <c r="I80" s="122"/>
      <c r="L80" s="37"/>
    </row>
    <row r="81" spans="2:12" s="1" customFormat="1" ht="16.5" customHeight="1">
      <c r="B81" s="37"/>
      <c r="E81" s="60" t="str">
        <f>E11</f>
        <v>04 - elektroinstalace - komunikační systém sestra/pacient</v>
      </c>
      <c r="F81" s="1"/>
      <c r="G81" s="1"/>
      <c r="H81" s="1"/>
      <c r="I81" s="122"/>
      <c r="L81" s="37"/>
    </row>
    <row r="82" spans="2:12" s="1" customFormat="1" ht="6.95" customHeight="1">
      <c r="B82" s="37"/>
      <c r="I82" s="122"/>
      <c r="L82" s="37"/>
    </row>
    <row r="83" spans="2:12" s="1" customFormat="1" ht="12" customHeight="1">
      <c r="B83" s="37"/>
      <c r="C83" s="31" t="s">
        <v>22</v>
      </c>
      <c r="F83" s="26" t="str">
        <f>F14</f>
        <v>České Budějovice</v>
      </c>
      <c r="I83" s="123" t="s">
        <v>24</v>
      </c>
      <c r="J83" s="62" t="str">
        <f>IF(J14="","",J14)</f>
        <v>12. 4. 2019</v>
      </c>
      <c r="L83" s="37"/>
    </row>
    <row r="84" spans="2:12" s="1" customFormat="1" ht="6.95" customHeight="1">
      <c r="B84" s="37"/>
      <c r="I84" s="122"/>
      <c r="L84" s="37"/>
    </row>
    <row r="85" spans="2:12" s="1" customFormat="1" ht="27.9" customHeight="1">
      <c r="B85" s="37"/>
      <c r="C85" s="31" t="s">
        <v>26</v>
      </c>
      <c r="F85" s="26" t="str">
        <f>E17</f>
        <v xml:space="preserve"> </v>
      </c>
      <c r="I85" s="123" t="s">
        <v>32</v>
      </c>
      <c r="J85" s="35" t="str">
        <f>E23</f>
        <v>ARKUS5, s.r.o., České Budějovice</v>
      </c>
      <c r="L85" s="37"/>
    </row>
    <row r="86" spans="2:12" s="1" customFormat="1" ht="15.15" customHeight="1">
      <c r="B86" s="37"/>
      <c r="C86" s="31" t="s">
        <v>30</v>
      </c>
      <c r="F86" s="26" t="str">
        <f>IF(E20="","",E20)</f>
        <v>Vyplň údaj</v>
      </c>
      <c r="I86" s="123" t="s">
        <v>35</v>
      </c>
      <c r="J86" s="35" t="str">
        <f>E26</f>
        <v xml:space="preserve"> </v>
      </c>
      <c r="L86" s="37"/>
    </row>
    <row r="87" spans="2:12" s="1" customFormat="1" ht="10.3" customHeight="1">
      <c r="B87" s="37"/>
      <c r="I87" s="122"/>
      <c r="L87" s="37"/>
    </row>
    <row r="88" spans="2:20" s="10" customFormat="1" ht="29.25" customHeight="1">
      <c r="B88" s="155"/>
      <c r="C88" s="156" t="s">
        <v>163</v>
      </c>
      <c r="D88" s="157" t="s">
        <v>57</v>
      </c>
      <c r="E88" s="157" t="s">
        <v>53</v>
      </c>
      <c r="F88" s="157" t="s">
        <v>54</v>
      </c>
      <c r="G88" s="157" t="s">
        <v>164</v>
      </c>
      <c r="H88" s="157" t="s">
        <v>165</v>
      </c>
      <c r="I88" s="158" t="s">
        <v>166</v>
      </c>
      <c r="J88" s="157" t="s">
        <v>131</v>
      </c>
      <c r="K88" s="159" t="s">
        <v>167</v>
      </c>
      <c r="L88" s="155"/>
      <c r="M88" s="78" t="s">
        <v>3</v>
      </c>
      <c r="N88" s="79" t="s">
        <v>42</v>
      </c>
      <c r="O88" s="79" t="s">
        <v>168</v>
      </c>
      <c r="P88" s="79" t="s">
        <v>169</v>
      </c>
      <c r="Q88" s="79" t="s">
        <v>170</v>
      </c>
      <c r="R88" s="79" t="s">
        <v>171</v>
      </c>
      <c r="S88" s="79" t="s">
        <v>172</v>
      </c>
      <c r="T88" s="80" t="s">
        <v>173</v>
      </c>
    </row>
    <row r="89" spans="2:63" s="1" customFormat="1" ht="22.8" customHeight="1">
      <c r="B89" s="37"/>
      <c r="C89" s="83" t="s">
        <v>174</v>
      </c>
      <c r="I89" s="122"/>
      <c r="J89" s="160">
        <f>BK89</f>
        <v>0</v>
      </c>
      <c r="L89" s="37"/>
      <c r="M89" s="81"/>
      <c r="N89" s="66"/>
      <c r="O89" s="66"/>
      <c r="P89" s="161">
        <f>P90+P127+P136+P139</f>
        <v>0</v>
      </c>
      <c r="Q89" s="66"/>
      <c r="R89" s="161">
        <f>R90+R127+R136+R139</f>
        <v>0</v>
      </c>
      <c r="S89" s="66"/>
      <c r="T89" s="162">
        <f>T90+T127+T136+T139</f>
        <v>0</v>
      </c>
      <c r="AT89" s="18" t="s">
        <v>71</v>
      </c>
      <c r="AU89" s="18" t="s">
        <v>132</v>
      </c>
      <c r="BK89" s="163">
        <f>BK90+BK127+BK136+BK139</f>
        <v>0</v>
      </c>
    </row>
    <row r="90" spans="2:63" s="11" customFormat="1" ht="25.9" customHeight="1">
      <c r="B90" s="164"/>
      <c r="D90" s="165" t="s">
        <v>71</v>
      </c>
      <c r="E90" s="166" t="s">
        <v>3843</v>
      </c>
      <c r="F90" s="166" t="s">
        <v>4528</v>
      </c>
      <c r="I90" s="167"/>
      <c r="J90" s="168">
        <f>BK90</f>
        <v>0</v>
      </c>
      <c r="L90" s="164"/>
      <c r="M90" s="169"/>
      <c r="N90" s="170"/>
      <c r="O90" s="170"/>
      <c r="P90" s="171">
        <f>SUM(P91:P126)</f>
        <v>0</v>
      </c>
      <c r="Q90" s="170"/>
      <c r="R90" s="171">
        <f>SUM(R91:R126)</f>
        <v>0</v>
      </c>
      <c r="S90" s="170"/>
      <c r="T90" s="172">
        <f>SUM(T91:T126)</f>
        <v>0</v>
      </c>
      <c r="AR90" s="165" t="s">
        <v>79</v>
      </c>
      <c r="AT90" s="173" t="s">
        <v>71</v>
      </c>
      <c r="AU90" s="173" t="s">
        <v>72</v>
      </c>
      <c r="AY90" s="165" t="s">
        <v>177</v>
      </c>
      <c r="BK90" s="174">
        <f>SUM(BK91:BK126)</f>
        <v>0</v>
      </c>
    </row>
    <row r="91" spans="2:65" s="1" customFormat="1" ht="16.5" customHeight="1">
      <c r="B91" s="177"/>
      <c r="C91" s="178" t="s">
        <v>79</v>
      </c>
      <c r="D91" s="178" t="s">
        <v>179</v>
      </c>
      <c r="E91" s="179" t="s">
        <v>4529</v>
      </c>
      <c r="F91" s="180" t="s">
        <v>4530</v>
      </c>
      <c r="G91" s="181" t="s">
        <v>3930</v>
      </c>
      <c r="H91" s="182">
        <v>7</v>
      </c>
      <c r="I91" s="183"/>
      <c r="J91" s="184">
        <f>ROUND(I91*H91,2)</f>
        <v>0</v>
      </c>
      <c r="K91" s="180" t="s">
        <v>3</v>
      </c>
      <c r="L91" s="37"/>
      <c r="M91" s="185" t="s">
        <v>3</v>
      </c>
      <c r="N91" s="186" t="s">
        <v>43</v>
      </c>
      <c r="O91" s="70"/>
      <c r="P91" s="187">
        <f>O91*H91</f>
        <v>0</v>
      </c>
      <c r="Q91" s="187">
        <v>0</v>
      </c>
      <c r="R91" s="187">
        <f>Q91*H91</f>
        <v>0</v>
      </c>
      <c r="S91" s="187">
        <v>0</v>
      </c>
      <c r="T91" s="188">
        <f>S91*H91</f>
        <v>0</v>
      </c>
      <c r="AR91" s="189" t="s">
        <v>184</v>
      </c>
      <c r="AT91" s="189" t="s">
        <v>179</v>
      </c>
      <c r="AU91" s="189" t="s">
        <v>79</v>
      </c>
      <c r="AY91" s="18" t="s">
        <v>177</v>
      </c>
      <c r="BE91" s="190">
        <f>IF(N91="základní",J91,0)</f>
        <v>0</v>
      </c>
      <c r="BF91" s="190">
        <f>IF(N91="snížená",J91,0)</f>
        <v>0</v>
      </c>
      <c r="BG91" s="190">
        <f>IF(N91="zákl. přenesená",J91,0)</f>
        <v>0</v>
      </c>
      <c r="BH91" s="190">
        <f>IF(N91="sníž. přenesená",J91,0)</f>
        <v>0</v>
      </c>
      <c r="BI91" s="190">
        <f>IF(N91="nulová",J91,0)</f>
        <v>0</v>
      </c>
      <c r="BJ91" s="18" t="s">
        <v>79</v>
      </c>
      <c r="BK91" s="190">
        <f>ROUND(I91*H91,2)</f>
        <v>0</v>
      </c>
      <c r="BL91" s="18" t="s">
        <v>184</v>
      </c>
      <c r="BM91" s="189" t="s">
        <v>81</v>
      </c>
    </row>
    <row r="92" spans="2:65" s="1" customFormat="1" ht="16.5" customHeight="1">
      <c r="B92" s="177"/>
      <c r="C92" s="178" t="s">
        <v>81</v>
      </c>
      <c r="D92" s="178" t="s">
        <v>179</v>
      </c>
      <c r="E92" s="179" t="s">
        <v>4531</v>
      </c>
      <c r="F92" s="180" t="s">
        <v>4532</v>
      </c>
      <c r="G92" s="181" t="s">
        <v>3930</v>
      </c>
      <c r="H92" s="182">
        <v>1</v>
      </c>
      <c r="I92" s="183"/>
      <c r="J92" s="184">
        <f>ROUND(I92*H92,2)</f>
        <v>0</v>
      </c>
      <c r="K92" s="180" t="s">
        <v>3</v>
      </c>
      <c r="L92" s="37"/>
      <c r="M92" s="185" t="s">
        <v>3</v>
      </c>
      <c r="N92" s="186" t="s">
        <v>43</v>
      </c>
      <c r="O92" s="70"/>
      <c r="P92" s="187">
        <f>O92*H92</f>
        <v>0</v>
      </c>
      <c r="Q92" s="187">
        <v>0</v>
      </c>
      <c r="R92" s="187">
        <f>Q92*H92</f>
        <v>0</v>
      </c>
      <c r="S92" s="187">
        <v>0</v>
      </c>
      <c r="T92" s="188">
        <f>S92*H92</f>
        <v>0</v>
      </c>
      <c r="AR92" s="189" t="s">
        <v>184</v>
      </c>
      <c r="AT92" s="189" t="s">
        <v>179</v>
      </c>
      <c r="AU92" s="189" t="s">
        <v>79</v>
      </c>
      <c r="AY92" s="18" t="s">
        <v>177</v>
      </c>
      <c r="BE92" s="190">
        <f>IF(N92="základní",J92,0)</f>
        <v>0</v>
      </c>
      <c r="BF92" s="190">
        <f>IF(N92="snížená",J92,0)</f>
        <v>0</v>
      </c>
      <c r="BG92" s="190">
        <f>IF(N92="zákl. přenesená",J92,0)</f>
        <v>0</v>
      </c>
      <c r="BH92" s="190">
        <f>IF(N92="sníž. přenesená",J92,0)</f>
        <v>0</v>
      </c>
      <c r="BI92" s="190">
        <f>IF(N92="nulová",J92,0)</f>
        <v>0</v>
      </c>
      <c r="BJ92" s="18" t="s">
        <v>79</v>
      </c>
      <c r="BK92" s="190">
        <f>ROUND(I92*H92,2)</f>
        <v>0</v>
      </c>
      <c r="BL92" s="18" t="s">
        <v>184</v>
      </c>
      <c r="BM92" s="189" t="s">
        <v>184</v>
      </c>
    </row>
    <row r="93" spans="2:65" s="1" customFormat="1" ht="16.5" customHeight="1">
      <c r="B93" s="177"/>
      <c r="C93" s="178" t="s">
        <v>194</v>
      </c>
      <c r="D93" s="178" t="s">
        <v>179</v>
      </c>
      <c r="E93" s="179" t="s">
        <v>4533</v>
      </c>
      <c r="F93" s="180" t="s">
        <v>4534</v>
      </c>
      <c r="G93" s="181" t="s">
        <v>3930</v>
      </c>
      <c r="H93" s="182">
        <v>4</v>
      </c>
      <c r="I93" s="183"/>
      <c r="J93" s="184">
        <f>ROUND(I93*H93,2)</f>
        <v>0</v>
      </c>
      <c r="K93" s="180" t="s">
        <v>3</v>
      </c>
      <c r="L93" s="37"/>
      <c r="M93" s="185" t="s">
        <v>3</v>
      </c>
      <c r="N93" s="186" t="s">
        <v>43</v>
      </c>
      <c r="O93" s="70"/>
      <c r="P93" s="187">
        <f>O93*H93</f>
        <v>0</v>
      </c>
      <c r="Q93" s="187">
        <v>0</v>
      </c>
      <c r="R93" s="187">
        <f>Q93*H93</f>
        <v>0</v>
      </c>
      <c r="S93" s="187">
        <v>0</v>
      </c>
      <c r="T93" s="188">
        <f>S93*H93</f>
        <v>0</v>
      </c>
      <c r="AR93" s="189" t="s">
        <v>184</v>
      </c>
      <c r="AT93" s="189" t="s">
        <v>179</v>
      </c>
      <c r="AU93" s="189" t="s">
        <v>79</v>
      </c>
      <c r="AY93" s="18" t="s">
        <v>177</v>
      </c>
      <c r="BE93" s="190">
        <f>IF(N93="základní",J93,0)</f>
        <v>0</v>
      </c>
      <c r="BF93" s="190">
        <f>IF(N93="snížená",J93,0)</f>
        <v>0</v>
      </c>
      <c r="BG93" s="190">
        <f>IF(N93="zákl. přenesená",J93,0)</f>
        <v>0</v>
      </c>
      <c r="BH93" s="190">
        <f>IF(N93="sníž. přenesená",J93,0)</f>
        <v>0</v>
      </c>
      <c r="BI93" s="190">
        <f>IF(N93="nulová",J93,0)</f>
        <v>0</v>
      </c>
      <c r="BJ93" s="18" t="s">
        <v>79</v>
      </c>
      <c r="BK93" s="190">
        <f>ROUND(I93*H93,2)</f>
        <v>0</v>
      </c>
      <c r="BL93" s="18" t="s">
        <v>184</v>
      </c>
      <c r="BM93" s="189" t="s">
        <v>208</v>
      </c>
    </row>
    <row r="94" spans="2:65" s="1" customFormat="1" ht="16.5" customHeight="1">
      <c r="B94" s="177"/>
      <c r="C94" s="178" t="s">
        <v>184</v>
      </c>
      <c r="D94" s="178" t="s">
        <v>179</v>
      </c>
      <c r="E94" s="179" t="s">
        <v>4535</v>
      </c>
      <c r="F94" s="180" t="s">
        <v>4536</v>
      </c>
      <c r="G94" s="181" t="s">
        <v>3930</v>
      </c>
      <c r="H94" s="182">
        <v>5</v>
      </c>
      <c r="I94" s="183"/>
      <c r="J94" s="184">
        <f>ROUND(I94*H94,2)</f>
        <v>0</v>
      </c>
      <c r="K94" s="180" t="s">
        <v>3</v>
      </c>
      <c r="L94" s="37"/>
      <c r="M94" s="185" t="s">
        <v>3</v>
      </c>
      <c r="N94" s="186" t="s">
        <v>43</v>
      </c>
      <c r="O94" s="70"/>
      <c r="P94" s="187">
        <f>O94*H94</f>
        <v>0</v>
      </c>
      <c r="Q94" s="187">
        <v>0</v>
      </c>
      <c r="R94" s="187">
        <f>Q94*H94</f>
        <v>0</v>
      </c>
      <c r="S94" s="187">
        <v>0</v>
      </c>
      <c r="T94" s="188">
        <f>S94*H94</f>
        <v>0</v>
      </c>
      <c r="AR94" s="189" t="s">
        <v>184</v>
      </c>
      <c r="AT94" s="189" t="s">
        <v>179</v>
      </c>
      <c r="AU94" s="189" t="s">
        <v>79</v>
      </c>
      <c r="AY94" s="18" t="s">
        <v>177</v>
      </c>
      <c r="BE94" s="190">
        <f>IF(N94="základní",J94,0)</f>
        <v>0</v>
      </c>
      <c r="BF94" s="190">
        <f>IF(N94="snížená",J94,0)</f>
        <v>0</v>
      </c>
      <c r="BG94" s="190">
        <f>IF(N94="zákl. přenesená",J94,0)</f>
        <v>0</v>
      </c>
      <c r="BH94" s="190">
        <f>IF(N94="sníž. přenesená",J94,0)</f>
        <v>0</v>
      </c>
      <c r="BI94" s="190">
        <f>IF(N94="nulová",J94,0)</f>
        <v>0</v>
      </c>
      <c r="BJ94" s="18" t="s">
        <v>79</v>
      </c>
      <c r="BK94" s="190">
        <f>ROUND(I94*H94,2)</f>
        <v>0</v>
      </c>
      <c r="BL94" s="18" t="s">
        <v>184</v>
      </c>
      <c r="BM94" s="189" t="s">
        <v>218</v>
      </c>
    </row>
    <row r="95" spans="2:65" s="1" customFormat="1" ht="16.5" customHeight="1">
      <c r="B95" s="177"/>
      <c r="C95" s="178" t="s">
        <v>203</v>
      </c>
      <c r="D95" s="178" t="s">
        <v>179</v>
      </c>
      <c r="E95" s="179" t="s">
        <v>4537</v>
      </c>
      <c r="F95" s="180" t="s">
        <v>4538</v>
      </c>
      <c r="G95" s="181" t="s">
        <v>3930</v>
      </c>
      <c r="H95" s="182">
        <v>5</v>
      </c>
      <c r="I95" s="183"/>
      <c r="J95" s="184">
        <f>ROUND(I95*H95,2)</f>
        <v>0</v>
      </c>
      <c r="K95" s="180" t="s">
        <v>3</v>
      </c>
      <c r="L95" s="37"/>
      <c r="M95" s="185" t="s">
        <v>3</v>
      </c>
      <c r="N95" s="186" t="s">
        <v>43</v>
      </c>
      <c r="O95" s="70"/>
      <c r="P95" s="187">
        <f>O95*H95</f>
        <v>0</v>
      </c>
      <c r="Q95" s="187">
        <v>0</v>
      </c>
      <c r="R95" s="187">
        <f>Q95*H95</f>
        <v>0</v>
      </c>
      <c r="S95" s="187">
        <v>0</v>
      </c>
      <c r="T95" s="188">
        <f>S95*H95</f>
        <v>0</v>
      </c>
      <c r="AR95" s="189" t="s">
        <v>184</v>
      </c>
      <c r="AT95" s="189" t="s">
        <v>179</v>
      </c>
      <c r="AU95" s="189" t="s">
        <v>79</v>
      </c>
      <c r="AY95" s="18" t="s">
        <v>177</v>
      </c>
      <c r="BE95" s="190">
        <f>IF(N95="základní",J95,0)</f>
        <v>0</v>
      </c>
      <c r="BF95" s="190">
        <f>IF(N95="snížená",J95,0)</f>
        <v>0</v>
      </c>
      <c r="BG95" s="190">
        <f>IF(N95="zákl. přenesená",J95,0)</f>
        <v>0</v>
      </c>
      <c r="BH95" s="190">
        <f>IF(N95="sníž. přenesená",J95,0)</f>
        <v>0</v>
      </c>
      <c r="BI95" s="190">
        <f>IF(N95="nulová",J95,0)</f>
        <v>0</v>
      </c>
      <c r="BJ95" s="18" t="s">
        <v>79</v>
      </c>
      <c r="BK95" s="190">
        <f>ROUND(I95*H95,2)</f>
        <v>0</v>
      </c>
      <c r="BL95" s="18" t="s">
        <v>184</v>
      </c>
      <c r="BM95" s="189" t="s">
        <v>111</v>
      </c>
    </row>
    <row r="96" spans="2:65" s="1" customFormat="1" ht="16.5" customHeight="1">
      <c r="B96" s="177"/>
      <c r="C96" s="178" t="s">
        <v>208</v>
      </c>
      <c r="D96" s="178" t="s">
        <v>179</v>
      </c>
      <c r="E96" s="179" t="s">
        <v>4539</v>
      </c>
      <c r="F96" s="180" t="s">
        <v>4540</v>
      </c>
      <c r="G96" s="181" t="s">
        <v>3930</v>
      </c>
      <c r="H96" s="182">
        <v>133</v>
      </c>
      <c r="I96" s="183"/>
      <c r="J96" s="184">
        <f>ROUND(I96*H96,2)</f>
        <v>0</v>
      </c>
      <c r="K96" s="180" t="s">
        <v>3</v>
      </c>
      <c r="L96" s="37"/>
      <c r="M96" s="185" t="s">
        <v>3</v>
      </c>
      <c r="N96" s="186" t="s">
        <v>43</v>
      </c>
      <c r="O96" s="70"/>
      <c r="P96" s="187">
        <f>O96*H96</f>
        <v>0</v>
      </c>
      <c r="Q96" s="187">
        <v>0</v>
      </c>
      <c r="R96" s="187">
        <f>Q96*H96</f>
        <v>0</v>
      </c>
      <c r="S96" s="187">
        <v>0</v>
      </c>
      <c r="T96" s="188">
        <f>S96*H96</f>
        <v>0</v>
      </c>
      <c r="AR96" s="189" t="s">
        <v>184</v>
      </c>
      <c r="AT96" s="189" t="s">
        <v>179</v>
      </c>
      <c r="AU96" s="189" t="s">
        <v>79</v>
      </c>
      <c r="AY96" s="18" t="s">
        <v>177</v>
      </c>
      <c r="BE96" s="190">
        <f>IF(N96="základní",J96,0)</f>
        <v>0</v>
      </c>
      <c r="BF96" s="190">
        <f>IF(N96="snížená",J96,0)</f>
        <v>0</v>
      </c>
      <c r="BG96" s="190">
        <f>IF(N96="zákl. přenesená",J96,0)</f>
        <v>0</v>
      </c>
      <c r="BH96" s="190">
        <f>IF(N96="sníž. přenesená",J96,0)</f>
        <v>0</v>
      </c>
      <c r="BI96" s="190">
        <f>IF(N96="nulová",J96,0)</f>
        <v>0</v>
      </c>
      <c r="BJ96" s="18" t="s">
        <v>79</v>
      </c>
      <c r="BK96" s="190">
        <f>ROUND(I96*H96,2)</f>
        <v>0</v>
      </c>
      <c r="BL96" s="18" t="s">
        <v>184</v>
      </c>
      <c r="BM96" s="189" t="s">
        <v>242</v>
      </c>
    </row>
    <row r="97" spans="2:65" s="1" customFormat="1" ht="16.5" customHeight="1">
      <c r="B97" s="177"/>
      <c r="C97" s="178" t="s">
        <v>213</v>
      </c>
      <c r="D97" s="178" t="s">
        <v>179</v>
      </c>
      <c r="E97" s="179" t="s">
        <v>4541</v>
      </c>
      <c r="F97" s="180" t="s">
        <v>4542</v>
      </c>
      <c r="G97" s="181" t="s">
        <v>3930</v>
      </c>
      <c r="H97" s="182">
        <v>7</v>
      </c>
      <c r="I97" s="183"/>
      <c r="J97" s="184">
        <f>ROUND(I97*H97,2)</f>
        <v>0</v>
      </c>
      <c r="K97" s="180" t="s">
        <v>3</v>
      </c>
      <c r="L97" s="37"/>
      <c r="M97" s="185" t="s">
        <v>3</v>
      </c>
      <c r="N97" s="186" t="s">
        <v>43</v>
      </c>
      <c r="O97" s="70"/>
      <c r="P97" s="187">
        <f>O97*H97</f>
        <v>0</v>
      </c>
      <c r="Q97" s="187">
        <v>0</v>
      </c>
      <c r="R97" s="187">
        <f>Q97*H97</f>
        <v>0</v>
      </c>
      <c r="S97" s="187">
        <v>0</v>
      </c>
      <c r="T97" s="188">
        <f>S97*H97</f>
        <v>0</v>
      </c>
      <c r="AR97" s="189" t="s">
        <v>184</v>
      </c>
      <c r="AT97" s="189" t="s">
        <v>179</v>
      </c>
      <c r="AU97" s="189" t="s">
        <v>79</v>
      </c>
      <c r="AY97" s="18" t="s">
        <v>177</v>
      </c>
      <c r="BE97" s="190">
        <f>IF(N97="základní",J97,0)</f>
        <v>0</v>
      </c>
      <c r="BF97" s="190">
        <f>IF(N97="snížená",J97,0)</f>
        <v>0</v>
      </c>
      <c r="BG97" s="190">
        <f>IF(N97="zákl. přenesená",J97,0)</f>
        <v>0</v>
      </c>
      <c r="BH97" s="190">
        <f>IF(N97="sníž. přenesená",J97,0)</f>
        <v>0</v>
      </c>
      <c r="BI97" s="190">
        <f>IF(N97="nulová",J97,0)</f>
        <v>0</v>
      </c>
      <c r="BJ97" s="18" t="s">
        <v>79</v>
      </c>
      <c r="BK97" s="190">
        <f>ROUND(I97*H97,2)</f>
        <v>0</v>
      </c>
      <c r="BL97" s="18" t="s">
        <v>184</v>
      </c>
      <c r="BM97" s="189" t="s">
        <v>254</v>
      </c>
    </row>
    <row r="98" spans="2:65" s="1" customFormat="1" ht="16.5" customHeight="1">
      <c r="B98" s="177"/>
      <c r="C98" s="178" t="s">
        <v>218</v>
      </c>
      <c r="D98" s="178" t="s">
        <v>179</v>
      </c>
      <c r="E98" s="179" t="s">
        <v>4543</v>
      </c>
      <c r="F98" s="180" t="s">
        <v>4544</v>
      </c>
      <c r="G98" s="181" t="s">
        <v>3930</v>
      </c>
      <c r="H98" s="182">
        <v>7</v>
      </c>
      <c r="I98" s="183"/>
      <c r="J98" s="184">
        <f>ROUND(I98*H98,2)</f>
        <v>0</v>
      </c>
      <c r="K98" s="180" t="s">
        <v>3</v>
      </c>
      <c r="L98" s="37"/>
      <c r="M98" s="185" t="s">
        <v>3</v>
      </c>
      <c r="N98" s="186" t="s">
        <v>43</v>
      </c>
      <c r="O98" s="70"/>
      <c r="P98" s="187">
        <f>O98*H98</f>
        <v>0</v>
      </c>
      <c r="Q98" s="187">
        <v>0</v>
      </c>
      <c r="R98" s="187">
        <f>Q98*H98</f>
        <v>0</v>
      </c>
      <c r="S98" s="187">
        <v>0</v>
      </c>
      <c r="T98" s="188">
        <f>S98*H98</f>
        <v>0</v>
      </c>
      <c r="AR98" s="189" t="s">
        <v>184</v>
      </c>
      <c r="AT98" s="189" t="s">
        <v>179</v>
      </c>
      <c r="AU98" s="189" t="s">
        <v>79</v>
      </c>
      <c r="AY98" s="18" t="s">
        <v>177</v>
      </c>
      <c r="BE98" s="190">
        <f>IF(N98="základní",J98,0)</f>
        <v>0</v>
      </c>
      <c r="BF98" s="190">
        <f>IF(N98="snížená",J98,0)</f>
        <v>0</v>
      </c>
      <c r="BG98" s="190">
        <f>IF(N98="zákl. přenesená",J98,0)</f>
        <v>0</v>
      </c>
      <c r="BH98" s="190">
        <f>IF(N98="sníž. přenesená",J98,0)</f>
        <v>0</v>
      </c>
      <c r="BI98" s="190">
        <f>IF(N98="nulová",J98,0)</f>
        <v>0</v>
      </c>
      <c r="BJ98" s="18" t="s">
        <v>79</v>
      </c>
      <c r="BK98" s="190">
        <f>ROUND(I98*H98,2)</f>
        <v>0</v>
      </c>
      <c r="BL98" s="18" t="s">
        <v>184</v>
      </c>
      <c r="BM98" s="189" t="s">
        <v>265</v>
      </c>
    </row>
    <row r="99" spans="2:65" s="1" customFormat="1" ht="16.5" customHeight="1">
      <c r="B99" s="177"/>
      <c r="C99" s="178" t="s">
        <v>225</v>
      </c>
      <c r="D99" s="178" t="s">
        <v>179</v>
      </c>
      <c r="E99" s="179" t="s">
        <v>4545</v>
      </c>
      <c r="F99" s="180" t="s">
        <v>4546</v>
      </c>
      <c r="G99" s="181" t="s">
        <v>3930</v>
      </c>
      <c r="H99" s="182">
        <v>1</v>
      </c>
      <c r="I99" s="183"/>
      <c r="J99" s="184">
        <f>ROUND(I99*H99,2)</f>
        <v>0</v>
      </c>
      <c r="K99" s="180" t="s">
        <v>3</v>
      </c>
      <c r="L99" s="37"/>
      <c r="M99" s="185" t="s">
        <v>3</v>
      </c>
      <c r="N99" s="186" t="s">
        <v>43</v>
      </c>
      <c r="O99" s="70"/>
      <c r="P99" s="187">
        <f>O99*H99</f>
        <v>0</v>
      </c>
      <c r="Q99" s="187">
        <v>0</v>
      </c>
      <c r="R99" s="187">
        <f>Q99*H99</f>
        <v>0</v>
      </c>
      <c r="S99" s="187">
        <v>0</v>
      </c>
      <c r="T99" s="188">
        <f>S99*H99</f>
        <v>0</v>
      </c>
      <c r="AR99" s="189" t="s">
        <v>184</v>
      </c>
      <c r="AT99" s="189" t="s">
        <v>179</v>
      </c>
      <c r="AU99" s="189" t="s">
        <v>79</v>
      </c>
      <c r="AY99" s="18" t="s">
        <v>177</v>
      </c>
      <c r="BE99" s="190">
        <f>IF(N99="základní",J99,0)</f>
        <v>0</v>
      </c>
      <c r="BF99" s="190">
        <f>IF(N99="snížená",J99,0)</f>
        <v>0</v>
      </c>
      <c r="BG99" s="190">
        <f>IF(N99="zákl. přenesená",J99,0)</f>
        <v>0</v>
      </c>
      <c r="BH99" s="190">
        <f>IF(N99="sníž. přenesená",J99,0)</f>
        <v>0</v>
      </c>
      <c r="BI99" s="190">
        <f>IF(N99="nulová",J99,0)</f>
        <v>0</v>
      </c>
      <c r="BJ99" s="18" t="s">
        <v>79</v>
      </c>
      <c r="BK99" s="190">
        <f>ROUND(I99*H99,2)</f>
        <v>0</v>
      </c>
      <c r="BL99" s="18" t="s">
        <v>184</v>
      </c>
      <c r="BM99" s="189" t="s">
        <v>277</v>
      </c>
    </row>
    <row r="100" spans="2:65" s="1" customFormat="1" ht="16.5" customHeight="1">
      <c r="B100" s="177"/>
      <c r="C100" s="178" t="s">
        <v>111</v>
      </c>
      <c r="D100" s="178" t="s">
        <v>179</v>
      </c>
      <c r="E100" s="179" t="s">
        <v>4547</v>
      </c>
      <c r="F100" s="180" t="s">
        <v>4548</v>
      </c>
      <c r="G100" s="181" t="s">
        <v>3930</v>
      </c>
      <c r="H100" s="182">
        <v>7</v>
      </c>
      <c r="I100" s="183"/>
      <c r="J100" s="184">
        <f>ROUND(I100*H100,2)</f>
        <v>0</v>
      </c>
      <c r="K100" s="180" t="s">
        <v>3</v>
      </c>
      <c r="L100" s="37"/>
      <c r="M100" s="185" t="s">
        <v>3</v>
      </c>
      <c r="N100" s="186" t="s">
        <v>43</v>
      </c>
      <c r="O100" s="70"/>
      <c r="P100" s="187">
        <f>O100*H100</f>
        <v>0</v>
      </c>
      <c r="Q100" s="187">
        <v>0</v>
      </c>
      <c r="R100" s="187">
        <f>Q100*H100</f>
        <v>0</v>
      </c>
      <c r="S100" s="187">
        <v>0</v>
      </c>
      <c r="T100" s="188">
        <f>S100*H100</f>
        <v>0</v>
      </c>
      <c r="AR100" s="189" t="s">
        <v>184</v>
      </c>
      <c r="AT100" s="189" t="s">
        <v>179</v>
      </c>
      <c r="AU100" s="189" t="s">
        <v>79</v>
      </c>
      <c r="AY100" s="18" t="s">
        <v>177</v>
      </c>
      <c r="BE100" s="190">
        <f>IF(N100="základní",J100,0)</f>
        <v>0</v>
      </c>
      <c r="BF100" s="190">
        <f>IF(N100="snížená",J100,0)</f>
        <v>0</v>
      </c>
      <c r="BG100" s="190">
        <f>IF(N100="zákl. přenesená",J100,0)</f>
        <v>0</v>
      </c>
      <c r="BH100" s="190">
        <f>IF(N100="sníž. přenesená",J100,0)</f>
        <v>0</v>
      </c>
      <c r="BI100" s="190">
        <f>IF(N100="nulová",J100,0)</f>
        <v>0</v>
      </c>
      <c r="BJ100" s="18" t="s">
        <v>79</v>
      </c>
      <c r="BK100" s="190">
        <f>ROUND(I100*H100,2)</f>
        <v>0</v>
      </c>
      <c r="BL100" s="18" t="s">
        <v>184</v>
      </c>
      <c r="BM100" s="189" t="s">
        <v>298</v>
      </c>
    </row>
    <row r="101" spans="2:65" s="1" customFormat="1" ht="16.5" customHeight="1">
      <c r="B101" s="177"/>
      <c r="C101" s="178" t="s">
        <v>236</v>
      </c>
      <c r="D101" s="178" t="s">
        <v>179</v>
      </c>
      <c r="E101" s="179" t="s">
        <v>4549</v>
      </c>
      <c r="F101" s="180" t="s">
        <v>4550</v>
      </c>
      <c r="G101" s="181" t="s">
        <v>3930</v>
      </c>
      <c r="H101" s="182">
        <v>7</v>
      </c>
      <c r="I101" s="183"/>
      <c r="J101" s="184">
        <f>ROUND(I101*H101,2)</f>
        <v>0</v>
      </c>
      <c r="K101" s="180" t="s">
        <v>3</v>
      </c>
      <c r="L101" s="37"/>
      <c r="M101" s="185" t="s">
        <v>3</v>
      </c>
      <c r="N101" s="186" t="s">
        <v>43</v>
      </c>
      <c r="O101" s="70"/>
      <c r="P101" s="187">
        <f>O101*H101</f>
        <v>0</v>
      </c>
      <c r="Q101" s="187">
        <v>0</v>
      </c>
      <c r="R101" s="187">
        <f>Q101*H101</f>
        <v>0</v>
      </c>
      <c r="S101" s="187">
        <v>0</v>
      </c>
      <c r="T101" s="188">
        <f>S101*H101</f>
        <v>0</v>
      </c>
      <c r="AR101" s="189" t="s">
        <v>184</v>
      </c>
      <c r="AT101" s="189" t="s">
        <v>179</v>
      </c>
      <c r="AU101" s="189" t="s">
        <v>79</v>
      </c>
      <c r="AY101" s="18" t="s">
        <v>177</v>
      </c>
      <c r="BE101" s="190">
        <f>IF(N101="základní",J101,0)</f>
        <v>0</v>
      </c>
      <c r="BF101" s="190">
        <f>IF(N101="snížená",J101,0)</f>
        <v>0</v>
      </c>
      <c r="BG101" s="190">
        <f>IF(N101="zákl. přenesená",J101,0)</f>
        <v>0</v>
      </c>
      <c r="BH101" s="190">
        <f>IF(N101="sníž. přenesená",J101,0)</f>
        <v>0</v>
      </c>
      <c r="BI101" s="190">
        <f>IF(N101="nulová",J101,0)</f>
        <v>0</v>
      </c>
      <c r="BJ101" s="18" t="s">
        <v>79</v>
      </c>
      <c r="BK101" s="190">
        <f>ROUND(I101*H101,2)</f>
        <v>0</v>
      </c>
      <c r="BL101" s="18" t="s">
        <v>184</v>
      </c>
      <c r="BM101" s="189" t="s">
        <v>306</v>
      </c>
    </row>
    <row r="102" spans="2:65" s="1" customFormat="1" ht="16.5" customHeight="1">
      <c r="B102" s="177"/>
      <c r="C102" s="178" t="s">
        <v>242</v>
      </c>
      <c r="D102" s="178" t="s">
        <v>179</v>
      </c>
      <c r="E102" s="179" t="s">
        <v>4551</v>
      </c>
      <c r="F102" s="180" t="s">
        <v>4552</v>
      </c>
      <c r="G102" s="181" t="s">
        <v>3930</v>
      </c>
      <c r="H102" s="182">
        <v>5</v>
      </c>
      <c r="I102" s="183"/>
      <c r="J102" s="184">
        <f>ROUND(I102*H102,2)</f>
        <v>0</v>
      </c>
      <c r="K102" s="180" t="s">
        <v>3</v>
      </c>
      <c r="L102" s="37"/>
      <c r="M102" s="185" t="s">
        <v>3</v>
      </c>
      <c r="N102" s="186" t="s">
        <v>43</v>
      </c>
      <c r="O102" s="70"/>
      <c r="P102" s="187">
        <f>O102*H102</f>
        <v>0</v>
      </c>
      <c r="Q102" s="187">
        <v>0</v>
      </c>
      <c r="R102" s="187">
        <f>Q102*H102</f>
        <v>0</v>
      </c>
      <c r="S102" s="187">
        <v>0</v>
      </c>
      <c r="T102" s="188">
        <f>S102*H102</f>
        <v>0</v>
      </c>
      <c r="AR102" s="189" t="s">
        <v>184</v>
      </c>
      <c r="AT102" s="189" t="s">
        <v>179</v>
      </c>
      <c r="AU102" s="189" t="s">
        <v>79</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184</v>
      </c>
      <c r="BM102" s="189" t="s">
        <v>317</v>
      </c>
    </row>
    <row r="103" spans="2:65" s="1" customFormat="1" ht="16.5" customHeight="1">
      <c r="B103" s="177"/>
      <c r="C103" s="178" t="s">
        <v>248</v>
      </c>
      <c r="D103" s="178" t="s">
        <v>179</v>
      </c>
      <c r="E103" s="179" t="s">
        <v>4553</v>
      </c>
      <c r="F103" s="180" t="s">
        <v>4554</v>
      </c>
      <c r="G103" s="181" t="s">
        <v>3930</v>
      </c>
      <c r="H103" s="182">
        <v>7</v>
      </c>
      <c r="I103" s="183"/>
      <c r="J103" s="184">
        <f>ROUND(I103*H103,2)</f>
        <v>0</v>
      </c>
      <c r="K103" s="180" t="s">
        <v>3</v>
      </c>
      <c r="L103" s="37"/>
      <c r="M103" s="185" t="s">
        <v>3</v>
      </c>
      <c r="N103" s="186" t="s">
        <v>43</v>
      </c>
      <c r="O103" s="70"/>
      <c r="P103" s="187">
        <f>O103*H103</f>
        <v>0</v>
      </c>
      <c r="Q103" s="187">
        <v>0</v>
      </c>
      <c r="R103" s="187">
        <f>Q103*H103</f>
        <v>0</v>
      </c>
      <c r="S103" s="187">
        <v>0</v>
      </c>
      <c r="T103" s="188">
        <f>S103*H103</f>
        <v>0</v>
      </c>
      <c r="AR103" s="189" t="s">
        <v>184</v>
      </c>
      <c r="AT103" s="189" t="s">
        <v>179</v>
      </c>
      <c r="AU103" s="189" t="s">
        <v>79</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327</v>
      </c>
    </row>
    <row r="104" spans="2:65" s="1" customFormat="1" ht="16.5" customHeight="1">
      <c r="B104" s="177"/>
      <c r="C104" s="178" t="s">
        <v>254</v>
      </c>
      <c r="D104" s="178" t="s">
        <v>179</v>
      </c>
      <c r="E104" s="179" t="s">
        <v>4555</v>
      </c>
      <c r="F104" s="180" t="s">
        <v>4556</v>
      </c>
      <c r="G104" s="181" t="s">
        <v>3930</v>
      </c>
      <c r="H104" s="182">
        <v>14</v>
      </c>
      <c r="I104" s="183"/>
      <c r="J104" s="184">
        <f>ROUND(I104*H104,2)</f>
        <v>0</v>
      </c>
      <c r="K104" s="180" t="s">
        <v>3</v>
      </c>
      <c r="L104" s="37"/>
      <c r="M104" s="185" t="s">
        <v>3</v>
      </c>
      <c r="N104" s="186" t="s">
        <v>43</v>
      </c>
      <c r="O104" s="70"/>
      <c r="P104" s="187">
        <f>O104*H104</f>
        <v>0</v>
      </c>
      <c r="Q104" s="187">
        <v>0</v>
      </c>
      <c r="R104" s="187">
        <f>Q104*H104</f>
        <v>0</v>
      </c>
      <c r="S104" s="187">
        <v>0</v>
      </c>
      <c r="T104" s="188">
        <f>S104*H104</f>
        <v>0</v>
      </c>
      <c r="AR104" s="189" t="s">
        <v>184</v>
      </c>
      <c r="AT104" s="189" t="s">
        <v>179</v>
      </c>
      <c r="AU104" s="189" t="s">
        <v>79</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184</v>
      </c>
      <c r="BM104" s="189" t="s">
        <v>337</v>
      </c>
    </row>
    <row r="105" spans="2:65" s="1" customFormat="1" ht="16.5" customHeight="1">
      <c r="B105" s="177"/>
      <c r="C105" s="178" t="s">
        <v>9</v>
      </c>
      <c r="D105" s="178" t="s">
        <v>179</v>
      </c>
      <c r="E105" s="179" t="s">
        <v>4557</v>
      </c>
      <c r="F105" s="180" t="s">
        <v>4558</v>
      </c>
      <c r="G105" s="181" t="s">
        <v>3930</v>
      </c>
      <c r="H105" s="182">
        <v>5</v>
      </c>
      <c r="I105" s="183"/>
      <c r="J105" s="184">
        <f>ROUND(I105*H105,2)</f>
        <v>0</v>
      </c>
      <c r="K105" s="180" t="s">
        <v>3</v>
      </c>
      <c r="L105" s="37"/>
      <c r="M105" s="185" t="s">
        <v>3</v>
      </c>
      <c r="N105" s="186" t="s">
        <v>43</v>
      </c>
      <c r="O105" s="70"/>
      <c r="P105" s="187">
        <f>O105*H105</f>
        <v>0</v>
      </c>
      <c r="Q105" s="187">
        <v>0</v>
      </c>
      <c r="R105" s="187">
        <f>Q105*H105</f>
        <v>0</v>
      </c>
      <c r="S105" s="187">
        <v>0</v>
      </c>
      <c r="T105" s="188">
        <f>S105*H105</f>
        <v>0</v>
      </c>
      <c r="AR105" s="189" t="s">
        <v>184</v>
      </c>
      <c r="AT105" s="189" t="s">
        <v>179</v>
      </c>
      <c r="AU105" s="189" t="s">
        <v>79</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184</v>
      </c>
      <c r="BM105" s="189" t="s">
        <v>351</v>
      </c>
    </row>
    <row r="106" spans="2:65" s="1" customFormat="1" ht="16.5" customHeight="1">
      <c r="B106" s="177"/>
      <c r="C106" s="178" t="s">
        <v>265</v>
      </c>
      <c r="D106" s="178" t="s">
        <v>179</v>
      </c>
      <c r="E106" s="179" t="s">
        <v>4559</v>
      </c>
      <c r="F106" s="180" t="s">
        <v>4560</v>
      </c>
      <c r="G106" s="181" t="s">
        <v>3930</v>
      </c>
      <c r="H106" s="182">
        <v>8</v>
      </c>
      <c r="I106" s="183"/>
      <c r="J106" s="184">
        <f>ROUND(I106*H106,2)</f>
        <v>0</v>
      </c>
      <c r="K106" s="180" t="s">
        <v>3</v>
      </c>
      <c r="L106" s="37"/>
      <c r="M106" s="185" t="s">
        <v>3</v>
      </c>
      <c r="N106" s="186" t="s">
        <v>43</v>
      </c>
      <c r="O106" s="70"/>
      <c r="P106" s="187">
        <f>O106*H106</f>
        <v>0</v>
      </c>
      <c r="Q106" s="187">
        <v>0</v>
      </c>
      <c r="R106" s="187">
        <f>Q106*H106</f>
        <v>0</v>
      </c>
      <c r="S106" s="187">
        <v>0</v>
      </c>
      <c r="T106" s="188">
        <f>S106*H106</f>
        <v>0</v>
      </c>
      <c r="AR106" s="189" t="s">
        <v>184</v>
      </c>
      <c r="AT106" s="189" t="s">
        <v>179</v>
      </c>
      <c r="AU106" s="189" t="s">
        <v>79</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368</v>
      </c>
    </row>
    <row r="107" spans="2:65" s="1" customFormat="1" ht="16.5" customHeight="1">
      <c r="B107" s="177"/>
      <c r="C107" s="178" t="s">
        <v>272</v>
      </c>
      <c r="D107" s="178" t="s">
        <v>179</v>
      </c>
      <c r="E107" s="179" t="s">
        <v>4561</v>
      </c>
      <c r="F107" s="180" t="s">
        <v>4562</v>
      </c>
      <c r="G107" s="181" t="s">
        <v>3930</v>
      </c>
      <c r="H107" s="182">
        <v>83</v>
      </c>
      <c r="I107" s="183"/>
      <c r="J107" s="184">
        <f>ROUND(I107*H107,2)</f>
        <v>0</v>
      </c>
      <c r="K107" s="180" t="s">
        <v>3</v>
      </c>
      <c r="L107" s="37"/>
      <c r="M107" s="185" t="s">
        <v>3</v>
      </c>
      <c r="N107" s="186" t="s">
        <v>43</v>
      </c>
      <c r="O107" s="70"/>
      <c r="P107" s="187">
        <f>O107*H107</f>
        <v>0</v>
      </c>
      <c r="Q107" s="187">
        <v>0</v>
      </c>
      <c r="R107" s="187">
        <f>Q107*H107</f>
        <v>0</v>
      </c>
      <c r="S107" s="187">
        <v>0</v>
      </c>
      <c r="T107" s="188">
        <f>S107*H107</f>
        <v>0</v>
      </c>
      <c r="AR107" s="189" t="s">
        <v>184</v>
      </c>
      <c r="AT107" s="189" t="s">
        <v>179</v>
      </c>
      <c r="AU107" s="189" t="s">
        <v>79</v>
      </c>
      <c r="AY107" s="18" t="s">
        <v>177</v>
      </c>
      <c r="BE107" s="190">
        <f>IF(N107="základní",J107,0)</f>
        <v>0</v>
      </c>
      <c r="BF107" s="190">
        <f>IF(N107="snížená",J107,0)</f>
        <v>0</v>
      </c>
      <c r="BG107" s="190">
        <f>IF(N107="zákl. přenesená",J107,0)</f>
        <v>0</v>
      </c>
      <c r="BH107" s="190">
        <f>IF(N107="sníž. přenesená",J107,0)</f>
        <v>0</v>
      </c>
      <c r="BI107" s="190">
        <f>IF(N107="nulová",J107,0)</f>
        <v>0</v>
      </c>
      <c r="BJ107" s="18" t="s">
        <v>79</v>
      </c>
      <c r="BK107" s="190">
        <f>ROUND(I107*H107,2)</f>
        <v>0</v>
      </c>
      <c r="BL107" s="18" t="s">
        <v>184</v>
      </c>
      <c r="BM107" s="189" t="s">
        <v>391</v>
      </c>
    </row>
    <row r="108" spans="2:65" s="1" customFormat="1" ht="16.5" customHeight="1">
      <c r="B108" s="177"/>
      <c r="C108" s="178" t="s">
        <v>277</v>
      </c>
      <c r="D108" s="178" t="s">
        <v>179</v>
      </c>
      <c r="E108" s="179" t="s">
        <v>4563</v>
      </c>
      <c r="F108" s="180" t="s">
        <v>4564</v>
      </c>
      <c r="G108" s="181" t="s">
        <v>3930</v>
      </c>
      <c r="H108" s="182">
        <v>1</v>
      </c>
      <c r="I108" s="183"/>
      <c r="J108" s="184">
        <f>ROUND(I108*H108,2)</f>
        <v>0</v>
      </c>
      <c r="K108" s="180" t="s">
        <v>3</v>
      </c>
      <c r="L108" s="37"/>
      <c r="M108" s="185" t="s">
        <v>3</v>
      </c>
      <c r="N108" s="186" t="s">
        <v>43</v>
      </c>
      <c r="O108" s="70"/>
      <c r="P108" s="187">
        <f>O108*H108</f>
        <v>0</v>
      </c>
      <c r="Q108" s="187">
        <v>0</v>
      </c>
      <c r="R108" s="187">
        <f>Q108*H108</f>
        <v>0</v>
      </c>
      <c r="S108" s="187">
        <v>0</v>
      </c>
      <c r="T108" s="188">
        <f>S108*H108</f>
        <v>0</v>
      </c>
      <c r="AR108" s="189" t="s">
        <v>184</v>
      </c>
      <c r="AT108" s="189" t="s">
        <v>179</v>
      </c>
      <c r="AU108" s="189" t="s">
        <v>79</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184</v>
      </c>
      <c r="BM108" s="189" t="s">
        <v>413</v>
      </c>
    </row>
    <row r="109" spans="2:65" s="1" customFormat="1" ht="16.5" customHeight="1">
      <c r="B109" s="177"/>
      <c r="C109" s="178" t="s">
        <v>288</v>
      </c>
      <c r="D109" s="178" t="s">
        <v>179</v>
      </c>
      <c r="E109" s="179" t="s">
        <v>4565</v>
      </c>
      <c r="F109" s="180" t="s">
        <v>4566</v>
      </c>
      <c r="G109" s="181" t="s">
        <v>3930</v>
      </c>
      <c r="H109" s="182">
        <v>4</v>
      </c>
      <c r="I109" s="183"/>
      <c r="J109" s="184">
        <f>ROUND(I109*H109,2)</f>
        <v>0</v>
      </c>
      <c r="K109" s="180" t="s">
        <v>3</v>
      </c>
      <c r="L109" s="37"/>
      <c r="M109" s="185" t="s">
        <v>3</v>
      </c>
      <c r="N109" s="186" t="s">
        <v>43</v>
      </c>
      <c r="O109" s="70"/>
      <c r="P109" s="187">
        <f>O109*H109</f>
        <v>0</v>
      </c>
      <c r="Q109" s="187">
        <v>0</v>
      </c>
      <c r="R109" s="187">
        <f>Q109*H109</f>
        <v>0</v>
      </c>
      <c r="S109" s="187">
        <v>0</v>
      </c>
      <c r="T109" s="188">
        <f>S109*H109</f>
        <v>0</v>
      </c>
      <c r="AR109" s="189" t="s">
        <v>184</v>
      </c>
      <c r="AT109" s="189" t="s">
        <v>179</v>
      </c>
      <c r="AU109" s="189" t="s">
        <v>79</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438</v>
      </c>
    </row>
    <row r="110" spans="2:65" s="1" customFormat="1" ht="16.5" customHeight="1">
      <c r="B110" s="177"/>
      <c r="C110" s="178" t="s">
        <v>298</v>
      </c>
      <c r="D110" s="178" t="s">
        <v>179</v>
      </c>
      <c r="E110" s="179" t="s">
        <v>4567</v>
      </c>
      <c r="F110" s="180" t="s">
        <v>4568</v>
      </c>
      <c r="G110" s="181" t="s">
        <v>3930</v>
      </c>
      <c r="H110" s="182">
        <v>79</v>
      </c>
      <c r="I110" s="183"/>
      <c r="J110" s="184">
        <f>ROUND(I110*H110,2)</f>
        <v>0</v>
      </c>
      <c r="K110" s="180" t="s">
        <v>3</v>
      </c>
      <c r="L110" s="37"/>
      <c r="M110" s="185" t="s">
        <v>3</v>
      </c>
      <c r="N110" s="186" t="s">
        <v>43</v>
      </c>
      <c r="O110" s="70"/>
      <c r="P110" s="187">
        <f>O110*H110</f>
        <v>0</v>
      </c>
      <c r="Q110" s="187">
        <v>0</v>
      </c>
      <c r="R110" s="187">
        <f>Q110*H110</f>
        <v>0</v>
      </c>
      <c r="S110" s="187">
        <v>0</v>
      </c>
      <c r="T110" s="188">
        <f>S110*H110</f>
        <v>0</v>
      </c>
      <c r="AR110" s="189" t="s">
        <v>184</v>
      </c>
      <c r="AT110" s="189" t="s">
        <v>179</v>
      </c>
      <c r="AU110" s="189" t="s">
        <v>79</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184</v>
      </c>
      <c r="BM110" s="189" t="s">
        <v>450</v>
      </c>
    </row>
    <row r="111" spans="2:65" s="1" customFormat="1" ht="16.5" customHeight="1">
      <c r="B111" s="177"/>
      <c r="C111" s="178" t="s">
        <v>8</v>
      </c>
      <c r="D111" s="178" t="s">
        <v>179</v>
      </c>
      <c r="E111" s="179" t="s">
        <v>4569</v>
      </c>
      <c r="F111" s="180" t="s">
        <v>4570</v>
      </c>
      <c r="G111" s="181" t="s">
        <v>3930</v>
      </c>
      <c r="H111" s="182">
        <v>2</v>
      </c>
      <c r="I111" s="183"/>
      <c r="J111" s="184">
        <f>ROUND(I111*H111,2)</f>
        <v>0</v>
      </c>
      <c r="K111" s="180" t="s">
        <v>3</v>
      </c>
      <c r="L111" s="37"/>
      <c r="M111" s="185" t="s">
        <v>3</v>
      </c>
      <c r="N111" s="186" t="s">
        <v>43</v>
      </c>
      <c r="O111" s="70"/>
      <c r="P111" s="187">
        <f>O111*H111</f>
        <v>0</v>
      </c>
      <c r="Q111" s="187">
        <v>0</v>
      </c>
      <c r="R111" s="187">
        <f>Q111*H111</f>
        <v>0</v>
      </c>
      <c r="S111" s="187">
        <v>0</v>
      </c>
      <c r="T111" s="188">
        <f>S111*H111</f>
        <v>0</v>
      </c>
      <c r="AR111" s="189" t="s">
        <v>184</v>
      </c>
      <c r="AT111" s="189" t="s">
        <v>179</v>
      </c>
      <c r="AU111" s="189" t="s">
        <v>79</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184</v>
      </c>
      <c r="BM111" s="189" t="s">
        <v>460</v>
      </c>
    </row>
    <row r="112" spans="2:65" s="1" customFormat="1" ht="24" customHeight="1">
      <c r="B112" s="177"/>
      <c r="C112" s="178" t="s">
        <v>306</v>
      </c>
      <c r="D112" s="178" t="s">
        <v>179</v>
      </c>
      <c r="E112" s="179" t="s">
        <v>4571</v>
      </c>
      <c r="F112" s="180" t="s">
        <v>4572</v>
      </c>
      <c r="G112" s="181" t="s">
        <v>3930</v>
      </c>
      <c r="H112" s="182">
        <v>133</v>
      </c>
      <c r="I112" s="183"/>
      <c r="J112" s="184">
        <f>ROUND(I112*H112,2)</f>
        <v>0</v>
      </c>
      <c r="K112" s="180" t="s">
        <v>3</v>
      </c>
      <c r="L112" s="37"/>
      <c r="M112" s="185" t="s">
        <v>3</v>
      </c>
      <c r="N112" s="186" t="s">
        <v>43</v>
      </c>
      <c r="O112" s="70"/>
      <c r="P112" s="187">
        <f>O112*H112</f>
        <v>0</v>
      </c>
      <c r="Q112" s="187">
        <v>0</v>
      </c>
      <c r="R112" s="187">
        <f>Q112*H112</f>
        <v>0</v>
      </c>
      <c r="S112" s="187">
        <v>0</v>
      </c>
      <c r="T112" s="188">
        <f>S112*H112</f>
        <v>0</v>
      </c>
      <c r="AR112" s="189" t="s">
        <v>184</v>
      </c>
      <c r="AT112" s="189" t="s">
        <v>179</v>
      </c>
      <c r="AU112" s="189" t="s">
        <v>79</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469</v>
      </c>
    </row>
    <row r="113" spans="2:65" s="1" customFormat="1" ht="16.5" customHeight="1">
      <c r="B113" s="177"/>
      <c r="C113" s="178" t="s">
        <v>312</v>
      </c>
      <c r="D113" s="178" t="s">
        <v>179</v>
      </c>
      <c r="E113" s="179" t="s">
        <v>4573</v>
      </c>
      <c r="F113" s="180" t="s">
        <v>4574</v>
      </c>
      <c r="G113" s="181" t="s">
        <v>3930</v>
      </c>
      <c r="H113" s="182">
        <v>15</v>
      </c>
      <c r="I113" s="183"/>
      <c r="J113" s="184">
        <f>ROUND(I113*H113,2)</f>
        <v>0</v>
      </c>
      <c r="K113" s="180" t="s">
        <v>3</v>
      </c>
      <c r="L113" s="37"/>
      <c r="M113" s="185" t="s">
        <v>3</v>
      </c>
      <c r="N113" s="186" t="s">
        <v>43</v>
      </c>
      <c r="O113" s="70"/>
      <c r="P113" s="187">
        <f>O113*H113</f>
        <v>0</v>
      </c>
      <c r="Q113" s="187">
        <v>0</v>
      </c>
      <c r="R113" s="187">
        <f>Q113*H113</f>
        <v>0</v>
      </c>
      <c r="S113" s="187">
        <v>0</v>
      </c>
      <c r="T113" s="188">
        <f>S113*H113</f>
        <v>0</v>
      </c>
      <c r="AR113" s="189" t="s">
        <v>184</v>
      </c>
      <c r="AT113" s="189" t="s">
        <v>179</v>
      </c>
      <c r="AU113" s="189" t="s">
        <v>79</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184</v>
      </c>
      <c r="BM113" s="189" t="s">
        <v>481</v>
      </c>
    </row>
    <row r="114" spans="2:65" s="1" customFormat="1" ht="24" customHeight="1">
      <c r="B114" s="177"/>
      <c r="C114" s="178" t="s">
        <v>317</v>
      </c>
      <c r="D114" s="178" t="s">
        <v>179</v>
      </c>
      <c r="E114" s="179" t="s">
        <v>4575</v>
      </c>
      <c r="F114" s="180" t="s">
        <v>4576</v>
      </c>
      <c r="G114" s="181" t="s">
        <v>3930</v>
      </c>
      <c r="H114" s="182">
        <v>133</v>
      </c>
      <c r="I114" s="183"/>
      <c r="J114" s="184">
        <f>ROUND(I114*H114,2)</f>
        <v>0</v>
      </c>
      <c r="K114" s="180" t="s">
        <v>3</v>
      </c>
      <c r="L114" s="37"/>
      <c r="M114" s="185" t="s">
        <v>3</v>
      </c>
      <c r="N114" s="186" t="s">
        <v>43</v>
      </c>
      <c r="O114" s="70"/>
      <c r="P114" s="187">
        <f>O114*H114</f>
        <v>0</v>
      </c>
      <c r="Q114" s="187">
        <v>0</v>
      </c>
      <c r="R114" s="187">
        <f>Q114*H114</f>
        <v>0</v>
      </c>
      <c r="S114" s="187">
        <v>0</v>
      </c>
      <c r="T114" s="188">
        <f>S114*H114</f>
        <v>0</v>
      </c>
      <c r="AR114" s="189" t="s">
        <v>184</v>
      </c>
      <c r="AT114" s="189" t="s">
        <v>179</v>
      </c>
      <c r="AU114" s="189" t="s">
        <v>79</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491</v>
      </c>
    </row>
    <row r="115" spans="2:65" s="1" customFormat="1" ht="24" customHeight="1">
      <c r="B115" s="177"/>
      <c r="C115" s="178" t="s">
        <v>322</v>
      </c>
      <c r="D115" s="178" t="s">
        <v>179</v>
      </c>
      <c r="E115" s="179" t="s">
        <v>4577</v>
      </c>
      <c r="F115" s="180" t="s">
        <v>4578</v>
      </c>
      <c r="G115" s="181" t="s">
        <v>3930</v>
      </c>
      <c r="H115" s="182">
        <v>15</v>
      </c>
      <c r="I115" s="183"/>
      <c r="J115" s="184">
        <f>ROUND(I115*H115,2)</f>
        <v>0</v>
      </c>
      <c r="K115" s="180" t="s">
        <v>3</v>
      </c>
      <c r="L115" s="37"/>
      <c r="M115" s="185" t="s">
        <v>3</v>
      </c>
      <c r="N115" s="186" t="s">
        <v>43</v>
      </c>
      <c r="O115" s="70"/>
      <c r="P115" s="187">
        <f>O115*H115</f>
        <v>0</v>
      </c>
      <c r="Q115" s="187">
        <v>0</v>
      </c>
      <c r="R115" s="187">
        <f>Q115*H115</f>
        <v>0</v>
      </c>
      <c r="S115" s="187">
        <v>0</v>
      </c>
      <c r="T115" s="188">
        <f>S115*H115</f>
        <v>0</v>
      </c>
      <c r="AR115" s="189" t="s">
        <v>184</v>
      </c>
      <c r="AT115" s="189" t="s">
        <v>179</v>
      </c>
      <c r="AU115" s="189" t="s">
        <v>79</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504</v>
      </c>
    </row>
    <row r="116" spans="2:65" s="1" customFormat="1" ht="16.5" customHeight="1">
      <c r="B116" s="177"/>
      <c r="C116" s="178" t="s">
        <v>327</v>
      </c>
      <c r="D116" s="178" t="s">
        <v>179</v>
      </c>
      <c r="E116" s="179" t="s">
        <v>4579</v>
      </c>
      <c r="F116" s="180" t="s">
        <v>4580</v>
      </c>
      <c r="G116" s="181" t="s">
        <v>3930</v>
      </c>
      <c r="H116" s="182">
        <v>77</v>
      </c>
      <c r="I116" s="183"/>
      <c r="J116" s="184">
        <f>ROUND(I116*H116,2)</f>
        <v>0</v>
      </c>
      <c r="K116" s="180" t="s">
        <v>3</v>
      </c>
      <c r="L116" s="37"/>
      <c r="M116" s="185" t="s">
        <v>3</v>
      </c>
      <c r="N116" s="186" t="s">
        <v>43</v>
      </c>
      <c r="O116" s="70"/>
      <c r="P116" s="187">
        <f>O116*H116</f>
        <v>0</v>
      </c>
      <c r="Q116" s="187">
        <v>0</v>
      </c>
      <c r="R116" s="187">
        <f>Q116*H116</f>
        <v>0</v>
      </c>
      <c r="S116" s="187">
        <v>0</v>
      </c>
      <c r="T116" s="188">
        <f>S116*H116</f>
        <v>0</v>
      </c>
      <c r="AR116" s="189" t="s">
        <v>184</v>
      </c>
      <c r="AT116" s="189" t="s">
        <v>179</v>
      </c>
      <c r="AU116" s="189" t="s">
        <v>79</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184</v>
      </c>
      <c r="BM116" s="189" t="s">
        <v>516</v>
      </c>
    </row>
    <row r="117" spans="2:65" s="1" customFormat="1" ht="16.5" customHeight="1">
      <c r="B117" s="177"/>
      <c r="C117" s="178" t="s">
        <v>332</v>
      </c>
      <c r="D117" s="178" t="s">
        <v>179</v>
      </c>
      <c r="E117" s="179" t="s">
        <v>4581</v>
      </c>
      <c r="F117" s="180" t="s">
        <v>4582</v>
      </c>
      <c r="G117" s="181" t="s">
        <v>3930</v>
      </c>
      <c r="H117" s="182">
        <v>109</v>
      </c>
      <c r="I117" s="183"/>
      <c r="J117" s="184">
        <f>ROUND(I117*H117,2)</f>
        <v>0</v>
      </c>
      <c r="K117" s="180" t="s">
        <v>3</v>
      </c>
      <c r="L117" s="37"/>
      <c r="M117" s="185" t="s">
        <v>3</v>
      </c>
      <c r="N117" s="186" t="s">
        <v>43</v>
      </c>
      <c r="O117" s="70"/>
      <c r="P117" s="187">
        <f>O117*H117</f>
        <v>0</v>
      </c>
      <c r="Q117" s="187">
        <v>0</v>
      </c>
      <c r="R117" s="187">
        <f>Q117*H117</f>
        <v>0</v>
      </c>
      <c r="S117" s="187">
        <v>0</v>
      </c>
      <c r="T117" s="188">
        <f>S117*H117</f>
        <v>0</v>
      </c>
      <c r="AR117" s="189" t="s">
        <v>184</v>
      </c>
      <c r="AT117" s="189" t="s">
        <v>179</v>
      </c>
      <c r="AU117" s="189" t="s">
        <v>79</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184</v>
      </c>
      <c r="BM117" s="189" t="s">
        <v>526</v>
      </c>
    </row>
    <row r="118" spans="2:65" s="1" customFormat="1" ht="16.5" customHeight="1">
      <c r="B118" s="177"/>
      <c r="C118" s="178" t="s">
        <v>337</v>
      </c>
      <c r="D118" s="178" t="s">
        <v>179</v>
      </c>
      <c r="E118" s="179" t="s">
        <v>4583</v>
      </c>
      <c r="F118" s="180" t="s">
        <v>4584</v>
      </c>
      <c r="G118" s="181" t="s">
        <v>3930</v>
      </c>
      <c r="H118" s="182">
        <v>5</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79</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731</v>
      </c>
    </row>
    <row r="119" spans="2:65" s="1" customFormat="1" ht="24" customHeight="1">
      <c r="B119" s="177"/>
      <c r="C119" s="178" t="s">
        <v>346</v>
      </c>
      <c r="D119" s="178" t="s">
        <v>179</v>
      </c>
      <c r="E119" s="179" t="s">
        <v>4585</v>
      </c>
      <c r="F119" s="180" t="s">
        <v>4586</v>
      </c>
      <c r="G119" s="181" t="s">
        <v>3930</v>
      </c>
      <c r="H119" s="182">
        <v>5</v>
      </c>
      <c r="I119" s="183"/>
      <c r="J119" s="184">
        <f>ROUND(I119*H119,2)</f>
        <v>0</v>
      </c>
      <c r="K119" s="180" t="s">
        <v>3</v>
      </c>
      <c r="L119" s="37"/>
      <c r="M119" s="185" t="s">
        <v>3</v>
      </c>
      <c r="N119" s="186" t="s">
        <v>43</v>
      </c>
      <c r="O119" s="70"/>
      <c r="P119" s="187">
        <f>O119*H119</f>
        <v>0</v>
      </c>
      <c r="Q119" s="187">
        <v>0</v>
      </c>
      <c r="R119" s="187">
        <f>Q119*H119</f>
        <v>0</v>
      </c>
      <c r="S119" s="187">
        <v>0</v>
      </c>
      <c r="T119" s="188">
        <f>S119*H119</f>
        <v>0</v>
      </c>
      <c r="AR119" s="189" t="s">
        <v>184</v>
      </c>
      <c r="AT119" s="189" t="s">
        <v>179</v>
      </c>
      <c r="AU119" s="189" t="s">
        <v>79</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184</v>
      </c>
      <c r="BM119" s="189" t="s">
        <v>832</v>
      </c>
    </row>
    <row r="120" spans="2:65" s="1" customFormat="1" ht="16.5" customHeight="1">
      <c r="B120" s="177"/>
      <c r="C120" s="178" t="s">
        <v>351</v>
      </c>
      <c r="D120" s="178" t="s">
        <v>179</v>
      </c>
      <c r="E120" s="179" t="s">
        <v>4587</v>
      </c>
      <c r="F120" s="180" t="s">
        <v>4588</v>
      </c>
      <c r="G120" s="181" t="s">
        <v>3930</v>
      </c>
      <c r="H120" s="182">
        <v>5</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79</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841</v>
      </c>
    </row>
    <row r="121" spans="2:65" s="1" customFormat="1" ht="16.5" customHeight="1">
      <c r="B121" s="177"/>
      <c r="C121" s="178" t="s">
        <v>360</v>
      </c>
      <c r="D121" s="178" t="s">
        <v>179</v>
      </c>
      <c r="E121" s="179" t="s">
        <v>4589</v>
      </c>
      <c r="F121" s="180" t="s">
        <v>4590</v>
      </c>
      <c r="G121" s="181" t="s">
        <v>3930</v>
      </c>
      <c r="H121" s="182">
        <v>1</v>
      </c>
      <c r="I121" s="183"/>
      <c r="J121" s="184">
        <f>ROUND(I121*H121,2)</f>
        <v>0</v>
      </c>
      <c r="K121" s="180" t="s">
        <v>3</v>
      </c>
      <c r="L121" s="37"/>
      <c r="M121" s="185" t="s">
        <v>3</v>
      </c>
      <c r="N121" s="186" t="s">
        <v>43</v>
      </c>
      <c r="O121" s="70"/>
      <c r="P121" s="187">
        <f>O121*H121</f>
        <v>0</v>
      </c>
      <c r="Q121" s="187">
        <v>0</v>
      </c>
      <c r="R121" s="187">
        <f>Q121*H121</f>
        <v>0</v>
      </c>
      <c r="S121" s="187">
        <v>0</v>
      </c>
      <c r="T121" s="188">
        <f>S121*H121</f>
        <v>0</v>
      </c>
      <c r="AR121" s="189" t="s">
        <v>184</v>
      </c>
      <c r="AT121" s="189" t="s">
        <v>179</v>
      </c>
      <c r="AU121" s="189" t="s">
        <v>79</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851</v>
      </c>
    </row>
    <row r="122" spans="2:65" s="1" customFormat="1" ht="16.5" customHeight="1">
      <c r="B122" s="177"/>
      <c r="C122" s="178" t="s">
        <v>368</v>
      </c>
      <c r="D122" s="178" t="s">
        <v>179</v>
      </c>
      <c r="E122" s="179" t="s">
        <v>4591</v>
      </c>
      <c r="F122" s="180" t="s">
        <v>4592</v>
      </c>
      <c r="G122" s="181" t="s">
        <v>3930</v>
      </c>
      <c r="H122" s="182">
        <v>1</v>
      </c>
      <c r="I122" s="183"/>
      <c r="J122" s="184">
        <f>ROUND(I122*H122,2)</f>
        <v>0</v>
      </c>
      <c r="K122" s="180" t="s">
        <v>3</v>
      </c>
      <c r="L122" s="37"/>
      <c r="M122" s="185" t="s">
        <v>3</v>
      </c>
      <c r="N122" s="186" t="s">
        <v>43</v>
      </c>
      <c r="O122" s="70"/>
      <c r="P122" s="187">
        <f>O122*H122</f>
        <v>0</v>
      </c>
      <c r="Q122" s="187">
        <v>0</v>
      </c>
      <c r="R122" s="187">
        <f>Q122*H122</f>
        <v>0</v>
      </c>
      <c r="S122" s="187">
        <v>0</v>
      </c>
      <c r="T122" s="188">
        <f>S122*H122</f>
        <v>0</v>
      </c>
      <c r="AR122" s="189" t="s">
        <v>184</v>
      </c>
      <c r="AT122" s="189" t="s">
        <v>179</v>
      </c>
      <c r="AU122" s="189" t="s">
        <v>79</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861</v>
      </c>
    </row>
    <row r="123" spans="2:65" s="1" customFormat="1" ht="16.5" customHeight="1">
      <c r="B123" s="177"/>
      <c r="C123" s="178" t="s">
        <v>383</v>
      </c>
      <c r="D123" s="178" t="s">
        <v>179</v>
      </c>
      <c r="E123" s="179" t="s">
        <v>4593</v>
      </c>
      <c r="F123" s="180" t="s">
        <v>4594</v>
      </c>
      <c r="G123" s="181" t="s">
        <v>3930</v>
      </c>
      <c r="H123" s="182">
        <v>2</v>
      </c>
      <c r="I123" s="183"/>
      <c r="J123" s="184">
        <f>ROUND(I123*H123,2)</f>
        <v>0</v>
      </c>
      <c r="K123" s="180" t="s">
        <v>3</v>
      </c>
      <c r="L123" s="37"/>
      <c r="M123" s="185" t="s">
        <v>3</v>
      </c>
      <c r="N123" s="186" t="s">
        <v>43</v>
      </c>
      <c r="O123" s="70"/>
      <c r="P123" s="187">
        <f>O123*H123</f>
        <v>0</v>
      </c>
      <c r="Q123" s="187">
        <v>0</v>
      </c>
      <c r="R123" s="187">
        <f>Q123*H123</f>
        <v>0</v>
      </c>
      <c r="S123" s="187">
        <v>0</v>
      </c>
      <c r="T123" s="188">
        <f>S123*H123</f>
        <v>0</v>
      </c>
      <c r="AR123" s="189" t="s">
        <v>184</v>
      </c>
      <c r="AT123" s="189" t="s">
        <v>179</v>
      </c>
      <c r="AU123" s="189" t="s">
        <v>79</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184</v>
      </c>
      <c r="BM123" s="189" t="s">
        <v>875</v>
      </c>
    </row>
    <row r="124" spans="2:65" s="1" customFormat="1" ht="24" customHeight="1">
      <c r="B124" s="177"/>
      <c r="C124" s="178" t="s">
        <v>391</v>
      </c>
      <c r="D124" s="178" t="s">
        <v>179</v>
      </c>
      <c r="E124" s="179" t="s">
        <v>4595</v>
      </c>
      <c r="F124" s="180" t="s">
        <v>4596</v>
      </c>
      <c r="G124" s="181" t="s">
        <v>3930</v>
      </c>
      <c r="H124" s="182">
        <v>1</v>
      </c>
      <c r="I124" s="183"/>
      <c r="J124" s="184">
        <f>ROUND(I124*H124,2)</f>
        <v>0</v>
      </c>
      <c r="K124" s="180" t="s">
        <v>3</v>
      </c>
      <c r="L124" s="37"/>
      <c r="M124" s="185" t="s">
        <v>3</v>
      </c>
      <c r="N124" s="186" t="s">
        <v>43</v>
      </c>
      <c r="O124" s="70"/>
      <c r="P124" s="187">
        <f>O124*H124</f>
        <v>0</v>
      </c>
      <c r="Q124" s="187">
        <v>0</v>
      </c>
      <c r="R124" s="187">
        <f>Q124*H124</f>
        <v>0</v>
      </c>
      <c r="S124" s="187">
        <v>0</v>
      </c>
      <c r="T124" s="188">
        <f>S124*H124</f>
        <v>0</v>
      </c>
      <c r="AR124" s="189" t="s">
        <v>184</v>
      </c>
      <c r="AT124" s="189" t="s">
        <v>179</v>
      </c>
      <c r="AU124" s="189" t="s">
        <v>79</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184</v>
      </c>
      <c r="BM124" s="189" t="s">
        <v>895</v>
      </c>
    </row>
    <row r="125" spans="2:65" s="1" customFormat="1" ht="16.5" customHeight="1">
      <c r="B125" s="177"/>
      <c r="C125" s="178" t="s">
        <v>397</v>
      </c>
      <c r="D125" s="178" t="s">
        <v>179</v>
      </c>
      <c r="E125" s="179" t="s">
        <v>4597</v>
      </c>
      <c r="F125" s="180" t="s">
        <v>4598</v>
      </c>
      <c r="G125" s="181" t="s">
        <v>3930</v>
      </c>
      <c r="H125" s="182">
        <v>260</v>
      </c>
      <c r="I125" s="183"/>
      <c r="J125" s="184">
        <f>ROUND(I125*H125,2)</f>
        <v>0</v>
      </c>
      <c r="K125" s="180" t="s">
        <v>3</v>
      </c>
      <c r="L125" s="37"/>
      <c r="M125" s="185" t="s">
        <v>3</v>
      </c>
      <c r="N125" s="186" t="s">
        <v>43</v>
      </c>
      <c r="O125" s="70"/>
      <c r="P125" s="187">
        <f>O125*H125</f>
        <v>0</v>
      </c>
      <c r="Q125" s="187">
        <v>0</v>
      </c>
      <c r="R125" s="187">
        <f>Q125*H125</f>
        <v>0</v>
      </c>
      <c r="S125" s="187">
        <v>0</v>
      </c>
      <c r="T125" s="188">
        <f>S125*H125</f>
        <v>0</v>
      </c>
      <c r="AR125" s="189" t="s">
        <v>184</v>
      </c>
      <c r="AT125" s="189" t="s">
        <v>179</v>
      </c>
      <c r="AU125" s="189" t="s">
        <v>79</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184</v>
      </c>
      <c r="BM125" s="189" t="s">
        <v>914</v>
      </c>
    </row>
    <row r="126" spans="2:65" s="1" customFormat="1" ht="16.5" customHeight="1">
      <c r="B126" s="177"/>
      <c r="C126" s="178" t="s">
        <v>413</v>
      </c>
      <c r="D126" s="178" t="s">
        <v>179</v>
      </c>
      <c r="E126" s="179" t="s">
        <v>4599</v>
      </c>
      <c r="F126" s="180" t="s">
        <v>4600</v>
      </c>
      <c r="G126" s="181" t="s">
        <v>3930</v>
      </c>
      <c r="H126" s="182">
        <v>520</v>
      </c>
      <c r="I126" s="183"/>
      <c r="J126" s="184">
        <f>ROUND(I126*H126,2)</f>
        <v>0</v>
      </c>
      <c r="K126" s="180" t="s">
        <v>3</v>
      </c>
      <c r="L126" s="37"/>
      <c r="M126" s="185" t="s">
        <v>3</v>
      </c>
      <c r="N126" s="186" t="s">
        <v>43</v>
      </c>
      <c r="O126" s="70"/>
      <c r="P126" s="187">
        <f>O126*H126</f>
        <v>0</v>
      </c>
      <c r="Q126" s="187">
        <v>0</v>
      </c>
      <c r="R126" s="187">
        <f>Q126*H126</f>
        <v>0</v>
      </c>
      <c r="S126" s="187">
        <v>0</v>
      </c>
      <c r="T126" s="188">
        <f>S126*H126</f>
        <v>0</v>
      </c>
      <c r="AR126" s="189" t="s">
        <v>184</v>
      </c>
      <c r="AT126" s="189" t="s">
        <v>179</v>
      </c>
      <c r="AU126" s="189" t="s">
        <v>79</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932</v>
      </c>
    </row>
    <row r="127" spans="2:63" s="11" customFormat="1" ht="25.9" customHeight="1">
      <c r="B127" s="164"/>
      <c r="D127" s="165" t="s">
        <v>71</v>
      </c>
      <c r="E127" s="166" t="s">
        <v>3926</v>
      </c>
      <c r="F127" s="166" t="s">
        <v>4601</v>
      </c>
      <c r="I127" s="167"/>
      <c r="J127" s="168">
        <f>BK127</f>
        <v>0</v>
      </c>
      <c r="L127" s="164"/>
      <c r="M127" s="169"/>
      <c r="N127" s="170"/>
      <c r="O127" s="170"/>
      <c r="P127" s="171">
        <f>SUM(P128:P135)</f>
        <v>0</v>
      </c>
      <c r="Q127" s="170"/>
      <c r="R127" s="171">
        <f>SUM(R128:R135)</f>
        <v>0</v>
      </c>
      <c r="S127" s="170"/>
      <c r="T127" s="172">
        <f>SUM(T128:T135)</f>
        <v>0</v>
      </c>
      <c r="AR127" s="165" t="s">
        <v>79</v>
      </c>
      <c r="AT127" s="173" t="s">
        <v>71</v>
      </c>
      <c r="AU127" s="173" t="s">
        <v>72</v>
      </c>
      <c r="AY127" s="165" t="s">
        <v>177</v>
      </c>
      <c r="BK127" s="174">
        <f>SUM(BK128:BK135)</f>
        <v>0</v>
      </c>
    </row>
    <row r="128" spans="2:65" s="1" customFormat="1" ht="16.5" customHeight="1">
      <c r="B128" s="177"/>
      <c r="C128" s="178" t="s">
        <v>433</v>
      </c>
      <c r="D128" s="178" t="s">
        <v>179</v>
      </c>
      <c r="E128" s="179" t="s">
        <v>4602</v>
      </c>
      <c r="F128" s="180" t="s">
        <v>4603</v>
      </c>
      <c r="G128" s="181" t="s">
        <v>3930</v>
      </c>
      <c r="H128" s="182">
        <v>7</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184</v>
      </c>
      <c r="AT128" s="189" t="s">
        <v>179</v>
      </c>
      <c r="AU128" s="189" t="s">
        <v>79</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184</v>
      </c>
      <c r="BM128" s="189" t="s">
        <v>944</v>
      </c>
    </row>
    <row r="129" spans="2:65" s="1" customFormat="1" ht="16.5" customHeight="1">
      <c r="B129" s="177"/>
      <c r="C129" s="178" t="s">
        <v>438</v>
      </c>
      <c r="D129" s="178" t="s">
        <v>179</v>
      </c>
      <c r="E129" s="179" t="s">
        <v>4604</v>
      </c>
      <c r="F129" s="180" t="s">
        <v>4605</v>
      </c>
      <c r="G129" s="181" t="s">
        <v>3930</v>
      </c>
      <c r="H129" s="182">
        <v>7</v>
      </c>
      <c r="I129" s="183"/>
      <c r="J129" s="184">
        <f>ROUND(I129*H129,2)</f>
        <v>0</v>
      </c>
      <c r="K129" s="180" t="s">
        <v>3</v>
      </c>
      <c r="L129" s="37"/>
      <c r="M129" s="185" t="s">
        <v>3</v>
      </c>
      <c r="N129" s="186" t="s">
        <v>43</v>
      </c>
      <c r="O129" s="70"/>
      <c r="P129" s="187">
        <f>O129*H129</f>
        <v>0</v>
      </c>
      <c r="Q129" s="187">
        <v>0</v>
      </c>
      <c r="R129" s="187">
        <f>Q129*H129</f>
        <v>0</v>
      </c>
      <c r="S129" s="187">
        <v>0</v>
      </c>
      <c r="T129" s="188">
        <f>S129*H129</f>
        <v>0</v>
      </c>
      <c r="AR129" s="189" t="s">
        <v>184</v>
      </c>
      <c r="AT129" s="189" t="s">
        <v>179</v>
      </c>
      <c r="AU129" s="189" t="s">
        <v>79</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184</v>
      </c>
      <c r="BM129" s="189" t="s">
        <v>959</v>
      </c>
    </row>
    <row r="130" spans="2:65" s="1" customFormat="1" ht="16.5" customHeight="1">
      <c r="B130" s="177"/>
      <c r="C130" s="178" t="s">
        <v>444</v>
      </c>
      <c r="D130" s="178" t="s">
        <v>179</v>
      </c>
      <c r="E130" s="179" t="s">
        <v>4606</v>
      </c>
      <c r="F130" s="180" t="s">
        <v>4607</v>
      </c>
      <c r="G130" s="181" t="s">
        <v>3930</v>
      </c>
      <c r="H130" s="182">
        <v>7</v>
      </c>
      <c r="I130" s="183"/>
      <c r="J130" s="184">
        <f>ROUND(I130*H130,2)</f>
        <v>0</v>
      </c>
      <c r="K130" s="180" t="s">
        <v>3</v>
      </c>
      <c r="L130" s="37"/>
      <c r="M130" s="185" t="s">
        <v>3</v>
      </c>
      <c r="N130" s="186" t="s">
        <v>43</v>
      </c>
      <c r="O130" s="70"/>
      <c r="P130" s="187">
        <f>O130*H130</f>
        <v>0</v>
      </c>
      <c r="Q130" s="187">
        <v>0</v>
      </c>
      <c r="R130" s="187">
        <f>Q130*H130</f>
        <v>0</v>
      </c>
      <c r="S130" s="187">
        <v>0</v>
      </c>
      <c r="T130" s="188">
        <f>S130*H130</f>
        <v>0</v>
      </c>
      <c r="AR130" s="189" t="s">
        <v>184</v>
      </c>
      <c r="AT130" s="189" t="s">
        <v>179</v>
      </c>
      <c r="AU130" s="189" t="s">
        <v>79</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969</v>
      </c>
    </row>
    <row r="131" spans="2:65" s="1" customFormat="1" ht="16.5" customHeight="1">
      <c r="B131" s="177"/>
      <c r="C131" s="178" t="s">
        <v>450</v>
      </c>
      <c r="D131" s="178" t="s">
        <v>179</v>
      </c>
      <c r="E131" s="179" t="s">
        <v>4608</v>
      </c>
      <c r="F131" s="180" t="s">
        <v>4609</v>
      </c>
      <c r="G131" s="181" t="s">
        <v>3726</v>
      </c>
      <c r="H131" s="182">
        <v>15</v>
      </c>
      <c r="I131" s="183"/>
      <c r="J131" s="184">
        <f>ROUND(I131*H131,2)</f>
        <v>0</v>
      </c>
      <c r="K131" s="180" t="s">
        <v>3</v>
      </c>
      <c r="L131" s="37"/>
      <c r="M131" s="185" t="s">
        <v>3</v>
      </c>
      <c r="N131" s="186" t="s">
        <v>43</v>
      </c>
      <c r="O131" s="70"/>
      <c r="P131" s="187">
        <f>O131*H131</f>
        <v>0</v>
      </c>
      <c r="Q131" s="187">
        <v>0</v>
      </c>
      <c r="R131" s="187">
        <f>Q131*H131</f>
        <v>0</v>
      </c>
      <c r="S131" s="187">
        <v>0</v>
      </c>
      <c r="T131" s="188">
        <f>S131*H131</f>
        <v>0</v>
      </c>
      <c r="AR131" s="189" t="s">
        <v>184</v>
      </c>
      <c r="AT131" s="189" t="s">
        <v>179</v>
      </c>
      <c r="AU131" s="189" t="s">
        <v>79</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184</v>
      </c>
      <c r="BM131" s="189" t="s">
        <v>978</v>
      </c>
    </row>
    <row r="132" spans="2:65" s="1" customFormat="1" ht="16.5" customHeight="1">
      <c r="B132" s="177"/>
      <c r="C132" s="178" t="s">
        <v>456</v>
      </c>
      <c r="D132" s="178" t="s">
        <v>179</v>
      </c>
      <c r="E132" s="179" t="s">
        <v>4610</v>
      </c>
      <c r="F132" s="180" t="s">
        <v>4611</v>
      </c>
      <c r="G132" s="181" t="s">
        <v>3726</v>
      </c>
      <c r="H132" s="182">
        <v>15</v>
      </c>
      <c r="I132" s="183"/>
      <c r="J132" s="184">
        <f>ROUND(I132*H132,2)</f>
        <v>0</v>
      </c>
      <c r="K132" s="180" t="s">
        <v>3</v>
      </c>
      <c r="L132" s="37"/>
      <c r="M132" s="185" t="s">
        <v>3</v>
      </c>
      <c r="N132" s="186" t="s">
        <v>43</v>
      </c>
      <c r="O132" s="70"/>
      <c r="P132" s="187">
        <f>O132*H132</f>
        <v>0</v>
      </c>
      <c r="Q132" s="187">
        <v>0</v>
      </c>
      <c r="R132" s="187">
        <f>Q132*H132</f>
        <v>0</v>
      </c>
      <c r="S132" s="187">
        <v>0</v>
      </c>
      <c r="T132" s="188">
        <f>S132*H132</f>
        <v>0</v>
      </c>
      <c r="AR132" s="189" t="s">
        <v>184</v>
      </c>
      <c r="AT132" s="189" t="s">
        <v>179</v>
      </c>
      <c r="AU132" s="189" t="s">
        <v>79</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184</v>
      </c>
      <c r="BM132" s="189" t="s">
        <v>989</v>
      </c>
    </row>
    <row r="133" spans="2:65" s="1" customFormat="1" ht="16.5" customHeight="1">
      <c r="B133" s="177"/>
      <c r="C133" s="178" t="s">
        <v>460</v>
      </c>
      <c r="D133" s="178" t="s">
        <v>179</v>
      </c>
      <c r="E133" s="179" t="s">
        <v>4612</v>
      </c>
      <c r="F133" s="180" t="s">
        <v>4613</v>
      </c>
      <c r="G133" s="181" t="s">
        <v>3930</v>
      </c>
      <c r="H133" s="182">
        <v>1</v>
      </c>
      <c r="I133" s="183"/>
      <c r="J133" s="184">
        <f>ROUND(I133*H133,2)</f>
        <v>0</v>
      </c>
      <c r="K133" s="180" t="s">
        <v>3</v>
      </c>
      <c r="L133" s="37"/>
      <c r="M133" s="185" t="s">
        <v>3</v>
      </c>
      <c r="N133" s="186" t="s">
        <v>43</v>
      </c>
      <c r="O133" s="70"/>
      <c r="P133" s="187">
        <f>O133*H133</f>
        <v>0</v>
      </c>
      <c r="Q133" s="187">
        <v>0</v>
      </c>
      <c r="R133" s="187">
        <f>Q133*H133</f>
        <v>0</v>
      </c>
      <c r="S133" s="187">
        <v>0</v>
      </c>
      <c r="T133" s="188">
        <f>S133*H133</f>
        <v>0</v>
      </c>
      <c r="AR133" s="189" t="s">
        <v>184</v>
      </c>
      <c r="AT133" s="189" t="s">
        <v>179</v>
      </c>
      <c r="AU133" s="189" t="s">
        <v>79</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184</v>
      </c>
      <c r="BM133" s="189" t="s">
        <v>1001</v>
      </c>
    </row>
    <row r="134" spans="2:65" s="1" customFormat="1" ht="16.5" customHeight="1">
      <c r="B134" s="177"/>
      <c r="C134" s="178" t="s">
        <v>465</v>
      </c>
      <c r="D134" s="178" t="s">
        <v>179</v>
      </c>
      <c r="E134" s="179" t="s">
        <v>4614</v>
      </c>
      <c r="F134" s="180" t="s">
        <v>4615</v>
      </c>
      <c r="G134" s="181" t="s">
        <v>3726</v>
      </c>
      <c r="H134" s="182">
        <v>12</v>
      </c>
      <c r="I134" s="183"/>
      <c r="J134" s="184">
        <f>ROUND(I134*H134,2)</f>
        <v>0</v>
      </c>
      <c r="K134" s="180" t="s">
        <v>3</v>
      </c>
      <c r="L134" s="37"/>
      <c r="M134" s="185" t="s">
        <v>3</v>
      </c>
      <c r="N134" s="186" t="s">
        <v>43</v>
      </c>
      <c r="O134" s="70"/>
      <c r="P134" s="187">
        <f>O134*H134</f>
        <v>0</v>
      </c>
      <c r="Q134" s="187">
        <v>0</v>
      </c>
      <c r="R134" s="187">
        <f>Q134*H134</f>
        <v>0</v>
      </c>
      <c r="S134" s="187">
        <v>0</v>
      </c>
      <c r="T134" s="188">
        <f>S134*H134</f>
        <v>0</v>
      </c>
      <c r="AR134" s="189" t="s">
        <v>184</v>
      </c>
      <c r="AT134" s="189" t="s">
        <v>179</v>
      </c>
      <c r="AU134" s="189" t="s">
        <v>79</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1011</v>
      </c>
    </row>
    <row r="135" spans="2:65" s="1" customFormat="1" ht="16.5" customHeight="1">
      <c r="B135" s="177"/>
      <c r="C135" s="178" t="s">
        <v>469</v>
      </c>
      <c r="D135" s="178" t="s">
        <v>179</v>
      </c>
      <c r="E135" s="179" t="s">
        <v>4616</v>
      </c>
      <c r="F135" s="180" t="s">
        <v>4477</v>
      </c>
      <c r="G135" s="181" t="s">
        <v>4617</v>
      </c>
      <c r="H135" s="182">
        <v>720</v>
      </c>
      <c r="I135" s="183"/>
      <c r="J135" s="184">
        <f>ROUND(I135*H135,2)</f>
        <v>0</v>
      </c>
      <c r="K135" s="180" t="s">
        <v>3</v>
      </c>
      <c r="L135" s="37"/>
      <c r="M135" s="185" t="s">
        <v>3</v>
      </c>
      <c r="N135" s="186" t="s">
        <v>43</v>
      </c>
      <c r="O135" s="70"/>
      <c r="P135" s="187">
        <f>O135*H135</f>
        <v>0</v>
      </c>
      <c r="Q135" s="187">
        <v>0</v>
      </c>
      <c r="R135" s="187">
        <f>Q135*H135</f>
        <v>0</v>
      </c>
      <c r="S135" s="187">
        <v>0</v>
      </c>
      <c r="T135" s="188">
        <f>S135*H135</f>
        <v>0</v>
      </c>
      <c r="AR135" s="189" t="s">
        <v>184</v>
      </c>
      <c r="AT135" s="189" t="s">
        <v>179</v>
      </c>
      <c r="AU135" s="189" t="s">
        <v>79</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184</v>
      </c>
      <c r="BM135" s="189" t="s">
        <v>1020</v>
      </c>
    </row>
    <row r="136" spans="2:63" s="11" customFormat="1" ht="25.9" customHeight="1">
      <c r="B136" s="164"/>
      <c r="D136" s="165" t="s">
        <v>71</v>
      </c>
      <c r="E136" s="166" t="s">
        <v>3967</v>
      </c>
      <c r="F136" s="166" t="s">
        <v>4618</v>
      </c>
      <c r="I136" s="167"/>
      <c r="J136" s="168">
        <f>BK136</f>
        <v>0</v>
      </c>
      <c r="L136" s="164"/>
      <c r="M136" s="169"/>
      <c r="N136" s="170"/>
      <c r="O136" s="170"/>
      <c r="P136" s="171">
        <f>SUM(P137:P138)</f>
        <v>0</v>
      </c>
      <c r="Q136" s="170"/>
      <c r="R136" s="171">
        <f>SUM(R137:R138)</f>
        <v>0</v>
      </c>
      <c r="S136" s="170"/>
      <c r="T136" s="172">
        <f>SUM(T137:T138)</f>
        <v>0</v>
      </c>
      <c r="AR136" s="165" t="s">
        <v>79</v>
      </c>
      <c r="AT136" s="173" t="s">
        <v>71</v>
      </c>
      <c r="AU136" s="173" t="s">
        <v>72</v>
      </c>
      <c r="AY136" s="165" t="s">
        <v>177</v>
      </c>
      <c r="BK136" s="174">
        <f>SUM(BK137:BK138)</f>
        <v>0</v>
      </c>
    </row>
    <row r="137" spans="2:65" s="1" customFormat="1" ht="16.5" customHeight="1">
      <c r="B137" s="177"/>
      <c r="C137" s="178" t="s">
        <v>474</v>
      </c>
      <c r="D137" s="178" t="s">
        <v>179</v>
      </c>
      <c r="E137" s="179" t="s">
        <v>4619</v>
      </c>
      <c r="F137" s="180" t="s">
        <v>4620</v>
      </c>
      <c r="G137" s="181" t="s">
        <v>494</v>
      </c>
      <c r="H137" s="182">
        <v>14350</v>
      </c>
      <c r="I137" s="183"/>
      <c r="J137" s="184">
        <f>ROUND(I137*H137,2)</f>
        <v>0</v>
      </c>
      <c r="K137" s="180" t="s">
        <v>3</v>
      </c>
      <c r="L137" s="37"/>
      <c r="M137" s="185" t="s">
        <v>3</v>
      </c>
      <c r="N137" s="186" t="s">
        <v>43</v>
      </c>
      <c r="O137" s="70"/>
      <c r="P137" s="187">
        <f>O137*H137</f>
        <v>0</v>
      </c>
      <c r="Q137" s="187">
        <v>0</v>
      </c>
      <c r="R137" s="187">
        <f>Q137*H137</f>
        <v>0</v>
      </c>
      <c r="S137" s="187">
        <v>0</v>
      </c>
      <c r="T137" s="188">
        <f>S137*H137</f>
        <v>0</v>
      </c>
      <c r="AR137" s="189" t="s">
        <v>184</v>
      </c>
      <c r="AT137" s="189" t="s">
        <v>179</v>
      </c>
      <c r="AU137" s="189" t="s">
        <v>79</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1033</v>
      </c>
    </row>
    <row r="138" spans="2:65" s="1" customFormat="1" ht="16.5" customHeight="1">
      <c r="B138" s="177"/>
      <c r="C138" s="178" t="s">
        <v>481</v>
      </c>
      <c r="D138" s="178" t="s">
        <v>179</v>
      </c>
      <c r="E138" s="179" t="s">
        <v>4621</v>
      </c>
      <c r="F138" s="180" t="s">
        <v>4622</v>
      </c>
      <c r="G138" s="181" t="s">
        <v>494</v>
      </c>
      <c r="H138" s="182">
        <v>175</v>
      </c>
      <c r="I138" s="183"/>
      <c r="J138" s="184">
        <f>ROUND(I138*H138,2)</f>
        <v>0</v>
      </c>
      <c r="K138" s="180" t="s">
        <v>3</v>
      </c>
      <c r="L138" s="37"/>
      <c r="M138" s="185" t="s">
        <v>3</v>
      </c>
      <c r="N138" s="186" t="s">
        <v>43</v>
      </c>
      <c r="O138" s="70"/>
      <c r="P138" s="187">
        <f>O138*H138</f>
        <v>0</v>
      </c>
      <c r="Q138" s="187">
        <v>0</v>
      </c>
      <c r="R138" s="187">
        <f>Q138*H138</f>
        <v>0</v>
      </c>
      <c r="S138" s="187">
        <v>0</v>
      </c>
      <c r="T138" s="188">
        <f>S138*H138</f>
        <v>0</v>
      </c>
      <c r="AR138" s="189" t="s">
        <v>184</v>
      </c>
      <c r="AT138" s="189" t="s">
        <v>179</v>
      </c>
      <c r="AU138" s="189" t="s">
        <v>79</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184</v>
      </c>
      <c r="BM138" s="189" t="s">
        <v>1044</v>
      </c>
    </row>
    <row r="139" spans="2:63" s="11" customFormat="1" ht="25.9" customHeight="1">
      <c r="B139" s="164"/>
      <c r="D139" s="165" t="s">
        <v>71</v>
      </c>
      <c r="E139" s="166" t="s">
        <v>4013</v>
      </c>
      <c r="F139" s="166" t="s">
        <v>4623</v>
      </c>
      <c r="I139" s="167"/>
      <c r="J139" s="168">
        <f>BK139</f>
        <v>0</v>
      </c>
      <c r="L139" s="164"/>
      <c r="M139" s="169"/>
      <c r="N139" s="170"/>
      <c r="O139" s="170"/>
      <c r="P139" s="171">
        <f>SUM(P140:P155)</f>
        <v>0</v>
      </c>
      <c r="Q139" s="170"/>
      <c r="R139" s="171">
        <f>SUM(R140:R155)</f>
        <v>0</v>
      </c>
      <c r="S139" s="170"/>
      <c r="T139" s="172">
        <f>SUM(T140:T155)</f>
        <v>0</v>
      </c>
      <c r="AR139" s="165" t="s">
        <v>79</v>
      </c>
      <c r="AT139" s="173" t="s">
        <v>71</v>
      </c>
      <c r="AU139" s="173" t="s">
        <v>72</v>
      </c>
      <c r="AY139" s="165" t="s">
        <v>177</v>
      </c>
      <c r="BK139" s="174">
        <f>SUM(BK140:BK155)</f>
        <v>0</v>
      </c>
    </row>
    <row r="140" spans="2:65" s="1" customFormat="1" ht="16.5" customHeight="1">
      <c r="B140" s="177"/>
      <c r="C140" s="178" t="s">
        <v>486</v>
      </c>
      <c r="D140" s="178" t="s">
        <v>179</v>
      </c>
      <c r="E140" s="179" t="s">
        <v>4624</v>
      </c>
      <c r="F140" s="180" t="s">
        <v>4625</v>
      </c>
      <c r="G140" s="181" t="s">
        <v>3930</v>
      </c>
      <c r="H140" s="182">
        <v>296</v>
      </c>
      <c r="I140" s="183"/>
      <c r="J140" s="184">
        <f>ROUND(I140*H140,2)</f>
        <v>0</v>
      </c>
      <c r="K140" s="180" t="s">
        <v>3</v>
      </c>
      <c r="L140" s="37"/>
      <c r="M140" s="185" t="s">
        <v>3</v>
      </c>
      <c r="N140" s="186" t="s">
        <v>43</v>
      </c>
      <c r="O140" s="70"/>
      <c r="P140" s="187">
        <f>O140*H140</f>
        <v>0</v>
      </c>
      <c r="Q140" s="187">
        <v>0</v>
      </c>
      <c r="R140" s="187">
        <f>Q140*H140</f>
        <v>0</v>
      </c>
      <c r="S140" s="187">
        <v>0</v>
      </c>
      <c r="T140" s="188">
        <f>S140*H140</f>
        <v>0</v>
      </c>
      <c r="AR140" s="189" t="s">
        <v>184</v>
      </c>
      <c r="AT140" s="189" t="s">
        <v>179</v>
      </c>
      <c r="AU140" s="189" t="s">
        <v>79</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1054</v>
      </c>
    </row>
    <row r="141" spans="2:65" s="1" customFormat="1" ht="16.5" customHeight="1">
      <c r="B141" s="177"/>
      <c r="C141" s="178" t="s">
        <v>491</v>
      </c>
      <c r="D141" s="178" t="s">
        <v>179</v>
      </c>
      <c r="E141" s="179" t="s">
        <v>4626</v>
      </c>
      <c r="F141" s="180" t="s">
        <v>4627</v>
      </c>
      <c r="G141" s="181" t="s">
        <v>3930</v>
      </c>
      <c r="H141" s="182">
        <v>217</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184</v>
      </c>
      <c r="AT141" s="189" t="s">
        <v>179</v>
      </c>
      <c r="AU141" s="189" t="s">
        <v>79</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184</v>
      </c>
      <c r="BM141" s="189" t="s">
        <v>1062</v>
      </c>
    </row>
    <row r="142" spans="2:65" s="1" customFormat="1" ht="16.5" customHeight="1">
      <c r="B142" s="177"/>
      <c r="C142" s="178" t="s">
        <v>498</v>
      </c>
      <c r="D142" s="178" t="s">
        <v>179</v>
      </c>
      <c r="E142" s="179" t="s">
        <v>4628</v>
      </c>
      <c r="F142" s="180" t="s">
        <v>4629</v>
      </c>
      <c r="G142" s="181" t="s">
        <v>3930</v>
      </c>
      <c r="H142" s="182">
        <v>2</v>
      </c>
      <c r="I142" s="183"/>
      <c r="J142" s="184">
        <f>ROUND(I142*H142,2)</f>
        <v>0</v>
      </c>
      <c r="K142" s="180" t="s">
        <v>3</v>
      </c>
      <c r="L142" s="37"/>
      <c r="M142" s="185" t="s">
        <v>3</v>
      </c>
      <c r="N142" s="186" t="s">
        <v>43</v>
      </c>
      <c r="O142" s="70"/>
      <c r="P142" s="187">
        <f>O142*H142</f>
        <v>0</v>
      </c>
      <c r="Q142" s="187">
        <v>0</v>
      </c>
      <c r="R142" s="187">
        <f>Q142*H142</f>
        <v>0</v>
      </c>
      <c r="S142" s="187">
        <v>0</v>
      </c>
      <c r="T142" s="188">
        <f>S142*H142</f>
        <v>0</v>
      </c>
      <c r="AR142" s="189" t="s">
        <v>184</v>
      </c>
      <c r="AT142" s="189" t="s">
        <v>179</v>
      </c>
      <c r="AU142" s="189" t="s">
        <v>79</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184</v>
      </c>
      <c r="BM142" s="189" t="s">
        <v>1085</v>
      </c>
    </row>
    <row r="143" spans="2:65" s="1" customFormat="1" ht="16.5" customHeight="1">
      <c r="B143" s="177"/>
      <c r="C143" s="178" t="s">
        <v>504</v>
      </c>
      <c r="D143" s="178" t="s">
        <v>179</v>
      </c>
      <c r="E143" s="179" t="s">
        <v>4630</v>
      </c>
      <c r="F143" s="180" t="s">
        <v>4631</v>
      </c>
      <c r="G143" s="181" t="s">
        <v>494</v>
      </c>
      <c r="H143" s="182">
        <v>1900</v>
      </c>
      <c r="I143" s="183"/>
      <c r="J143" s="184">
        <f>ROUND(I143*H143,2)</f>
        <v>0</v>
      </c>
      <c r="K143" s="180" t="s">
        <v>3</v>
      </c>
      <c r="L143" s="37"/>
      <c r="M143" s="185" t="s">
        <v>3</v>
      </c>
      <c r="N143" s="186" t="s">
        <v>43</v>
      </c>
      <c r="O143" s="70"/>
      <c r="P143" s="187">
        <f>O143*H143</f>
        <v>0</v>
      </c>
      <c r="Q143" s="187">
        <v>0</v>
      </c>
      <c r="R143" s="187">
        <f>Q143*H143</f>
        <v>0</v>
      </c>
      <c r="S143" s="187">
        <v>0</v>
      </c>
      <c r="T143" s="188">
        <f>S143*H143</f>
        <v>0</v>
      </c>
      <c r="AR143" s="189" t="s">
        <v>184</v>
      </c>
      <c r="AT143" s="189" t="s">
        <v>179</v>
      </c>
      <c r="AU143" s="189" t="s">
        <v>79</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1095</v>
      </c>
    </row>
    <row r="144" spans="2:65" s="1" customFormat="1" ht="16.5" customHeight="1">
      <c r="B144" s="177"/>
      <c r="C144" s="178" t="s">
        <v>510</v>
      </c>
      <c r="D144" s="178" t="s">
        <v>179</v>
      </c>
      <c r="E144" s="179" t="s">
        <v>4632</v>
      </c>
      <c r="F144" s="180" t="s">
        <v>4633</v>
      </c>
      <c r="G144" s="181" t="s">
        <v>494</v>
      </c>
      <c r="H144" s="182">
        <v>1910</v>
      </c>
      <c r="I144" s="183"/>
      <c r="J144" s="184">
        <f>ROUND(I144*H144,2)</f>
        <v>0</v>
      </c>
      <c r="K144" s="180" t="s">
        <v>3</v>
      </c>
      <c r="L144" s="37"/>
      <c r="M144" s="185" t="s">
        <v>3</v>
      </c>
      <c r="N144" s="186" t="s">
        <v>43</v>
      </c>
      <c r="O144" s="70"/>
      <c r="P144" s="187">
        <f>O144*H144</f>
        <v>0</v>
      </c>
      <c r="Q144" s="187">
        <v>0</v>
      </c>
      <c r="R144" s="187">
        <f>Q144*H144</f>
        <v>0</v>
      </c>
      <c r="S144" s="187">
        <v>0</v>
      </c>
      <c r="T144" s="188">
        <f>S144*H144</f>
        <v>0</v>
      </c>
      <c r="AR144" s="189" t="s">
        <v>184</v>
      </c>
      <c r="AT144" s="189" t="s">
        <v>179</v>
      </c>
      <c r="AU144" s="189" t="s">
        <v>79</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184</v>
      </c>
      <c r="BM144" s="189" t="s">
        <v>1107</v>
      </c>
    </row>
    <row r="145" spans="2:65" s="1" customFormat="1" ht="16.5" customHeight="1">
      <c r="B145" s="177"/>
      <c r="C145" s="178" t="s">
        <v>516</v>
      </c>
      <c r="D145" s="178" t="s">
        <v>179</v>
      </c>
      <c r="E145" s="179" t="s">
        <v>4634</v>
      </c>
      <c r="F145" s="180" t="s">
        <v>4635</v>
      </c>
      <c r="G145" s="181" t="s">
        <v>494</v>
      </c>
      <c r="H145" s="182">
        <v>3810</v>
      </c>
      <c r="I145" s="183"/>
      <c r="J145" s="184">
        <f>ROUND(I145*H145,2)</f>
        <v>0</v>
      </c>
      <c r="K145" s="180" t="s">
        <v>3</v>
      </c>
      <c r="L145" s="37"/>
      <c r="M145" s="185" t="s">
        <v>3</v>
      </c>
      <c r="N145" s="186" t="s">
        <v>43</v>
      </c>
      <c r="O145" s="70"/>
      <c r="P145" s="187">
        <f>O145*H145</f>
        <v>0</v>
      </c>
      <c r="Q145" s="187">
        <v>0</v>
      </c>
      <c r="R145" s="187">
        <f>Q145*H145</f>
        <v>0</v>
      </c>
      <c r="S145" s="187">
        <v>0</v>
      </c>
      <c r="T145" s="188">
        <f>S145*H145</f>
        <v>0</v>
      </c>
      <c r="AR145" s="189" t="s">
        <v>184</v>
      </c>
      <c r="AT145" s="189" t="s">
        <v>179</v>
      </c>
      <c r="AU145" s="189" t="s">
        <v>79</v>
      </c>
      <c r="AY145" s="18" t="s">
        <v>177</v>
      </c>
      <c r="BE145" s="190">
        <f>IF(N145="základní",J145,0)</f>
        <v>0</v>
      </c>
      <c r="BF145" s="190">
        <f>IF(N145="snížená",J145,0)</f>
        <v>0</v>
      </c>
      <c r="BG145" s="190">
        <f>IF(N145="zákl. přenesená",J145,0)</f>
        <v>0</v>
      </c>
      <c r="BH145" s="190">
        <f>IF(N145="sníž. přenesená",J145,0)</f>
        <v>0</v>
      </c>
      <c r="BI145" s="190">
        <f>IF(N145="nulová",J145,0)</f>
        <v>0</v>
      </c>
      <c r="BJ145" s="18" t="s">
        <v>79</v>
      </c>
      <c r="BK145" s="190">
        <f>ROUND(I145*H145,2)</f>
        <v>0</v>
      </c>
      <c r="BL145" s="18" t="s">
        <v>184</v>
      </c>
      <c r="BM145" s="189" t="s">
        <v>1118</v>
      </c>
    </row>
    <row r="146" spans="2:65" s="1" customFormat="1" ht="16.5" customHeight="1">
      <c r="B146" s="177"/>
      <c r="C146" s="178" t="s">
        <v>521</v>
      </c>
      <c r="D146" s="178" t="s">
        <v>179</v>
      </c>
      <c r="E146" s="179" t="s">
        <v>4636</v>
      </c>
      <c r="F146" s="180" t="s">
        <v>4637</v>
      </c>
      <c r="G146" s="181" t="s">
        <v>3930</v>
      </c>
      <c r="H146" s="182">
        <v>100</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79</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1126</v>
      </c>
    </row>
    <row r="147" spans="2:65" s="1" customFormat="1" ht="16.5" customHeight="1">
      <c r="B147" s="177"/>
      <c r="C147" s="178" t="s">
        <v>526</v>
      </c>
      <c r="D147" s="178" t="s">
        <v>179</v>
      </c>
      <c r="E147" s="179" t="s">
        <v>4638</v>
      </c>
      <c r="F147" s="180" t="s">
        <v>4639</v>
      </c>
      <c r="G147" s="181" t="s">
        <v>3930</v>
      </c>
      <c r="H147" s="182">
        <v>100</v>
      </c>
      <c r="I147" s="183"/>
      <c r="J147" s="184">
        <f>ROUND(I147*H147,2)</f>
        <v>0</v>
      </c>
      <c r="K147" s="180" t="s">
        <v>3</v>
      </c>
      <c r="L147" s="37"/>
      <c r="M147" s="185" t="s">
        <v>3</v>
      </c>
      <c r="N147" s="186" t="s">
        <v>43</v>
      </c>
      <c r="O147" s="70"/>
      <c r="P147" s="187">
        <f>O147*H147</f>
        <v>0</v>
      </c>
      <c r="Q147" s="187">
        <v>0</v>
      </c>
      <c r="R147" s="187">
        <f>Q147*H147</f>
        <v>0</v>
      </c>
      <c r="S147" s="187">
        <v>0</v>
      </c>
      <c r="T147" s="188">
        <f>S147*H147</f>
        <v>0</v>
      </c>
      <c r="AR147" s="189" t="s">
        <v>184</v>
      </c>
      <c r="AT147" s="189" t="s">
        <v>179</v>
      </c>
      <c r="AU147" s="189" t="s">
        <v>79</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184</v>
      </c>
      <c r="BM147" s="189" t="s">
        <v>1135</v>
      </c>
    </row>
    <row r="148" spans="2:65" s="1" customFormat="1" ht="16.5" customHeight="1">
      <c r="B148" s="177"/>
      <c r="C148" s="178" t="s">
        <v>530</v>
      </c>
      <c r="D148" s="178" t="s">
        <v>179</v>
      </c>
      <c r="E148" s="179" t="s">
        <v>4640</v>
      </c>
      <c r="F148" s="180" t="s">
        <v>4641</v>
      </c>
      <c r="G148" s="181" t="s">
        <v>3930</v>
      </c>
      <c r="H148" s="182">
        <v>1150</v>
      </c>
      <c r="I148" s="183"/>
      <c r="J148" s="184">
        <f>ROUND(I148*H148,2)</f>
        <v>0</v>
      </c>
      <c r="K148" s="180" t="s">
        <v>3</v>
      </c>
      <c r="L148" s="37"/>
      <c r="M148" s="185" t="s">
        <v>3</v>
      </c>
      <c r="N148" s="186" t="s">
        <v>43</v>
      </c>
      <c r="O148" s="70"/>
      <c r="P148" s="187">
        <f>O148*H148</f>
        <v>0</v>
      </c>
      <c r="Q148" s="187">
        <v>0</v>
      </c>
      <c r="R148" s="187">
        <f>Q148*H148</f>
        <v>0</v>
      </c>
      <c r="S148" s="187">
        <v>0</v>
      </c>
      <c r="T148" s="188">
        <f>S148*H148</f>
        <v>0</v>
      </c>
      <c r="AR148" s="189" t="s">
        <v>184</v>
      </c>
      <c r="AT148" s="189" t="s">
        <v>179</v>
      </c>
      <c r="AU148" s="189" t="s">
        <v>79</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1145</v>
      </c>
    </row>
    <row r="149" spans="2:65" s="1" customFormat="1" ht="16.5" customHeight="1">
      <c r="B149" s="177"/>
      <c r="C149" s="178" t="s">
        <v>731</v>
      </c>
      <c r="D149" s="178" t="s">
        <v>179</v>
      </c>
      <c r="E149" s="179" t="s">
        <v>4642</v>
      </c>
      <c r="F149" s="180" t="s">
        <v>4643</v>
      </c>
      <c r="G149" s="181" t="s">
        <v>4644</v>
      </c>
      <c r="H149" s="182">
        <v>30</v>
      </c>
      <c r="I149" s="183"/>
      <c r="J149" s="184">
        <f>ROUND(I149*H149,2)</f>
        <v>0</v>
      </c>
      <c r="K149" s="180" t="s">
        <v>3</v>
      </c>
      <c r="L149" s="37"/>
      <c r="M149" s="185" t="s">
        <v>3</v>
      </c>
      <c r="N149" s="186" t="s">
        <v>43</v>
      </c>
      <c r="O149" s="70"/>
      <c r="P149" s="187">
        <f>O149*H149</f>
        <v>0</v>
      </c>
      <c r="Q149" s="187">
        <v>0</v>
      </c>
      <c r="R149" s="187">
        <f>Q149*H149</f>
        <v>0</v>
      </c>
      <c r="S149" s="187">
        <v>0</v>
      </c>
      <c r="T149" s="188">
        <f>S149*H149</f>
        <v>0</v>
      </c>
      <c r="AR149" s="189" t="s">
        <v>184</v>
      </c>
      <c r="AT149" s="189" t="s">
        <v>179</v>
      </c>
      <c r="AU149" s="189" t="s">
        <v>79</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184</v>
      </c>
      <c r="BM149" s="189" t="s">
        <v>1156</v>
      </c>
    </row>
    <row r="150" spans="2:65" s="1" customFormat="1" ht="16.5" customHeight="1">
      <c r="B150" s="177"/>
      <c r="C150" s="178" t="s">
        <v>826</v>
      </c>
      <c r="D150" s="178" t="s">
        <v>179</v>
      </c>
      <c r="E150" s="179" t="s">
        <v>4645</v>
      </c>
      <c r="F150" s="180" t="s">
        <v>4646</v>
      </c>
      <c r="G150" s="181" t="s">
        <v>4644</v>
      </c>
      <c r="H150" s="182">
        <v>15</v>
      </c>
      <c r="I150" s="183"/>
      <c r="J150" s="184">
        <f>ROUND(I150*H150,2)</f>
        <v>0</v>
      </c>
      <c r="K150" s="180" t="s">
        <v>3</v>
      </c>
      <c r="L150" s="37"/>
      <c r="M150" s="185" t="s">
        <v>3</v>
      </c>
      <c r="N150" s="186" t="s">
        <v>43</v>
      </c>
      <c r="O150" s="70"/>
      <c r="P150" s="187">
        <f>O150*H150</f>
        <v>0</v>
      </c>
      <c r="Q150" s="187">
        <v>0</v>
      </c>
      <c r="R150" s="187">
        <f>Q150*H150</f>
        <v>0</v>
      </c>
      <c r="S150" s="187">
        <v>0</v>
      </c>
      <c r="T150" s="188">
        <f>S150*H150</f>
        <v>0</v>
      </c>
      <c r="AR150" s="189" t="s">
        <v>184</v>
      </c>
      <c r="AT150" s="189" t="s">
        <v>179</v>
      </c>
      <c r="AU150" s="189" t="s">
        <v>79</v>
      </c>
      <c r="AY150" s="18" t="s">
        <v>177</v>
      </c>
      <c r="BE150" s="190">
        <f>IF(N150="základní",J150,0)</f>
        <v>0</v>
      </c>
      <c r="BF150" s="190">
        <f>IF(N150="snížená",J150,0)</f>
        <v>0</v>
      </c>
      <c r="BG150" s="190">
        <f>IF(N150="zákl. přenesená",J150,0)</f>
        <v>0</v>
      </c>
      <c r="BH150" s="190">
        <f>IF(N150="sníž. přenesená",J150,0)</f>
        <v>0</v>
      </c>
      <c r="BI150" s="190">
        <f>IF(N150="nulová",J150,0)</f>
        <v>0</v>
      </c>
      <c r="BJ150" s="18" t="s">
        <v>79</v>
      </c>
      <c r="BK150" s="190">
        <f>ROUND(I150*H150,2)</f>
        <v>0</v>
      </c>
      <c r="BL150" s="18" t="s">
        <v>184</v>
      </c>
      <c r="BM150" s="189" t="s">
        <v>1176</v>
      </c>
    </row>
    <row r="151" spans="2:65" s="1" customFormat="1" ht="36" customHeight="1">
      <c r="B151" s="177"/>
      <c r="C151" s="178" t="s">
        <v>832</v>
      </c>
      <c r="D151" s="178" t="s">
        <v>179</v>
      </c>
      <c r="E151" s="179" t="s">
        <v>4647</v>
      </c>
      <c r="F151" s="180" t="s">
        <v>4648</v>
      </c>
      <c r="G151" s="181" t="s">
        <v>4392</v>
      </c>
      <c r="H151" s="182">
        <v>1</v>
      </c>
      <c r="I151" s="183"/>
      <c r="J151" s="184">
        <f>ROUND(I151*H151,2)</f>
        <v>0</v>
      </c>
      <c r="K151" s="180" t="s">
        <v>3</v>
      </c>
      <c r="L151" s="37"/>
      <c r="M151" s="185" t="s">
        <v>3</v>
      </c>
      <c r="N151" s="186" t="s">
        <v>43</v>
      </c>
      <c r="O151" s="70"/>
      <c r="P151" s="187">
        <f>O151*H151</f>
        <v>0</v>
      </c>
      <c r="Q151" s="187">
        <v>0</v>
      </c>
      <c r="R151" s="187">
        <f>Q151*H151</f>
        <v>0</v>
      </c>
      <c r="S151" s="187">
        <v>0</v>
      </c>
      <c r="T151" s="188">
        <f>S151*H151</f>
        <v>0</v>
      </c>
      <c r="AR151" s="189" t="s">
        <v>184</v>
      </c>
      <c r="AT151" s="189" t="s">
        <v>179</v>
      </c>
      <c r="AU151" s="189" t="s">
        <v>79</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1199</v>
      </c>
    </row>
    <row r="152" spans="2:65" s="1" customFormat="1" ht="16.5" customHeight="1">
      <c r="B152" s="177"/>
      <c r="C152" s="178" t="s">
        <v>836</v>
      </c>
      <c r="D152" s="178" t="s">
        <v>179</v>
      </c>
      <c r="E152" s="179" t="s">
        <v>4649</v>
      </c>
      <c r="F152" s="180" t="s">
        <v>4650</v>
      </c>
      <c r="G152" s="181" t="s">
        <v>494</v>
      </c>
      <c r="H152" s="182">
        <v>1165</v>
      </c>
      <c r="I152" s="183"/>
      <c r="J152" s="184">
        <f>ROUND(I152*H152,2)</f>
        <v>0</v>
      </c>
      <c r="K152" s="180" t="s">
        <v>3</v>
      </c>
      <c r="L152" s="37"/>
      <c r="M152" s="185" t="s">
        <v>3</v>
      </c>
      <c r="N152" s="186" t="s">
        <v>43</v>
      </c>
      <c r="O152" s="70"/>
      <c r="P152" s="187">
        <f>O152*H152</f>
        <v>0</v>
      </c>
      <c r="Q152" s="187">
        <v>0</v>
      </c>
      <c r="R152" s="187">
        <f>Q152*H152</f>
        <v>0</v>
      </c>
      <c r="S152" s="187">
        <v>0</v>
      </c>
      <c r="T152" s="188">
        <f>S152*H152</f>
        <v>0</v>
      </c>
      <c r="AR152" s="189" t="s">
        <v>184</v>
      </c>
      <c r="AT152" s="189" t="s">
        <v>179</v>
      </c>
      <c r="AU152" s="189" t="s">
        <v>79</v>
      </c>
      <c r="AY152" s="18" t="s">
        <v>177</v>
      </c>
      <c r="BE152" s="190">
        <f>IF(N152="základní",J152,0)</f>
        <v>0</v>
      </c>
      <c r="BF152" s="190">
        <f>IF(N152="snížená",J152,0)</f>
        <v>0</v>
      </c>
      <c r="BG152" s="190">
        <f>IF(N152="zákl. přenesená",J152,0)</f>
        <v>0</v>
      </c>
      <c r="BH152" s="190">
        <f>IF(N152="sníž. přenesená",J152,0)</f>
        <v>0</v>
      </c>
      <c r="BI152" s="190">
        <f>IF(N152="nulová",J152,0)</f>
        <v>0</v>
      </c>
      <c r="BJ152" s="18" t="s">
        <v>79</v>
      </c>
      <c r="BK152" s="190">
        <f>ROUND(I152*H152,2)</f>
        <v>0</v>
      </c>
      <c r="BL152" s="18" t="s">
        <v>184</v>
      </c>
      <c r="BM152" s="189" t="s">
        <v>1209</v>
      </c>
    </row>
    <row r="153" spans="2:65" s="1" customFormat="1" ht="16.5" customHeight="1">
      <c r="B153" s="177"/>
      <c r="C153" s="178" t="s">
        <v>841</v>
      </c>
      <c r="D153" s="178" t="s">
        <v>179</v>
      </c>
      <c r="E153" s="179" t="s">
        <v>4651</v>
      </c>
      <c r="F153" s="180" t="s">
        <v>4652</v>
      </c>
      <c r="G153" s="181" t="s">
        <v>3930</v>
      </c>
      <c r="H153" s="182">
        <v>180</v>
      </c>
      <c r="I153" s="183"/>
      <c r="J153" s="184">
        <f>ROUND(I153*H153,2)</f>
        <v>0</v>
      </c>
      <c r="K153" s="180" t="s">
        <v>3</v>
      </c>
      <c r="L153" s="37"/>
      <c r="M153" s="185" t="s">
        <v>3</v>
      </c>
      <c r="N153" s="186" t="s">
        <v>43</v>
      </c>
      <c r="O153" s="70"/>
      <c r="P153" s="187">
        <f>O153*H153</f>
        <v>0</v>
      </c>
      <c r="Q153" s="187">
        <v>0</v>
      </c>
      <c r="R153" s="187">
        <f>Q153*H153</f>
        <v>0</v>
      </c>
      <c r="S153" s="187">
        <v>0</v>
      </c>
      <c r="T153" s="188">
        <f>S153*H153</f>
        <v>0</v>
      </c>
      <c r="AR153" s="189" t="s">
        <v>184</v>
      </c>
      <c r="AT153" s="189" t="s">
        <v>179</v>
      </c>
      <c r="AU153" s="189" t="s">
        <v>79</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184</v>
      </c>
      <c r="BM153" s="189" t="s">
        <v>1243</v>
      </c>
    </row>
    <row r="154" spans="2:65" s="1" customFormat="1" ht="16.5" customHeight="1">
      <c r="B154" s="177"/>
      <c r="C154" s="178" t="s">
        <v>847</v>
      </c>
      <c r="D154" s="178" t="s">
        <v>179</v>
      </c>
      <c r="E154" s="179" t="s">
        <v>4653</v>
      </c>
      <c r="F154" s="180" t="s">
        <v>4654</v>
      </c>
      <c r="G154" s="181" t="s">
        <v>3726</v>
      </c>
      <c r="H154" s="182">
        <v>30</v>
      </c>
      <c r="I154" s="183"/>
      <c r="J154" s="184">
        <f>ROUND(I154*H154,2)</f>
        <v>0</v>
      </c>
      <c r="K154" s="180" t="s">
        <v>3</v>
      </c>
      <c r="L154" s="37"/>
      <c r="M154" s="185" t="s">
        <v>3</v>
      </c>
      <c r="N154" s="186" t="s">
        <v>43</v>
      </c>
      <c r="O154" s="70"/>
      <c r="P154" s="187">
        <f>O154*H154</f>
        <v>0</v>
      </c>
      <c r="Q154" s="187">
        <v>0</v>
      </c>
      <c r="R154" s="187">
        <f>Q154*H154</f>
        <v>0</v>
      </c>
      <c r="S154" s="187">
        <v>0</v>
      </c>
      <c r="T154" s="188">
        <f>S154*H154</f>
        <v>0</v>
      </c>
      <c r="AR154" s="189" t="s">
        <v>184</v>
      </c>
      <c r="AT154" s="189" t="s">
        <v>179</v>
      </c>
      <c r="AU154" s="189" t="s">
        <v>79</v>
      </c>
      <c r="AY154" s="18" t="s">
        <v>177</v>
      </c>
      <c r="BE154" s="190">
        <f>IF(N154="základní",J154,0)</f>
        <v>0</v>
      </c>
      <c r="BF154" s="190">
        <f>IF(N154="snížená",J154,0)</f>
        <v>0</v>
      </c>
      <c r="BG154" s="190">
        <f>IF(N154="zákl. přenesená",J154,0)</f>
        <v>0</v>
      </c>
      <c r="BH154" s="190">
        <f>IF(N154="sníž. přenesená",J154,0)</f>
        <v>0</v>
      </c>
      <c r="BI154" s="190">
        <f>IF(N154="nulová",J154,0)</f>
        <v>0</v>
      </c>
      <c r="BJ154" s="18" t="s">
        <v>79</v>
      </c>
      <c r="BK154" s="190">
        <f>ROUND(I154*H154,2)</f>
        <v>0</v>
      </c>
      <c r="BL154" s="18" t="s">
        <v>184</v>
      </c>
      <c r="BM154" s="189" t="s">
        <v>1263</v>
      </c>
    </row>
    <row r="155" spans="2:65" s="1" customFormat="1" ht="16.5" customHeight="1">
      <c r="B155" s="177"/>
      <c r="C155" s="178" t="s">
        <v>851</v>
      </c>
      <c r="D155" s="178" t="s">
        <v>179</v>
      </c>
      <c r="E155" s="179" t="s">
        <v>4655</v>
      </c>
      <c r="F155" s="180" t="s">
        <v>4656</v>
      </c>
      <c r="G155" s="181" t="s">
        <v>3726</v>
      </c>
      <c r="H155" s="182">
        <v>10</v>
      </c>
      <c r="I155" s="183"/>
      <c r="J155" s="184">
        <f>ROUND(I155*H155,2)</f>
        <v>0</v>
      </c>
      <c r="K155" s="180" t="s">
        <v>3</v>
      </c>
      <c r="L155" s="37"/>
      <c r="M155" s="232" t="s">
        <v>3</v>
      </c>
      <c r="N155" s="233" t="s">
        <v>43</v>
      </c>
      <c r="O155" s="234"/>
      <c r="P155" s="235">
        <f>O155*H155</f>
        <v>0</v>
      </c>
      <c r="Q155" s="235">
        <v>0</v>
      </c>
      <c r="R155" s="235">
        <f>Q155*H155</f>
        <v>0</v>
      </c>
      <c r="S155" s="235">
        <v>0</v>
      </c>
      <c r="T155" s="236">
        <f>S155*H155</f>
        <v>0</v>
      </c>
      <c r="AR155" s="189" t="s">
        <v>184</v>
      </c>
      <c r="AT155" s="189" t="s">
        <v>179</v>
      </c>
      <c r="AU155" s="189" t="s">
        <v>79</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184</v>
      </c>
      <c r="BM155" s="189" t="s">
        <v>1303</v>
      </c>
    </row>
    <row r="156" spans="2:12" s="1" customFormat="1" ht="6.95" customHeight="1">
      <c r="B156" s="53"/>
      <c r="C156" s="54"/>
      <c r="D156" s="54"/>
      <c r="E156" s="54"/>
      <c r="F156" s="54"/>
      <c r="G156" s="54"/>
      <c r="H156" s="54"/>
      <c r="I156" s="139"/>
      <c r="J156" s="54"/>
      <c r="K156" s="54"/>
      <c r="L156" s="37"/>
    </row>
  </sheetData>
  <autoFilter ref="C88:K155"/>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2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98</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4657</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ROUND(J99,2)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ROUND((SUM(BE99:BE203)),2)</f>
        <v>0</v>
      </c>
      <c r="I35" s="131">
        <v>0.21</v>
      </c>
      <c r="J35" s="130">
        <f>ROUND(((SUM(BE99:BE203))*I35),2)</f>
        <v>0</v>
      </c>
      <c r="L35" s="37"/>
    </row>
    <row r="36" spans="2:12" s="1" customFormat="1" ht="14.4" customHeight="1">
      <c r="B36" s="37"/>
      <c r="E36" s="31" t="s">
        <v>44</v>
      </c>
      <c r="F36" s="130">
        <f>ROUND((SUM(BF99:BF203)),2)</f>
        <v>0</v>
      </c>
      <c r="I36" s="131">
        <v>0.15</v>
      </c>
      <c r="J36" s="130">
        <f>ROUND(((SUM(BF99:BF203))*I36),2)</f>
        <v>0</v>
      </c>
      <c r="L36" s="37"/>
    </row>
    <row r="37" spans="2:12" s="1" customFormat="1" ht="14.4" customHeight="1" hidden="1">
      <c r="B37" s="37"/>
      <c r="E37" s="31" t="s">
        <v>45</v>
      </c>
      <c r="F37" s="130">
        <f>ROUND((SUM(BG99:BG203)),2)</f>
        <v>0</v>
      </c>
      <c r="I37" s="131">
        <v>0.21</v>
      </c>
      <c r="J37" s="130">
        <f>0</f>
        <v>0</v>
      </c>
      <c r="L37" s="37"/>
    </row>
    <row r="38" spans="2:12" s="1" customFormat="1" ht="14.4" customHeight="1" hidden="1">
      <c r="B38" s="37"/>
      <c r="E38" s="31" t="s">
        <v>46</v>
      </c>
      <c r="F38" s="130">
        <f>ROUND((SUM(BH99:BH203)),2)</f>
        <v>0</v>
      </c>
      <c r="I38" s="131">
        <v>0.15</v>
      </c>
      <c r="J38" s="130">
        <f>0</f>
        <v>0</v>
      </c>
      <c r="L38" s="37"/>
    </row>
    <row r="39" spans="2:12" s="1" customFormat="1" ht="14.4" customHeight="1" hidden="1">
      <c r="B39" s="37"/>
      <c r="E39" s="31" t="s">
        <v>47</v>
      </c>
      <c r="F39" s="130">
        <f>ROUND((SUM(BI99:BI203)),2)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05 - elektroinstalace - EPS a ERO</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J99</f>
        <v>0</v>
      </c>
      <c r="L63" s="37"/>
      <c r="AU63" s="18" t="s">
        <v>132</v>
      </c>
    </row>
    <row r="64" spans="2:12" s="8" customFormat="1" ht="24.95" customHeight="1">
      <c r="B64" s="145"/>
      <c r="D64" s="146" t="s">
        <v>4658</v>
      </c>
      <c r="E64" s="147"/>
      <c r="F64" s="147"/>
      <c r="G64" s="147"/>
      <c r="H64" s="147"/>
      <c r="I64" s="148"/>
      <c r="J64" s="149">
        <f>J100</f>
        <v>0</v>
      </c>
      <c r="L64" s="145"/>
    </row>
    <row r="65" spans="2:12" s="9" customFormat="1" ht="19.9" customHeight="1">
      <c r="B65" s="150"/>
      <c r="D65" s="151" t="s">
        <v>4255</v>
      </c>
      <c r="E65" s="152"/>
      <c r="F65" s="152"/>
      <c r="G65" s="152"/>
      <c r="H65" s="152"/>
      <c r="I65" s="153"/>
      <c r="J65" s="154">
        <f>J101</f>
        <v>0</v>
      </c>
      <c r="L65" s="150"/>
    </row>
    <row r="66" spans="2:12" s="9" customFormat="1" ht="19.9" customHeight="1">
      <c r="B66" s="150"/>
      <c r="D66" s="151" t="s">
        <v>4256</v>
      </c>
      <c r="E66" s="152"/>
      <c r="F66" s="152"/>
      <c r="G66" s="152"/>
      <c r="H66" s="152"/>
      <c r="I66" s="153"/>
      <c r="J66" s="154">
        <f>J119</f>
        <v>0</v>
      </c>
      <c r="L66" s="150"/>
    </row>
    <row r="67" spans="2:12" s="9" customFormat="1" ht="19.9" customHeight="1">
      <c r="B67" s="150"/>
      <c r="D67" s="151" t="s">
        <v>4659</v>
      </c>
      <c r="E67" s="152"/>
      <c r="F67" s="152"/>
      <c r="G67" s="152"/>
      <c r="H67" s="152"/>
      <c r="I67" s="153"/>
      <c r="J67" s="154">
        <f>J132</f>
        <v>0</v>
      </c>
      <c r="L67" s="150"/>
    </row>
    <row r="68" spans="2:12" s="9" customFormat="1" ht="19.9" customHeight="1">
      <c r="B68" s="150"/>
      <c r="D68" s="151" t="s">
        <v>4660</v>
      </c>
      <c r="E68" s="152"/>
      <c r="F68" s="152"/>
      <c r="G68" s="152"/>
      <c r="H68" s="152"/>
      <c r="I68" s="153"/>
      <c r="J68" s="154">
        <f>J139</f>
        <v>0</v>
      </c>
      <c r="L68" s="150"/>
    </row>
    <row r="69" spans="2:12" s="9" customFormat="1" ht="19.9" customHeight="1">
      <c r="B69" s="150"/>
      <c r="D69" s="151" t="s">
        <v>4661</v>
      </c>
      <c r="E69" s="152"/>
      <c r="F69" s="152"/>
      <c r="G69" s="152"/>
      <c r="H69" s="152"/>
      <c r="I69" s="153"/>
      <c r="J69" s="154">
        <f>J145</f>
        <v>0</v>
      </c>
      <c r="L69" s="150"/>
    </row>
    <row r="70" spans="2:12" s="8" customFormat="1" ht="24.95" customHeight="1">
      <c r="B70" s="145"/>
      <c r="D70" s="146" t="s">
        <v>4662</v>
      </c>
      <c r="E70" s="147"/>
      <c r="F70" s="147"/>
      <c r="G70" s="147"/>
      <c r="H70" s="147"/>
      <c r="I70" s="148"/>
      <c r="J70" s="149">
        <f>J157</f>
        <v>0</v>
      </c>
      <c r="L70" s="145"/>
    </row>
    <row r="71" spans="2:12" s="9" customFormat="1" ht="19.9" customHeight="1">
      <c r="B71" s="150"/>
      <c r="D71" s="151" t="s">
        <v>4255</v>
      </c>
      <c r="E71" s="152"/>
      <c r="F71" s="152"/>
      <c r="G71" s="152"/>
      <c r="H71" s="152"/>
      <c r="I71" s="153"/>
      <c r="J71" s="154">
        <f>J158</f>
        <v>0</v>
      </c>
      <c r="L71" s="150"/>
    </row>
    <row r="72" spans="2:12" s="9" customFormat="1" ht="19.9" customHeight="1">
      <c r="B72" s="150"/>
      <c r="D72" s="151" t="s">
        <v>4256</v>
      </c>
      <c r="E72" s="152"/>
      <c r="F72" s="152"/>
      <c r="G72" s="152"/>
      <c r="H72" s="152"/>
      <c r="I72" s="153"/>
      <c r="J72" s="154">
        <f>J169</f>
        <v>0</v>
      </c>
      <c r="L72" s="150"/>
    </row>
    <row r="73" spans="2:12" s="9" customFormat="1" ht="19.9" customHeight="1">
      <c r="B73" s="150"/>
      <c r="D73" s="151" t="s">
        <v>4659</v>
      </c>
      <c r="E73" s="152"/>
      <c r="F73" s="152"/>
      <c r="G73" s="152"/>
      <c r="H73" s="152"/>
      <c r="I73" s="153"/>
      <c r="J73" s="154">
        <f>J176</f>
        <v>0</v>
      </c>
      <c r="L73" s="150"/>
    </row>
    <row r="74" spans="2:12" s="9" customFormat="1" ht="19.9" customHeight="1">
      <c r="B74" s="150"/>
      <c r="D74" s="151" t="s">
        <v>4660</v>
      </c>
      <c r="E74" s="152"/>
      <c r="F74" s="152"/>
      <c r="G74" s="152"/>
      <c r="H74" s="152"/>
      <c r="I74" s="153"/>
      <c r="J74" s="154">
        <f>J181</f>
        <v>0</v>
      </c>
      <c r="L74" s="150"/>
    </row>
    <row r="75" spans="2:12" s="9" customFormat="1" ht="19.9" customHeight="1">
      <c r="B75" s="150"/>
      <c r="D75" s="151" t="s">
        <v>4663</v>
      </c>
      <c r="E75" s="152"/>
      <c r="F75" s="152"/>
      <c r="G75" s="152"/>
      <c r="H75" s="152"/>
      <c r="I75" s="153"/>
      <c r="J75" s="154">
        <f>J187</f>
        <v>0</v>
      </c>
      <c r="L75" s="150"/>
    </row>
    <row r="76" spans="2:12" s="9" customFormat="1" ht="19.9" customHeight="1">
      <c r="B76" s="150"/>
      <c r="D76" s="151" t="s">
        <v>4664</v>
      </c>
      <c r="E76" s="152"/>
      <c r="F76" s="152"/>
      <c r="G76" s="152"/>
      <c r="H76" s="152"/>
      <c r="I76" s="153"/>
      <c r="J76" s="154">
        <f>J190</f>
        <v>0</v>
      </c>
      <c r="L76" s="150"/>
    </row>
    <row r="77" spans="2:12" s="9" customFormat="1" ht="19.9" customHeight="1">
      <c r="B77" s="150"/>
      <c r="D77" s="151" t="s">
        <v>4661</v>
      </c>
      <c r="E77" s="152"/>
      <c r="F77" s="152"/>
      <c r="G77" s="152"/>
      <c r="H77" s="152"/>
      <c r="I77" s="153"/>
      <c r="J77" s="154">
        <f>J193</f>
        <v>0</v>
      </c>
      <c r="L77" s="150"/>
    </row>
    <row r="78" spans="2:12" s="1" customFormat="1" ht="21.8" customHeight="1">
      <c r="B78" s="37"/>
      <c r="I78" s="122"/>
      <c r="L78" s="37"/>
    </row>
    <row r="79" spans="2:12" s="1" customFormat="1" ht="6.95" customHeight="1">
      <c r="B79" s="53"/>
      <c r="C79" s="54"/>
      <c r="D79" s="54"/>
      <c r="E79" s="54"/>
      <c r="F79" s="54"/>
      <c r="G79" s="54"/>
      <c r="H79" s="54"/>
      <c r="I79" s="139"/>
      <c r="J79" s="54"/>
      <c r="K79" s="54"/>
      <c r="L79" s="37"/>
    </row>
    <row r="83" spans="2:12" s="1" customFormat="1" ht="6.95" customHeight="1">
      <c r="B83" s="55"/>
      <c r="C83" s="56"/>
      <c r="D83" s="56"/>
      <c r="E83" s="56"/>
      <c r="F83" s="56"/>
      <c r="G83" s="56"/>
      <c r="H83" s="56"/>
      <c r="I83" s="140"/>
      <c r="J83" s="56"/>
      <c r="K83" s="56"/>
      <c r="L83" s="37"/>
    </row>
    <row r="84" spans="2:12" s="1" customFormat="1" ht="24.95" customHeight="1">
      <c r="B84" s="37"/>
      <c r="C84" s="22" t="s">
        <v>162</v>
      </c>
      <c r="I84" s="122"/>
      <c r="L84" s="37"/>
    </row>
    <row r="85" spans="2:12" s="1" customFormat="1" ht="6.95" customHeight="1">
      <c r="B85" s="37"/>
      <c r="I85" s="122"/>
      <c r="L85" s="37"/>
    </row>
    <row r="86" spans="2:12" s="1" customFormat="1" ht="12" customHeight="1">
      <c r="B86" s="37"/>
      <c r="C86" s="31" t="s">
        <v>17</v>
      </c>
      <c r="I86" s="122"/>
      <c r="L86" s="37"/>
    </row>
    <row r="87" spans="2:12" s="1" customFormat="1" ht="16.5" customHeight="1">
      <c r="B87" s="37"/>
      <c r="E87" s="121" t="str">
        <f>E7</f>
        <v>Stavební úpravy pavilonu I Nemocnice České Budějovice</v>
      </c>
      <c r="F87" s="31"/>
      <c r="G87" s="31"/>
      <c r="H87" s="31"/>
      <c r="I87" s="122"/>
      <c r="L87" s="37"/>
    </row>
    <row r="88" spans="2:12" ht="12" customHeight="1">
      <c r="B88" s="21"/>
      <c r="C88" s="31" t="s">
        <v>125</v>
      </c>
      <c r="L88" s="21"/>
    </row>
    <row r="89" spans="2:12" s="1" customFormat="1" ht="16.5" customHeight="1">
      <c r="B89" s="37"/>
      <c r="E89" s="121" t="s">
        <v>126</v>
      </c>
      <c r="F89" s="1"/>
      <c r="G89" s="1"/>
      <c r="H89" s="1"/>
      <c r="I89" s="122"/>
      <c r="L89" s="37"/>
    </row>
    <row r="90" spans="2:12" s="1" customFormat="1" ht="12" customHeight="1">
      <c r="B90" s="37"/>
      <c r="C90" s="31" t="s">
        <v>127</v>
      </c>
      <c r="I90" s="122"/>
      <c r="L90" s="37"/>
    </row>
    <row r="91" spans="2:12" s="1" customFormat="1" ht="16.5" customHeight="1">
      <c r="B91" s="37"/>
      <c r="E91" s="60" t="str">
        <f>E11</f>
        <v>05 - elektroinstalace - EPS a ERO</v>
      </c>
      <c r="F91" s="1"/>
      <c r="G91" s="1"/>
      <c r="H91" s="1"/>
      <c r="I91" s="122"/>
      <c r="L91" s="37"/>
    </row>
    <row r="92" spans="2:12" s="1" customFormat="1" ht="6.95" customHeight="1">
      <c r="B92" s="37"/>
      <c r="I92" s="122"/>
      <c r="L92" s="37"/>
    </row>
    <row r="93" spans="2:12" s="1" customFormat="1" ht="12" customHeight="1">
      <c r="B93" s="37"/>
      <c r="C93" s="31" t="s">
        <v>22</v>
      </c>
      <c r="F93" s="26" t="str">
        <f>F14</f>
        <v>České Budějovice</v>
      </c>
      <c r="I93" s="123" t="s">
        <v>24</v>
      </c>
      <c r="J93" s="62" t="str">
        <f>IF(J14="","",J14)</f>
        <v>12. 4. 2019</v>
      </c>
      <c r="L93" s="37"/>
    </row>
    <row r="94" spans="2:12" s="1" customFormat="1" ht="6.95" customHeight="1">
      <c r="B94" s="37"/>
      <c r="I94" s="122"/>
      <c r="L94" s="37"/>
    </row>
    <row r="95" spans="2:12" s="1" customFormat="1" ht="27.9" customHeight="1">
      <c r="B95" s="37"/>
      <c r="C95" s="31" t="s">
        <v>26</v>
      </c>
      <c r="F95" s="26" t="str">
        <f>E17</f>
        <v xml:space="preserve"> </v>
      </c>
      <c r="I95" s="123" t="s">
        <v>32</v>
      </c>
      <c r="J95" s="35" t="str">
        <f>E23</f>
        <v>ARKUS5, s.r.o., České Budějovice</v>
      </c>
      <c r="L95" s="37"/>
    </row>
    <row r="96" spans="2:12" s="1" customFormat="1" ht="15.15" customHeight="1">
      <c r="B96" s="37"/>
      <c r="C96" s="31" t="s">
        <v>30</v>
      </c>
      <c r="F96" s="26" t="str">
        <f>IF(E20="","",E20)</f>
        <v>Vyplň údaj</v>
      </c>
      <c r="I96" s="123" t="s">
        <v>35</v>
      </c>
      <c r="J96" s="35" t="str">
        <f>E26</f>
        <v xml:space="preserve"> </v>
      </c>
      <c r="L96" s="37"/>
    </row>
    <row r="97" spans="2:12" s="1" customFormat="1" ht="10.3" customHeight="1">
      <c r="B97" s="37"/>
      <c r="I97" s="122"/>
      <c r="L97" s="37"/>
    </row>
    <row r="98" spans="2:20" s="10" customFormat="1" ht="29.25" customHeight="1">
      <c r="B98" s="155"/>
      <c r="C98" s="156" t="s">
        <v>163</v>
      </c>
      <c r="D98" s="157" t="s">
        <v>57</v>
      </c>
      <c r="E98" s="157" t="s">
        <v>53</v>
      </c>
      <c r="F98" s="157" t="s">
        <v>54</v>
      </c>
      <c r="G98" s="157" t="s">
        <v>164</v>
      </c>
      <c r="H98" s="157" t="s">
        <v>165</v>
      </c>
      <c r="I98" s="158" t="s">
        <v>166</v>
      </c>
      <c r="J98" s="157" t="s">
        <v>131</v>
      </c>
      <c r="K98" s="159" t="s">
        <v>167</v>
      </c>
      <c r="L98" s="155"/>
      <c r="M98" s="78" t="s">
        <v>3</v>
      </c>
      <c r="N98" s="79" t="s">
        <v>42</v>
      </c>
      <c r="O98" s="79" t="s">
        <v>168</v>
      </c>
      <c r="P98" s="79" t="s">
        <v>169</v>
      </c>
      <c r="Q98" s="79" t="s">
        <v>170</v>
      </c>
      <c r="R98" s="79" t="s">
        <v>171</v>
      </c>
      <c r="S98" s="79" t="s">
        <v>172</v>
      </c>
      <c r="T98" s="80" t="s">
        <v>173</v>
      </c>
    </row>
    <row r="99" spans="2:63" s="1" customFormat="1" ht="22.8" customHeight="1">
      <c r="B99" s="37"/>
      <c r="C99" s="83" t="s">
        <v>174</v>
      </c>
      <c r="I99" s="122"/>
      <c r="J99" s="160">
        <f>BK99</f>
        <v>0</v>
      </c>
      <c r="L99" s="37"/>
      <c r="M99" s="81"/>
      <c r="N99" s="66"/>
      <c r="O99" s="66"/>
      <c r="P99" s="161">
        <f>P100+P157</f>
        <v>0</v>
      </c>
      <c r="Q99" s="66"/>
      <c r="R99" s="161">
        <f>R100+R157</f>
        <v>0</v>
      </c>
      <c r="S99" s="66"/>
      <c r="T99" s="162">
        <f>T100+T157</f>
        <v>0</v>
      </c>
      <c r="AT99" s="18" t="s">
        <v>71</v>
      </c>
      <c r="AU99" s="18" t="s">
        <v>132</v>
      </c>
      <c r="BK99" s="163">
        <f>BK100+BK157</f>
        <v>0</v>
      </c>
    </row>
    <row r="100" spans="2:63" s="11" customFormat="1" ht="25.9" customHeight="1">
      <c r="B100" s="164"/>
      <c r="D100" s="165" t="s">
        <v>71</v>
      </c>
      <c r="E100" s="166" t="s">
        <v>4665</v>
      </c>
      <c r="F100" s="166" t="s">
        <v>4666</v>
      </c>
      <c r="I100" s="167"/>
      <c r="J100" s="168">
        <f>BK100</f>
        <v>0</v>
      </c>
      <c r="L100" s="164"/>
      <c r="M100" s="169"/>
      <c r="N100" s="170"/>
      <c r="O100" s="170"/>
      <c r="P100" s="171">
        <f>P101+P119+P132+P139+P145</f>
        <v>0</v>
      </c>
      <c r="Q100" s="170"/>
      <c r="R100" s="171">
        <f>R101+R119+R132+R139+R145</f>
        <v>0</v>
      </c>
      <c r="S100" s="170"/>
      <c r="T100" s="172">
        <f>T101+T119+T132+T139+T145</f>
        <v>0</v>
      </c>
      <c r="AR100" s="165" t="s">
        <v>79</v>
      </c>
      <c r="AT100" s="173" t="s">
        <v>71</v>
      </c>
      <c r="AU100" s="173" t="s">
        <v>72</v>
      </c>
      <c r="AY100" s="165" t="s">
        <v>177</v>
      </c>
      <c r="BK100" s="174">
        <f>BK101+BK119+BK132+BK139+BK145</f>
        <v>0</v>
      </c>
    </row>
    <row r="101" spans="2:63" s="11" customFormat="1" ht="22.8" customHeight="1">
      <c r="B101" s="164"/>
      <c r="D101" s="165" t="s">
        <v>71</v>
      </c>
      <c r="E101" s="175" t="s">
        <v>3843</v>
      </c>
      <c r="F101" s="175" t="s">
        <v>4271</v>
      </c>
      <c r="I101" s="167"/>
      <c r="J101" s="176">
        <f>BK101</f>
        <v>0</v>
      </c>
      <c r="L101" s="164"/>
      <c r="M101" s="169"/>
      <c r="N101" s="170"/>
      <c r="O101" s="170"/>
      <c r="P101" s="171">
        <f>SUM(P102:P118)</f>
        <v>0</v>
      </c>
      <c r="Q101" s="170"/>
      <c r="R101" s="171">
        <f>SUM(R102:R118)</f>
        <v>0</v>
      </c>
      <c r="S101" s="170"/>
      <c r="T101" s="172">
        <f>SUM(T102:T118)</f>
        <v>0</v>
      </c>
      <c r="AR101" s="165" t="s">
        <v>79</v>
      </c>
      <c r="AT101" s="173" t="s">
        <v>71</v>
      </c>
      <c r="AU101" s="173" t="s">
        <v>79</v>
      </c>
      <c r="AY101" s="165" t="s">
        <v>177</v>
      </c>
      <c r="BK101" s="174">
        <f>SUM(BK102:BK118)</f>
        <v>0</v>
      </c>
    </row>
    <row r="102" spans="2:65" s="1" customFormat="1" ht="16.5" customHeight="1">
      <c r="B102" s="177"/>
      <c r="C102" s="178" t="s">
        <v>79</v>
      </c>
      <c r="D102" s="178" t="s">
        <v>179</v>
      </c>
      <c r="E102" s="179" t="s">
        <v>4667</v>
      </c>
      <c r="F102" s="180" t="s">
        <v>4668</v>
      </c>
      <c r="G102" s="181" t="s">
        <v>4315</v>
      </c>
      <c r="H102" s="182">
        <v>1</v>
      </c>
      <c r="I102" s="183"/>
      <c r="J102" s="184">
        <f>ROUND(I102*H102,2)</f>
        <v>0</v>
      </c>
      <c r="K102" s="180" t="s">
        <v>3</v>
      </c>
      <c r="L102" s="37"/>
      <c r="M102" s="185" t="s">
        <v>3</v>
      </c>
      <c r="N102" s="186" t="s">
        <v>43</v>
      </c>
      <c r="O102" s="70"/>
      <c r="P102" s="187">
        <f>O102*H102</f>
        <v>0</v>
      </c>
      <c r="Q102" s="187">
        <v>0</v>
      </c>
      <c r="R102" s="187">
        <f>Q102*H102</f>
        <v>0</v>
      </c>
      <c r="S102" s="187">
        <v>0</v>
      </c>
      <c r="T102" s="188">
        <f>S102*H102</f>
        <v>0</v>
      </c>
      <c r="AR102" s="189" t="s">
        <v>184</v>
      </c>
      <c r="AT102" s="189" t="s">
        <v>179</v>
      </c>
      <c r="AU102" s="189" t="s">
        <v>81</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184</v>
      </c>
      <c r="BM102" s="189" t="s">
        <v>81</v>
      </c>
    </row>
    <row r="103" spans="2:65" s="1" customFormat="1" ht="16.5" customHeight="1">
      <c r="B103" s="177"/>
      <c r="C103" s="178" t="s">
        <v>81</v>
      </c>
      <c r="D103" s="178" t="s">
        <v>179</v>
      </c>
      <c r="E103" s="179" t="s">
        <v>4669</v>
      </c>
      <c r="F103" s="180" t="s">
        <v>4670</v>
      </c>
      <c r="G103" s="181" t="s">
        <v>3930</v>
      </c>
      <c r="H103" s="182">
        <v>1</v>
      </c>
      <c r="I103" s="183"/>
      <c r="J103" s="184">
        <f>ROUND(I103*H103,2)</f>
        <v>0</v>
      </c>
      <c r="K103" s="180" t="s">
        <v>3</v>
      </c>
      <c r="L103" s="37"/>
      <c r="M103" s="185" t="s">
        <v>3</v>
      </c>
      <c r="N103" s="186" t="s">
        <v>43</v>
      </c>
      <c r="O103" s="70"/>
      <c r="P103" s="187">
        <f>O103*H103</f>
        <v>0</v>
      </c>
      <c r="Q103" s="187">
        <v>0</v>
      </c>
      <c r="R103" s="187">
        <f>Q103*H103</f>
        <v>0</v>
      </c>
      <c r="S103" s="187">
        <v>0</v>
      </c>
      <c r="T103" s="188">
        <f>S103*H103</f>
        <v>0</v>
      </c>
      <c r="AR103" s="189" t="s">
        <v>184</v>
      </c>
      <c r="AT103" s="189" t="s">
        <v>179</v>
      </c>
      <c r="AU103" s="189" t="s">
        <v>81</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184</v>
      </c>
    </row>
    <row r="104" spans="2:65" s="1" customFormat="1" ht="16.5" customHeight="1">
      <c r="B104" s="177"/>
      <c r="C104" s="178" t="s">
        <v>194</v>
      </c>
      <c r="D104" s="178" t="s">
        <v>179</v>
      </c>
      <c r="E104" s="179" t="s">
        <v>4671</v>
      </c>
      <c r="F104" s="180" t="s">
        <v>4672</v>
      </c>
      <c r="G104" s="181" t="s">
        <v>3930</v>
      </c>
      <c r="H104" s="182">
        <v>4</v>
      </c>
      <c r="I104" s="183"/>
      <c r="J104" s="184">
        <f>ROUND(I104*H104,2)</f>
        <v>0</v>
      </c>
      <c r="K104" s="180" t="s">
        <v>3</v>
      </c>
      <c r="L104" s="37"/>
      <c r="M104" s="185" t="s">
        <v>3</v>
      </c>
      <c r="N104" s="186" t="s">
        <v>43</v>
      </c>
      <c r="O104" s="70"/>
      <c r="P104" s="187">
        <f>O104*H104</f>
        <v>0</v>
      </c>
      <c r="Q104" s="187">
        <v>0</v>
      </c>
      <c r="R104" s="187">
        <f>Q104*H104</f>
        <v>0</v>
      </c>
      <c r="S104" s="187">
        <v>0</v>
      </c>
      <c r="T104" s="188">
        <f>S104*H104</f>
        <v>0</v>
      </c>
      <c r="AR104" s="189" t="s">
        <v>184</v>
      </c>
      <c r="AT104" s="189" t="s">
        <v>179</v>
      </c>
      <c r="AU104" s="189" t="s">
        <v>81</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184</v>
      </c>
      <c r="BM104" s="189" t="s">
        <v>208</v>
      </c>
    </row>
    <row r="105" spans="2:65" s="1" customFormat="1" ht="16.5" customHeight="1">
      <c r="B105" s="177"/>
      <c r="C105" s="178" t="s">
        <v>184</v>
      </c>
      <c r="D105" s="178" t="s">
        <v>179</v>
      </c>
      <c r="E105" s="179" t="s">
        <v>4673</v>
      </c>
      <c r="F105" s="180" t="s">
        <v>4674</v>
      </c>
      <c r="G105" s="181" t="s">
        <v>3930</v>
      </c>
      <c r="H105" s="182">
        <v>1</v>
      </c>
      <c r="I105" s="183"/>
      <c r="J105" s="184">
        <f>ROUND(I105*H105,2)</f>
        <v>0</v>
      </c>
      <c r="K105" s="180" t="s">
        <v>3</v>
      </c>
      <c r="L105" s="37"/>
      <c r="M105" s="185" t="s">
        <v>3</v>
      </c>
      <c r="N105" s="186" t="s">
        <v>43</v>
      </c>
      <c r="O105" s="70"/>
      <c r="P105" s="187">
        <f>O105*H105</f>
        <v>0</v>
      </c>
      <c r="Q105" s="187">
        <v>0</v>
      </c>
      <c r="R105" s="187">
        <f>Q105*H105</f>
        <v>0</v>
      </c>
      <c r="S105" s="187">
        <v>0</v>
      </c>
      <c r="T105" s="188">
        <f>S105*H105</f>
        <v>0</v>
      </c>
      <c r="AR105" s="189" t="s">
        <v>184</v>
      </c>
      <c r="AT105" s="189" t="s">
        <v>179</v>
      </c>
      <c r="AU105" s="189" t="s">
        <v>81</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184</v>
      </c>
      <c r="BM105" s="189" t="s">
        <v>218</v>
      </c>
    </row>
    <row r="106" spans="2:65" s="1" customFormat="1" ht="16.5" customHeight="1">
      <c r="B106" s="177"/>
      <c r="C106" s="178" t="s">
        <v>203</v>
      </c>
      <c r="D106" s="178" t="s">
        <v>179</v>
      </c>
      <c r="E106" s="179" t="s">
        <v>4675</v>
      </c>
      <c r="F106" s="180" t="s">
        <v>4676</v>
      </c>
      <c r="G106" s="181" t="s">
        <v>3930</v>
      </c>
      <c r="H106" s="182">
        <v>4</v>
      </c>
      <c r="I106" s="183"/>
      <c r="J106" s="184">
        <f>ROUND(I106*H106,2)</f>
        <v>0</v>
      </c>
      <c r="K106" s="180" t="s">
        <v>3</v>
      </c>
      <c r="L106" s="37"/>
      <c r="M106" s="185" t="s">
        <v>3</v>
      </c>
      <c r="N106" s="186" t="s">
        <v>43</v>
      </c>
      <c r="O106" s="70"/>
      <c r="P106" s="187">
        <f>O106*H106</f>
        <v>0</v>
      </c>
      <c r="Q106" s="187">
        <v>0</v>
      </c>
      <c r="R106" s="187">
        <f>Q106*H106</f>
        <v>0</v>
      </c>
      <c r="S106" s="187">
        <v>0</v>
      </c>
      <c r="T106" s="188">
        <f>S106*H106</f>
        <v>0</v>
      </c>
      <c r="AR106" s="189" t="s">
        <v>184</v>
      </c>
      <c r="AT106" s="189" t="s">
        <v>179</v>
      </c>
      <c r="AU106" s="189" t="s">
        <v>81</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111</v>
      </c>
    </row>
    <row r="107" spans="2:65" s="1" customFormat="1" ht="16.5" customHeight="1">
      <c r="B107" s="177"/>
      <c r="C107" s="178" t="s">
        <v>208</v>
      </c>
      <c r="D107" s="178" t="s">
        <v>179</v>
      </c>
      <c r="E107" s="179" t="s">
        <v>4677</v>
      </c>
      <c r="F107" s="180" t="s">
        <v>4678</v>
      </c>
      <c r="G107" s="181" t="s">
        <v>3930</v>
      </c>
      <c r="H107" s="182">
        <v>1</v>
      </c>
      <c r="I107" s="183"/>
      <c r="J107" s="184">
        <f>ROUND(I107*H107,2)</f>
        <v>0</v>
      </c>
      <c r="K107" s="180" t="s">
        <v>3</v>
      </c>
      <c r="L107" s="37"/>
      <c r="M107" s="185" t="s">
        <v>3</v>
      </c>
      <c r="N107" s="186" t="s">
        <v>43</v>
      </c>
      <c r="O107" s="70"/>
      <c r="P107" s="187">
        <f>O107*H107</f>
        <v>0</v>
      </c>
      <c r="Q107" s="187">
        <v>0</v>
      </c>
      <c r="R107" s="187">
        <f>Q107*H107</f>
        <v>0</v>
      </c>
      <c r="S107" s="187">
        <v>0</v>
      </c>
      <c r="T107" s="188">
        <f>S107*H107</f>
        <v>0</v>
      </c>
      <c r="AR107" s="189" t="s">
        <v>184</v>
      </c>
      <c r="AT107" s="189" t="s">
        <v>179</v>
      </c>
      <c r="AU107" s="189" t="s">
        <v>81</v>
      </c>
      <c r="AY107" s="18" t="s">
        <v>177</v>
      </c>
      <c r="BE107" s="190">
        <f>IF(N107="základní",J107,0)</f>
        <v>0</v>
      </c>
      <c r="BF107" s="190">
        <f>IF(N107="snížená",J107,0)</f>
        <v>0</v>
      </c>
      <c r="BG107" s="190">
        <f>IF(N107="zákl. přenesená",J107,0)</f>
        <v>0</v>
      </c>
      <c r="BH107" s="190">
        <f>IF(N107="sníž. přenesená",J107,0)</f>
        <v>0</v>
      </c>
      <c r="BI107" s="190">
        <f>IF(N107="nulová",J107,0)</f>
        <v>0</v>
      </c>
      <c r="BJ107" s="18" t="s">
        <v>79</v>
      </c>
      <c r="BK107" s="190">
        <f>ROUND(I107*H107,2)</f>
        <v>0</v>
      </c>
      <c r="BL107" s="18" t="s">
        <v>184</v>
      </c>
      <c r="BM107" s="189" t="s">
        <v>242</v>
      </c>
    </row>
    <row r="108" spans="2:65" s="1" customFormat="1" ht="16.5" customHeight="1">
      <c r="B108" s="177"/>
      <c r="C108" s="178" t="s">
        <v>213</v>
      </c>
      <c r="D108" s="178" t="s">
        <v>179</v>
      </c>
      <c r="E108" s="179" t="s">
        <v>1102</v>
      </c>
      <c r="F108" s="180" t="s">
        <v>4679</v>
      </c>
      <c r="G108" s="181" t="s">
        <v>3930</v>
      </c>
      <c r="H108" s="182">
        <v>255</v>
      </c>
      <c r="I108" s="183"/>
      <c r="J108" s="184">
        <f>ROUND(I108*H108,2)</f>
        <v>0</v>
      </c>
      <c r="K108" s="180" t="s">
        <v>3</v>
      </c>
      <c r="L108" s="37"/>
      <c r="M108" s="185" t="s">
        <v>3</v>
      </c>
      <c r="N108" s="186" t="s">
        <v>43</v>
      </c>
      <c r="O108" s="70"/>
      <c r="P108" s="187">
        <f>O108*H108</f>
        <v>0</v>
      </c>
      <c r="Q108" s="187">
        <v>0</v>
      </c>
      <c r="R108" s="187">
        <f>Q108*H108</f>
        <v>0</v>
      </c>
      <c r="S108" s="187">
        <v>0</v>
      </c>
      <c r="T108" s="188">
        <f>S108*H108</f>
        <v>0</v>
      </c>
      <c r="AR108" s="189" t="s">
        <v>184</v>
      </c>
      <c r="AT108" s="189" t="s">
        <v>179</v>
      </c>
      <c r="AU108" s="189" t="s">
        <v>81</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184</v>
      </c>
      <c r="BM108" s="189" t="s">
        <v>254</v>
      </c>
    </row>
    <row r="109" spans="2:65" s="1" customFormat="1" ht="16.5" customHeight="1">
      <c r="B109" s="177"/>
      <c r="C109" s="178" t="s">
        <v>218</v>
      </c>
      <c r="D109" s="178" t="s">
        <v>179</v>
      </c>
      <c r="E109" s="179" t="s">
        <v>1112</v>
      </c>
      <c r="F109" s="180" t="s">
        <v>4680</v>
      </c>
      <c r="G109" s="181" t="s">
        <v>3930</v>
      </c>
      <c r="H109" s="182">
        <v>255</v>
      </c>
      <c r="I109" s="183"/>
      <c r="J109" s="184">
        <f>ROUND(I109*H109,2)</f>
        <v>0</v>
      </c>
      <c r="K109" s="180" t="s">
        <v>3</v>
      </c>
      <c r="L109" s="37"/>
      <c r="M109" s="185" t="s">
        <v>3</v>
      </c>
      <c r="N109" s="186" t="s">
        <v>43</v>
      </c>
      <c r="O109" s="70"/>
      <c r="P109" s="187">
        <f>O109*H109</f>
        <v>0</v>
      </c>
      <c r="Q109" s="187">
        <v>0</v>
      </c>
      <c r="R109" s="187">
        <f>Q109*H109</f>
        <v>0</v>
      </c>
      <c r="S109" s="187">
        <v>0</v>
      </c>
      <c r="T109" s="188">
        <f>S109*H109</f>
        <v>0</v>
      </c>
      <c r="AR109" s="189" t="s">
        <v>184</v>
      </c>
      <c r="AT109" s="189" t="s">
        <v>179</v>
      </c>
      <c r="AU109" s="189" t="s">
        <v>81</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184</v>
      </c>
      <c r="BM109" s="189" t="s">
        <v>265</v>
      </c>
    </row>
    <row r="110" spans="2:65" s="1" customFormat="1" ht="16.5" customHeight="1">
      <c r="B110" s="177"/>
      <c r="C110" s="178" t="s">
        <v>225</v>
      </c>
      <c r="D110" s="178" t="s">
        <v>179</v>
      </c>
      <c r="E110" s="179" t="s">
        <v>1118</v>
      </c>
      <c r="F110" s="180" t="s">
        <v>4681</v>
      </c>
      <c r="G110" s="181" t="s">
        <v>3930</v>
      </c>
      <c r="H110" s="182">
        <v>41</v>
      </c>
      <c r="I110" s="183"/>
      <c r="J110" s="184">
        <f>ROUND(I110*H110,2)</f>
        <v>0</v>
      </c>
      <c r="K110" s="180" t="s">
        <v>3</v>
      </c>
      <c r="L110" s="37"/>
      <c r="M110" s="185" t="s">
        <v>3</v>
      </c>
      <c r="N110" s="186" t="s">
        <v>43</v>
      </c>
      <c r="O110" s="70"/>
      <c r="P110" s="187">
        <f>O110*H110</f>
        <v>0</v>
      </c>
      <c r="Q110" s="187">
        <v>0</v>
      </c>
      <c r="R110" s="187">
        <f>Q110*H110</f>
        <v>0</v>
      </c>
      <c r="S110" s="187">
        <v>0</v>
      </c>
      <c r="T110" s="188">
        <f>S110*H110</f>
        <v>0</v>
      </c>
      <c r="AR110" s="189" t="s">
        <v>184</v>
      </c>
      <c r="AT110" s="189" t="s">
        <v>179</v>
      </c>
      <c r="AU110" s="189" t="s">
        <v>81</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184</v>
      </c>
      <c r="BM110" s="189" t="s">
        <v>277</v>
      </c>
    </row>
    <row r="111" spans="2:65" s="1" customFormat="1" ht="16.5" customHeight="1">
      <c r="B111" s="177"/>
      <c r="C111" s="178" t="s">
        <v>111</v>
      </c>
      <c r="D111" s="178" t="s">
        <v>179</v>
      </c>
      <c r="E111" s="179" t="s">
        <v>1122</v>
      </c>
      <c r="F111" s="180" t="s">
        <v>4682</v>
      </c>
      <c r="G111" s="181" t="s">
        <v>3930</v>
      </c>
      <c r="H111" s="182">
        <v>6</v>
      </c>
      <c r="I111" s="183"/>
      <c r="J111" s="184">
        <f>ROUND(I111*H111,2)</f>
        <v>0</v>
      </c>
      <c r="K111" s="180" t="s">
        <v>3</v>
      </c>
      <c r="L111" s="37"/>
      <c r="M111" s="185" t="s">
        <v>3</v>
      </c>
      <c r="N111" s="186" t="s">
        <v>43</v>
      </c>
      <c r="O111" s="70"/>
      <c r="P111" s="187">
        <f>O111*H111</f>
        <v>0</v>
      </c>
      <c r="Q111" s="187">
        <v>0</v>
      </c>
      <c r="R111" s="187">
        <f>Q111*H111</f>
        <v>0</v>
      </c>
      <c r="S111" s="187">
        <v>0</v>
      </c>
      <c r="T111" s="188">
        <f>S111*H111</f>
        <v>0</v>
      </c>
      <c r="AR111" s="189" t="s">
        <v>184</v>
      </c>
      <c r="AT111" s="189" t="s">
        <v>179</v>
      </c>
      <c r="AU111" s="189" t="s">
        <v>81</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184</v>
      </c>
      <c r="BM111" s="189" t="s">
        <v>298</v>
      </c>
    </row>
    <row r="112" spans="2:65" s="1" customFormat="1" ht="24" customHeight="1">
      <c r="B112" s="177"/>
      <c r="C112" s="178" t="s">
        <v>236</v>
      </c>
      <c r="D112" s="178" t="s">
        <v>179</v>
      </c>
      <c r="E112" s="179" t="s">
        <v>1126</v>
      </c>
      <c r="F112" s="180" t="s">
        <v>4683</v>
      </c>
      <c r="G112" s="181" t="s">
        <v>3930</v>
      </c>
      <c r="H112" s="182">
        <v>24</v>
      </c>
      <c r="I112" s="183"/>
      <c r="J112" s="184">
        <f>ROUND(I112*H112,2)</f>
        <v>0</v>
      </c>
      <c r="K112" s="180" t="s">
        <v>3</v>
      </c>
      <c r="L112" s="37"/>
      <c r="M112" s="185" t="s">
        <v>3</v>
      </c>
      <c r="N112" s="186" t="s">
        <v>43</v>
      </c>
      <c r="O112" s="70"/>
      <c r="P112" s="187">
        <f>O112*H112</f>
        <v>0</v>
      </c>
      <c r="Q112" s="187">
        <v>0</v>
      </c>
      <c r="R112" s="187">
        <f>Q112*H112</f>
        <v>0</v>
      </c>
      <c r="S112" s="187">
        <v>0</v>
      </c>
      <c r="T112" s="188">
        <f>S112*H112</f>
        <v>0</v>
      </c>
      <c r="AR112" s="189" t="s">
        <v>184</v>
      </c>
      <c r="AT112" s="189" t="s">
        <v>179</v>
      </c>
      <c r="AU112" s="189" t="s">
        <v>81</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306</v>
      </c>
    </row>
    <row r="113" spans="2:65" s="1" customFormat="1" ht="16.5" customHeight="1">
      <c r="B113" s="177"/>
      <c r="C113" s="178" t="s">
        <v>242</v>
      </c>
      <c r="D113" s="178" t="s">
        <v>179</v>
      </c>
      <c r="E113" s="179" t="s">
        <v>1130</v>
      </c>
      <c r="F113" s="180" t="s">
        <v>4684</v>
      </c>
      <c r="G113" s="181" t="s">
        <v>3930</v>
      </c>
      <c r="H113" s="182">
        <v>28</v>
      </c>
      <c r="I113" s="183"/>
      <c r="J113" s="184">
        <f>ROUND(I113*H113,2)</f>
        <v>0</v>
      </c>
      <c r="K113" s="180" t="s">
        <v>3</v>
      </c>
      <c r="L113" s="37"/>
      <c r="M113" s="185" t="s">
        <v>3</v>
      </c>
      <c r="N113" s="186" t="s">
        <v>43</v>
      </c>
      <c r="O113" s="70"/>
      <c r="P113" s="187">
        <f>O113*H113</f>
        <v>0</v>
      </c>
      <c r="Q113" s="187">
        <v>0</v>
      </c>
      <c r="R113" s="187">
        <f>Q113*H113</f>
        <v>0</v>
      </c>
      <c r="S113" s="187">
        <v>0</v>
      </c>
      <c r="T113" s="188">
        <f>S113*H113</f>
        <v>0</v>
      </c>
      <c r="AR113" s="189" t="s">
        <v>184</v>
      </c>
      <c r="AT113" s="189" t="s">
        <v>179</v>
      </c>
      <c r="AU113" s="189" t="s">
        <v>81</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184</v>
      </c>
      <c r="BM113" s="189" t="s">
        <v>317</v>
      </c>
    </row>
    <row r="114" spans="2:65" s="1" customFormat="1" ht="16.5" customHeight="1">
      <c r="B114" s="177"/>
      <c r="C114" s="178" t="s">
        <v>248</v>
      </c>
      <c r="D114" s="178" t="s">
        <v>179</v>
      </c>
      <c r="E114" s="179" t="s">
        <v>1135</v>
      </c>
      <c r="F114" s="180" t="s">
        <v>4685</v>
      </c>
      <c r="G114" s="181" t="s">
        <v>3930</v>
      </c>
      <c r="H114" s="182">
        <v>1</v>
      </c>
      <c r="I114" s="183"/>
      <c r="J114" s="184">
        <f>ROUND(I114*H114,2)</f>
        <v>0</v>
      </c>
      <c r="K114" s="180" t="s">
        <v>3</v>
      </c>
      <c r="L114" s="37"/>
      <c r="M114" s="185" t="s">
        <v>3</v>
      </c>
      <c r="N114" s="186" t="s">
        <v>43</v>
      </c>
      <c r="O114" s="70"/>
      <c r="P114" s="187">
        <f>O114*H114</f>
        <v>0</v>
      </c>
      <c r="Q114" s="187">
        <v>0</v>
      </c>
      <c r="R114" s="187">
        <f>Q114*H114</f>
        <v>0</v>
      </c>
      <c r="S114" s="187">
        <v>0</v>
      </c>
      <c r="T114" s="188">
        <f>S114*H114</f>
        <v>0</v>
      </c>
      <c r="AR114" s="189" t="s">
        <v>184</v>
      </c>
      <c r="AT114" s="189" t="s">
        <v>179</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327</v>
      </c>
    </row>
    <row r="115" spans="2:65" s="1" customFormat="1" ht="16.5" customHeight="1">
      <c r="B115" s="177"/>
      <c r="C115" s="178" t="s">
        <v>254</v>
      </c>
      <c r="D115" s="178" t="s">
        <v>179</v>
      </c>
      <c r="E115" s="179" t="s">
        <v>1139</v>
      </c>
      <c r="F115" s="180" t="s">
        <v>4686</v>
      </c>
      <c r="G115" s="181" t="s">
        <v>3930</v>
      </c>
      <c r="H115" s="182">
        <v>1</v>
      </c>
      <c r="I115" s="183"/>
      <c r="J115" s="184">
        <f>ROUND(I115*H115,2)</f>
        <v>0</v>
      </c>
      <c r="K115" s="180" t="s">
        <v>3</v>
      </c>
      <c r="L115" s="37"/>
      <c r="M115" s="185" t="s">
        <v>3</v>
      </c>
      <c r="N115" s="186" t="s">
        <v>43</v>
      </c>
      <c r="O115" s="70"/>
      <c r="P115" s="187">
        <f>O115*H115</f>
        <v>0</v>
      </c>
      <c r="Q115" s="187">
        <v>0</v>
      </c>
      <c r="R115" s="187">
        <f>Q115*H115</f>
        <v>0</v>
      </c>
      <c r="S115" s="187">
        <v>0</v>
      </c>
      <c r="T115" s="188">
        <f>S115*H115</f>
        <v>0</v>
      </c>
      <c r="AR115" s="189" t="s">
        <v>184</v>
      </c>
      <c r="AT115" s="189" t="s">
        <v>179</v>
      </c>
      <c r="AU115" s="189" t="s">
        <v>81</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337</v>
      </c>
    </row>
    <row r="116" spans="2:65" s="1" customFormat="1" ht="16.5" customHeight="1">
      <c r="B116" s="177"/>
      <c r="C116" s="178" t="s">
        <v>9</v>
      </c>
      <c r="D116" s="178" t="s">
        <v>179</v>
      </c>
      <c r="E116" s="179" t="s">
        <v>1269</v>
      </c>
      <c r="F116" s="180" t="s">
        <v>4687</v>
      </c>
      <c r="G116" s="181" t="s">
        <v>3930</v>
      </c>
      <c r="H116" s="182">
        <v>1</v>
      </c>
      <c r="I116" s="183"/>
      <c r="J116" s="184">
        <f>ROUND(I116*H116,2)</f>
        <v>0</v>
      </c>
      <c r="K116" s="180" t="s">
        <v>3</v>
      </c>
      <c r="L116" s="37"/>
      <c r="M116" s="185" t="s">
        <v>3</v>
      </c>
      <c r="N116" s="186" t="s">
        <v>43</v>
      </c>
      <c r="O116" s="70"/>
      <c r="P116" s="187">
        <f>O116*H116</f>
        <v>0</v>
      </c>
      <c r="Q116" s="187">
        <v>0</v>
      </c>
      <c r="R116" s="187">
        <f>Q116*H116</f>
        <v>0</v>
      </c>
      <c r="S116" s="187">
        <v>0</v>
      </c>
      <c r="T116" s="188">
        <f>S116*H116</f>
        <v>0</v>
      </c>
      <c r="AR116" s="189" t="s">
        <v>184</v>
      </c>
      <c r="AT116" s="189" t="s">
        <v>179</v>
      </c>
      <c r="AU116" s="189" t="s">
        <v>81</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184</v>
      </c>
      <c r="BM116" s="189" t="s">
        <v>351</v>
      </c>
    </row>
    <row r="117" spans="2:65" s="1" customFormat="1" ht="16.5" customHeight="1">
      <c r="B117" s="177"/>
      <c r="C117" s="178" t="s">
        <v>265</v>
      </c>
      <c r="D117" s="178" t="s">
        <v>179</v>
      </c>
      <c r="E117" s="179" t="s">
        <v>1274</v>
      </c>
      <c r="F117" s="180" t="s">
        <v>4688</v>
      </c>
      <c r="G117" s="181" t="s">
        <v>3930</v>
      </c>
      <c r="H117" s="182">
        <v>4</v>
      </c>
      <c r="I117" s="183"/>
      <c r="J117" s="184">
        <f>ROUND(I117*H117,2)</f>
        <v>0</v>
      </c>
      <c r="K117" s="180" t="s">
        <v>3</v>
      </c>
      <c r="L117" s="37"/>
      <c r="M117" s="185" t="s">
        <v>3</v>
      </c>
      <c r="N117" s="186" t="s">
        <v>43</v>
      </c>
      <c r="O117" s="70"/>
      <c r="P117" s="187">
        <f>O117*H117</f>
        <v>0</v>
      </c>
      <c r="Q117" s="187">
        <v>0</v>
      </c>
      <c r="R117" s="187">
        <f>Q117*H117</f>
        <v>0</v>
      </c>
      <c r="S117" s="187">
        <v>0</v>
      </c>
      <c r="T117" s="188">
        <f>S117*H117</f>
        <v>0</v>
      </c>
      <c r="AR117" s="189" t="s">
        <v>184</v>
      </c>
      <c r="AT117" s="189" t="s">
        <v>179</v>
      </c>
      <c r="AU117" s="189" t="s">
        <v>81</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184</v>
      </c>
      <c r="BM117" s="189" t="s">
        <v>368</v>
      </c>
    </row>
    <row r="118" spans="2:65" s="1" customFormat="1" ht="16.5" customHeight="1">
      <c r="B118" s="177"/>
      <c r="C118" s="178" t="s">
        <v>272</v>
      </c>
      <c r="D118" s="178" t="s">
        <v>179</v>
      </c>
      <c r="E118" s="179" t="s">
        <v>1280</v>
      </c>
      <c r="F118" s="180" t="s">
        <v>4689</v>
      </c>
      <c r="G118" s="181" t="s">
        <v>3930</v>
      </c>
      <c r="H118" s="182">
        <v>1</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81</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391</v>
      </c>
    </row>
    <row r="119" spans="2:63" s="11" customFormat="1" ht="22.8" customHeight="1">
      <c r="B119" s="164"/>
      <c r="D119" s="165" t="s">
        <v>71</v>
      </c>
      <c r="E119" s="175" t="s">
        <v>3926</v>
      </c>
      <c r="F119" s="175" t="s">
        <v>4316</v>
      </c>
      <c r="I119" s="167"/>
      <c r="J119" s="176">
        <f>BK119</f>
        <v>0</v>
      </c>
      <c r="L119" s="164"/>
      <c r="M119" s="169"/>
      <c r="N119" s="170"/>
      <c r="O119" s="170"/>
      <c r="P119" s="171">
        <f>SUM(P120:P131)</f>
        <v>0</v>
      </c>
      <c r="Q119" s="170"/>
      <c r="R119" s="171">
        <f>SUM(R120:R131)</f>
        <v>0</v>
      </c>
      <c r="S119" s="170"/>
      <c r="T119" s="172">
        <f>SUM(T120:T131)</f>
        <v>0</v>
      </c>
      <c r="AR119" s="165" t="s">
        <v>79</v>
      </c>
      <c r="AT119" s="173" t="s">
        <v>71</v>
      </c>
      <c r="AU119" s="173" t="s">
        <v>79</v>
      </c>
      <c r="AY119" s="165" t="s">
        <v>177</v>
      </c>
      <c r="BK119" s="174">
        <f>SUM(BK120:BK131)</f>
        <v>0</v>
      </c>
    </row>
    <row r="120" spans="2:65" s="1" customFormat="1" ht="16.5" customHeight="1">
      <c r="B120" s="177"/>
      <c r="C120" s="178" t="s">
        <v>277</v>
      </c>
      <c r="D120" s="178" t="s">
        <v>179</v>
      </c>
      <c r="E120" s="179" t="s">
        <v>8</v>
      </c>
      <c r="F120" s="180" t="s">
        <v>4690</v>
      </c>
      <c r="G120" s="181" t="s">
        <v>3930</v>
      </c>
      <c r="H120" s="182">
        <v>1</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413</v>
      </c>
    </row>
    <row r="121" spans="2:65" s="1" customFormat="1" ht="16.5" customHeight="1">
      <c r="B121" s="177"/>
      <c r="C121" s="178" t="s">
        <v>288</v>
      </c>
      <c r="D121" s="178" t="s">
        <v>179</v>
      </c>
      <c r="E121" s="179" t="s">
        <v>306</v>
      </c>
      <c r="F121" s="180" t="s">
        <v>4691</v>
      </c>
      <c r="G121" s="181" t="s">
        <v>3930</v>
      </c>
      <c r="H121" s="182">
        <v>4</v>
      </c>
      <c r="I121" s="183"/>
      <c r="J121" s="184">
        <f>ROUND(I121*H121,2)</f>
        <v>0</v>
      </c>
      <c r="K121" s="180" t="s">
        <v>3</v>
      </c>
      <c r="L121" s="37"/>
      <c r="M121" s="185" t="s">
        <v>3</v>
      </c>
      <c r="N121" s="186" t="s">
        <v>43</v>
      </c>
      <c r="O121" s="70"/>
      <c r="P121" s="187">
        <f>O121*H121</f>
        <v>0</v>
      </c>
      <c r="Q121" s="187">
        <v>0</v>
      </c>
      <c r="R121" s="187">
        <f>Q121*H121</f>
        <v>0</v>
      </c>
      <c r="S121" s="187">
        <v>0</v>
      </c>
      <c r="T121" s="188">
        <f>S121*H121</f>
        <v>0</v>
      </c>
      <c r="AR121" s="189" t="s">
        <v>184</v>
      </c>
      <c r="AT121" s="189" t="s">
        <v>179</v>
      </c>
      <c r="AU121" s="189" t="s">
        <v>81</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438</v>
      </c>
    </row>
    <row r="122" spans="2:65" s="1" customFormat="1" ht="16.5" customHeight="1">
      <c r="B122" s="177"/>
      <c r="C122" s="178" t="s">
        <v>298</v>
      </c>
      <c r="D122" s="178" t="s">
        <v>179</v>
      </c>
      <c r="E122" s="179" t="s">
        <v>312</v>
      </c>
      <c r="F122" s="180" t="s">
        <v>4692</v>
      </c>
      <c r="G122" s="181" t="s">
        <v>3930</v>
      </c>
      <c r="H122" s="182">
        <v>1</v>
      </c>
      <c r="I122" s="183"/>
      <c r="J122" s="184">
        <f>ROUND(I122*H122,2)</f>
        <v>0</v>
      </c>
      <c r="K122" s="180" t="s">
        <v>3</v>
      </c>
      <c r="L122" s="37"/>
      <c r="M122" s="185" t="s">
        <v>3</v>
      </c>
      <c r="N122" s="186" t="s">
        <v>43</v>
      </c>
      <c r="O122" s="70"/>
      <c r="P122" s="187">
        <f>O122*H122</f>
        <v>0</v>
      </c>
      <c r="Q122" s="187">
        <v>0</v>
      </c>
      <c r="R122" s="187">
        <f>Q122*H122</f>
        <v>0</v>
      </c>
      <c r="S122" s="187">
        <v>0</v>
      </c>
      <c r="T122" s="188">
        <f>S122*H122</f>
        <v>0</v>
      </c>
      <c r="AR122" s="189" t="s">
        <v>184</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450</v>
      </c>
    </row>
    <row r="123" spans="2:65" s="1" customFormat="1" ht="16.5" customHeight="1">
      <c r="B123" s="177"/>
      <c r="C123" s="178" t="s">
        <v>8</v>
      </c>
      <c r="D123" s="178" t="s">
        <v>179</v>
      </c>
      <c r="E123" s="179" t="s">
        <v>1885</v>
      </c>
      <c r="F123" s="180" t="s">
        <v>4693</v>
      </c>
      <c r="G123" s="181" t="s">
        <v>4315</v>
      </c>
      <c r="H123" s="182">
        <v>1</v>
      </c>
      <c r="I123" s="183"/>
      <c r="J123" s="184">
        <f>ROUND(I123*H123,2)</f>
        <v>0</v>
      </c>
      <c r="K123" s="180" t="s">
        <v>3</v>
      </c>
      <c r="L123" s="37"/>
      <c r="M123" s="185" t="s">
        <v>3</v>
      </c>
      <c r="N123" s="186" t="s">
        <v>43</v>
      </c>
      <c r="O123" s="70"/>
      <c r="P123" s="187">
        <f>O123*H123</f>
        <v>0</v>
      </c>
      <c r="Q123" s="187">
        <v>0</v>
      </c>
      <c r="R123" s="187">
        <f>Q123*H123</f>
        <v>0</v>
      </c>
      <c r="S123" s="187">
        <v>0</v>
      </c>
      <c r="T123" s="188">
        <f>S123*H123</f>
        <v>0</v>
      </c>
      <c r="AR123" s="189" t="s">
        <v>184</v>
      </c>
      <c r="AT123" s="189" t="s">
        <v>179</v>
      </c>
      <c r="AU123" s="189" t="s">
        <v>81</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184</v>
      </c>
      <c r="BM123" s="189" t="s">
        <v>460</v>
      </c>
    </row>
    <row r="124" spans="2:65" s="1" customFormat="1" ht="16.5" customHeight="1">
      <c r="B124" s="177"/>
      <c r="C124" s="178" t="s">
        <v>306</v>
      </c>
      <c r="D124" s="178" t="s">
        <v>179</v>
      </c>
      <c r="E124" s="179" t="s">
        <v>1889</v>
      </c>
      <c r="F124" s="180" t="s">
        <v>4694</v>
      </c>
      <c r="G124" s="181" t="s">
        <v>3930</v>
      </c>
      <c r="H124" s="182">
        <v>250</v>
      </c>
      <c r="I124" s="183"/>
      <c r="J124" s="184">
        <f>ROUND(I124*H124,2)</f>
        <v>0</v>
      </c>
      <c r="K124" s="180" t="s">
        <v>3</v>
      </c>
      <c r="L124" s="37"/>
      <c r="M124" s="185" t="s">
        <v>3</v>
      </c>
      <c r="N124" s="186" t="s">
        <v>43</v>
      </c>
      <c r="O124" s="70"/>
      <c r="P124" s="187">
        <f>O124*H124</f>
        <v>0</v>
      </c>
      <c r="Q124" s="187">
        <v>0</v>
      </c>
      <c r="R124" s="187">
        <f>Q124*H124</f>
        <v>0</v>
      </c>
      <c r="S124" s="187">
        <v>0</v>
      </c>
      <c r="T124" s="188">
        <f>S124*H124</f>
        <v>0</v>
      </c>
      <c r="AR124" s="189" t="s">
        <v>184</v>
      </c>
      <c r="AT124" s="189" t="s">
        <v>179</v>
      </c>
      <c r="AU124" s="189" t="s">
        <v>81</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184</v>
      </c>
      <c r="BM124" s="189" t="s">
        <v>469</v>
      </c>
    </row>
    <row r="125" spans="2:65" s="1" customFormat="1" ht="16.5" customHeight="1">
      <c r="B125" s="177"/>
      <c r="C125" s="178" t="s">
        <v>312</v>
      </c>
      <c r="D125" s="178" t="s">
        <v>179</v>
      </c>
      <c r="E125" s="179" t="s">
        <v>1893</v>
      </c>
      <c r="F125" s="180" t="s">
        <v>4695</v>
      </c>
      <c r="G125" s="181" t="s">
        <v>3930</v>
      </c>
      <c r="H125" s="182">
        <v>41</v>
      </c>
      <c r="I125" s="183"/>
      <c r="J125" s="184">
        <f>ROUND(I125*H125,2)</f>
        <v>0</v>
      </c>
      <c r="K125" s="180" t="s">
        <v>3</v>
      </c>
      <c r="L125" s="37"/>
      <c r="M125" s="185" t="s">
        <v>3</v>
      </c>
      <c r="N125" s="186" t="s">
        <v>43</v>
      </c>
      <c r="O125" s="70"/>
      <c r="P125" s="187">
        <f>O125*H125</f>
        <v>0</v>
      </c>
      <c r="Q125" s="187">
        <v>0</v>
      </c>
      <c r="R125" s="187">
        <f>Q125*H125</f>
        <v>0</v>
      </c>
      <c r="S125" s="187">
        <v>0</v>
      </c>
      <c r="T125" s="188">
        <f>S125*H125</f>
        <v>0</v>
      </c>
      <c r="AR125" s="189" t="s">
        <v>184</v>
      </c>
      <c r="AT125" s="189" t="s">
        <v>179</v>
      </c>
      <c r="AU125" s="189" t="s">
        <v>81</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184</v>
      </c>
      <c r="BM125" s="189" t="s">
        <v>481</v>
      </c>
    </row>
    <row r="126" spans="2:65" s="1" customFormat="1" ht="16.5" customHeight="1">
      <c r="B126" s="177"/>
      <c r="C126" s="178" t="s">
        <v>317</v>
      </c>
      <c r="D126" s="178" t="s">
        <v>179</v>
      </c>
      <c r="E126" s="179" t="s">
        <v>1896</v>
      </c>
      <c r="F126" s="180" t="s">
        <v>4696</v>
      </c>
      <c r="G126" s="181" t="s">
        <v>3930</v>
      </c>
      <c r="H126" s="182">
        <v>340</v>
      </c>
      <c r="I126" s="183"/>
      <c r="J126" s="184">
        <f>ROUND(I126*H126,2)</f>
        <v>0</v>
      </c>
      <c r="K126" s="180" t="s">
        <v>3</v>
      </c>
      <c r="L126" s="37"/>
      <c r="M126" s="185" t="s">
        <v>3</v>
      </c>
      <c r="N126" s="186" t="s">
        <v>43</v>
      </c>
      <c r="O126" s="70"/>
      <c r="P126" s="187">
        <f>O126*H126</f>
        <v>0</v>
      </c>
      <c r="Q126" s="187">
        <v>0</v>
      </c>
      <c r="R126" s="187">
        <f>Q126*H126</f>
        <v>0</v>
      </c>
      <c r="S126" s="187">
        <v>0</v>
      </c>
      <c r="T126" s="188">
        <f>S126*H126</f>
        <v>0</v>
      </c>
      <c r="AR126" s="189" t="s">
        <v>184</v>
      </c>
      <c r="AT126" s="189" t="s">
        <v>179</v>
      </c>
      <c r="AU126" s="189" t="s">
        <v>81</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491</v>
      </c>
    </row>
    <row r="127" spans="2:65" s="1" customFormat="1" ht="16.5" customHeight="1">
      <c r="B127" s="177"/>
      <c r="C127" s="178" t="s">
        <v>322</v>
      </c>
      <c r="D127" s="178" t="s">
        <v>179</v>
      </c>
      <c r="E127" s="179" t="s">
        <v>1908</v>
      </c>
      <c r="F127" s="180" t="s">
        <v>4697</v>
      </c>
      <c r="G127" s="181" t="s">
        <v>3930</v>
      </c>
      <c r="H127" s="182">
        <v>24</v>
      </c>
      <c r="I127" s="183"/>
      <c r="J127" s="184">
        <f>ROUND(I127*H127,2)</f>
        <v>0</v>
      </c>
      <c r="K127" s="180" t="s">
        <v>3</v>
      </c>
      <c r="L127" s="37"/>
      <c r="M127" s="185" t="s">
        <v>3</v>
      </c>
      <c r="N127" s="186" t="s">
        <v>43</v>
      </c>
      <c r="O127" s="70"/>
      <c r="P127" s="187">
        <f>O127*H127</f>
        <v>0</v>
      </c>
      <c r="Q127" s="187">
        <v>0</v>
      </c>
      <c r="R127" s="187">
        <f>Q127*H127</f>
        <v>0</v>
      </c>
      <c r="S127" s="187">
        <v>0</v>
      </c>
      <c r="T127" s="188">
        <f>S127*H127</f>
        <v>0</v>
      </c>
      <c r="AR127" s="189" t="s">
        <v>184</v>
      </c>
      <c r="AT127" s="189" t="s">
        <v>179</v>
      </c>
      <c r="AU127" s="189" t="s">
        <v>81</v>
      </c>
      <c r="AY127" s="18" t="s">
        <v>177</v>
      </c>
      <c r="BE127" s="190">
        <f>IF(N127="základní",J127,0)</f>
        <v>0</v>
      </c>
      <c r="BF127" s="190">
        <f>IF(N127="snížená",J127,0)</f>
        <v>0</v>
      </c>
      <c r="BG127" s="190">
        <f>IF(N127="zákl. přenesená",J127,0)</f>
        <v>0</v>
      </c>
      <c r="BH127" s="190">
        <f>IF(N127="sníž. přenesená",J127,0)</f>
        <v>0</v>
      </c>
      <c r="BI127" s="190">
        <f>IF(N127="nulová",J127,0)</f>
        <v>0</v>
      </c>
      <c r="BJ127" s="18" t="s">
        <v>79</v>
      </c>
      <c r="BK127" s="190">
        <f>ROUND(I127*H127,2)</f>
        <v>0</v>
      </c>
      <c r="BL127" s="18" t="s">
        <v>184</v>
      </c>
      <c r="BM127" s="189" t="s">
        <v>504</v>
      </c>
    </row>
    <row r="128" spans="2:65" s="1" customFormat="1" ht="16.5" customHeight="1">
      <c r="B128" s="177"/>
      <c r="C128" s="178" t="s">
        <v>327</v>
      </c>
      <c r="D128" s="178" t="s">
        <v>179</v>
      </c>
      <c r="E128" s="179" t="s">
        <v>1912</v>
      </c>
      <c r="F128" s="180" t="s">
        <v>4698</v>
      </c>
      <c r="G128" s="181" t="s">
        <v>3930</v>
      </c>
      <c r="H128" s="182">
        <v>6</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184</v>
      </c>
      <c r="AT128" s="189" t="s">
        <v>179</v>
      </c>
      <c r="AU128" s="189" t="s">
        <v>81</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184</v>
      </c>
      <c r="BM128" s="189" t="s">
        <v>516</v>
      </c>
    </row>
    <row r="129" spans="2:65" s="1" customFormat="1" ht="16.5" customHeight="1">
      <c r="B129" s="177"/>
      <c r="C129" s="178" t="s">
        <v>332</v>
      </c>
      <c r="D129" s="178" t="s">
        <v>179</v>
      </c>
      <c r="E129" s="179" t="s">
        <v>1918</v>
      </c>
      <c r="F129" s="180" t="s">
        <v>4699</v>
      </c>
      <c r="G129" s="181" t="s">
        <v>3930</v>
      </c>
      <c r="H129" s="182">
        <v>28</v>
      </c>
      <c r="I129" s="183"/>
      <c r="J129" s="184">
        <f>ROUND(I129*H129,2)</f>
        <v>0</v>
      </c>
      <c r="K129" s="180" t="s">
        <v>3</v>
      </c>
      <c r="L129" s="37"/>
      <c r="M129" s="185" t="s">
        <v>3</v>
      </c>
      <c r="N129" s="186" t="s">
        <v>43</v>
      </c>
      <c r="O129" s="70"/>
      <c r="P129" s="187">
        <f>O129*H129</f>
        <v>0</v>
      </c>
      <c r="Q129" s="187">
        <v>0</v>
      </c>
      <c r="R129" s="187">
        <f>Q129*H129</f>
        <v>0</v>
      </c>
      <c r="S129" s="187">
        <v>0</v>
      </c>
      <c r="T129" s="188">
        <f>S129*H129</f>
        <v>0</v>
      </c>
      <c r="AR129" s="189" t="s">
        <v>184</v>
      </c>
      <c r="AT129" s="189" t="s">
        <v>179</v>
      </c>
      <c r="AU129" s="189" t="s">
        <v>81</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184</v>
      </c>
      <c r="BM129" s="189" t="s">
        <v>526</v>
      </c>
    </row>
    <row r="130" spans="2:65" s="1" customFormat="1" ht="16.5" customHeight="1">
      <c r="B130" s="177"/>
      <c r="C130" s="178" t="s">
        <v>337</v>
      </c>
      <c r="D130" s="178" t="s">
        <v>179</v>
      </c>
      <c r="E130" s="179" t="s">
        <v>1926</v>
      </c>
      <c r="F130" s="180" t="s">
        <v>4700</v>
      </c>
      <c r="G130" s="181" t="s">
        <v>3930</v>
      </c>
      <c r="H130" s="182">
        <v>4</v>
      </c>
      <c r="I130" s="183"/>
      <c r="J130" s="184">
        <f>ROUND(I130*H130,2)</f>
        <v>0</v>
      </c>
      <c r="K130" s="180" t="s">
        <v>3</v>
      </c>
      <c r="L130" s="37"/>
      <c r="M130" s="185" t="s">
        <v>3</v>
      </c>
      <c r="N130" s="186" t="s">
        <v>43</v>
      </c>
      <c r="O130" s="70"/>
      <c r="P130" s="187">
        <f>O130*H130</f>
        <v>0</v>
      </c>
      <c r="Q130" s="187">
        <v>0</v>
      </c>
      <c r="R130" s="187">
        <f>Q130*H130</f>
        <v>0</v>
      </c>
      <c r="S130" s="187">
        <v>0</v>
      </c>
      <c r="T130" s="188">
        <f>S130*H130</f>
        <v>0</v>
      </c>
      <c r="AR130" s="189" t="s">
        <v>184</v>
      </c>
      <c r="AT130" s="189" t="s">
        <v>179</v>
      </c>
      <c r="AU130" s="189" t="s">
        <v>81</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731</v>
      </c>
    </row>
    <row r="131" spans="2:65" s="1" customFormat="1" ht="16.5" customHeight="1">
      <c r="B131" s="177"/>
      <c r="C131" s="178" t="s">
        <v>346</v>
      </c>
      <c r="D131" s="178" t="s">
        <v>179</v>
      </c>
      <c r="E131" s="179" t="s">
        <v>2032</v>
      </c>
      <c r="F131" s="180" t="s">
        <v>4701</v>
      </c>
      <c r="G131" s="181" t="s">
        <v>3930</v>
      </c>
      <c r="H131" s="182">
        <v>5</v>
      </c>
      <c r="I131" s="183"/>
      <c r="J131" s="184">
        <f>ROUND(I131*H131,2)</f>
        <v>0</v>
      </c>
      <c r="K131" s="180" t="s">
        <v>3</v>
      </c>
      <c r="L131" s="37"/>
      <c r="M131" s="185" t="s">
        <v>3</v>
      </c>
      <c r="N131" s="186" t="s">
        <v>43</v>
      </c>
      <c r="O131" s="70"/>
      <c r="P131" s="187">
        <f>O131*H131</f>
        <v>0</v>
      </c>
      <c r="Q131" s="187">
        <v>0</v>
      </c>
      <c r="R131" s="187">
        <f>Q131*H131</f>
        <v>0</v>
      </c>
      <c r="S131" s="187">
        <v>0</v>
      </c>
      <c r="T131" s="188">
        <f>S131*H131</f>
        <v>0</v>
      </c>
      <c r="AR131" s="189" t="s">
        <v>184</v>
      </c>
      <c r="AT131" s="189" t="s">
        <v>179</v>
      </c>
      <c r="AU131" s="189" t="s">
        <v>81</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184</v>
      </c>
      <c r="BM131" s="189" t="s">
        <v>832</v>
      </c>
    </row>
    <row r="132" spans="2:63" s="11" customFormat="1" ht="22.8" customHeight="1">
      <c r="B132" s="164"/>
      <c r="D132" s="165" t="s">
        <v>71</v>
      </c>
      <c r="E132" s="175" t="s">
        <v>3967</v>
      </c>
      <c r="F132" s="175" t="s">
        <v>4356</v>
      </c>
      <c r="I132" s="167"/>
      <c r="J132" s="176">
        <f>BK132</f>
        <v>0</v>
      </c>
      <c r="L132" s="164"/>
      <c r="M132" s="169"/>
      <c r="N132" s="170"/>
      <c r="O132" s="170"/>
      <c r="P132" s="171">
        <f>SUM(P133:P138)</f>
        <v>0</v>
      </c>
      <c r="Q132" s="170"/>
      <c r="R132" s="171">
        <f>SUM(R133:R138)</f>
        <v>0</v>
      </c>
      <c r="S132" s="170"/>
      <c r="T132" s="172">
        <f>SUM(T133:T138)</f>
        <v>0</v>
      </c>
      <c r="AR132" s="165" t="s">
        <v>79</v>
      </c>
      <c r="AT132" s="173" t="s">
        <v>71</v>
      </c>
      <c r="AU132" s="173" t="s">
        <v>79</v>
      </c>
      <c r="AY132" s="165" t="s">
        <v>177</v>
      </c>
      <c r="BK132" s="174">
        <f>SUM(BK133:BK138)</f>
        <v>0</v>
      </c>
    </row>
    <row r="133" spans="2:65" s="1" customFormat="1" ht="16.5" customHeight="1">
      <c r="B133" s="177"/>
      <c r="C133" s="178" t="s">
        <v>351</v>
      </c>
      <c r="D133" s="178" t="s">
        <v>179</v>
      </c>
      <c r="E133" s="179" t="s">
        <v>2393</v>
      </c>
      <c r="F133" s="180" t="s">
        <v>4702</v>
      </c>
      <c r="G133" s="181" t="s">
        <v>494</v>
      </c>
      <c r="H133" s="182">
        <v>580</v>
      </c>
      <c r="I133" s="183"/>
      <c r="J133" s="184">
        <f>ROUND(I133*H133,2)</f>
        <v>0</v>
      </c>
      <c r="K133" s="180" t="s">
        <v>3</v>
      </c>
      <c r="L133" s="37"/>
      <c r="M133" s="185" t="s">
        <v>3</v>
      </c>
      <c r="N133" s="186" t="s">
        <v>43</v>
      </c>
      <c r="O133" s="70"/>
      <c r="P133" s="187">
        <f>O133*H133</f>
        <v>0</v>
      </c>
      <c r="Q133" s="187">
        <v>0</v>
      </c>
      <c r="R133" s="187">
        <f>Q133*H133</f>
        <v>0</v>
      </c>
      <c r="S133" s="187">
        <v>0</v>
      </c>
      <c r="T133" s="188">
        <f>S133*H133</f>
        <v>0</v>
      </c>
      <c r="AR133" s="189" t="s">
        <v>184</v>
      </c>
      <c r="AT133" s="189" t="s">
        <v>179</v>
      </c>
      <c r="AU133" s="189" t="s">
        <v>81</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184</v>
      </c>
      <c r="BM133" s="189" t="s">
        <v>841</v>
      </c>
    </row>
    <row r="134" spans="2:65" s="1" customFormat="1" ht="24" customHeight="1">
      <c r="B134" s="177"/>
      <c r="C134" s="178" t="s">
        <v>360</v>
      </c>
      <c r="D134" s="178" t="s">
        <v>179</v>
      </c>
      <c r="E134" s="179" t="s">
        <v>2398</v>
      </c>
      <c r="F134" s="180" t="s">
        <v>4703</v>
      </c>
      <c r="G134" s="181" t="s">
        <v>494</v>
      </c>
      <c r="H134" s="182">
        <v>3420</v>
      </c>
      <c r="I134" s="183"/>
      <c r="J134" s="184">
        <f>ROUND(I134*H134,2)</f>
        <v>0</v>
      </c>
      <c r="K134" s="180" t="s">
        <v>3</v>
      </c>
      <c r="L134" s="37"/>
      <c r="M134" s="185" t="s">
        <v>3</v>
      </c>
      <c r="N134" s="186" t="s">
        <v>43</v>
      </c>
      <c r="O134" s="70"/>
      <c r="P134" s="187">
        <f>O134*H134</f>
        <v>0</v>
      </c>
      <c r="Q134" s="187">
        <v>0</v>
      </c>
      <c r="R134" s="187">
        <f>Q134*H134</f>
        <v>0</v>
      </c>
      <c r="S134" s="187">
        <v>0</v>
      </c>
      <c r="T134" s="188">
        <f>S134*H134</f>
        <v>0</v>
      </c>
      <c r="AR134" s="189" t="s">
        <v>184</v>
      </c>
      <c r="AT134" s="189" t="s">
        <v>179</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851</v>
      </c>
    </row>
    <row r="135" spans="2:65" s="1" customFormat="1" ht="16.5" customHeight="1">
      <c r="B135" s="177"/>
      <c r="C135" s="178" t="s">
        <v>368</v>
      </c>
      <c r="D135" s="178" t="s">
        <v>179</v>
      </c>
      <c r="E135" s="179" t="s">
        <v>2402</v>
      </c>
      <c r="F135" s="180" t="s">
        <v>4704</v>
      </c>
      <c r="G135" s="181" t="s">
        <v>494</v>
      </c>
      <c r="H135" s="182">
        <v>4100</v>
      </c>
      <c r="I135" s="183"/>
      <c r="J135" s="184">
        <f>ROUND(I135*H135,2)</f>
        <v>0</v>
      </c>
      <c r="K135" s="180" t="s">
        <v>3</v>
      </c>
      <c r="L135" s="37"/>
      <c r="M135" s="185" t="s">
        <v>3</v>
      </c>
      <c r="N135" s="186" t="s">
        <v>43</v>
      </c>
      <c r="O135" s="70"/>
      <c r="P135" s="187">
        <f>O135*H135</f>
        <v>0</v>
      </c>
      <c r="Q135" s="187">
        <v>0</v>
      </c>
      <c r="R135" s="187">
        <f>Q135*H135</f>
        <v>0</v>
      </c>
      <c r="S135" s="187">
        <v>0</v>
      </c>
      <c r="T135" s="188">
        <f>S135*H135</f>
        <v>0</v>
      </c>
      <c r="AR135" s="189" t="s">
        <v>184</v>
      </c>
      <c r="AT135" s="189" t="s">
        <v>179</v>
      </c>
      <c r="AU135" s="189" t="s">
        <v>81</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184</v>
      </c>
      <c r="BM135" s="189" t="s">
        <v>861</v>
      </c>
    </row>
    <row r="136" spans="2:65" s="1" customFormat="1" ht="16.5" customHeight="1">
      <c r="B136" s="177"/>
      <c r="C136" s="178" t="s">
        <v>383</v>
      </c>
      <c r="D136" s="178" t="s">
        <v>179</v>
      </c>
      <c r="E136" s="179" t="s">
        <v>2407</v>
      </c>
      <c r="F136" s="180" t="s">
        <v>4705</v>
      </c>
      <c r="G136" s="181" t="s">
        <v>494</v>
      </c>
      <c r="H136" s="182">
        <v>800</v>
      </c>
      <c r="I136" s="183"/>
      <c r="J136" s="184">
        <f>ROUND(I136*H136,2)</f>
        <v>0</v>
      </c>
      <c r="K136" s="180" t="s">
        <v>3</v>
      </c>
      <c r="L136" s="37"/>
      <c r="M136" s="185" t="s">
        <v>3</v>
      </c>
      <c r="N136" s="186" t="s">
        <v>43</v>
      </c>
      <c r="O136" s="70"/>
      <c r="P136" s="187">
        <f>O136*H136</f>
        <v>0</v>
      </c>
      <c r="Q136" s="187">
        <v>0</v>
      </c>
      <c r="R136" s="187">
        <f>Q136*H136</f>
        <v>0</v>
      </c>
      <c r="S136" s="187">
        <v>0</v>
      </c>
      <c r="T136" s="188">
        <f>S136*H136</f>
        <v>0</v>
      </c>
      <c r="AR136" s="189" t="s">
        <v>184</v>
      </c>
      <c r="AT136" s="189" t="s">
        <v>179</v>
      </c>
      <c r="AU136" s="189" t="s">
        <v>81</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184</v>
      </c>
      <c r="BM136" s="189" t="s">
        <v>875</v>
      </c>
    </row>
    <row r="137" spans="2:65" s="1" customFormat="1" ht="16.5" customHeight="1">
      <c r="B137" s="177"/>
      <c r="C137" s="178" t="s">
        <v>391</v>
      </c>
      <c r="D137" s="178" t="s">
        <v>179</v>
      </c>
      <c r="E137" s="179" t="s">
        <v>2416</v>
      </c>
      <c r="F137" s="180" t="s">
        <v>4706</v>
      </c>
      <c r="G137" s="181" t="s">
        <v>3930</v>
      </c>
      <c r="H137" s="182">
        <v>1</v>
      </c>
      <c r="I137" s="183"/>
      <c r="J137" s="184">
        <f>ROUND(I137*H137,2)</f>
        <v>0</v>
      </c>
      <c r="K137" s="180" t="s">
        <v>3</v>
      </c>
      <c r="L137" s="37"/>
      <c r="M137" s="185" t="s">
        <v>3</v>
      </c>
      <c r="N137" s="186" t="s">
        <v>43</v>
      </c>
      <c r="O137" s="70"/>
      <c r="P137" s="187">
        <f>O137*H137</f>
        <v>0</v>
      </c>
      <c r="Q137" s="187">
        <v>0</v>
      </c>
      <c r="R137" s="187">
        <f>Q137*H137</f>
        <v>0</v>
      </c>
      <c r="S137" s="187">
        <v>0</v>
      </c>
      <c r="T137" s="188">
        <f>S137*H137</f>
        <v>0</v>
      </c>
      <c r="AR137" s="189" t="s">
        <v>184</v>
      </c>
      <c r="AT137" s="189" t="s">
        <v>179</v>
      </c>
      <c r="AU137" s="189" t="s">
        <v>81</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895</v>
      </c>
    </row>
    <row r="138" spans="2:65" s="1" customFormat="1" ht="24" customHeight="1">
      <c r="B138" s="177"/>
      <c r="C138" s="178" t="s">
        <v>397</v>
      </c>
      <c r="D138" s="178" t="s">
        <v>179</v>
      </c>
      <c r="E138" s="179" t="s">
        <v>4707</v>
      </c>
      <c r="F138" s="180" t="s">
        <v>4708</v>
      </c>
      <c r="G138" s="181" t="s">
        <v>4315</v>
      </c>
      <c r="H138" s="182">
        <v>1</v>
      </c>
      <c r="I138" s="183"/>
      <c r="J138" s="184">
        <f>ROUND(I138*H138,2)</f>
        <v>0</v>
      </c>
      <c r="K138" s="180" t="s">
        <v>3</v>
      </c>
      <c r="L138" s="37"/>
      <c r="M138" s="185" t="s">
        <v>3</v>
      </c>
      <c r="N138" s="186" t="s">
        <v>43</v>
      </c>
      <c r="O138" s="70"/>
      <c r="P138" s="187">
        <f>O138*H138</f>
        <v>0</v>
      </c>
      <c r="Q138" s="187">
        <v>0</v>
      </c>
      <c r="R138" s="187">
        <f>Q138*H138</f>
        <v>0</v>
      </c>
      <c r="S138" s="187">
        <v>0</v>
      </c>
      <c r="T138" s="188">
        <f>S138*H138</f>
        <v>0</v>
      </c>
      <c r="AR138" s="189" t="s">
        <v>184</v>
      </c>
      <c r="AT138" s="189" t="s">
        <v>179</v>
      </c>
      <c r="AU138" s="189" t="s">
        <v>81</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184</v>
      </c>
      <c r="BM138" s="189" t="s">
        <v>914</v>
      </c>
    </row>
    <row r="139" spans="2:63" s="11" customFormat="1" ht="22.8" customHeight="1">
      <c r="B139" s="164"/>
      <c r="D139" s="165" t="s">
        <v>71</v>
      </c>
      <c r="E139" s="175" t="s">
        <v>4013</v>
      </c>
      <c r="F139" s="175" t="s">
        <v>4373</v>
      </c>
      <c r="I139" s="167"/>
      <c r="J139" s="176">
        <f>BK139</f>
        <v>0</v>
      </c>
      <c r="L139" s="164"/>
      <c r="M139" s="169"/>
      <c r="N139" s="170"/>
      <c r="O139" s="170"/>
      <c r="P139" s="171">
        <f>SUM(P140:P144)</f>
        <v>0</v>
      </c>
      <c r="Q139" s="170"/>
      <c r="R139" s="171">
        <f>SUM(R140:R144)</f>
        <v>0</v>
      </c>
      <c r="S139" s="170"/>
      <c r="T139" s="172">
        <f>SUM(T140:T144)</f>
        <v>0</v>
      </c>
      <c r="AR139" s="165" t="s">
        <v>79</v>
      </c>
      <c r="AT139" s="173" t="s">
        <v>71</v>
      </c>
      <c r="AU139" s="173" t="s">
        <v>79</v>
      </c>
      <c r="AY139" s="165" t="s">
        <v>177</v>
      </c>
      <c r="BK139" s="174">
        <f>SUM(BK140:BK144)</f>
        <v>0</v>
      </c>
    </row>
    <row r="140" spans="2:65" s="1" customFormat="1" ht="16.5" customHeight="1">
      <c r="B140" s="177"/>
      <c r="C140" s="178" t="s">
        <v>413</v>
      </c>
      <c r="D140" s="178" t="s">
        <v>179</v>
      </c>
      <c r="E140" s="179" t="s">
        <v>2850</v>
      </c>
      <c r="F140" s="180" t="s">
        <v>4375</v>
      </c>
      <c r="G140" s="181" t="s">
        <v>494</v>
      </c>
      <c r="H140" s="182">
        <v>4800</v>
      </c>
      <c r="I140" s="183"/>
      <c r="J140" s="184">
        <f>ROUND(I140*H140,2)</f>
        <v>0</v>
      </c>
      <c r="K140" s="180" t="s">
        <v>3</v>
      </c>
      <c r="L140" s="37"/>
      <c r="M140" s="185" t="s">
        <v>3</v>
      </c>
      <c r="N140" s="186" t="s">
        <v>43</v>
      </c>
      <c r="O140" s="70"/>
      <c r="P140" s="187">
        <f>O140*H140</f>
        <v>0</v>
      </c>
      <c r="Q140" s="187">
        <v>0</v>
      </c>
      <c r="R140" s="187">
        <f>Q140*H140</f>
        <v>0</v>
      </c>
      <c r="S140" s="187">
        <v>0</v>
      </c>
      <c r="T140" s="188">
        <f>S140*H140</f>
        <v>0</v>
      </c>
      <c r="AR140" s="189" t="s">
        <v>184</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932</v>
      </c>
    </row>
    <row r="141" spans="2:65" s="1" customFormat="1" ht="16.5" customHeight="1">
      <c r="B141" s="177"/>
      <c r="C141" s="178" t="s">
        <v>433</v>
      </c>
      <c r="D141" s="178" t="s">
        <v>179</v>
      </c>
      <c r="E141" s="179" t="s">
        <v>2855</v>
      </c>
      <c r="F141" s="180" t="s">
        <v>4709</v>
      </c>
      <c r="G141" s="181" t="s">
        <v>494</v>
      </c>
      <c r="H141" s="182">
        <v>4000</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184</v>
      </c>
      <c r="AT141" s="189" t="s">
        <v>179</v>
      </c>
      <c r="AU141" s="189" t="s">
        <v>81</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184</v>
      </c>
      <c r="BM141" s="189" t="s">
        <v>944</v>
      </c>
    </row>
    <row r="142" spans="2:65" s="1" customFormat="1" ht="16.5" customHeight="1">
      <c r="B142" s="177"/>
      <c r="C142" s="178" t="s">
        <v>438</v>
      </c>
      <c r="D142" s="178" t="s">
        <v>179</v>
      </c>
      <c r="E142" s="179" t="s">
        <v>2860</v>
      </c>
      <c r="F142" s="180" t="s">
        <v>4710</v>
      </c>
      <c r="G142" s="181" t="s">
        <v>494</v>
      </c>
      <c r="H142" s="182">
        <v>4800</v>
      </c>
      <c r="I142" s="183"/>
      <c r="J142" s="184">
        <f>ROUND(I142*H142,2)</f>
        <v>0</v>
      </c>
      <c r="K142" s="180" t="s">
        <v>3</v>
      </c>
      <c r="L142" s="37"/>
      <c r="M142" s="185" t="s">
        <v>3</v>
      </c>
      <c r="N142" s="186" t="s">
        <v>43</v>
      </c>
      <c r="O142" s="70"/>
      <c r="P142" s="187">
        <f>O142*H142</f>
        <v>0</v>
      </c>
      <c r="Q142" s="187">
        <v>0</v>
      </c>
      <c r="R142" s="187">
        <f>Q142*H142</f>
        <v>0</v>
      </c>
      <c r="S142" s="187">
        <v>0</v>
      </c>
      <c r="T142" s="188">
        <f>S142*H142</f>
        <v>0</v>
      </c>
      <c r="AR142" s="189" t="s">
        <v>184</v>
      </c>
      <c r="AT142" s="189" t="s">
        <v>179</v>
      </c>
      <c r="AU142" s="189" t="s">
        <v>81</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184</v>
      </c>
      <c r="BM142" s="189" t="s">
        <v>959</v>
      </c>
    </row>
    <row r="143" spans="2:65" s="1" customFormat="1" ht="16.5" customHeight="1">
      <c r="B143" s="177"/>
      <c r="C143" s="178" t="s">
        <v>444</v>
      </c>
      <c r="D143" s="178" t="s">
        <v>179</v>
      </c>
      <c r="E143" s="179" t="s">
        <v>2912</v>
      </c>
      <c r="F143" s="180" t="s">
        <v>4711</v>
      </c>
      <c r="G143" s="181" t="s">
        <v>3930</v>
      </c>
      <c r="H143" s="182">
        <v>50</v>
      </c>
      <c r="I143" s="183"/>
      <c r="J143" s="184">
        <f>ROUND(I143*H143,2)</f>
        <v>0</v>
      </c>
      <c r="K143" s="180" t="s">
        <v>3</v>
      </c>
      <c r="L143" s="37"/>
      <c r="M143" s="185" t="s">
        <v>3</v>
      </c>
      <c r="N143" s="186" t="s">
        <v>43</v>
      </c>
      <c r="O143" s="70"/>
      <c r="P143" s="187">
        <f>O143*H143</f>
        <v>0</v>
      </c>
      <c r="Q143" s="187">
        <v>0</v>
      </c>
      <c r="R143" s="187">
        <f>Q143*H143</f>
        <v>0</v>
      </c>
      <c r="S143" s="187">
        <v>0</v>
      </c>
      <c r="T143" s="188">
        <f>S143*H143</f>
        <v>0</v>
      </c>
      <c r="AR143" s="189" t="s">
        <v>184</v>
      </c>
      <c r="AT143" s="189" t="s">
        <v>179</v>
      </c>
      <c r="AU143" s="189" t="s">
        <v>81</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969</v>
      </c>
    </row>
    <row r="144" spans="2:65" s="1" customFormat="1" ht="16.5" customHeight="1">
      <c r="B144" s="177"/>
      <c r="C144" s="178" t="s">
        <v>450</v>
      </c>
      <c r="D144" s="178" t="s">
        <v>179</v>
      </c>
      <c r="E144" s="179" t="s">
        <v>2917</v>
      </c>
      <c r="F144" s="180" t="s">
        <v>4388</v>
      </c>
      <c r="G144" s="181" t="s">
        <v>4315</v>
      </c>
      <c r="H144" s="182">
        <v>1</v>
      </c>
      <c r="I144" s="183"/>
      <c r="J144" s="184">
        <f>ROUND(I144*H144,2)</f>
        <v>0</v>
      </c>
      <c r="K144" s="180" t="s">
        <v>3</v>
      </c>
      <c r="L144" s="37"/>
      <c r="M144" s="185" t="s">
        <v>3</v>
      </c>
      <c r="N144" s="186" t="s">
        <v>43</v>
      </c>
      <c r="O144" s="70"/>
      <c r="P144" s="187">
        <f>O144*H144</f>
        <v>0</v>
      </c>
      <c r="Q144" s="187">
        <v>0</v>
      </c>
      <c r="R144" s="187">
        <f>Q144*H144</f>
        <v>0</v>
      </c>
      <c r="S144" s="187">
        <v>0</v>
      </c>
      <c r="T144" s="188">
        <f>S144*H144</f>
        <v>0</v>
      </c>
      <c r="AR144" s="189" t="s">
        <v>184</v>
      </c>
      <c r="AT144" s="189" t="s">
        <v>179</v>
      </c>
      <c r="AU144" s="189" t="s">
        <v>81</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184</v>
      </c>
      <c r="BM144" s="189" t="s">
        <v>978</v>
      </c>
    </row>
    <row r="145" spans="2:63" s="11" customFormat="1" ht="22.8" customHeight="1">
      <c r="B145" s="164"/>
      <c r="D145" s="165" t="s">
        <v>71</v>
      </c>
      <c r="E145" s="175" t="s">
        <v>4047</v>
      </c>
      <c r="F145" s="175" t="s">
        <v>4389</v>
      </c>
      <c r="I145" s="167"/>
      <c r="J145" s="176">
        <f>BK145</f>
        <v>0</v>
      </c>
      <c r="L145" s="164"/>
      <c r="M145" s="169"/>
      <c r="N145" s="170"/>
      <c r="O145" s="170"/>
      <c r="P145" s="171">
        <f>SUM(P146:P156)</f>
        <v>0</v>
      </c>
      <c r="Q145" s="170"/>
      <c r="R145" s="171">
        <f>SUM(R146:R156)</f>
        <v>0</v>
      </c>
      <c r="S145" s="170"/>
      <c r="T145" s="172">
        <f>SUM(T146:T156)</f>
        <v>0</v>
      </c>
      <c r="AR145" s="165" t="s">
        <v>79</v>
      </c>
      <c r="AT145" s="173" t="s">
        <v>71</v>
      </c>
      <c r="AU145" s="173" t="s">
        <v>79</v>
      </c>
      <c r="AY145" s="165" t="s">
        <v>177</v>
      </c>
      <c r="BK145" s="174">
        <f>SUM(BK146:BK156)</f>
        <v>0</v>
      </c>
    </row>
    <row r="146" spans="2:65" s="1" customFormat="1" ht="16.5" customHeight="1">
      <c r="B146" s="177"/>
      <c r="C146" s="178" t="s">
        <v>456</v>
      </c>
      <c r="D146" s="178" t="s">
        <v>179</v>
      </c>
      <c r="E146" s="179" t="s">
        <v>4390</v>
      </c>
      <c r="F146" s="180" t="s">
        <v>4712</v>
      </c>
      <c r="G146" s="181" t="s">
        <v>3930</v>
      </c>
      <c r="H146" s="182">
        <v>1</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81</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989</v>
      </c>
    </row>
    <row r="147" spans="2:65" s="1" customFormat="1" ht="16.5" customHeight="1">
      <c r="B147" s="177"/>
      <c r="C147" s="178" t="s">
        <v>460</v>
      </c>
      <c r="D147" s="178" t="s">
        <v>179</v>
      </c>
      <c r="E147" s="179" t="s">
        <v>4393</v>
      </c>
      <c r="F147" s="180" t="s">
        <v>4713</v>
      </c>
      <c r="G147" s="181" t="s">
        <v>4392</v>
      </c>
      <c r="H147" s="182">
        <v>1</v>
      </c>
      <c r="I147" s="183"/>
      <c r="J147" s="184">
        <f>ROUND(I147*H147,2)</f>
        <v>0</v>
      </c>
      <c r="K147" s="180" t="s">
        <v>3</v>
      </c>
      <c r="L147" s="37"/>
      <c r="M147" s="185" t="s">
        <v>3</v>
      </c>
      <c r="N147" s="186" t="s">
        <v>43</v>
      </c>
      <c r="O147" s="70"/>
      <c r="P147" s="187">
        <f>O147*H147</f>
        <v>0</v>
      </c>
      <c r="Q147" s="187">
        <v>0</v>
      </c>
      <c r="R147" s="187">
        <f>Q147*H147</f>
        <v>0</v>
      </c>
      <c r="S147" s="187">
        <v>0</v>
      </c>
      <c r="T147" s="188">
        <f>S147*H147</f>
        <v>0</v>
      </c>
      <c r="AR147" s="189" t="s">
        <v>184</v>
      </c>
      <c r="AT147" s="189" t="s">
        <v>179</v>
      </c>
      <c r="AU147" s="189" t="s">
        <v>81</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184</v>
      </c>
      <c r="BM147" s="189" t="s">
        <v>1001</v>
      </c>
    </row>
    <row r="148" spans="2:65" s="1" customFormat="1" ht="16.5" customHeight="1">
      <c r="B148" s="177"/>
      <c r="C148" s="178" t="s">
        <v>465</v>
      </c>
      <c r="D148" s="178" t="s">
        <v>179</v>
      </c>
      <c r="E148" s="179" t="s">
        <v>4402</v>
      </c>
      <c r="F148" s="180" t="s">
        <v>4470</v>
      </c>
      <c r="G148" s="181" t="s">
        <v>3726</v>
      </c>
      <c r="H148" s="182">
        <v>15</v>
      </c>
      <c r="I148" s="183"/>
      <c r="J148" s="184">
        <f>ROUND(I148*H148,2)</f>
        <v>0</v>
      </c>
      <c r="K148" s="180" t="s">
        <v>3</v>
      </c>
      <c r="L148" s="37"/>
      <c r="M148" s="185" t="s">
        <v>3</v>
      </c>
      <c r="N148" s="186" t="s">
        <v>43</v>
      </c>
      <c r="O148" s="70"/>
      <c r="P148" s="187">
        <f>O148*H148</f>
        <v>0</v>
      </c>
      <c r="Q148" s="187">
        <v>0</v>
      </c>
      <c r="R148" s="187">
        <f>Q148*H148</f>
        <v>0</v>
      </c>
      <c r="S148" s="187">
        <v>0</v>
      </c>
      <c r="T148" s="188">
        <f>S148*H148</f>
        <v>0</v>
      </c>
      <c r="AR148" s="189" t="s">
        <v>184</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1011</v>
      </c>
    </row>
    <row r="149" spans="2:65" s="1" customFormat="1" ht="16.5" customHeight="1">
      <c r="B149" s="177"/>
      <c r="C149" s="178" t="s">
        <v>469</v>
      </c>
      <c r="D149" s="178" t="s">
        <v>179</v>
      </c>
      <c r="E149" s="179" t="s">
        <v>4473</v>
      </c>
      <c r="F149" s="180" t="s">
        <v>4472</v>
      </c>
      <c r="G149" s="181" t="s">
        <v>3726</v>
      </c>
      <c r="H149" s="182">
        <v>15</v>
      </c>
      <c r="I149" s="183"/>
      <c r="J149" s="184">
        <f>ROUND(I149*H149,2)</f>
        <v>0</v>
      </c>
      <c r="K149" s="180" t="s">
        <v>3</v>
      </c>
      <c r="L149" s="37"/>
      <c r="M149" s="185" t="s">
        <v>3</v>
      </c>
      <c r="N149" s="186" t="s">
        <v>43</v>
      </c>
      <c r="O149" s="70"/>
      <c r="P149" s="187">
        <f>O149*H149</f>
        <v>0</v>
      </c>
      <c r="Q149" s="187">
        <v>0</v>
      </c>
      <c r="R149" s="187">
        <f>Q149*H149</f>
        <v>0</v>
      </c>
      <c r="S149" s="187">
        <v>0</v>
      </c>
      <c r="T149" s="188">
        <f>S149*H149</f>
        <v>0</v>
      </c>
      <c r="AR149" s="189" t="s">
        <v>184</v>
      </c>
      <c r="AT149" s="189" t="s">
        <v>179</v>
      </c>
      <c r="AU149" s="189" t="s">
        <v>81</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184</v>
      </c>
      <c r="BM149" s="189" t="s">
        <v>1020</v>
      </c>
    </row>
    <row r="150" spans="2:65" s="1" customFormat="1" ht="16.5" customHeight="1">
      <c r="B150" s="177"/>
      <c r="C150" s="178" t="s">
        <v>474</v>
      </c>
      <c r="D150" s="178" t="s">
        <v>179</v>
      </c>
      <c r="E150" s="179" t="s">
        <v>4404</v>
      </c>
      <c r="F150" s="180" t="s">
        <v>4714</v>
      </c>
      <c r="G150" s="181" t="s">
        <v>3726</v>
      </c>
      <c r="H150" s="182">
        <v>15</v>
      </c>
      <c r="I150" s="183"/>
      <c r="J150" s="184">
        <f>ROUND(I150*H150,2)</f>
        <v>0</v>
      </c>
      <c r="K150" s="180" t="s">
        <v>3</v>
      </c>
      <c r="L150" s="37"/>
      <c r="M150" s="185" t="s">
        <v>3</v>
      </c>
      <c r="N150" s="186" t="s">
        <v>43</v>
      </c>
      <c r="O150" s="70"/>
      <c r="P150" s="187">
        <f>O150*H150</f>
        <v>0</v>
      </c>
      <c r="Q150" s="187">
        <v>0</v>
      </c>
      <c r="R150" s="187">
        <f>Q150*H150</f>
        <v>0</v>
      </c>
      <c r="S150" s="187">
        <v>0</v>
      </c>
      <c r="T150" s="188">
        <f>S150*H150</f>
        <v>0</v>
      </c>
      <c r="AR150" s="189" t="s">
        <v>184</v>
      </c>
      <c r="AT150" s="189" t="s">
        <v>179</v>
      </c>
      <c r="AU150" s="189" t="s">
        <v>81</v>
      </c>
      <c r="AY150" s="18" t="s">
        <v>177</v>
      </c>
      <c r="BE150" s="190">
        <f>IF(N150="základní",J150,0)</f>
        <v>0</v>
      </c>
      <c r="BF150" s="190">
        <f>IF(N150="snížená",J150,0)</f>
        <v>0</v>
      </c>
      <c r="BG150" s="190">
        <f>IF(N150="zákl. přenesená",J150,0)</f>
        <v>0</v>
      </c>
      <c r="BH150" s="190">
        <f>IF(N150="sníž. přenesená",J150,0)</f>
        <v>0</v>
      </c>
      <c r="BI150" s="190">
        <f>IF(N150="nulová",J150,0)</f>
        <v>0</v>
      </c>
      <c r="BJ150" s="18" t="s">
        <v>79</v>
      </c>
      <c r="BK150" s="190">
        <f>ROUND(I150*H150,2)</f>
        <v>0</v>
      </c>
      <c r="BL150" s="18" t="s">
        <v>184</v>
      </c>
      <c r="BM150" s="189" t="s">
        <v>1033</v>
      </c>
    </row>
    <row r="151" spans="2:65" s="1" customFormat="1" ht="24" customHeight="1">
      <c r="B151" s="177"/>
      <c r="C151" s="178" t="s">
        <v>481</v>
      </c>
      <c r="D151" s="178" t="s">
        <v>179</v>
      </c>
      <c r="E151" s="179" t="s">
        <v>4715</v>
      </c>
      <c r="F151" s="180" t="s">
        <v>4716</v>
      </c>
      <c r="G151" s="181" t="s">
        <v>3726</v>
      </c>
      <c r="H151" s="182">
        <v>40</v>
      </c>
      <c r="I151" s="183"/>
      <c r="J151" s="184">
        <f>ROUND(I151*H151,2)</f>
        <v>0</v>
      </c>
      <c r="K151" s="180" t="s">
        <v>3</v>
      </c>
      <c r="L151" s="37"/>
      <c r="M151" s="185" t="s">
        <v>3</v>
      </c>
      <c r="N151" s="186" t="s">
        <v>43</v>
      </c>
      <c r="O151" s="70"/>
      <c r="P151" s="187">
        <f>O151*H151</f>
        <v>0</v>
      </c>
      <c r="Q151" s="187">
        <v>0</v>
      </c>
      <c r="R151" s="187">
        <f>Q151*H151</f>
        <v>0</v>
      </c>
      <c r="S151" s="187">
        <v>0</v>
      </c>
      <c r="T151" s="188">
        <f>S151*H151</f>
        <v>0</v>
      </c>
      <c r="AR151" s="189" t="s">
        <v>184</v>
      </c>
      <c r="AT151" s="189" t="s">
        <v>179</v>
      </c>
      <c r="AU151" s="189" t="s">
        <v>81</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1044</v>
      </c>
    </row>
    <row r="152" spans="2:65" s="1" customFormat="1" ht="16.5" customHeight="1">
      <c r="B152" s="177"/>
      <c r="C152" s="178" t="s">
        <v>486</v>
      </c>
      <c r="D152" s="178" t="s">
        <v>179</v>
      </c>
      <c r="E152" s="179" t="s">
        <v>4397</v>
      </c>
      <c r="F152" s="180" t="s">
        <v>4398</v>
      </c>
      <c r="G152" s="181" t="s">
        <v>3726</v>
      </c>
      <c r="H152" s="182">
        <v>50</v>
      </c>
      <c r="I152" s="183"/>
      <c r="J152" s="184">
        <f>ROUND(I152*H152,2)</f>
        <v>0</v>
      </c>
      <c r="K152" s="180" t="s">
        <v>3</v>
      </c>
      <c r="L152" s="37"/>
      <c r="M152" s="185" t="s">
        <v>3</v>
      </c>
      <c r="N152" s="186" t="s">
        <v>43</v>
      </c>
      <c r="O152" s="70"/>
      <c r="P152" s="187">
        <f>O152*H152</f>
        <v>0</v>
      </c>
      <c r="Q152" s="187">
        <v>0</v>
      </c>
      <c r="R152" s="187">
        <f>Q152*H152</f>
        <v>0</v>
      </c>
      <c r="S152" s="187">
        <v>0</v>
      </c>
      <c r="T152" s="188">
        <f>S152*H152</f>
        <v>0</v>
      </c>
      <c r="AR152" s="189" t="s">
        <v>184</v>
      </c>
      <c r="AT152" s="189" t="s">
        <v>179</v>
      </c>
      <c r="AU152" s="189" t="s">
        <v>81</v>
      </c>
      <c r="AY152" s="18" t="s">
        <v>177</v>
      </c>
      <c r="BE152" s="190">
        <f>IF(N152="základní",J152,0)</f>
        <v>0</v>
      </c>
      <c r="BF152" s="190">
        <f>IF(N152="snížená",J152,0)</f>
        <v>0</v>
      </c>
      <c r="BG152" s="190">
        <f>IF(N152="zákl. přenesená",J152,0)</f>
        <v>0</v>
      </c>
      <c r="BH152" s="190">
        <f>IF(N152="sníž. přenesená",J152,0)</f>
        <v>0</v>
      </c>
      <c r="BI152" s="190">
        <f>IF(N152="nulová",J152,0)</f>
        <v>0</v>
      </c>
      <c r="BJ152" s="18" t="s">
        <v>79</v>
      </c>
      <c r="BK152" s="190">
        <f>ROUND(I152*H152,2)</f>
        <v>0</v>
      </c>
      <c r="BL152" s="18" t="s">
        <v>184</v>
      </c>
      <c r="BM152" s="189" t="s">
        <v>1054</v>
      </c>
    </row>
    <row r="153" spans="2:65" s="1" customFormat="1" ht="16.5" customHeight="1">
      <c r="B153" s="177"/>
      <c r="C153" s="178" t="s">
        <v>491</v>
      </c>
      <c r="D153" s="178" t="s">
        <v>179</v>
      </c>
      <c r="E153" s="179" t="s">
        <v>4399</v>
      </c>
      <c r="F153" s="180" t="s">
        <v>4179</v>
      </c>
      <c r="G153" s="181" t="s">
        <v>3726</v>
      </c>
      <c r="H153" s="182">
        <v>60</v>
      </c>
      <c r="I153" s="183"/>
      <c r="J153" s="184">
        <f>ROUND(I153*H153,2)</f>
        <v>0</v>
      </c>
      <c r="K153" s="180" t="s">
        <v>3</v>
      </c>
      <c r="L153" s="37"/>
      <c r="M153" s="185" t="s">
        <v>3</v>
      </c>
      <c r="N153" s="186" t="s">
        <v>43</v>
      </c>
      <c r="O153" s="70"/>
      <c r="P153" s="187">
        <f>O153*H153</f>
        <v>0</v>
      </c>
      <c r="Q153" s="187">
        <v>0</v>
      </c>
      <c r="R153" s="187">
        <f>Q153*H153</f>
        <v>0</v>
      </c>
      <c r="S153" s="187">
        <v>0</v>
      </c>
      <c r="T153" s="188">
        <f>S153*H153</f>
        <v>0</v>
      </c>
      <c r="AR153" s="189" t="s">
        <v>184</v>
      </c>
      <c r="AT153" s="189" t="s">
        <v>179</v>
      </c>
      <c r="AU153" s="189" t="s">
        <v>81</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184</v>
      </c>
      <c r="BM153" s="189" t="s">
        <v>1062</v>
      </c>
    </row>
    <row r="154" spans="2:65" s="1" customFormat="1" ht="16.5" customHeight="1">
      <c r="B154" s="177"/>
      <c r="C154" s="178" t="s">
        <v>498</v>
      </c>
      <c r="D154" s="178" t="s">
        <v>179</v>
      </c>
      <c r="E154" s="179" t="s">
        <v>4400</v>
      </c>
      <c r="F154" s="180" t="s">
        <v>4401</v>
      </c>
      <c r="G154" s="181" t="s">
        <v>3726</v>
      </c>
      <c r="H154" s="182">
        <v>70</v>
      </c>
      <c r="I154" s="183"/>
      <c r="J154" s="184">
        <f>ROUND(I154*H154,2)</f>
        <v>0</v>
      </c>
      <c r="K154" s="180" t="s">
        <v>3</v>
      </c>
      <c r="L154" s="37"/>
      <c r="M154" s="185" t="s">
        <v>3</v>
      </c>
      <c r="N154" s="186" t="s">
        <v>43</v>
      </c>
      <c r="O154" s="70"/>
      <c r="P154" s="187">
        <f>O154*H154</f>
        <v>0</v>
      </c>
      <c r="Q154" s="187">
        <v>0</v>
      </c>
      <c r="R154" s="187">
        <f>Q154*H154</f>
        <v>0</v>
      </c>
      <c r="S154" s="187">
        <v>0</v>
      </c>
      <c r="T154" s="188">
        <f>S154*H154</f>
        <v>0</v>
      </c>
      <c r="AR154" s="189" t="s">
        <v>184</v>
      </c>
      <c r="AT154" s="189" t="s">
        <v>179</v>
      </c>
      <c r="AU154" s="189" t="s">
        <v>81</v>
      </c>
      <c r="AY154" s="18" t="s">
        <v>177</v>
      </c>
      <c r="BE154" s="190">
        <f>IF(N154="základní",J154,0)</f>
        <v>0</v>
      </c>
      <c r="BF154" s="190">
        <f>IF(N154="snížená",J154,0)</f>
        <v>0</v>
      </c>
      <c r="BG154" s="190">
        <f>IF(N154="zákl. přenesená",J154,0)</f>
        <v>0</v>
      </c>
      <c r="BH154" s="190">
        <f>IF(N154="sníž. přenesená",J154,0)</f>
        <v>0</v>
      </c>
      <c r="BI154" s="190">
        <f>IF(N154="nulová",J154,0)</f>
        <v>0</v>
      </c>
      <c r="BJ154" s="18" t="s">
        <v>79</v>
      </c>
      <c r="BK154" s="190">
        <f>ROUND(I154*H154,2)</f>
        <v>0</v>
      </c>
      <c r="BL154" s="18" t="s">
        <v>184</v>
      </c>
      <c r="BM154" s="189" t="s">
        <v>1085</v>
      </c>
    </row>
    <row r="155" spans="2:65" s="1" customFormat="1" ht="16.5" customHeight="1">
      <c r="B155" s="177"/>
      <c r="C155" s="178" t="s">
        <v>504</v>
      </c>
      <c r="D155" s="178" t="s">
        <v>179</v>
      </c>
      <c r="E155" s="179" t="s">
        <v>4717</v>
      </c>
      <c r="F155" s="180" t="s">
        <v>4405</v>
      </c>
      <c r="G155" s="181" t="s">
        <v>2788</v>
      </c>
      <c r="H155" s="182">
        <v>1</v>
      </c>
      <c r="I155" s="183"/>
      <c r="J155" s="184">
        <f>ROUND(I155*H155,2)</f>
        <v>0</v>
      </c>
      <c r="K155" s="180" t="s">
        <v>3</v>
      </c>
      <c r="L155" s="37"/>
      <c r="M155" s="185" t="s">
        <v>3</v>
      </c>
      <c r="N155" s="186" t="s">
        <v>43</v>
      </c>
      <c r="O155" s="70"/>
      <c r="P155" s="187">
        <f>O155*H155</f>
        <v>0</v>
      </c>
      <c r="Q155" s="187">
        <v>0</v>
      </c>
      <c r="R155" s="187">
        <f>Q155*H155</f>
        <v>0</v>
      </c>
      <c r="S155" s="187">
        <v>0</v>
      </c>
      <c r="T155" s="188">
        <f>S155*H155</f>
        <v>0</v>
      </c>
      <c r="AR155" s="189" t="s">
        <v>184</v>
      </c>
      <c r="AT155" s="189" t="s">
        <v>179</v>
      </c>
      <c r="AU155" s="189" t="s">
        <v>81</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184</v>
      </c>
      <c r="BM155" s="189" t="s">
        <v>1107</v>
      </c>
    </row>
    <row r="156" spans="2:65" s="1" customFormat="1" ht="16.5" customHeight="1">
      <c r="B156" s="177"/>
      <c r="C156" s="178" t="s">
        <v>510</v>
      </c>
      <c r="D156" s="178" t="s">
        <v>179</v>
      </c>
      <c r="E156" s="179" t="s">
        <v>4718</v>
      </c>
      <c r="F156" s="180" t="s">
        <v>4251</v>
      </c>
      <c r="G156" s="181" t="s">
        <v>2788</v>
      </c>
      <c r="H156" s="182">
        <v>1</v>
      </c>
      <c r="I156" s="183"/>
      <c r="J156" s="184">
        <f>ROUND(I156*H156,2)</f>
        <v>0</v>
      </c>
      <c r="K156" s="180" t="s">
        <v>3</v>
      </c>
      <c r="L156" s="37"/>
      <c r="M156" s="185" t="s">
        <v>3</v>
      </c>
      <c r="N156" s="186" t="s">
        <v>43</v>
      </c>
      <c r="O156" s="70"/>
      <c r="P156" s="187">
        <f>O156*H156</f>
        <v>0</v>
      </c>
      <c r="Q156" s="187">
        <v>0</v>
      </c>
      <c r="R156" s="187">
        <f>Q156*H156</f>
        <v>0</v>
      </c>
      <c r="S156" s="187">
        <v>0</v>
      </c>
      <c r="T156" s="188">
        <f>S156*H156</f>
        <v>0</v>
      </c>
      <c r="AR156" s="189" t="s">
        <v>184</v>
      </c>
      <c r="AT156" s="189" t="s">
        <v>179</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4719</v>
      </c>
    </row>
    <row r="157" spans="2:63" s="11" customFormat="1" ht="25.9" customHeight="1">
      <c r="B157" s="164"/>
      <c r="D157" s="165" t="s">
        <v>71</v>
      </c>
      <c r="E157" s="166" t="s">
        <v>4720</v>
      </c>
      <c r="F157" s="166" t="s">
        <v>4721</v>
      </c>
      <c r="I157" s="167"/>
      <c r="J157" s="168">
        <f>BK157</f>
        <v>0</v>
      </c>
      <c r="L157" s="164"/>
      <c r="M157" s="169"/>
      <c r="N157" s="170"/>
      <c r="O157" s="170"/>
      <c r="P157" s="171">
        <f>P158+P169+P176+P181+P187+P190+P193</f>
        <v>0</v>
      </c>
      <c r="Q157" s="170"/>
      <c r="R157" s="171">
        <f>R158+R169+R176+R181+R187+R190+R193</f>
        <v>0</v>
      </c>
      <c r="S157" s="170"/>
      <c r="T157" s="172">
        <f>T158+T169+T176+T181+T187+T190+T193</f>
        <v>0</v>
      </c>
      <c r="AR157" s="165" t="s">
        <v>79</v>
      </c>
      <c r="AT157" s="173" t="s">
        <v>71</v>
      </c>
      <c r="AU157" s="173" t="s">
        <v>72</v>
      </c>
      <c r="AY157" s="165" t="s">
        <v>177</v>
      </c>
      <c r="BK157" s="174">
        <f>BK158+BK169+BK176+BK181+BK187+BK190+BK193</f>
        <v>0</v>
      </c>
    </row>
    <row r="158" spans="2:63" s="11" customFormat="1" ht="22.8" customHeight="1">
      <c r="B158" s="164"/>
      <c r="D158" s="165" t="s">
        <v>71</v>
      </c>
      <c r="E158" s="175" t="s">
        <v>3843</v>
      </c>
      <c r="F158" s="175" t="s">
        <v>4271</v>
      </c>
      <c r="I158" s="167"/>
      <c r="J158" s="176">
        <f>BK158</f>
        <v>0</v>
      </c>
      <c r="L158" s="164"/>
      <c r="M158" s="169"/>
      <c r="N158" s="170"/>
      <c r="O158" s="170"/>
      <c r="P158" s="171">
        <f>SUM(P159:P168)</f>
        <v>0</v>
      </c>
      <c r="Q158" s="170"/>
      <c r="R158" s="171">
        <f>SUM(R159:R168)</f>
        <v>0</v>
      </c>
      <c r="S158" s="170"/>
      <c r="T158" s="172">
        <f>SUM(T159:T168)</f>
        <v>0</v>
      </c>
      <c r="AR158" s="165" t="s">
        <v>79</v>
      </c>
      <c r="AT158" s="173" t="s">
        <v>71</v>
      </c>
      <c r="AU158" s="173" t="s">
        <v>79</v>
      </c>
      <c r="AY158" s="165" t="s">
        <v>177</v>
      </c>
      <c r="BK158" s="174">
        <f>SUM(BK159:BK168)</f>
        <v>0</v>
      </c>
    </row>
    <row r="159" spans="2:65" s="1" customFormat="1" ht="16.5" customHeight="1">
      <c r="B159" s="177"/>
      <c r="C159" s="178" t="s">
        <v>516</v>
      </c>
      <c r="D159" s="178" t="s">
        <v>179</v>
      </c>
      <c r="E159" s="179" t="s">
        <v>4411</v>
      </c>
      <c r="F159" s="180" t="s">
        <v>4722</v>
      </c>
      <c r="G159" s="181" t="s">
        <v>3930</v>
      </c>
      <c r="H159" s="182">
        <v>1</v>
      </c>
      <c r="I159" s="183"/>
      <c r="J159" s="184">
        <f>ROUND(I159*H159,2)</f>
        <v>0</v>
      </c>
      <c r="K159" s="180" t="s">
        <v>3</v>
      </c>
      <c r="L159" s="37"/>
      <c r="M159" s="185" t="s">
        <v>3</v>
      </c>
      <c r="N159" s="186" t="s">
        <v>43</v>
      </c>
      <c r="O159" s="70"/>
      <c r="P159" s="187">
        <f>O159*H159</f>
        <v>0</v>
      </c>
      <c r="Q159" s="187">
        <v>0</v>
      </c>
      <c r="R159" s="187">
        <f>Q159*H159</f>
        <v>0</v>
      </c>
      <c r="S159" s="187">
        <v>0</v>
      </c>
      <c r="T159" s="188">
        <f>S159*H159</f>
        <v>0</v>
      </c>
      <c r="AR159" s="189" t="s">
        <v>184</v>
      </c>
      <c r="AT159" s="189" t="s">
        <v>179</v>
      </c>
      <c r="AU159" s="189" t="s">
        <v>81</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184</v>
      </c>
      <c r="BM159" s="189" t="s">
        <v>1118</v>
      </c>
    </row>
    <row r="160" spans="2:65" s="1" customFormat="1" ht="16.5" customHeight="1">
      <c r="B160" s="177"/>
      <c r="C160" s="178" t="s">
        <v>521</v>
      </c>
      <c r="D160" s="178" t="s">
        <v>179</v>
      </c>
      <c r="E160" s="179" t="s">
        <v>1107</v>
      </c>
      <c r="F160" s="180" t="s">
        <v>4723</v>
      </c>
      <c r="G160" s="181" t="s">
        <v>3930</v>
      </c>
      <c r="H160" s="182">
        <v>2</v>
      </c>
      <c r="I160" s="183"/>
      <c r="J160" s="184">
        <f>ROUND(I160*H160,2)</f>
        <v>0</v>
      </c>
      <c r="K160" s="180" t="s">
        <v>3</v>
      </c>
      <c r="L160" s="37"/>
      <c r="M160" s="185" t="s">
        <v>3</v>
      </c>
      <c r="N160" s="186" t="s">
        <v>43</v>
      </c>
      <c r="O160" s="70"/>
      <c r="P160" s="187">
        <f>O160*H160</f>
        <v>0</v>
      </c>
      <c r="Q160" s="187">
        <v>0</v>
      </c>
      <c r="R160" s="187">
        <f>Q160*H160</f>
        <v>0</v>
      </c>
      <c r="S160" s="187">
        <v>0</v>
      </c>
      <c r="T160" s="188">
        <f>S160*H160</f>
        <v>0</v>
      </c>
      <c r="AR160" s="189" t="s">
        <v>184</v>
      </c>
      <c r="AT160" s="189" t="s">
        <v>179</v>
      </c>
      <c r="AU160" s="189" t="s">
        <v>81</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184</v>
      </c>
      <c r="BM160" s="189" t="s">
        <v>1126</v>
      </c>
    </row>
    <row r="161" spans="2:65" s="1" customFormat="1" ht="16.5" customHeight="1">
      <c r="B161" s="177"/>
      <c r="C161" s="178" t="s">
        <v>526</v>
      </c>
      <c r="D161" s="178" t="s">
        <v>179</v>
      </c>
      <c r="E161" s="179" t="s">
        <v>4724</v>
      </c>
      <c r="F161" s="180" t="s">
        <v>4725</v>
      </c>
      <c r="G161" s="181" t="s">
        <v>3930</v>
      </c>
      <c r="H161" s="182">
        <v>2</v>
      </c>
      <c r="I161" s="183"/>
      <c r="J161" s="184">
        <f>ROUND(I161*H161,2)</f>
        <v>0</v>
      </c>
      <c r="K161" s="180" t="s">
        <v>3</v>
      </c>
      <c r="L161" s="37"/>
      <c r="M161" s="185" t="s">
        <v>3</v>
      </c>
      <c r="N161" s="186" t="s">
        <v>43</v>
      </c>
      <c r="O161" s="70"/>
      <c r="P161" s="187">
        <f>O161*H161</f>
        <v>0</v>
      </c>
      <c r="Q161" s="187">
        <v>0</v>
      </c>
      <c r="R161" s="187">
        <f>Q161*H161</f>
        <v>0</v>
      </c>
      <c r="S161" s="187">
        <v>0</v>
      </c>
      <c r="T161" s="188">
        <f>S161*H161</f>
        <v>0</v>
      </c>
      <c r="AR161" s="189" t="s">
        <v>184</v>
      </c>
      <c r="AT161" s="189" t="s">
        <v>179</v>
      </c>
      <c r="AU161" s="189" t="s">
        <v>81</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184</v>
      </c>
      <c r="BM161" s="189" t="s">
        <v>1135</v>
      </c>
    </row>
    <row r="162" spans="2:65" s="1" customFormat="1" ht="16.5" customHeight="1">
      <c r="B162" s="177"/>
      <c r="C162" s="178" t="s">
        <v>530</v>
      </c>
      <c r="D162" s="178" t="s">
        <v>179</v>
      </c>
      <c r="E162" s="179" t="s">
        <v>4726</v>
      </c>
      <c r="F162" s="180" t="s">
        <v>4727</v>
      </c>
      <c r="G162" s="181" t="s">
        <v>3930</v>
      </c>
      <c r="H162" s="182">
        <v>2</v>
      </c>
      <c r="I162" s="183"/>
      <c r="J162" s="184">
        <f>ROUND(I162*H162,2)</f>
        <v>0</v>
      </c>
      <c r="K162" s="180" t="s">
        <v>3</v>
      </c>
      <c r="L162" s="37"/>
      <c r="M162" s="185" t="s">
        <v>3</v>
      </c>
      <c r="N162" s="186" t="s">
        <v>43</v>
      </c>
      <c r="O162" s="70"/>
      <c r="P162" s="187">
        <f>O162*H162</f>
        <v>0</v>
      </c>
      <c r="Q162" s="187">
        <v>0</v>
      </c>
      <c r="R162" s="187">
        <f>Q162*H162</f>
        <v>0</v>
      </c>
      <c r="S162" s="187">
        <v>0</v>
      </c>
      <c r="T162" s="188">
        <f>S162*H162</f>
        <v>0</v>
      </c>
      <c r="AR162" s="189" t="s">
        <v>184</v>
      </c>
      <c r="AT162" s="189" t="s">
        <v>179</v>
      </c>
      <c r="AU162" s="189" t="s">
        <v>81</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184</v>
      </c>
      <c r="BM162" s="189" t="s">
        <v>1145</v>
      </c>
    </row>
    <row r="163" spans="2:65" s="1" customFormat="1" ht="16.5" customHeight="1">
      <c r="B163" s="177"/>
      <c r="C163" s="178" t="s">
        <v>731</v>
      </c>
      <c r="D163" s="178" t="s">
        <v>179</v>
      </c>
      <c r="E163" s="179" t="s">
        <v>4416</v>
      </c>
      <c r="F163" s="180" t="s">
        <v>4728</v>
      </c>
      <c r="G163" s="181" t="s">
        <v>3930</v>
      </c>
      <c r="H163" s="182">
        <v>2</v>
      </c>
      <c r="I163" s="183"/>
      <c r="J163" s="184">
        <f>ROUND(I163*H163,2)</f>
        <v>0</v>
      </c>
      <c r="K163" s="180" t="s">
        <v>3</v>
      </c>
      <c r="L163" s="37"/>
      <c r="M163" s="185" t="s">
        <v>3</v>
      </c>
      <c r="N163" s="186" t="s">
        <v>43</v>
      </c>
      <c r="O163" s="70"/>
      <c r="P163" s="187">
        <f>O163*H163</f>
        <v>0</v>
      </c>
      <c r="Q163" s="187">
        <v>0</v>
      </c>
      <c r="R163" s="187">
        <f>Q163*H163</f>
        <v>0</v>
      </c>
      <c r="S163" s="187">
        <v>0</v>
      </c>
      <c r="T163" s="188">
        <f>S163*H163</f>
        <v>0</v>
      </c>
      <c r="AR163" s="189" t="s">
        <v>184</v>
      </c>
      <c r="AT163" s="189" t="s">
        <v>179</v>
      </c>
      <c r="AU163" s="189" t="s">
        <v>81</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184</v>
      </c>
      <c r="BM163" s="189" t="s">
        <v>1156</v>
      </c>
    </row>
    <row r="164" spans="2:65" s="1" customFormat="1" ht="16.5" customHeight="1">
      <c r="B164" s="177"/>
      <c r="C164" s="178" t="s">
        <v>826</v>
      </c>
      <c r="D164" s="178" t="s">
        <v>179</v>
      </c>
      <c r="E164" s="179" t="s">
        <v>4418</v>
      </c>
      <c r="F164" s="180" t="s">
        <v>4729</v>
      </c>
      <c r="G164" s="181" t="s">
        <v>3930</v>
      </c>
      <c r="H164" s="182">
        <v>2</v>
      </c>
      <c r="I164" s="183"/>
      <c r="J164" s="184">
        <f>ROUND(I164*H164,2)</f>
        <v>0</v>
      </c>
      <c r="K164" s="180" t="s">
        <v>3</v>
      </c>
      <c r="L164" s="37"/>
      <c r="M164" s="185" t="s">
        <v>3</v>
      </c>
      <c r="N164" s="186" t="s">
        <v>43</v>
      </c>
      <c r="O164" s="70"/>
      <c r="P164" s="187">
        <f>O164*H164</f>
        <v>0</v>
      </c>
      <c r="Q164" s="187">
        <v>0</v>
      </c>
      <c r="R164" s="187">
        <f>Q164*H164</f>
        <v>0</v>
      </c>
      <c r="S164" s="187">
        <v>0</v>
      </c>
      <c r="T164" s="188">
        <f>S164*H164</f>
        <v>0</v>
      </c>
      <c r="AR164" s="189" t="s">
        <v>184</v>
      </c>
      <c r="AT164" s="189" t="s">
        <v>179</v>
      </c>
      <c r="AU164" s="189" t="s">
        <v>81</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184</v>
      </c>
      <c r="BM164" s="189" t="s">
        <v>1176</v>
      </c>
    </row>
    <row r="165" spans="2:65" s="1" customFormat="1" ht="16.5" customHeight="1">
      <c r="B165" s="177"/>
      <c r="C165" s="178" t="s">
        <v>832</v>
      </c>
      <c r="D165" s="178" t="s">
        <v>179</v>
      </c>
      <c r="E165" s="179" t="s">
        <v>4288</v>
      </c>
      <c r="F165" s="180" t="s">
        <v>4730</v>
      </c>
      <c r="G165" s="181" t="s">
        <v>3930</v>
      </c>
      <c r="H165" s="182">
        <v>4</v>
      </c>
      <c r="I165" s="183"/>
      <c r="J165" s="184">
        <f>ROUND(I165*H165,2)</f>
        <v>0</v>
      </c>
      <c r="K165" s="180" t="s">
        <v>3</v>
      </c>
      <c r="L165" s="37"/>
      <c r="M165" s="185" t="s">
        <v>3</v>
      </c>
      <c r="N165" s="186" t="s">
        <v>43</v>
      </c>
      <c r="O165" s="70"/>
      <c r="P165" s="187">
        <f>O165*H165</f>
        <v>0</v>
      </c>
      <c r="Q165" s="187">
        <v>0</v>
      </c>
      <c r="R165" s="187">
        <f>Q165*H165</f>
        <v>0</v>
      </c>
      <c r="S165" s="187">
        <v>0</v>
      </c>
      <c r="T165" s="188">
        <f>S165*H165</f>
        <v>0</v>
      </c>
      <c r="AR165" s="189" t="s">
        <v>184</v>
      </c>
      <c r="AT165" s="189" t="s">
        <v>179</v>
      </c>
      <c r="AU165" s="189" t="s">
        <v>81</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184</v>
      </c>
      <c r="BM165" s="189" t="s">
        <v>1199</v>
      </c>
    </row>
    <row r="166" spans="2:65" s="1" customFormat="1" ht="16.5" customHeight="1">
      <c r="B166" s="177"/>
      <c r="C166" s="178" t="s">
        <v>836</v>
      </c>
      <c r="D166" s="178" t="s">
        <v>179</v>
      </c>
      <c r="E166" s="179" t="s">
        <v>4486</v>
      </c>
      <c r="F166" s="180" t="s">
        <v>4731</v>
      </c>
      <c r="G166" s="181" t="s">
        <v>3930</v>
      </c>
      <c r="H166" s="182">
        <v>36</v>
      </c>
      <c r="I166" s="183"/>
      <c r="J166" s="184">
        <f>ROUND(I166*H166,2)</f>
        <v>0</v>
      </c>
      <c r="K166" s="180" t="s">
        <v>3</v>
      </c>
      <c r="L166" s="37"/>
      <c r="M166" s="185" t="s">
        <v>3</v>
      </c>
      <c r="N166" s="186" t="s">
        <v>43</v>
      </c>
      <c r="O166" s="70"/>
      <c r="P166" s="187">
        <f>O166*H166</f>
        <v>0</v>
      </c>
      <c r="Q166" s="187">
        <v>0</v>
      </c>
      <c r="R166" s="187">
        <f>Q166*H166</f>
        <v>0</v>
      </c>
      <c r="S166" s="187">
        <v>0</v>
      </c>
      <c r="T166" s="188">
        <f>S166*H166</f>
        <v>0</v>
      </c>
      <c r="AR166" s="189" t="s">
        <v>184</v>
      </c>
      <c r="AT166" s="189" t="s">
        <v>179</v>
      </c>
      <c r="AU166" s="189" t="s">
        <v>81</v>
      </c>
      <c r="AY166" s="18" t="s">
        <v>177</v>
      </c>
      <c r="BE166" s="190">
        <f>IF(N166="základní",J166,0)</f>
        <v>0</v>
      </c>
      <c r="BF166" s="190">
        <f>IF(N166="snížená",J166,0)</f>
        <v>0</v>
      </c>
      <c r="BG166" s="190">
        <f>IF(N166="zákl. přenesená",J166,0)</f>
        <v>0</v>
      </c>
      <c r="BH166" s="190">
        <f>IF(N166="sníž. přenesená",J166,0)</f>
        <v>0</v>
      </c>
      <c r="BI166" s="190">
        <f>IF(N166="nulová",J166,0)</f>
        <v>0</v>
      </c>
      <c r="BJ166" s="18" t="s">
        <v>79</v>
      </c>
      <c r="BK166" s="190">
        <f>ROUND(I166*H166,2)</f>
        <v>0</v>
      </c>
      <c r="BL166" s="18" t="s">
        <v>184</v>
      </c>
      <c r="BM166" s="189" t="s">
        <v>1209</v>
      </c>
    </row>
    <row r="167" spans="2:65" s="1" customFormat="1" ht="16.5" customHeight="1">
      <c r="B167" s="177"/>
      <c r="C167" s="178" t="s">
        <v>841</v>
      </c>
      <c r="D167" s="178" t="s">
        <v>179</v>
      </c>
      <c r="E167" s="179" t="s">
        <v>4488</v>
      </c>
      <c r="F167" s="180" t="s">
        <v>4732</v>
      </c>
      <c r="G167" s="181" t="s">
        <v>3930</v>
      </c>
      <c r="H167" s="182">
        <v>150</v>
      </c>
      <c r="I167" s="183"/>
      <c r="J167" s="184">
        <f>ROUND(I167*H167,2)</f>
        <v>0</v>
      </c>
      <c r="K167" s="180" t="s">
        <v>3</v>
      </c>
      <c r="L167" s="37"/>
      <c r="M167" s="185" t="s">
        <v>3</v>
      </c>
      <c r="N167" s="186" t="s">
        <v>43</v>
      </c>
      <c r="O167" s="70"/>
      <c r="P167" s="187">
        <f>O167*H167</f>
        <v>0</v>
      </c>
      <c r="Q167" s="187">
        <v>0</v>
      </c>
      <c r="R167" s="187">
        <f>Q167*H167</f>
        <v>0</v>
      </c>
      <c r="S167" s="187">
        <v>0</v>
      </c>
      <c r="T167" s="188">
        <f>S167*H167</f>
        <v>0</v>
      </c>
      <c r="AR167" s="189" t="s">
        <v>184</v>
      </c>
      <c r="AT167" s="189" t="s">
        <v>179</v>
      </c>
      <c r="AU167" s="189" t="s">
        <v>81</v>
      </c>
      <c r="AY167" s="18" t="s">
        <v>177</v>
      </c>
      <c r="BE167" s="190">
        <f>IF(N167="základní",J167,0)</f>
        <v>0</v>
      </c>
      <c r="BF167" s="190">
        <f>IF(N167="snížená",J167,0)</f>
        <v>0</v>
      </c>
      <c r="BG167" s="190">
        <f>IF(N167="zákl. přenesená",J167,0)</f>
        <v>0</v>
      </c>
      <c r="BH167" s="190">
        <f>IF(N167="sníž. přenesená",J167,0)</f>
        <v>0</v>
      </c>
      <c r="BI167" s="190">
        <f>IF(N167="nulová",J167,0)</f>
        <v>0</v>
      </c>
      <c r="BJ167" s="18" t="s">
        <v>79</v>
      </c>
      <c r="BK167" s="190">
        <f>ROUND(I167*H167,2)</f>
        <v>0</v>
      </c>
      <c r="BL167" s="18" t="s">
        <v>184</v>
      </c>
      <c r="BM167" s="189" t="s">
        <v>1243</v>
      </c>
    </row>
    <row r="168" spans="2:65" s="1" customFormat="1" ht="16.5" customHeight="1">
      <c r="B168" s="177"/>
      <c r="C168" s="178" t="s">
        <v>847</v>
      </c>
      <c r="D168" s="178" t="s">
        <v>179</v>
      </c>
      <c r="E168" s="179" t="s">
        <v>1145</v>
      </c>
      <c r="F168" s="180" t="s">
        <v>4733</v>
      </c>
      <c r="G168" s="181" t="s">
        <v>3930</v>
      </c>
      <c r="H168" s="182">
        <v>1</v>
      </c>
      <c r="I168" s="183"/>
      <c r="J168" s="184">
        <f>ROUND(I168*H168,2)</f>
        <v>0</v>
      </c>
      <c r="K168" s="180" t="s">
        <v>3</v>
      </c>
      <c r="L168" s="37"/>
      <c r="M168" s="185" t="s">
        <v>3</v>
      </c>
      <c r="N168" s="186" t="s">
        <v>43</v>
      </c>
      <c r="O168" s="70"/>
      <c r="P168" s="187">
        <f>O168*H168</f>
        <v>0</v>
      </c>
      <c r="Q168" s="187">
        <v>0</v>
      </c>
      <c r="R168" s="187">
        <f>Q168*H168</f>
        <v>0</v>
      </c>
      <c r="S168" s="187">
        <v>0</v>
      </c>
      <c r="T168" s="188">
        <f>S168*H168</f>
        <v>0</v>
      </c>
      <c r="AR168" s="189" t="s">
        <v>184</v>
      </c>
      <c r="AT168" s="189" t="s">
        <v>179</v>
      </c>
      <c r="AU168" s="189" t="s">
        <v>81</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184</v>
      </c>
      <c r="BM168" s="189" t="s">
        <v>1263</v>
      </c>
    </row>
    <row r="169" spans="2:63" s="11" customFormat="1" ht="22.8" customHeight="1">
      <c r="B169" s="164"/>
      <c r="D169" s="165" t="s">
        <v>71</v>
      </c>
      <c r="E169" s="175" t="s">
        <v>3926</v>
      </c>
      <c r="F169" s="175" t="s">
        <v>4316</v>
      </c>
      <c r="I169" s="167"/>
      <c r="J169" s="176">
        <f>BK169</f>
        <v>0</v>
      </c>
      <c r="L169" s="164"/>
      <c r="M169" s="169"/>
      <c r="N169" s="170"/>
      <c r="O169" s="170"/>
      <c r="P169" s="171">
        <f>SUM(P170:P175)</f>
        <v>0</v>
      </c>
      <c r="Q169" s="170"/>
      <c r="R169" s="171">
        <f>SUM(R170:R175)</f>
        <v>0</v>
      </c>
      <c r="S169" s="170"/>
      <c r="T169" s="172">
        <f>SUM(T170:T175)</f>
        <v>0</v>
      </c>
      <c r="AR169" s="165" t="s">
        <v>79</v>
      </c>
      <c r="AT169" s="173" t="s">
        <v>71</v>
      </c>
      <c r="AU169" s="173" t="s">
        <v>79</v>
      </c>
      <c r="AY169" s="165" t="s">
        <v>177</v>
      </c>
      <c r="BK169" s="174">
        <f>SUM(BK170:BK175)</f>
        <v>0</v>
      </c>
    </row>
    <row r="170" spans="2:65" s="1" customFormat="1" ht="16.5" customHeight="1">
      <c r="B170" s="177"/>
      <c r="C170" s="178" t="s">
        <v>851</v>
      </c>
      <c r="D170" s="178" t="s">
        <v>179</v>
      </c>
      <c r="E170" s="179" t="s">
        <v>4421</v>
      </c>
      <c r="F170" s="180" t="s">
        <v>4734</v>
      </c>
      <c r="G170" s="181" t="s">
        <v>3930</v>
      </c>
      <c r="H170" s="182">
        <v>186</v>
      </c>
      <c r="I170" s="183"/>
      <c r="J170" s="184">
        <f>ROUND(I170*H170,2)</f>
        <v>0</v>
      </c>
      <c r="K170" s="180" t="s">
        <v>3</v>
      </c>
      <c r="L170" s="37"/>
      <c r="M170" s="185" t="s">
        <v>3</v>
      </c>
      <c r="N170" s="186" t="s">
        <v>43</v>
      </c>
      <c r="O170" s="70"/>
      <c r="P170" s="187">
        <f>O170*H170</f>
        <v>0</v>
      </c>
      <c r="Q170" s="187">
        <v>0</v>
      </c>
      <c r="R170" s="187">
        <f>Q170*H170</f>
        <v>0</v>
      </c>
      <c r="S170" s="187">
        <v>0</v>
      </c>
      <c r="T170" s="188">
        <f>S170*H170</f>
        <v>0</v>
      </c>
      <c r="AR170" s="189" t="s">
        <v>184</v>
      </c>
      <c r="AT170" s="189" t="s">
        <v>179</v>
      </c>
      <c r="AU170" s="189" t="s">
        <v>81</v>
      </c>
      <c r="AY170" s="18" t="s">
        <v>177</v>
      </c>
      <c r="BE170" s="190">
        <f>IF(N170="základní",J170,0)</f>
        <v>0</v>
      </c>
      <c r="BF170" s="190">
        <f>IF(N170="snížená",J170,0)</f>
        <v>0</v>
      </c>
      <c r="BG170" s="190">
        <f>IF(N170="zákl. přenesená",J170,0)</f>
        <v>0</v>
      </c>
      <c r="BH170" s="190">
        <f>IF(N170="sníž. přenesená",J170,0)</f>
        <v>0</v>
      </c>
      <c r="BI170" s="190">
        <f>IF(N170="nulová",J170,0)</f>
        <v>0</v>
      </c>
      <c r="BJ170" s="18" t="s">
        <v>79</v>
      </c>
      <c r="BK170" s="190">
        <f>ROUND(I170*H170,2)</f>
        <v>0</v>
      </c>
      <c r="BL170" s="18" t="s">
        <v>184</v>
      </c>
      <c r="BM170" s="189" t="s">
        <v>1274</v>
      </c>
    </row>
    <row r="171" spans="2:65" s="1" customFormat="1" ht="16.5" customHeight="1">
      <c r="B171" s="177"/>
      <c r="C171" s="178" t="s">
        <v>855</v>
      </c>
      <c r="D171" s="178" t="s">
        <v>179</v>
      </c>
      <c r="E171" s="179" t="s">
        <v>4423</v>
      </c>
      <c r="F171" s="180" t="s">
        <v>4735</v>
      </c>
      <c r="G171" s="181" t="s">
        <v>4315</v>
      </c>
      <c r="H171" s="182">
        <v>1</v>
      </c>
      <c r="I171" s="183"/>
      <c r="J171" s="184">
        <f>ROUND(I171*H171,2)</f>
        <v>0</v>
      </c>
      <c r="K171" s="180" t="s">
        <v>3</v>
      </c>
      <c r="L171" s="37"/>
      <c r="M171" s="185" t="s">
        <v>3</v>
      </c>
      <c r="N171" s="186" t="s">
        <v>43</v>
      </c>
      <c r="O171" s="70"/>
      <c r="P171" s="187">
        <f>O171*H171</f>
        <v>0</v>
      </c>
      <c r="Q171" s="187">
        <v>0</v>
      </c>
      <c r="R171" s="187">
        <f>Q171*H171</f>
        <v>0</v>
      </c>
      <c r="S171" s="187">
        <v>0</v>
      </c>
      <c r="T171" s="188">
        <f>S171*H171</f>
        <v>0</v>
      </c>
      <c r="AR171" s="189" t="s">
        <v>184</v>
      </c>
      <c r="AT171" s="189" t="s">
        <v>179</v>
      </c>
      <c r="AU171" s="189" t="s">
        <v>81</v>
      </c>
      <c r="AY171" s="18" t="s">
        <v>177</v>
      </c>
      <c r="BE171" s="190">
        <f>IF(N171="základní",J171,0)</f>
        <v>0</v>
      </c>
      <c r="BF171" s="190">
        <f>IF(N171="snížená",J171,0)</f>
        <v>0</v>
      </c>
      <c r="BG171" s="190">
        <f>IF(N171="zákl. přenesená",J171,0)</f>
        <v>0</v>
      </c>
      <c r="BH171" s="190">
        <f>IF(N171="sníž. přenesená",J171,0)</f>
        <v>0</v>
      </c>
      <c r="BI171" s="190">
        <f>IF(N171="nulová",J171,0)</f>
        <v>0</v>
      </c>
      <c r="BJ171" s="18" t="s">
        <v>79</v>
      </c>
      <c r="BK171" s="190">
        <f>ROUND(I171*H171,2)</f>
        <v>0</v>
      </c>
      <c r="BL171" s="18" t="s">
        <v>184</v>
      </c>
      <c r="BM171" s="189" t="s">
        <v>1303</v>
      </c>
    </row>
    <row r="172" spans="2:65" s="1" customFormat="1" ht="16.5" customHeight="1">
      <c r="B172" s="177"/>
      <c r="C172" s="178" t="s">
        <v>861</v>
      </c>
      <c r="D172" s="178" t="s">
        <v>179</v>
      </c>
      <c r="E172" s="179" t="s">
        <v>4317</v>
      </c>
      <c r="F172" s="180" t="s">
        <v>4736</v>
      </c>
      <c r="G172" s="181" t="s">
        <v>3930</v>
      </c>
      <c r="H172" s="182">
        <v>36</v>
      </c>
      <c r="I172" s="183"/>
      <c r="J172" s="184">
        <f>ROUND(I172*H172,2)</f>
        <v>0</v>
      </c>
      <c r="K172" s="180" t="s">
        <v>3</v>
      </c>
      <c r="L172" s="37"/>
      <c r="M172" s="185" t="s">
        <v>3</v>
      </c>
      <c r="N172" s="186" t="s">
        <v>43</v>
      </c>
      <c r="O172" s="70"/>
      <c r="P172" s="187">
        <f>O172*H172</f>
        <v>0</v>
      </c>
      <c r="Q172" s="187">
        <v>0</v>
      </c>
      <c r="R172" s="187">
        <f>Q172*H172</f>
        <v>0</v>
      </c>
      <c r="S172" s="187">
        <v>0</v>
      </c>
      <c r="T172" s="188">
        <f>S172*H172</f>
        <v>0</v>
      </c>
      <c r="AR172" s="189" t="s">
        <v>184</v>
      </c>
      <c r="AT172" s="189" t="s">
        <v>179</v>
      </c>
      <c r="AU172" s="189" t="s">
        <v>81</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184</v>
      </c>
      <c r="BM172" s="189" t="s">
        <v>1314</v>
      </c>
    </row>
    <row r="173" spans="2:65" s="1" customFormat="1" ht="16.5" customHeight="1">
      <c r="B173" s="177"/>
      <c r="C173" s="178" t="s">
        <v>870</v>
      </c>
      <c r="D173" s="178" t="s">
        <v>179</v>
      </c>
      <c r="E173" s="179" t="s">
        <v>4427</v>
      </c>
      <c r="F173" s="180" t="s">
        <v>4737</v>
      </c>
      <c r="G173" s="181" t="s">
        <v>3930</v>
      </c>
      <c r="H173" s="182">
        <v>150</v>
      </c>
      <c r="I173" s="183"/>
      <c r="J173" s="184">
        <f>ROUND(I173*H173,2)</f>
        <v>0</v>
      </c>
      <c r="K173" s="180" t="s">
        <v>3</v>
      </c>
      <c r="L173" s="37"/>
      <c r="M173" s="185" t="s">
        <v>3</v>
      </c>
      <c r="N173" s="186" t="s">
        <v>43</v>
      </c>
      <c r="O173" s="70"/>
      <c r="P173" s="187">
        <f>O173*H173</f>
        <v>0</v>
      </c>
      <c r="Q173" s="187">
        <v>0</v>
      </c>
      <c r="R173" s="187">
        <f>Q173*H173</f>
        <v>0</v>
      </c>
      <c r="S173" s="187">
        <v>0</v>
      </c>
      <c r="T173" s="188">
        <f>S173*H173</f>
        <v>0</v>
      </c>
      <c r="AR173" s="189" t="s">
        <v>184</v>
      </c>
      <c r="AT173" s="189" t="s">
        <v>179</v>
      </c>
      <c r="AU173" s="189" t="s">
        <v>81</v>
      </c>
      <c r="AY173" s="18" t="s">
        <v>177</v>
      </c>
      <c r="BE173" s="190">
        <f>IF(N173="základní",J173,0)</f>
        <v>0</v>
      </c>
      <c r="BF173" s="190">
        <f>IF(N173="snížená",J173,0)</f>
        <v>0</v>
      </c>
      <c r="BG173" s="190">
        <f>IF(N173="zákl. přenesená",J173,0)</f>
        <v>0</v>
      </c>
      <c r="BH173" s="190">
        <f>IF(N173="sníž. přenesená",J173,0)</f>
        <v>0</v>
      </c>
      <c r="BI173" s="190">
        <f>IF(N173="nulová",J173,0)</f>
        <v>0</v>
      </c>
      <c r="BJ173" s="18" t="s">
        <v>79</v>
      </c>
      <c r="BK173" s="190">
        <f>ROUND(I173*H173,2)</f>
        <v>0</v>
      </c>
      <c r="BL173" s="18" t="s">
        <v>184</v>
      </c>
      <c r="BM173" s="189" t="s">
        <v>1331</v>
      </c>
    </row>
    <row r="174" spans="2:65" s="1" customFormat="1" ht="16.5" customHeight="1">
      <c r="B174" s="177"/>
      <c r="C174" s="178" t="s">
        <v>875</v>
      </c>
      <c r="D174" s="178" t="s">
        <v>179</v>
      </c>
      <c r="E174" s="179" t="s">
        <v>4429</v>
      </c>
      <c r="F174" s="180" t="s">
        <v>4738</v>
      </c>
      <c r="G174" s="181" t="s">
        <v>3930</v>
      </c>
      <c r="H174" s="182">
        <v>1</v>
      </c>
      <c r="I174" s="183"/>
      <c r="J174" s="184">
        <f>ROUND(I174*H174,2)</f>
        <v>0</v>
      </c>
      <c r="K174" s="180" t="s">
        <v>3</v>
      </c>
      <c r="L174" s="37"/>
      <c r="M174" s="185" t="s">
        <v>3</v>
      </c>
      <c r="N174" s="186" t="s">
        <v>43</v>
      </c>
      <c r="O174" s="70"/>
      <c r="P174" s="187">
        <f>O174*H174</f>
        <v>0</v>
      </c>
      <c r="Q174" s="187">
        <v>0</v>
      </c>
      <c r="R174" s="187">
        <f>Q174*H174</f>
        <v>0</v>
      </c>
      <c r="S174" s="187">
        <v>0</v>
      </c>
      <c r="T174" s="188">
        <f>S174*H174</f>
        <v>0</v>
      </c>
      <c r="AR174" s="189" t="s">
        <v>184</v>
      </c>
      <c r="AT174" s="189" t="s">
        <v>179</v>
      </c>
      <c r="AU174" s="189" t="s">
        <v>81</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184</v>
      </c>
      <c r="BM174" s="189" t="s">
        <v>1341</v>
      </c>
    </row>
    <row r="175" spans="2:65" s="1" customFormat="1" ht="16.5" customHeight="1">
      <c r="B175" s="177"/>
      <c r="C175" s="178" t="s">
        <v>879</v>
      </c>
      <c r="D175" s="178" t="s">
        <v>179</v>
      </c>
      <c r="E175" s="179" t="s">
        <v>4431</v>
      </c>
      <c r="F175" s="180" t="s">
        <v>4739</v>
      </c>
      <c r="G175" s="181" t="s">
        <v>4315</v>
      </c>
      <c r="H175" s="182">
        <v>1</v>
      </c>
      <c r="I175" s="183"/>
      <c r="J175" s="184">
        <f>ROUND(I175*H175,2)</f>
        <v>0</v>
      </c>
      <c r="K175" s="180" t="s">
        <v>3</v>
      </c>
      <c r="L175" s="37"/>
      <c r="M175" s="185" t="s">
        <v>3</v>
      </c>
      <c r="N175" s="186" t="s">
        <v>43</v>
      </c>
      <c r="O175" s="70"/>
      <c r="P175" s="187">
        <f>O175*H175</f>
        <v>0</v>
      </c>
      <c r="Q175" s="187">
        <v>0</v>
      </c>
      <c r="R175" s="187">
        <f>Q175*H175</f>
        <v>0</v>
      </c>
      <c r="S175" s="187">
        <v>0</v>
      </c>
      <c r="T175" s="188">
        <f>S175*H175</f>
        <v>0</v>
      </c>
      <c r="AR175" s="189" t="s">
        <v>184</v>
      </c>
      <c r="AT175" s="189" t="s">
        <v>179</v>
      </c>
      <c r="AU175" s="189" t="s">
        <v>81</v>
      </c>
      <c r="AY175" s="18" t="s">
        <v>177</v>
      </c>
      <c r="BE175" s="190">
        <f>IF(N175="základní",J175,0)</f>
        <v>0</v>
      </c>
      <c r="BF175" s="190">
        <f>IF(N175="snížená",J175,0)</f>
        <v>0</v>
      </c>
      <c r="BG175" s="190">
        <f>IF(N175="zákl. přenesená",J175,0)</f>
        <v>0</v>
      </c>
      <c r="BH175" s="190">
        <f>IF(N175="sníž. přenesená",J175,0)</f>
        <v>0</v>
      </c>
      <c r="BI175" s="190">
        <f>IF(N175="nulová",J175,0)</f>
        <v>0</v>
      </c>
      <c r="BJ175" s="18" t="s">
        <v>79</v>
      </c>
      <c r="BK175" s="190">
        <f>ROUND(I175*H175,2)</f>
        <v>0</v>
      </c>
      <c r="BL175" s="18" t="s">
        <v>184</v>
      </c>
      <c r="BM175" s="189" t="s">
        <v>1448</v>
      </c>
    </row>
    <row r="176" spans="2:63" s="11" customFormat="1" ht="22.8" customHeight="1">
      <c r="B176" s="164"/>
      <c r="D176" s="165" t="s">
        <v>71</v>
      </c>
      <c r="E176" s="175" t="s">
        <v>3967</v>
      </c>
      <c r="F176" s="175" t="s">
        <v>4356</v>
      </c>
      <c r="I176" s="167"/>
      <c r="J176" s="176">
        <f>BK176</f>
        <v>0</v>
      </c>
      <c r="L176" s="164"/>
      <c r="M176" s="169"/>
      <c r="N176" s="170"/>
      <c r="O176" s="170"/>
      <c r="P176" s="171">
        <f>SUM(P177:P180)</f>
        <v>0</v>
      </c>
      <c r="Q176" s="170"/>
      <c r="R176" s="171">
        <f>SUM(R177:R180)</f>
        <v>0</v>
      </c>
      <c r="S176" s="170"/>
      <c r="T176" s="172">
        <f>SUM(T177:T180)</f>
        <v>0</v>
      </c>
      <c r="AR176" s="165" t="s">
        <v>79</v>
      </c>
      <c r="AT176" s="173" t="s">
        <v>71</v>
      </c>
      <c r="AU176" s="173" t="s">
        <v>79</v>
      </c>
      <c r="AY176" s="165" t="s">
        <v>177</v>
      </c>
      <c r="BK176" s="174">
        <f>SUM(BK177:BK180)</f>
        <v>0</v>
      </c>
    </row>
    <row r="177" spans="2:65" s="1" customFormat="1" ht="16.5" customHeight="1">
      <c r="B177" s="177"/>
      <c r="C177" s="178" t="s">
        <v>895</v>
      </c>
      <c r="D177" s="178" t="s">
        <v>179</v>
      </c>
      <c r="E177" s="179" t="s">
        <v>4434</v>
      </c>
      <c r="F177" s="180" t="s">
        <v>4740</v>
      </c>
      <c r="G177" s="181" t="s">
        <v>494</v>
      </c>
      <c r="H177" s="182">
        <v>1700</v>
      </c>
      <c r="I177" s="183"/>
      <c r="J177" s="184">
        <f>ROUND(I177*H177,2)</f>
        <v>0</v>
      </c>
      <c r="K177" s="180" t="s">
        <v>3</v>
      </c>
      <c r="L177" s="37"/>
      <c r="M177" s="185" t="s">
        <v>3</v>
      </c>
      <c r="N177" s="186" t="s">
        <v>43</v>
      </c>
      <c r="O177" s="70"/>
      <c r="P177" s="187">
        <f>O177*H177</f>
        <v>0</v>
      </c>
      <c r="Q177" s="187">
        <v>0</v>
      </c>
      <c r="R177" s="187">
        <f>Q177*H177</f>
        <v>0</v>
      </c>
      <c r="S177" s="187">
        <v>0</v>
      </c>
      <c r="T177" s="188">
        <f>S177*H177</f>
        <v>0</v>
      </c>
      <c r="AR177" s="189" t="s">
        <v>184</v>
      </c>
      <c r="AT177" s="189" t="s">
        <v>179</v>
      </c>
      <c r="AU177" s="189" t="s">
        <v>81</v>
      </c>
      <c r="AY177" s="18" t="s">
        <v>177</v>
      </c>
      <c r="BE177" s="190">
        <f>IF(N177="základní",J177,0)</f>
        <v>0</v>
      </c>
      <c r="BF177" s="190">
        <f>IF(N177="snížená",J177,0)</f>
        <v>0</v>
      </c>
      <c r="BG177" s="190">
        <f>IF(N177="zákl. přenesená",J177,0)</f>
        <v>0</v>
      </c>
      <c r="BH177" s="190">
        <f>IF(N177="sníž. přenesená",J177,0)</f>
        <v>0</v>
      </c>
      <c r="BI177" s="190">
        <f>IF(N177="nulová",J177,0)</f>
        <v>0</v>
      </c>
      <c r="BJ177" s="18" t="s">
        <v>79</v>
      </c>
      <c r="BK177" s="190">
        <f>ROUND(I177*H177,2)</f>
        <v>0</v>
      </c>
      <c r="BL177" s="18" t="s">
        <v>184</v>
      </c>
      <c r="BM177" s="189" t="s">
        <v>1460</v>
      </c>
    </row>
    <row r="178" spans="2:65" s="1" customFormat="1" ht="16.5" customHeight="1">
      <c r="B178" s="177"/>
      <c r="C178" s="178" t="s">
        <v>909</v>
      </c>
      <c r="D178" s="178" t="s">
        <v>179</v>
      </c>
      <c r="E178" s="179" t="s">
        <v>4345</v>
      </c>
      <c r="F178" s="180" t="s">
        <v>4741</v>
      </c>
      <c r="G178" s="181" t="s">
        <v>494</v>
      </c>
      <c r="H178" s="182">
        <v>350</v>
      </c>
      <c r="I178" s="183"/>
      <c r="J178" s="184">
        <f>ROUND(I178*H178,2)</f>
        <v>0</v>
      </c>
      <c r="K178" s="180" t="s">
        <v>3</v>
      </c>
      <c r="L178" s="37"/>
      <c r="M178" s="185" t="s">
        <v>3</v>
      </c>
      <c r="N178" s="186" t="s">
        <v>43</v>
      </c>
      <c r="O178" s="70"/>
      <c r="P178" s="187">
        <f>O178*H178</f>
        <v>0</v>
      </c>
      <c r="Q178" s="187">
        <v>0</v>
      </c>
      <c r="R178" s="187">
        <f>Q178*H178</f>
        <v>0</v>
      </c>
      <c r="S178" s="187">
        <v>0</v>
      </c>
      <c r="T178" s="188">
        <f>S178*H178</f>
        <v>0</v>
      </c>
      <c r="AR178" s="189" t="s">
        <v>184</v>
      </c>
      <c r="AT178" s="189" t="s">
        <v>179</v>
      </c>
      <c r="AU178" s="189" t="s">
        <v>81</v>
      </c>
      <c r="AY178" s="18" t="s">
        <v>177</v>
      </c>
      <c r="BE178" s="190">
        <f>IF(N178="základní",J178,0)</f>
        <v>0</v>
      </c>
      <c r="BF178" s="190">
        <f>IF(N178="snížená",J178,0)</f>
        <v>0</v>
      </c>
      <c r="BG178" s="190">
        <f>IF(N178="zákl. přenesená",J178,0)</f>
        <v>0</v>
      </c>
      <c r="BH178" s="190">
        <f>IF(N178="sníž. přenesená",J178,0)</f>
        <v>0</v>
      </c>
      <c r="BI178" s="190">
        <f>IF(N178="nulová",J178,0)</f>
        <v>0</v>
      </c>
      <c r="BJ178" s="18" t="s">
        <v>79</v>
      </c>
      <c r="BK178" s="190">
        <f>ROUND(I178*H178,2)</f>
        <v>0</v>
      </c>
      <c r="BL178" s="18" t="s">
        <v>184</v>
      </c>
      <c r="BM178" s="189" t="s">
        <v>1471</v>
      </c>
    </row>
    <row r="179" spans="2:65" s="1" customFormat="1" ht="16.5" customHeight="1">
      <c r="B179" s="177"/>
      <c r="C179" s="178" t="s">
        <v>914</v>
      </c>
      <c r="D179" s="178" t="s">
        <v>179</v>
      </c>
      <c r="E179" s="179" t="s">
        <v>4438</v>
      </c>
      <c r="F179" s="180" t="s">
        <v>4364</v>
      </c>
      <c r="G179" s="181" t="s">
        <v>494</v>
      </c>
      <c r="H179" s="182">
        <v>400</v>
      </c>
      <c r="I179" s="183"/>
      <c r="J179" s="184">
        <f>ROUND(I179*H179,2)</f>
        <v>0</v>
      </c>
      <c r="K179" s="180" t="s">
        <v>3</v>
      </c>
      <c r="L179" s="37"/>
      <c r="M179" s="185" t="s">
        <v>3</v>
      </c>
      <c r="N179" s="186" t="s">
        <v>43</v>
      </c>
      <c r="O179" s="70"/>
      <c r="P179" s="187">
        <f>O179*H179</f>
        <v>0</v>
      </c>
      <c r="Q179" s="187">
        <v>0</v>
      </c>
      <c r="R179" s="187">
        <f>Q179*H179</f>
        <v>0</v>
      </c>
      <c r="S179" s="187">
        <v>0</v>
      </c>
      <c r="T179" s="188">
        <f>S179*H179</f>
        <v>0</v>
      </c>
      <c r="AR179" s="189" t="s">
        <v>184</v>
      </c>
      <c r="AT179" s="189" t="s">
        <v>179</v>
      </c>
      <c r="AU179" s="189" t="s">
        <v>81</v>
      </c>
      <c r="AY179" s="18" t="s">
        <v>177</v>
      </c>
      <c r="BE179" s="190">
        <f>IF(N179="základní",J179,0)</f>
        <v>0</v>
      </c>
      <c r="BF179" s="190">
        <f>IF(N179="snížená",J179,0)</f>
        <v>0</v>
      </c>
      <c r="BG179" s="190">
        <f>IF(N179="zákl. přenesená",J179,0)</f>
        <v>0</v>
      </c>
      <c r="BH179" s="190">
        <f>IF(N179="sníž. přenesená",J179,0)</f>
        <v>0</v>
      </c>
      <c r="BI179" s="190">
        <f>IF(N179="nulová",J179,0)</f>
        <v>0</v>
      </c>
      <c r="BJ179" s="18" t="s">
        <v>79</v>
      </c>
      <c r="BK179" s="190">
        <f>ROUND(I179*H179,2)</f>
        <v>0</v>
      </c>
      <c r="BL179" s="18" t="s">
        <v>184</v>
      </c>
      <c r="BM179" s="189" t="s">
        <v>1482</v>
      </c>
    </row>
    <row r="180" spans="2:65" s="1" customFormat="1" ht="16.5" customHeight="1">
      <c r="B180" s="177"/>
      <c r="C180" s="178" t="s">
        <v>918</v>
      </c>
      <c r="D180" s="178" t="s">
        <v>179</v>
      </c>
      <c r="E180" s="179" t="s">
        <v>4742</v>
      </c>
      <c r="F180" s="180" t="s">
        <v>4445</v>
      </c>
      <c r="G180" s="181" t="s">
        <v>4315</v>
      </c>
      <c r="H180" s="182">
        <v>1</v>
      </c>
      <c r="I180" s="183"/>
      <c r="J180" s="184">
        <f>ROUND(I180*H180,2)</f>
        <v>0</v>
      </c>
      <c r="K180" s="180" t="s">
        <v>3</v>
      </c>
      <c r="L180" s="37"/>
      <c r="M180" s="185" t="s">
        <v>3</v>
      </c>
      <c r="N180" s="186" t="s">
        <v>43</v>
      </c>
      <c r="O180" s="70"/>
      <c r="P180" s="187">
        <f>O180*H180</f>
        <v>0</v>
      </c>
      <c r="Q180" s="187">
        <v>0</v>
      </c>
      <c r="R180" s="187">
        <f>Q180*H180</f>
        <v>0</v>
      </c>
      <c r="S180" s="187">
        <v>0</v>
      </c>
      <c r="T180" s="188">
        <f>S180*H180</f>
        <v>0</v>
      </c>
      <c r="AR180" s="189" t="s">
        <v>184</v>
      </c>
      <c r="AT180" s="189" t="s">
        <v>179</v>
      </c>
      <c r="AU180" s="189" t="s">
        <v>81</v>
      </c>
      <c r="AY180" s="18" t="s">
        <v>177</v>
      </c>
      <c r="BE180" s="190">
        <f>IF(N180="základní",J180,0)</f>
        <v>0</v>
      </c>
      <c r="BF180" s="190">
        <f>IF(N180="snížená",J180,0)</f>
        <v>0</v>
      </c>
      <c r="BG180" s="190">
        <f>IF(N180="zákl. přenesená",J180,0)</f>
        <v>0</v>
      </c>
      <c r="BH180" s="190">
        <f>IF(N180="sníž. přenesená",J180,0)</f>
        <v>0</v>
      </c>
      <c r="BI180" s="190">
        <f>IF(N180="nulová",J180,0)</f>
        <v>0</v>
      </c>
      <c r="BJ180" s="18" t="s">
        <v>79</v>
      </c>
      <c r="BK180" s="190">
        <f>ROUND(I180*H180,2)</f>
        <v>0</v>
      </c>
      <c r="BL180" s="18" t="s">
        <v>184</v>
      </c>
      <c r="BM180" s="189" t="s">
        <v>1491</v>
      </c>
    </row>
    <row r="181" spans="2:63" s="11" customFormat="1" ht="22.8" customHeight="1">
      <c r="B181" s="164"/>
      <c r="D181" s="165" t="s">
        <v>71</v>
      </c>
      <c r="E181" s="175" t="s">
        <v>4013</v>
      </c>
      <c r="F181" s="175" t="s">
        <v>4373</v>
      </c>
      <c r="I181" s="167"/>
      <c r="J181" s="176">
        <f>BK181</f>
        <v>0</v>
      </c>
      <c r="L181" s="164"/>
      <c r="M181" s="169"/>
      <c r="N181" s="170"/>
      <c r="O181" s="170"/>
      <c r="P181" s="171">
        <f>SUM(P182:P186)</f>
        <v>0</v>
      </c>
      <c r="Q181" s="170"/>
      <c r="R181" s="171">
        <f>SUM(R182:R186)</f>
        <v>0</v>
      </c>
      <c r="S181" s="170"/>
      <c r="T181" s="172">
        <f>SUM(T182:T186)</f>
        <v>0</v>
      </c>
      <c r="AR181" s="165" t="s">
        <v>79</v>
      </c>
      <c r="AT181" s="173" t="s">
        <v>71</v>
      </c>
      <c r="AU181" s="173" t="s">
        <v>79</v>
      </c>
      <c r="AY181" s="165" t="s">
        <v>177</v>
      </c>
      <c r="BK181" s="174">
        <f>SUM(BK182:BK186)</f>
        <v>0</v>
      </c>
    </row>
    <row r="182" spans="2:65" s="1" customFormat="1" ht="16.5" customHeight="1">
      <c r="B182" s="177"/>
      <c r="C182" s="178" t="s">
        <v>932</v>
      </c>
      <c r="D182" s="178" t="s">
        <v>179</v>
      </c>
      <c r="E182" s="179" t="s">
        <v>2850</v>
      </c>
      <c r="F182" s="180" t="s">
        <v>4375</v>
      </c>
      <c r="G182" s="181" t="s">
        <v>494</v>
      </c>
      <c r="H182" s="182">
        <v>1950</v>
      </c>
      <c r="I182" s="183"/>
      <c r="J182" s="184">
        <f>ROUND(I182*H182,2)</f>
        <v>0</v>
      </c>
      <c r="K182" s="180" t="s">
        <v>3</v>
      </c>
      <c r="L182" s="37"/>
      <c r="M182" s="185" t="s">
        <v>3</v>
      </c>
      <c r="N182" s="186" t="s">
        <v>43</v>
      </c>
      <c r="O182" s="70"/>
      <c r="P182" s="187">
        <f>O182*H182</f>
        <v>0</v>
      </c>
      <c r="Q182" s="187">
        <v>0</v>
      </c>
      <c r="R182" s="187">
        <f>Q182*H182</f>
        <v>0</v>
      </c>
      <c r="S182" s="187">
        <v>0</v>
      </c>
      <c r="T182" s="188">
        <f>S182*H182</f>
        <v>0</v>
      </c>
      <c r="AR182" s="189" t="s">
        <v>184</v>
      </c>
      <c r="AT182" s="189" t="s">
        <v>179</v>
      </c>
      <c r="AU182" s="189" t="s">
        <v>81</v>
      </c>
      <c r="AY182" s="18" t="s">
        <v>177</v>
      </c>
      <c r="BE182" s="190">
        <f>IF(N182="základní",J182,0)</f>
        <v>0</v>
      </c>
      <c r="BF182" s="190">
        <f>IF(N182="snížená",J182,0)</f>
        <v>0</v>
      </c>
      <c r="BG182" s="190">
        <f>IF(N182="zákl. přenesená",J182,0)</f>
        <v>0</v>
      </c>
      <c r="BH182" s="190">
        <f>IF(N182="sníž. přenesená",J182,0)</f>
        <v>0</v>
      </c>
      <c r="BI182" s="190">
        <f>IF(N182="nulová",J182,0)</f>
        <v>0</v>
      </c>
      <c r="BJ182" s="18" t="s">
        <v>79</v>
      </c>
      <c r="BK182" s="190">
        <f>ROUND(I182*H182,2)</f>
        <v>0</v>
      </c>
      <c r="BL182" s="18" t="s">
        <v>184</v>
      </c>
      <c r="BM182" s="189" t="s">
        <v>1499</v>
      </c>
    </row>
    <row r="183" spans="2:65" s="1" customFormat="1" ht="16.5" customHeight="1">
      <c r="B183" s="177"/>
      <c r="C183" s="178" t="s">
        <v>938</v>
      </c>
      <c r="D183" s="178" t="s">
        <v>179</v>
      </c>
      <c r="E183" s="179" t="s">
        <v>2855</v>
      </c>
      <c r="F183" s="180" t="s">
        <v>4709</v>
      </c>
      <c r="G183" s="181" t="s">
        <v>494</v>
      </c>
      <c r="H183" s="182">
        <v>1950</v>
      </c>
      <c r="I183" s="183"/>
      <c r="J183" s="184">
        <f>ROUND(I183*H183,2)</f>
        <v>0</v>
      </c>
      <c r="K183" s="180" t="s">
        <v>3</v>
      </c>
      <c r="L183" s="37"/>
      <c r="M183" s="185" t="s">
        <v>3</v>
      </c>
      <c r="N183" s="186" t="s">
        <v>43</v>
      </c>
      <c r="O183" s="70"/>
      <c r="P183" s="187">
        <f>O183*H183</f>
        <v>0</v>
      </c>
      <c r="Q183" s="187">
        <v>0</v>
      </c>
      <c r="R183" s="187">
        <f>Q183*H183</f>
        <v>0</v>
      </c>
      <c r="S183" s="187">
        <v>0</v>
      </c>
      <c r="T183" s="188">
        <f>S183*H183</f>
        <v>0</v>
      </c>
      <c r="AR183" s="189" t="s">
        <v>184</v>
      </c>
      <c r="AT183" s="189" t="s">
        <v>179</v>
      </c>
      <c r="AU183" s="189" t="s">
        <v>81</v>
      </c>
      <c r="AY183" s="18" t="s">
        <v>177</v>
      </c>
      <c r="BE183" s="190">
        <f>IF(N183="základní",J183,0)</f>
        <v>0</v>
      </c>
      <c r="BF183" s="190">
        <f>IF(N183="snížená",J183,0)</f>
        <v>0</v>
      </c>
      <c r="BG183" s="190">
        <f>IF(N183="zákl. přenesená",J183,0)</f>
        <v>0</v>
      </c>
      <c r="BH183" s="190">
        <f>IF(N183="sníž. přenesená",J183,0)</f>
        <v>0</v>
      </c>
      <c r="BI183" s="190">
        <f>IF(N183="nulová",J183,0)</f>
        <v>0</v>
      </c>
      <c r="BJ183" s="18" t="s">
        <v>79</v>
      </c>
      <c r="BK183" s="190">
        <f>ROUND(I183*H183,2)</f>
        <v>0</v>
      </c>
      <c r="BL183" s="18" t="s">
        <v>184</v>
      </c>
      <c r="BM183" s="189" t="s">
        <v>1511</v>
      </c>
    </row>
    <row r="184" spans="2:65" s="1" customFormat="1" ht="16.5" customHeight="1">
      <c r="B184" s="177"/>
      <c r="C184" s="178" t="s">
        <v>944</v>
      </c>
      <c r="D184" s="178" t="s">
        <v>179</v>
      </c>
      <c r="E184" s="179" t="s">
        <v>4450</v>
      </c>
      <c r="F184" s="180" t="s">
        <v>4386</v>
      </c>
      <c r="G184" s="181" t="s">
        <v>3930</v>
      </c>
      <c r="H184" s="182">
        <v>40</v>
      </c>
      <c r="I184" s="183"/>
      <c r="J184" s="184">
        <f>ROUND(I184*H184,2)</f>
        <v>0</v>
      </c>
      <c r="K184" s="180" t="s">
        <v>3</v>
      </c>
      <c r="L184" s="37"/>
      <c r="M184" s="185" t="s">
        <v>3</v>
      </c>
      <c r="N184" s="186" t="s">
        <v>43</v>
      </c>
      <c r="O184" s="70"/>
      <c r="P184" s="187">
        <f>O184*H184</f>
        <v>0</v>
      </c>
      <c r="Q184" s="187">
        <v>0</v>
      </c>
      <c r="R184" s="187">
        <f>Q184*H184</f>
        <v>0</v>
      </c>
      <c r="S184" s="187">
        <v>0</v>
      </c>
      <c r="T184" s="188">
        <f>S184*H184</f>
        <v>0</v>
      </c>
      <c r="AR184" s="189" t="s">
        <v>184</v>
      </c>
      <c r="AT184" s="189" t="s">
        <v>179</v>
      </c>
      <c r="AU184" s="189" t="s">
        <v>81</v>
      </c>
      <c r="AY184" s="18" t="s">
        <v>177</v>
      </c>
      <c r="BE184" s="190">
        <f>IF(N184="základní",J184,0)</f>
        <v>0</v>
      </c>
      <c r="BF184" s="190">
        <f>IF(N184="snížená",J184,0)</f>
        <v>0</v>
      </c>
      <c r="BG184" s="190">
        <f>IF(N184="zákl. přenesená",J184,0)</f>
        <v>0</v>
      </c>
      <c r="BH184" s="190">
        <f>IF(N184="sníž. přenesená",J184,0)</f>
        <v>0</v>
      </c>
      <c r="BI184" s="190">
        <f>IF(N184="nulová",J184,0)</f>
        <v>0</v>
      </c>
      <c r="BJ184" s="18" t="s">
        <v>79</v>
      </c>
      <c r="BK184" s="190">
        <f>ROUND(I184*H184,2)</f>
        <v>0</v>
      </c>
      <c r="BL184" s="18" t="s">
        <v>184</v>
      </c>
      <c r="BM184" s="189" t="s">
        <v>1526</v>
      </c>
    </row>
    <row r="185" spans="2:65" s="1" customFormat="1" ht="16.5" customHeight="1">
      <c r="B185" s="177"/>
      <c r="C185" s="178" t="s">
        <v>950</v>
      </c>
      <c r="D185" s="178" t="s">
        <v>179</v>
      </c>
      <c r="E185" s="179" t="s">
        <v>4451</v>
      </c>
      <c r="F185" s="180" t="s">
        <v>4381</v>
      </c>
      <c r="G185" s="181" t="s">
        <v>494</v>
      </c>
      <c r="H185" s="182">
        <v>400</v>
      </c>
      <c r="I185" s="183"/>
      <c r="J185" s="184">
        <f>ROUND(I185*H185,2)</f>
        <v>0</v>
      </c>
      <c r="K185" s="180" t="s">
        <v>3</v>
      </c>
      <c r="L185" s="37"/>
      <c r="M185" s="185" t="s">
        <v>3</v>
      </c>
      <c r="N185" s="186" t="s">
        <v>43</v>
      </c>
      <c r="O185" s="70"/>
      <c r="P185" s="187">
        <f>O185*H185</f>
        <v>0</v>
      </c>
      <c r="Q185" s="187">
        <v>0</v>
      </c>
      <c r="R185" s="187">
        <f>Q185*H185</f>
        <v>0</v>
      </c>
      <c r="S185" s="187">
        <v>0</v>
      </c>
      <c r="T185" s="188">
        <f>S185*H185</f>
        <v>0</v>
      </c>
      <c r="AR185" s="189" t="s">
        <v>184</v>
      </c>
      <c r="AT185" s="189" t="s">
        <v>179</v>
      </c>
      <c r="AU185" s="189" t="s">
        <v>81</v>
      </c>
      <c r="AY185" s="18" t="s">
        <v>177</v>
      </c>
      <c r="BE185" s="190">
        <f>IF(N185="základní",J185,0)</f>
        <v>0</v>
      </c>
      <c r="BF185" s="190">
        <f>IF(N185="snížená",J185,0)</f>
        <v>0</v>
      </c>
      <c r="BG185" s="190">
        <f>IF(N185="zákl. přenesená",J185,0)</f>
        <v>0</v>
      </c>
      <c r="BH185" s="190">
        <f>IF(N185="sníž. přenesená",J185,0)</f>
        <v>0</v>
      </c>
      <c r="BI185" s="190">
        <f>IF(N185="nulová",J185,0)</f>
        <v>0</v>
      </c>
      <c r="BJ185" s="18" t="s">
        <v>79</v>
      </c>
      <c r="BK185" s="190">
        <f>ROUND(I185*H185,2)</f>
        <v>0</v>
      </c>
      <c r="BL185" s="18" t="s">
        <v>184</v>
      </c>
      <c r="BM185" s="189" t="s">
        <v>1536</v>
      </c>
    </row>
    <row r="186" spans="2:65" s="1" customFormat="1" ht="16.5" customHeight="1">
      <c r="B186" s="177"/>
      <c r="C186" s="178" t="s">
        <v>959</v>
      </c>
      <c r="D186" s="178" t="s">
        <v>179</v>
      </c>
      <c r="E186" s="179" t="s">
        <v>2917</v>
      </c>
      <c r="F186" s="180" t="s">
        <v>4388</v>
      </c>
      <c r="G186" s="181" t="s">
        <v>4315</v>
      </c>
      <c r="H186" s="182">
        <v>1</v>
      </c>
      <c r="I186" s="183"/>
      <c r="J186" s="184">
        <f>ROUND(I186*H186,2)</f>
        <v>0</v>
      </c>
      <c r="K186" s="180" t="s">
        <v>3</v>
      </c>
      <c r="L186" s="37"/>
      <c r="M186" s="185" t="s">
        <v>3</v>
      </c>
      <c r="N186" s="186" t="s">
        <v>43</v>
      </c>
      <c r="O186" s="70"/>
      <c r="P186" s="187">
        <f>O186*H186</f>
        <v>0</v>
      </c>
      <c r="Q186" s="187">
        <v>0</v>
      </c>
      <c r="R186" s="187">
        <f>Q186*H186</f>
        <v>0</v>
      </c>
      <c r="S186" s="187">
        <v>0</v>
      </c>
      <c r="T186" s="188">
        <f>S186*H186</f>
        <v>0</v>
      </c>
      <c r="AR186" s="189" t="s">
        <v>184</v>
      </c>
      <c r="AT186" s="189" t="s">
        <v>179</v>
      </c>
      <c r="AU186" s="189" t="s">
        <v>81</v>
      </c>
      <c r="AY186" s="18" t="s">
        <v>177</v>
      </c>
      <c r="BE186" s="190">
        <f>IF(N186="základní",J186,0)</f>
        <v>0</v>
      </c>
      <c r="BF186" s="190">
        <f>IF(N186="snížená",J186,0)</f>
        <v>0</v>
      </c>
      <c r="BG186" s="190">
        <f>IF(N186="zákl. přenesená",J186,0)</f>
        <v>0</v>
      </c>
      <c r="BH186" s="190">
        <f>IF(N186="sníž. přenesená",J186,0)</f>
        <v>0</v>
      </c>
      <c r="BI186" s="190">
        <f>IF(N186="nulová",J186,0)</f>
        <v>0</v>
      </c>
      <c r="BJ186" s="18" t="s">
        <v>79</v>
      </c>
      <c r="BK186" s="190">
        <f>ROUND(I186*H186,2)</f>
        <v>0</v>
      </c>
      <c r="BL186" s="18" t="s">
        <v>184</v>
      </c>
      <c r="BM186" s="189" t="s">
        <v>1550</v>
      </c>
    </row>
    <row r="187" spans="2:63" s="11" customFormat="1" ht="22.8" customHeight="1">
      <c r="B187" s="164"/>
      <c r="D187" s="165" t="s">
        <v>71</v>
      </c>
      <c r="E187" s="175" t="s">
        <v>4073</v>
      </c>
      <c r="F187" s="175" t="s">
        <v>4342</v>
      </c>
      <c r="I187" s="167"/>
      <c r="J187" s="176">
        <f>BK187</f>
        <v>0</v>
      </c>
      <c r="L187" s="164"/>
      <c r="M187" s="169"/>
      <c r="N187" s="170"/>
      <c r="O187" s="170"/>
      <c r="P187" s="171">
        <f>SUM(P188:P189)</f>
        <v>0</v>
      </c>
      <c r="Q187" s="170"/>
      <c r="R187" s="171">
        <f>SUM(R188:R189)</f>
        <v>0</v>
      </c>
      <c r="S187" s="170"/>
      <c r="T187" s="172">
        <f>SUM(T188:T189)</f>
        <v>0</v>
      </c>
      <c r="AR187" s="165" t="s">
        <v>79</v>
      </c>
      <c r="AT187" s="173" t="s">
        <v>71</v>
      </c>
      <c r="AU187" s="173" t="s">
        <v>79</v>
      </c>
      <c r="AY187" s="165" t="s">
        <v>177</v>
      </c>
      <c r="BK187" s="174">
        <f>SUM(BK188:BK189)</f>
        <v>0</v>
      </c>
    </row>
    <row r="188" spans="2:65" s="1" customFormat="1" ht="16.5" customHeight="1">
      <c r="B188" s="177"/>
      <c r="C188" s="178" t="s">
        <v>964</v>
      </c>
      <c r="D188" s="178" t="s">
        <v>179</v>
      </c>
      <c r="E188" s="179" t="s">
        <v>4357</v>
      </c>
      <c r="F188" s="180" t="s">
        <v>4743</v>
      </c>
      <c r="G188" s="181" t="s">
        <v>494</v>
      </c>
      <c r="H188" s="182">
        <v>2780</v>
      </c>
      <c r="I188" s="183"/>
      <c r="J188" s="184">
        <f>ROUND(I188*H188,2)</f>
        <v>0</v>
      </c>
      <c r="K188" s="180" t="s">
        <v>3</v>
      </c>
      <c r="L188" s="37"/>
      <c r="M188" s="185" t="s">
        <v>3</v>
      </c>
      <c r="N188" s="186" t="s">
        <v>43</v>
      </c>
      <c r="O188" s="70"/>
      <c r="P188" s="187">
        <f>O188*H188</f>
        <v>0</v>
      </c>
      <c r="Q188" s="187">
        <v>0</v>
      </c>
      <c r="R188" s="187">
        <f>Q188*H188</f>
        <v>0</v>
      </c>
      <c r="S188" s="187">
        <v>0</v>
      </c>
      <c r="T188" s="188">
        <f>S188*H188</f>
        <v>0</v>
      </c>
      <c r="AR188" s="189" t="s">
        <v>184</v>
      </c>
      <c r="AT188" s="189" t="s">
        <v>179</v>
      </c>
      <c r="AU188" s="189" t="s">
        <v>81</v>
      </c>
      <c r="AY188" s="18" t="s">
        <v>177</v>
      </c>
      <c r="BE188" s="190">
        <f>IF(N188="základní",J188,0)</f>
        <v>0</v>
      </c>
      <c r="BF188" s="190">
        <f>IF(N188="snížená",J188,0)</f>
        <v>0</v>
      </c>
      <c r="BG188" s="190">
        <f>IF(N188="zákl. přenesená",J188,0)</f>
        <v>0</v>
      </c>
      <c r="BH188" s="190">
        <f>IF(N188="sníž. přenesená",J188,0)</f>
        <v>0</v>
      </c>
      <c r="BI188" s="190">
        <f>IF(N188="nulová",J188,0)</f>
        <v>0</v>
      </c>
      <c r="BJ188" s="18" t="s">
        <v>79</v>
      </c>
      <c r="BK188" s="190">
        <f>ROUND(I188*H188,2)</f>
        <v>0</v>
      </c>
      <c r="BL188" s="18" t="s">
        <v>184</v>
      </c>
      <c r="BM188" s="189" t="s">
        <v>1633</v>
      </c>
    </row>
    <row r="189" spans="2:65" s="1" customFormat="1" ht="16.5" customHeight="1">
      <c r="B189" s="177"/>
      <c r="C189" s="178" t="s">
        <v>969</v>
      </c>
      <c r="D189" s="178" t="s">
        <v>179</v>
      </c>
      <c r="E189" s="179" t="s">
        <v>4359</v>
      </c>
      <c r="F189" s="180" t="s">
        <v>4744</v>
      </c>
      <c r="G189" s="181" t="s">
        <v>494</v>
      </c>
      <c r="H189" s="182">
        <v>100</v>
      </c>
      <c r="I189" s="183"/>
      <c r="J189" s="184">
        <f>ROUND(I189*H189,2)</f>
        <v>0</v>
      </c>
      <c r="K189" s="180" t="s">
        <v>3</v>
      </c>
      <c r="L189" s="37"/>
      <c r="M189" s="185" t="s">
        <v>3</v>
      </c>
      <c r="N189" s="186" t="s">
        <v>43</v>
      </c>
      <c r="O189" s="70"/>
      <c r="P189" s="187">
        <f>O189*H189</f>
        <v>0</v>
      </c>
      <c r="Q189" s="187">
        <v>0</v>
      </c>
      <c r="R189" s="187">
        <f>Q189*H189</f>
        <v>0</v>
      </c>
      <c r="S189" s="187">
        <v>0</v>
      </c>
      <c r="T189" s="188">
        <f>S189*H189</f>
        <v>0</v>
      </c>
      <c r="AR189" s="189" t="s">
        <v>184</v>
      </c>
      <c r="AT189" s="189" t="s">
        <v>179</v>
      </c>
      <c r="AU189" s="189" t="s">
        <v>81</v>
      </c>
      <c r="AY189" s="18" t="s">
        <v>177</v>
      </c>
      <c r="BE189" s="190">
        <f>IF(N189="základní",J189,0)</f>
        <v>0</v>
      </c>
      <c r="BF189" s="190">
        <f>IF(N189="snížená",J189,0)</f>
        <v>0</v>
      </c>
      <c r="BG189" s="190">
        <f>IF(N189="zákl. přenesená",J189,0)</f>
        <v>0</v>
      </c>
      <c r="BH189" s="190">
        <f>IF(N189="sníž. přenesená",J189,0)</f>
        <v>0</v>
      </c>
      <c r="BI189" s="190">
        <f>IF(N189="nulová",J189,0)</f>
        <v>0</v>
      </c>
      <c r="BJ189" s="18" t="s">
        <v>79</v>
      </c>
      <c r="BK189" s="190">
        <f>ROUND(I189*H189,2)</f>
        <v>0</v>
      </c>
      <c r="BL189" s="18" t="s">
        <v>184</v>
      </c>
      <c r="BM189" s="189" t="s">
        <v>1644</v>
      </c>
    </row>
    <row r="190" spans="2:63" s="11" customFormat="1" ht="22.8" customHeight="1">
      <c r="B190" s="164"/>
      <c r="D190" s="165" t="s">
        <v>71</v>
      </c>
      <c r="E190" s="175" t="s">
        <v>4085</v>
      </c>
      <c r="F190" s="175" t="s">
        <v>4514</v>
      </c>
      <c r="I190" s="167"/>
      <c r="J190" s="176">
        <f>BK190</f>
        <v>0</v>
      </c>
      <c r="L190" s="164"/>
      <c r="M190" s="169"/>
      <c r="N190" s="170"/>
      <c r="O190" s="170"/>
      <c r="P190" s="171">
        <f>SUM(P191:P192)</f>
        <v>0</v>
      </c>
      <c r="Q190" s="170"/>
      <c r="R190" s="171">
        <f>SUM(R191:R192)</f>
        <v>0</v>
      </c>
      <c r="S190" s="170"/>
      <c r="T190" s="172">
        <f>SUM(T191:T192)</f>
        <v>0</v>
      </c>
      <c r="AR190" s="165" t="s">
        <v>79</v>
      </c>
      <c r="AT190" s="173" t="s">
        <v>71</v>
      </c>
      <c r="AU190" s="173" t="s">
        <v>79</v>
      </c>
      <c r="AY190" s="165" t="s">
        <v>177</v>
      </c>
      <c r="BK190" s="174">
        <f>SUM(BK191:BK192)</f>
        <v>0</v>
      </c>
    </row>
    <row r="191" spans="2:65" s="1" customFormat="1" ht="16.5" customHeight="1">
      <c r="B191" s="177"/>
      <c r="C191" s="178" t="s">
        <v>973</v>
      </c>
      <c r="D191" s="178" t="s">
        <v>179</v>
      </c>
      <c r="E191" s="179" t="s">
        <v>4374</v>
      </c>
      <c r="F191" s="180" t="s">
        <v>4745</v>
      </c>
      <c r="G191" s="181" t="s">
        <v>494</v>
      </c>
      <c r="H191" s="182">
        <v>2780</v>
      </c>
      <c r="I191" s="183"/>
      <c r="J191" s="184">
        <f>ROUND(I191*H191,2)</f>
        <v>0</v>
      </c>
      <c r="K191" s="180" t="s">
        <v>3</v>
      </c>
      <c r="L191" s="37"/>
      <c r="M191" s="185" t="s">
        <v>3</v>
      </c>
      <c r="N191" s="186" t="s">
        <v>43</v>
      </c>
      <c r="O191" s="70"/>
      <c r="P191" s="187">
        <f>O191*H191</f>
        <v>0</v>
      </c>
      <c r="Q191" s="187">
        <v>0</v>
      </c>
      <c r="R191" s="187">
        <f>Q191*H191</f>
        <v>0</v>
      </c>
      <c r="S191" s="187">
        <v>0</v>
      </c>
      <c r="T191" s="188">
        <f>S191*H191</f>
        <v>0</v>
      </c>
      <c r="AR191" s="189" t="s">
        <v>184</v>
      </c>
      <c r="AT191" s="189" t="s">
        <v>179</v>
      </c>
      <c r="AU191" s="189" t="s">
        <v>81</v>
      </c>
      <c r="AY191" s="18" t="s">
        <v>177</v>
      </c>
      <c r="BE191" s="190">
        <f>IF(N191="základní",J191,0)</f>
        <v>0</v>
      </c>
      <c r="BF191" s="190">
        <f>IF(N191="snížená",J191,0)</f>
        <v>0</v>
      </c>
      <c r="BG191" s="190">
        <f>IF(N191="zákl. přenesená",J191,0)</f>
        <v>0</v>
      </c>
      <c r="BH191" s="190">
        <f>IF(N191="sníž. přenesená",J191,0)</f>
        <v>0</v>
      </c>
      <c r="BI191" s="190">
        <f>IF(N191="nulová",J191,0)</f>
        <v>0</v>
      </c>
      <c r="BJ191" s="18" t="s">
        <v>79</v>
      </c>
      <c r="BK191" s="190">
        <f>ROUND(I191*H191,2)</f>
        <v>0</v>
      </c>
      <c r="BL191" s="18" t="s">
        <v>184</v>
      </c>
      <c r="BM191" s="189" t="s">
        <v>1655</v>
      </c>
    </row>
    <row r="192" spans="2:65" s="1" customFormat="1" ht="16.5" customHeight="1">
      <c r="B192" s="177"/>
      <c r="C192" s="178" t="s">
        <v>978</v>
      </c>
      <c r="D192" s="178" t="s">
        <v>179</v>
      </c>
      <c r="E192" s="179" t="s">
        <v>4376</v>
      </c>
      <c r="F192" s="180" t="s">
        <v>4463</v>
      </c>
      <c r="G192" s="181" t="s">
        <v>494</v>
      </c>
      <c r="H192" s="182">
        <v>100</v>
      </c>
      <c r="I192" s="183"/>
      <c r="J192" s="184">
        <f>ROUND(I192*H192,2)</f>
        <v>0</v>
      </c>
      <c r="K192" s="180" t="s">
        <v>3</v>
      </c>
      <c r="L192" s="37"/>
      <c r="M192" s="185" t="s">
        <v>3</v>
      </c>
      <c r="N192" s="186" t="s">
        <v>43</v>
      </c>
      <c r="O192" s="70"/>
      <c r="P192" s="187">
        <f>O192*H192</f>
        <v>0</v>
      </c>
      <c r="Q192" s="187">
        <v>0</v>
      </c>
      <c r="R192" s="187">
        <f>Q192*H192</f>
        <v>0</v>
      </c>
      <c r="S192" s="187">
        <v>0</v>
      </c>
      <c r="T192" s="188">
        <f>S192*H192</f>
        <v>0</v>
      </c>
      <c r="AR192" s="189" t="s">
        <v>184</v>
      </c>
      <c r="AT192" s="189" t="s">
        <v>179</v>
      </c>
      <c r="AU192" s="189" t="s">
        <v>81</v>
      </c>
      <c r="AY192" s="18" t="s">
        <v>177</v>
      </c>
      <c r="BE192" s="190">
        <f>IF(N192="základní",J192,0)</f>
        <v>0</v>
      </c>
      <c r="BF192" s="190">
        <f>IF(N192="snížená",J192,0)</f>
        <v>0</v>
      </c>
      <c r="BG192" s="190">
        <f>IF(N192="zákl. přenesená",J192,0)</f>
        <v>0</v>
      </c>
      <c r="BH192" s="190">
        <f>IF(N192="sníž. přenesená",J192,0)</f>
        <v>0</v>
      </c>
      <c r="BI192" s="190">
        <f>IF(N192="nulová",J192,0)</f>
        <v>0</v>
      </c>
      <c r="BJ192" s="18" t="s">
        <v>79</v>
      </c>
      <c r="BK192" s="190">
        <f>ROUND(I192*H192,2)</f>
        <v>0</v>
      </c>
      <c r="BL192" s="18" t="s">
        <v>184</v>
      </c>
      <c r="BM192" s="189" t="s">
        <v>1663</v>
      </c>
    </row>
    <row r="193" spans="2:63" s="11" customFormat="1" ht="22.8" customHeight="1">
      <c r="B193" s="164"/>
      <c r="D193" s="165" t="s">
        <v>71</v>
      </c>
      <c r="E193" s="175" t="s">
        <v>4047</v>
      </c>
      <c r="F193" s="175" t="s">
        <v>4389</v>
      </c>
      <c r="I193" s="167"/>
      <c r="J193" s="176">
        <f>BK193</f>
        <v>0</v>
      </c>
      <c r="L193" s="164"/>
      <c r="M193" s="169"/>
      <c r="N193" s="170"/>
      <c r="O193" s="170"/>
      <c r="P193" s="171">
        <f>SUM(P194:P203)</f>
        <v>0</v>
      </c>
      <c r="Q193" s="170"/>
      <c r="R193" s="171">
        <f>SUM(R194:R203)</f>
        <v>0</v>
      </c>
      <c r="S193" s="170"/>
      <c r="T193" s="172">
        <f>SUM(T194:T203)</f>
        <v>0</v>
      </c>
      <c r="AR193" s="165" t="s">
        <v>79</v>
      </c>
      <c r="AT193" s="173" t="s">
        <v>71</v>
      </c>
      <c r="AU193" s="173" t="s">
        <v>79</v>
      </c>
      <c r="AY193" s="165" t="s">
        <v>177</v>
      </c>
      <c r="BK193" s="174">
        <f>SUM(BK194:BK203)</f>
        <v>0</v>
      </c>
    </row>
    <row r="194" spans="2:65" s="1" customFormat="1" ht="16.5" customHeight="1">
      <c r="B194" s="177"/>
      <c r="C194" s="178" t="s">
        <v>983</v>
      </c>
      <c r="D194" s="178" t="s">
        <v>179</v>
      </c>
      <c r="E194" s="179" t="s">
        <v>4390</v>
      </c>
      <c r="F194" s="180" t="s">
        <v>4712</v>
      </c>
      <c r="G194" s="181" t="s">
        <v>3930</v>
      </c>
      <c r="H194" s="182">
        <v>1</v>
      </c>
      <c r="I194" s="183"/>
      <c r="J194" s="184">
        <f>ROUND(I194*H194,2)</f>
        <v>0</v>
      </c>
      <c r="K194" s="180" t="s">
        <v>3</v>
      </c>
      <c r="L194" s="37"/>
      <c r="M194" s="185" t="s">
        <v>3</v>
      </c>
      <c r="N194" s="186" t="s">
        <v>43</v>
      </c>
      <c r="O194" s="70"/>
      <c r="P194" s="187">
        <f>O194*H194</f>
        <v>0</v>
      </c>
      <c r="Q194" s="187">
        <v>0</v>
      </c>
      <c r="R194" s="187">
        <f>Q194*H194</f>
        <v>0</v>
      </c>
      <c r="S194" s="187">
        <v>0</v>
      </c>
      <c r="T194" s="188">
        <f>S194*H194</f>
        <v>0</v>
      </c>
      <c r="AR194" s="189" t="s">
        <v>184</v>
      </c>
      <c r="AT194" s="189" t="s">
        <v>179</v>
      </c>
      <c r="AU194" s="189" t="s">
        <v>81</v>
      </c>
      <c r="AY194" s="18" t="s">
        <v>177</v>
      </c>
      <c r="BE194" s="190">
        <f>IF(N194="základní",J194,0)</f>
        <v>0</v>
      </c>
      <c r="BF194" s="190">
        <f>IF(N194="snížená",J194,0)</f>
        <v>0</v>
      </c>
      <c r="BG194" s="190">
        <f>IF(N194="zákl. přenesená",J194,0)</f>
        <v>0</v>
      </c>
      <c r="BH194" s="190">
        <f>IF(N194="sníž. přenesená",J194,0)</f>
        <v>0</v>
      </c>
      <c r="BI194" s="190">
        <f>IF(N194="nulová",J194,0)</f>
        <v>0</v>
      </c>
      <c r="BJ194" s="18" t="s">
        <v>79</v>
      </c>
      <c r="BK194" s="190">
        <f>ROUND(I194*H194,2)</f>
        <v>0</v>
      </c>
      <c r="BL194" s="18" t="s">
        <v>184</v>
      </c>
      <c r="BM194" s="189" t="s">
        <v>1672</v>
      </c>
    </row>
    <row r="195" spans="2:65" s="1" customFormat="1" ht="16.5" customHeight="1">
      <c r="B195" s="177"/>
      <c r="C195" s="178" t="s">
        <v>989</v>
      </c>
      <c r="D195" s="178" t="s">
        <v>179</v>
      </c>
      <c r="E195" s="179" t="s">
        <v>4469</v>
      </c>
      <c r="F195" s="180" t="s">
        <v>4713</v>
      </c>
      <c r="G195" s="181" t="s">
        <v>4315</v>
      </c>
      <c r="H195" s="182">
        <v>1</v>
      </c>
      <c r="I195" s="183"/>
      <c r="J195" s="184">
        <f>ROUND(I195*H195,2)</f>
        <v>0</v>
      </c>
      <c r="K195" s="180" t="s">
        <v>3</v>
      </c>
      <c r="L195" s="37"/>
      <c r="M195" s="185" t="s">
        <v>3</v>
      </c>
      <c r="N195" s="186" t="s">
        <v>43</v>
      </c>
      <c r="O195" s="70"/>
      <c r="P195" s="187">
        <f>O195*H195</f>
        <v>0</v>
      </c>
      <c r="Q195" s="187">
        <v>0</v>
      </c>
      <c r="R195" s="187">
        <f>Q195*H195</f>
        <v>0</v>
      </c>
      <c r="S195" s="187">
        <v>0</v>
      </c>
      <c r="T195" s="188">
        <f>S195*H195</f>
        <v>0</v>
      </c>
      <c r="AR195" s="189" t="s">
        <v>184</v>
      </c>
      <c r="AT195" s="189" t="s">
        <v>179</v>
      </c>
      <c r="AU195" s="189" t="s">
        <v>81</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184</v>
      </c>
      <c r="BM195" s="189" t="s">
        <v>1681</v>
      </c>
    </row>
    <row r="196" spans="2:65" s="1" customFormat="1" ht="16.5" customHeight="1">
      <c r="B196" s="177"/>
      <c r="C196" s="178" t="s">
        <v>995</v>
      </c>
      <c r="D196" s="178" t="s">
        <v>179</v>
      </c>
      <c r="E196" s="179" t="s">
        <v>4471</v>
      </c>
      <c r="F196" s="180" t="s">
        <v>4470</v>
      </c>
      <c r="G196" s="181" t="s">
        <v>3930</v>
      </c>
      <c r="H196" s="182">
        <v>1</v>
      </c>
      <c r="I196" s="183"/>
      <c r="J196" s="184">
        <f>ROUND(I196*H196,2)</f>
        <v>0</v>
      </c>
      <c r="K196" s="180" t="s">
        <v>3</v>
      </c>
      <c r="L196" s="37"/>
      <c r="M196" s="185" t="s">
        <v>3</v>
      </c>
      <c r="N196" s="186" t="s">
        <v>43</v>
      </c>
      <c r="O196" s="70"/>
      <c r="P196" s="187">
        <f>O196*H196</f>
        <v>0</v>
      </c>
      <c r="Q196" s="187">
        <v>0</v>
      </c>
      <c r="R196" s="187">
        <f>Q196*H196</f>
        <v>0</v>
      </c>
      <c r="S196" s="187">
        <v>0</v>
      </c>
      <c r="T196" s="188">
        <f>S196*H196</f>
        <v>0</v>
      </c>
      <c r="AR196" s="189" t="s">
        <v>184</v>
      </c>
      <c r="AT196" s="189" t="s">
        <v>179</v>
      </c>
      <c r="AU196" s="189" t="s">
        <v>81</v>
      </c>
      <c r="AY196" s="18" t="s">
        <v>177</v>
      </c>
      <c r="BE196" s="190">
        <f>IF(N196="základní",J196,0)</f>
        <v>0</v>
      </c>
      <c r="BF196" s="190">
        <f>IF(N196="snížená",J196,0)</f>
        <v>0</v>
      </c>
      <c r="BG196" s="190">
        <f>IF(N196="zákl. přenesená",J196,0)</f>
        <v>0</v>
      </c>
      <c r="BH196" s="190">
        <f>IF(N196="sníž. přenesená",J196,0)</f>
        <v>0</v>
      </c>
      <c r="BI196" s="190">
        <f>IF(N196="nulová",J196,0)</f>
        <v>0</v>
      </c>
      <c r="BJ196" s="18" t="s">
        <v>79</v>
      </c>
      <c r="BK196" s="190">
        <f>ROUND(I196*H196,2)</f>
        <v>0</v>
      </c>
      <c r="BL196" s="18" t="s">
        <v>184</v>
      </c>
      <c r="BM196" s="189" t="s">
        <v>1690</v>
      </c>
    </row>
    <row r="197" spans="2:65" s="1" customFormat="1" ht="16.5" customHeight="1">
      <c r="B197" s="177"/>
      <c r="C197" s="178" t="s">
        <v>1001</v>
      </c>
      <c r="D197" s="178" t="s">
        <v>179</v>
      </c>
      <c r="E197" s="179" t="s">
        <v>4473</v>
      </c>
      <c r="F197" s="180" t="s">
        <v>4472</v>
      </c>
      <c r="G197" s="181" t="s">
        <v>3726</v>
      </c>
      <c r="H197" s="182">
        <v>4</v>
      </c>
      <c r="I197" s="183"/>
      <c r="J197" s="184">
        <f>ROUND(I197*H197,2)</f>
        <v>0</v>
      </c>
      <c r="K197" s="180" t="s">
        <v>3</v>
      </c>
      <c r="L197" s="37"/>
      <c r="M197" s="185" t="s">
        <v>3</v>
      </c>
      <c r="N197" s="186" t="s">
        <v>43</v>
      </c>
      <c r="O197" s="70"/>
      <c r="P197" s="187">
        <f>O197*H197</f>
        <v>0</v>
      </c>
      <c r="Q197" s="187">
        <v>0</v>
      </c>
      <c r="R197" s="187">
        <f>Q197*H197</f>
        <v>0</v>
      </c>
      <c r="S197" s="187">
        <v>0</v>
      </c>
      <c r="T197" s="188">
        <f>S197*H197</f>
        <v>0</v>
      </c>
      <c r="AR197" s="189" t="s">
        <v>184</v>
      </c>
      <c r="AT197" s="189" t="s">
        <v>179</v>
      </c>
      <c r="AU197" s="189" t="s">
        <v>81</v>
      </c>
      <c r="AY197" s="18" t="s">
        <v>177</v>
      </c>
      <c r="BE197" s="190">
        <f>IF(N197="základní",J197,0)</f>
        <v>0</v>
      </c>
      <c r="BF197" s="190">
        <f>IF(N197="snížená",J197,0)</f>
        <v>0</v>
      </c>
      <c r="BG197" s="190">
        <f>IF(N197="zákl. přenesená",J197,0)</f>
        <v>0</v>
      </c>
      <c r="BH197" s="190">
        <f>IF(N197="sníž. přenesená",J197,0)</f>
        <v>0</v>
      </c>
      <c r="BI197" s="190">
        <f>IF(N197="nulová",J197,0)</f>
        <v>0</v>
      </c>
      <c r="BJ197" s="18" t="s">
        <v>79</v>
      </c>
      <c r="BK197" s="190">
        <f>ROUND(I197*H197,2)</f>
        <v>0</v>
      </c>
      <c r="BL197" s="18" t="s">
        <v>184</v>
      </c>
      <c r="BM197" s="189" t="s">
        <v>1699</v>
      </c>
    </row>
    <row r="198" spans="2:65" s="1" customFormat="1" ht="24" customHeight="1">
      <c r="B198" s="177"/>
      <c r="C198" s="178" t="s">
        <v>1006</v>
      </c>
      <c r="D198" s="178" t="s">
        <v>179</v>
      </c>
      <c r="E198" s="179" t="s">
        <v>4715</v>
      </c>
      <c r="F198" s="180" t="s">
        <v>4716</v>
      </c>
      <c r="G198" s="181" t="s">
        <v>3726</v>
      </c>
      <c r="H198" s="182">
        <v>40</v>
      </c>
      <c r="I198" s="183"/>
      <c r="J198" s="184">
        <f>ROUND(I198*H198,2)</f>
        <v>0</v>
      </c>
      <c r="K198" s="180" t="s">
        <v>3</v>
      </c>
      <c r="L198" s="37"/>
      <c r="M198" s="185" t="s">
        <v>3</v>
      </c>
      <c r="N198" s="186" t="s">
        <v>43</v>
      </c>
      <c r="O198" s="70"/>
      <c r="P198" s="187">
        <f>O198*H198</f>
        <v>0</v>
      </c>
      <c r="Q198" s="187">
        <v>0</v>
      </c>
      <c r="R198" s="187">
        <f>Q198*H198</f>
        <v>0</v>
      </c>
      <c r="S198" s="187">
        <v>0</v>
      </c>
      <c r="T198" s="188">
        <f>S198*H198</f>
        <v>0</v>
      </c>
      <c r="AR198" s="189" t="s">
        <v>184</v>
      </c>
      <c r="AT198" s="189" t="s">
        <v>179</v>
      </c>
      <c r="AU198" s="189" t="s">
        <v>81</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184</v>
      </c>
      <c r="BM198" s="189" t="s">
        <v>1711</v>
      </c>
    </row>
    <row r="199" spans="2:65" s="1" customFormat="1" ht="16.5" customHeight="1">
      <c r="B199" s="177"/>
      <c r="C199" s="178" t="s">
        <v>1011</v>
      </c>
      <c r="D199" s="178" t="s">
        <v>179</v>
      </c>
      <c r="E199" s="179" t="s">
        <v>4397</v>
      </c>
      <c r="F199" s="180" t="s">
        <v>4398</v>
      </c>
      <c r="G199" s="181" t="s">
        <v>3726</v>
      </c>
      <c r="H199" s="182">
        <v>50</v>
      </c>
      <c r="I199" s="183"/>
      <c r="J199" s="184">
        <f>ROUND(I199*H199,2)</f>
        <v>0</v>
      </c>
      <c r="K199" s="180" t="s">
        <v>3</v>
      </c>
      <c r="L199" s="37"/>
      <c r="M199" s="185" t="s">
        <v>3</v>
      </c>
      <c r="N199" s="186" t="s">
        <v>43</v>
      </c>
      <c r="O199" s="70"/>
      <c r="P199" s="187">
        <f>O199*H199</f>
        <v>0</v>
      </c>
      <c r="Q199" s="187">
        <v>0</v>
      </c>
      <c r="R199" s="187">
        <f>Q199*H199</f>
        <v>0</v>
      </c>
      <c r="S199" s="187">
        <v>0</v>
      </c>
      <c r="T199" s="188">
        <f>S199*H199</f>
        <v>0</v>
      </c>
      <c r="AR199" s="189" t="s">
        <v>184</v>
      </c>
      <c r="AT199" s="189" t="s">
        <v>179</v>
      </c>
      <c r="AU199" s="189" t="s">
        <v>81</v>
      </c>
      <c r="AY199" s="18" t="s">
        <v>177</v>
      </c>
      <c r="BE199" s="190">
        <f>IF(N199="základní",J199,0)</f>
        <v>0</v>
      </c>
      <c r="BF199" s="190">
        <f>IF(N199="snížená",J199,0)</f>
        <v>0</v>
      </c>
      <c r="BG199" s="190">
        <f>IF(N199="zákl. přenesená",J199,0)</f>
        <v>0</v>
      </c>
      <c r="BH199" s="190">
        <f>IF(N199="sníž. přenesená",J199,0)</f>
        <v>0</v>
      </c>
      <c r="BI199" s="190">
        <f>IF(N199="nulová",J199,0)</f>
        <v>0</v>
      </c>
      <c r="BJ199" s="18" t="s">
        <v>79</v>
      </c>
      <c r="BK199" s="190">
        <f>ROUND(I199*H199,2)</f>
        <v>0</v>
      </c>
      <c r="BL199" s="18" t="s">
        <v>184</v>
      </c>
      <c r="BM199" s="189" t="s">
        <v>1725</v>
      </c>
    </row>
    <row r="200" spans="2:65" s="1" customFormat="1" ht="16.5" customHeight="1">
      <c r="B200" s="177"/>
      <c r="C200" s="178" t="s">
        <v>1015</v>
      </c>
      <c r="D200" s="178" t="s">
        <v>179</v>
      </c>
      <c r="E200" s="179" t="s">
        <v>4399</v>
      </c>
      <c r="F200" s="180" t="s">
        <v>4179</v>
      </c>
      <c r="G200" s="181" t="s">
        <v>3726</v>
      </c>
      <c r="H200" s="182">
        <v>50</v>
      </c>
      <c r="I200" s="183"/>
      <c r="J200" s="184">
        <f>ROUND(I200*H200,2)</f>
        <v>0</v>
      </c>
      <c r="K200" s="180" t="s">
        <v>3</v>
      </c>
      <c r="L200" s="37"/>
      <c r="M200" s="185" t="s">
        <v>3</v>
      </c>
      <c r="N200" s="186" t="s">
        <v>43</v>
      </c>
      <c r="O200" s="70"/>
      <c r="P200" s="187">
        <f>O200*H200</f>
        <v>0</v>
      </c>
      <c r="Q200" s="187">
        <v>0</v>
      </c>
      <c r="R200" s="187">
        <f>Q200*H200</f>
        <v>0</v>
      </c>
      <c r="S200" s="187">
        <v>0</v>
      </c>
      <c r="T200" s="188">
        <f>S200*H200</f>
        <v>0</v>
      </c>
      <c r="AR200" s="189" t="s">
        <v>184</v>
      </c>
      <c r="AT200" s="189" t="s">
        <v>179</v>
      </c>
      <c r="AU200" s="189" t="s">
        <v>81</v>
      </c>
      <c r="AY200" s="18" t="s">
        <v>177</v>
      </c>
      <c r="BE200" s="190">
        <f>IF(N200="základní",J200,0)</f>
        <v>0</v>
      </c>
      <c r="BF200" s="190">
        <f>IF(N200="snížená",J200,0)</f>
        <v>0</v>
      </c>
      <c r="BG200" s="190">
        <f>IF(N200="zákl. přenesená",J200,0)</f>
        <v>0</v>
      </c>
      <c r="BH200" s="190">
        <f>IF(N200="sníž. přenesená",J200,0)</f>
        <v>0</v>
      </c>
      <c r="BI200" s="190">
        <f>IF(N200="nulová",J200,0)</f>
        <v>0</v>
      </c>
      <c r="BJ200" s="18" t="s">
        <v>79</v>
      </c>
      <c r="BK200" s="190">
        <f>ROUND(I200*H200,2)</f>
        <v>0</v>
      </c>
      <c r="BL200" s="18" t="s">
        <v>184</v>
      </c>
      <c r="BM200" s="189" t="s">
        <v>1735</v>
      </c>
    </row>
    <row r="201" spans="2:65" s="1" customFormat="1" ht="16.5" customHeight="1">
      <c r="B201" s="177"/>
      <c r="C201" s="178" t="s">
        <v>1020</v>
      </c>
      <c r="D201" s="178" t="s">
        <v>179</v>
      </c>
      <c r="E201" s="179" t="s">
        <v>4400</v>
      </c>
      <c r="F201" s="180" t="s">
        <v>4401</v>
      </c>
      <c r="G201" s="181" t="s">
        <v>3726</v>
      </c>
      <c r="H201" s="182">
        <v>70</v>
      </c>
      <c r="I201" s="183"/>
      <c r="J201" s="184">
        <f>ROUND(I201*H201,2)</f>
        <v>0</v>
      </c>
      <c r="K201" s="180" t="s">
        <v>3</v>
      </c>
      <c r="L201" s="37"/>
      <c r="M201" s="185" t="s">
        <v>3</v>
      </c>
      <c r="N201" s="186" t="s">
        <v>43</v>
      </c>
      <c r="O201" s="70"/>
      <c r="P201" s="187">
        <f>O201*H201</f>
        <v>0</v>
      </c>
      <c r="Q201" s="187">
        <v>0</v>
      </c>
      <c r="R201" s="187">
        <f>Q201*H201</f>
        <v>0</v>
      </c>
      <c r="S201" s="187">
        <v>0</v>
      </c>
      <c r="T201" s="188">
        <f>S201*H201</f>
        <v>0</v>
      </c>
      <c r="AR201" s="189" t="s">
        <v>184</v>
      </c>
      <c r="AT201" s="189" t="s">
        <v>179</v>
      </c>
      <c r="AU201" s="189" t="s">
        <v>81</v>
      </c>
      <c r="AY201" s="18" t="s">
        <v>177</v>
      </c>
      <c r="BE201" s="190">
        <f>IF(N201="základní",J201,0)</f>
        <v>0</v>
      </c>
      <c r="BF201" s="190">
        <f>IF(N201="snížená",J201,0)</f>
        <v>0</v>
      </c>
      <c r="BG201" s="190">
        <f>IF(N201="zákl. přenesená",J201,0)</f>
        <v>0</v>
      </c>
      <c r="BH201" s="190">
        <f>IF(N201="sníž. přenesená",J201,0)</f>
        <v>0</v>
      </c>
      <c r="BI201" s="190">
        <f>IF(N201="nulová",J201,0)</f>
        <v>0</v>
      </c>
      <c r="BJ201" s="18" t="s">
        <v>79</v>
      </c>
      <c r="BK201" s="190">
        <f>ROUND(I201*H201,2)</f>
        <v>0</v>
      </c>
      <c r="BL201" s="18" t="s">
        <v>184</v>
      </c>
      <c r="BM201" s="189" t="s">
        <v>1742</v>
      </c>
    </row>
    <row r="202" spans="2:65" s="1" customFormat="1" ht="16.5" customHeight="1">
      <c r="B202" s="177"/>
      <c r="C202" s="178" t="s">
        <v>1026</v>
      </c>
      <c r="D202" s="178" t="s">
        <v>179</v>
      </c>
      <c r="E202" s="179" t="s">
        <v>4475</v>
      </c>
      <c r="F202" s="180" t="s">
        <v>4405</v>
      </c>
      <c r="G202" s="181" t="s">
        <v>4746</v>
      </c>
      <c r="H202" s="182">
        <v>1</v>
      </c>
      <c r="I202" s="183"/>
      <c r="J202" s="184">
        <f>ROUND(I202*H202,2)</f>
        <v>0</v>
      </c>
      <c r="K202" s="180" t="s">
        <v>3</v>
      </c>
      <c r="L202" s="37"/>
      <c r="M202" s="185" t="s">
        <v>3</v>
      </c>
      <c r="N202" s="186" t="s">
        <v>43</v>
      </c>
      <c r="O202" s="70"/>
      <c r="P202" s="187">
        <f>O202*H202</f>
        <v>0</v>
      </c>
      <c r="Q202" s="187">
        <v>0</v>
      </c>
      <c r="R202" s="187">
        <f>Q202*H202</f>
        <v>0</v>
      </c>
      <c r="S202" s="187">
        <v>0</v>
      </c>
      <c r="T202" s="188">
        <f>S202*H202</f>
        <v>0</v>
      </c>
      <c r="AR202" s="189" t="s">
        <v>184</v>
      </c>
      <c r="AT202" s="189" t="s">
        <v>179</v>
      </c>
      <c r="AU202" s="189" t="s">
        <v>81</v>
      </c>
      <c r="AY202" s="18" t="s">
        <v>177</v>
      </c>
      <c r="BE202" s="190">
        <f>IF(N202="základní",J202,0)</f>
        <v>0</v>
      </c>
      <c r="BF202" s="190">
        <f>IF(N202="snížená",J202,0)</f>
        <v>0</v>
      </c>
      <c r="BG202" s="190">
        <f>IF(N202="zákl. přenesená",J202,0)</f>
        <v>0</v>
      </c>
      <c r="BH202" s="190">
        <f>IF(N202="sníž. přenesená",J202,0)</f>
        <v>0</v>
      </c>
      <c r="BI202" s="190">
        <f>IF(N202="nulová",J202,0)</f>
        <v>0</v>
      </c>
      <c r="BJ202" s="18" t="s">
        <v>79</v>
      </c>
      <c r="BK202" s="190">
        <f>ROUND(I202*H202,2)</f>
        <v>0</v>
      </c>
      <c r="BL202" s="18" t="s">
        <v>184</v>
      </c>
      <c r="BM202" s="189" t="s">
        <v>1764</v>
      </c>
    </row>
    <row r="203" spans="2:65" s="1" customFormat="1" ht="16.5" customHeight="1">
      <c r="B203" s="177"/>
      <c r="C203" s="178" t="s">
        <v>1033</v>
      </c>
      <c r="D203" s="178" t="s">
        <v>179</v>
      </c>
      <c r="E203" s="179" t="s">
        <v>4747</v>
      </c>
      <c r="F203" s="180" t="s">
        <v>4251</v>
      </c>
      <c r="G203" s="181" t="s">
        <v>2788</v>
      </c>
      <c r="H203" s="182">
        <v>1</v>
      </c>
      <c r="I203" s="183"/>
      <c r="J203" s="184">
        <f>ROUND(I203*H203,2)</f>
        <v>0</v>
      </c>
      <c r="K203" s="180" t="s">
        <v>3</v>
      </c>
      <c r="L203" s="37"/>
      <c r="M203" s="232" t="s">
        <v>3</v>
      </c>
      <c r="N203" s="233" t="s">
        <v>43</v>
      </c>
      <c r="O203" s="234"/>
      <c r="P203" s="235">
        <f>O203*H203</f>
        <v>0</v>
      </c>
      <c r="Q203" s="235">
        <v>0</v>
      </c>
      <c r="R203" s="235">
        <f>Q203*H203</f>
        <v>0</v>
      </c>
      <c r="S203" s="235">
        <v>0</v>
      </c>
      <c r="T203" s="236">
        <f>S203*H203</f>
        <v>0</v>
      </c>
      <c r="AR203" s="189" t="s">
        <v>184</v>
      </c>
      <c r="AT203" s="189" t="s">
        <v>179</v>
      </c>
      <c r="AU203" s="189" t="s">
        <v>81</v>
      </c>
      <c r="AY203" s="18" t="s">
        <v>177</v>
      </c>
      <c r="BE203" s="190">
        <f>IF(N203="základní",J203,0)</f>
        <v>0</v>
      </c>
      <c r="BF203" s="190">
        <f>IF(N203="snížená",J203,0)</f>
        <v>0</v>
      </c>
      <c r="BG203" s="190">
        <f>IF(N203="zákl. přenesená",J203,0)</f>
        <v>0</v>
      </c>
      <c r="BH203" s="190">
        <f>IF(N203="sníž. přenesená",J203,0)</f>
        <v>0</v>
      </c>
      <c r="BI203" s="190">
        <f>IF(N203="nulová",J203,0)</f>
        <v>0</v>
      </c>
      <c r="BJ203" s="18" t="s">
        <v>79</v>
      </c>
      <c r="BK203" s="190">
        <f>ROUND(I203*H203,2)</f>
        <v>0</v>
      </c>
      <c r="BL203" s="18" t="s">
        <v>184</v>
      </c>
      <c r="BM203" s="189" t="s">
        <v>4748</v>
      </c>
    </row>
    <row r="204" spans="2:12" s="1" customFormat="1" ht="6.95" customHeight="1">
      <c r="B204" s="53"/>
      <c r="C204" s="54"/>
      <c r="D204" s="54"/>
      <c r="E204" s="54"/>
      <c r="F204" s="54"/>
      <c r="G204" s="54"/>
      <c r="H204" s="54"/>
      <c r="I204" s="139"/>
      <c r="J204" s="54"/>
      <c r="K204" s="54"/>
      <c r="L204" s="37"/>
    </row>
  </sheetData>
  <autoFilter ref="C98:K203"/>
  <mergeCells count="12">
    <mergeCell ref="E7:H7"/>
    <mergeCell ref="E9:H9"/>
    <mergeCell ref="E11:H11"/>
    <mergeCell ref="E20:H20"/>
    <mergeCell ref="E29:H29"/>
    <mergeCell ref="E50:H50"/>
    <mergeCell ref="E52:H52"/>
    <mergeCell ref="E54:H54"/>
    <mergeCell ref="E87:H87"/>
    <mergeCell ref="E89:H89"/>
    <mergeCell ref="E91:H9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22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101</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4749</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ROUND(J98,2)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ROUND((SUM(BE98:BE219)),2)</f>
        <v>0</v>
      </c>
      <c r="I35" s="131">
        <v>0.21</v>
      </c>
      <c r="J35" s="130">
        <f>ROUND(((SUM(BE98:BE219))*I35),2)</f>
        <v>0</v>
      </c>
      <c r="L35" s="37"/>
    </row>
    <row r="36" spans="2:12" s="1" customFormat="1" ht="14.4" customHeight="1">
      <c r="B36" s="37"/>
      <c r="E36" s="31" t="s">
        <v>44</v>
      </c>
      <c r="F36" s="130">
        <f>ROUND((SUM(BF98:BF219)),2)</f>
        <v>0</v>
      </c>
      <c r="I36" s="131">
        <v>0.15</v>
      </c>
      <c r="J36" s="130">
        <f>ROUND(((SUM(BF98:BF219))*I36),2)</f>
        <v>0</v>
      </c>
      <c r="L36" s="37"/>
    </row>
    <row r="37" spans="2:12" s="1" customFormat="1" ht="14.4" customHeight="1" hidden="1">
      <c r="B37" s="37"/>
      <c r="E37" s="31" t="s">
        <v>45</v>
      </c>
      <c r="F37" s="130">
        <f>ROUND((SUM(BG98:BG219)),2)</f>
        <v>0</v>
      </c>
      <c r="I37" s="131">
        <v>0.21</v>
      </c>
      <c r="J37" s="130">
        <f>0</f>
        <v>0</v>
      </c>
      <c r="L37" s="37"/>
    </row>
    <row r="38" spans="2:12" s="1" customFormat="1" ht="14.4" customHeight="1" hidden="1">
      <c r="B38" s="37"/>
      <c r="E38" s="31" t="s">
        <v>46</v>
      </c>
      <c r="F38" s="130">
        <f>ROUND((SUM(BH98:BH219)),2)</f>
        <v>0</v>
      </c>
      <c r="I38" s="131">
        <v>0.15</v>
      </c>
      <c r="J38" s="130">
        <f>0</f>
        <v>0</v>
      </c>
      <c r="L38" s="37"/>
    </row>
    <row r="39" spans="2:12" s="1" customFormat="1" ht="14.4" customHeight="1" hidden="1">
      <c r="B39" s="37"/>
      <c r="E39" s="31" t="s">
        <v>47</v>
      </c>
      <c r="F39" s="130">
        <f>ROUND((SUM(BI98:BI219)),2)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06 - elektroinstalace - MaR</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J98</f>
        <v>0</v>
      </c>
      <c r="L63" s="37"/>
      <c r="AU63" s="18" t="s">
        <v>132</v>
      </c>
    </row>
    <row r="64" spans="2:12" s="8" customFormat="1" ht="24.95" customHeight="1">
      <c r="B64" s="145"/>
      <c r="D64" s="146" t="s">
        <v>4750</v>
      </c>
      <c r="E64" s="147"/>
      <c r="F64" s="147"/>
      <c r="G64" s="147"/>
      <c r="H64" s="147"/>
      <c r="I64" s="148"/>
      <c r="J64" s="149">
        <f>J104</f>
        <v>0</v>
      </c>
      <c r="L64" s="145"/>
    </row>
    <row r="65" spans="2:12" s="8" customFormat="1" ht="24.95" customHeight="1">
      <c r="B65" s="145"/>
      <c r="D65" s="146" t="s">
        <v>4751</v>
      </c>
      <c r="E65" s="147"/>
      <c r="F65" s="147"/>
      <c r="G65" s="147"/>
      <c r="H65" s="147"/>
      <c r="I65" s="148"/>
      <c r="J65" s="149">
        <f>J117</f>
        <v>0</v>
      </c>
      <c r="L65" s="145"/>
    </row>
    <row r="66" spans="2:12" s="8" customFormat="1" ht="24.95" customHeight="1">
      <c r="B66" s="145"/>
      <c r="D66" s="146" t="s">
        <v>4752</v>
      </c>
      <c r="E66" s="147"/>
      <c r="F66" s="147"/>
      <c r="G66" s="147"/>
      <c r="H66" s="147"/>
      <c r="I66" s="148"/>
      <c r="J66" s="149">
        <f>J127</f>
        <v>0</v>
      </c>
      <c r="L66" s="145"/>
    </row>
    <row r="67" spans="2:12" s="8" customFormat="1" ht="24.95" customHeight="1">
      <c r="B67" s="145"/>
      <c r="D67" s="146" t="s">
        <v>4753</v>
      </c>
      <c r="E67" s="147"/>
      <c r="F67" s="147"/>
      <c r="G67" s="147"/>
      <c r="H67" s="147"/>
      <c r="I67" s="148"/>
      <c r="J67" s="149">
        <f>J145</f>
        <v>0</v>
      </c>
      <c r="L67" s="145"/>
    </row>
    <row r="68" spans="2:12" s="8" customFormat="1" ht="24.95" customHeight="1">
      <c r="B68" s="145"/>
      <c r="D68" s="146" t="s">
        <v>4754</v>
      </c>
      <c r="E68" s="147"/>
      <c r="F68" s="147"/>
      <c r="G68" s="147"/>
      <c r="H68" s="147"/>
      <c r="I68" s="148"/>
      <c r="J68" s="149">
        <f>J169</f>
        <v>0</v>
      </c>
      <c r="L68" s="145"/>
    </row>
    <row r="69" spans="2:12" s="8" customFormat="1" ht="24.95" customHeight="1">
      <c r="B69" s="145"/>
      <c r="D69" s="146" t="s">
        <v>4755</v>
      </c>
      <c r="E69" s="147"/>
      <c r="F69" s="147"/>
      <c r="G69" s="147"/>
      <c r="H69" s="147"/>
      <c r="I69" s="148"/>
      <c r="J69" s="149">
        <f>J171</f>
        <v>0</v>
      </c>
      <c r="L69" s="145"/>
    </row>
    <row r="70" spans="2:12" s="8" customFormat="1" ht="24.95" customHeight="1">
      <c r="B70" s="145"/>
      <c r="D70" s="146" t="s">
        <v>4756</v>
      </c>
      <c r="E70" s="147"/>
      <c r="F70" s="147"/>
      <c r="G70" s="147"/>
      <c r="H70" s="147"/>
      <c r="I70" s="148"/>
      <c r="J70" s="149">
        <f>J173</f>
        <v>0</v>
      </c>
      <c r="L70" s="145"/>
    </row>
    <row r="71" spans="2:12" s="8" customFormat="1" ht="24.95" customHeight="1">
      <c r="B71" s="145"/>
      <c r="D71" s="146" t="s">
        <v>4757</v>
      </c>
      <c r="E71" s="147"/>
      <c r="F71" s="147"/>
      <c r="G71" s="147"/>
      <c r="H71" s="147"/>
      <c r="I71" s="148"/>
      <c r="J71" s="149">
        <f>J175</f>
        <v>0</v>
      </c>
      <c r="L71" s="145"/>
    </row>
    <row r="72" spans="2:12" s="8" customFormat="1" ht="24.95" customHeight="1">
      <c r="B72" s="145"/>
      <c r="D72" s="146" t="s">
        <v>4758</v>
      </c>
      <c r="E72" s="147"/>
      <c r="F72" s="147"/>
      <c r="G72" s="147"/>
      <c r="H72" s="147"/>
      <c r="I72" s="148"/>
      <c r="J72" s="149">
        <f>J180</f>
        <v>0</v>
      </c>
      <c r="L72" s="145"/>
    </row>
    <row r="73" spans="2:12" s="8" customFormat="1" ht="24.95" customHeight="1">
      <c r="B73" s="145"/>
      <c r="D73" s="146" t="s">
        <v>4759</v>
      </c>
      <c r="E73" s="147"/>
      <c r="F73" s="147"/>
      <c r="G73" s="147"/>
      <c r="H73" s="147"/>
      <c r="I73" s="148"/>
      <c r="J73" s="149">
        <f>J197</f>
        <v>0</v>
      </c>
      <c r="L73" s="145"/>
    </row>
    <row r="74" spans="2:12" s="8" customFormat="1" ht="24.95" customHeight="1">
      <c r="B74" s="145"/>
      <c r="D74" s="146" t="s">
        <v>4760</v>
      </c>
      <c r="E74" s="147"/>
      <c r="F74" s="147"/>
      <c r="G74" s="147"/>
      <c r="H74" s="147"/>
      <c r="I74" s="148"/>
      <c r="J74" s="149">
        <f>J201</f>
        <v>0</v>
      </c>
      <c r="L74" s="145"/>
    </row>
    <row r="75" spans="2:12" s="8" customFormat="1" ht="24.95" customHeight="1">
      <c r="B75" s="145"/>
      <c r="D75" s="146" t="s">
        <v>4761</v>
      </c>
      <c r="E75" s="147"/>
      <c r="F75" s="147"/>
      <c r="G75" s="147"/>
      <c r="H75" s="147"/>
      <c r="I75" s="148"/>
      <c r="J75" s="149">
        <f>J207</f>
        <v>0</v>
      </c>
      <c r="L75" s="145"/>
    </row>
    <row r="76" spans="2:12" s="8" customFormat="1" ht="24.95" customHeight="1">
      <c r="B76" s="145"/>
      <c r="D76" s="146" t="s">
        <v>4762</v>
      </c>
      <c r="E76" s="147"/>
      <c r="F76" s="147"/>
      <c r="G76" s="147"/>
      <c r="H76" s="147"/>
      <c r="I76" s="148"/>
      <c r="J76" s="149">
        <f>J211</f>
        <v>0</v>
      </c>
      <c r="L76" s="145"/>
    </row>
    <row r="77" spans="2:12" s="1" customFormat="1" ht="21.8" customHeight="1">
      <c r="B77" s="37"/>
      <c r="I77" s="122"/>
      <c r="L77" s="37"/>
    </row>
    <row r="78" spans="2:12" s="1" customFormat="1" ht="6.95" customHeight="1">
      <c r="B78" s="53"/>
      <c r="C78" s="54"/>
      <c r="D78" s="54"/>
      <c r="E78" s="54"/>
      <c r="F78" s="54"/>
      <c r="G78" s="54"/>
      <c r="H78" s="54"/>
      <c r="I78" s="139"/>
      <c r="J78" s="54"/>
      <c r="K78" s="54"/>
      <c r="L78" s="37"/>
    </row>
    <row r="82" spans="2:12" s="1" customFormat="1" ht="6.95" customHeight="1">
      <c r="B82" s="55"/>
      <c r="C82" s="56"/>
      <c r="D82" s="56"/>
      <c r="E82" s="56"/>
      <c r="F82" s="56"/>
      <c r="G82" s="56"/>
      <c r="H82" s="56"/>
      <c r="I82" s="140"/>
      <c r="J82" s="56"/>
      <c r="K82" s="56"/>
      <c r="L82" s="37"/>
    </row>
    <row r="83" spans="2:12" s="1" customFormat="1" ht="24.95" customHeight="1">
      <c r="B83" s="37"/>
      <c r="C83" s="22" t="s">
        <v>162</v>
      </c>
      <c r="I83" s="122"/>
      <c r="L83" s="37"/>
    </row>
    <row r="84" spans="2:12" s="1" customFormat="1" ht="6.95" customHeight="1">
      <c r="B84" s="37"/>
      <c r="I84" s="122"/>
      <c r="L84" s="37"/>
    </row>
    <row r="85" spans="2:12" s="1" customFormat="1" ht="12" customHeight="1">
      <c r="B85" s="37"/>
      <c r="C85" s="31" t="s">
        <v>17</v>
      </c>
      <c r="I85" s="122"/>
      <c r="L85" s="37"/>
    </row>
    <row r="86" spans="2:12" s="1" customFormat="1" ht="16.5" customHeight="1">
      <c r="B86" s="37"/>
      <c r="E86" s="121" t="str">
        <f>E7</f>
        <v>Stavební úpravy pavilonu I Nemocnice České Budějovice</v>
      </c>
      <c r="F86" s="31"/>
      <c r="G86" s="31"/>
      <c r="H86" s="31"/>
      <c r="I86" s="122"/>
      <c r="L86" s="37"/>
    </row>
    <row r="87" spans="2:12" ht="12" customHeight="1">
      <c r="B87" s="21"/>
      <c r="C87" s="31" t="s">
        <v>125</v>
      </c>
      <c r="L87" s="21"/>
    </row>
    <row r="88" spans="2:12" s="1" customFormat="1" ht="16.5" customHeight="1">
      <c r="B88" s="37"/>
      <c r="E88" s="121" t="s">
        <v>126</v>
      </c>
      <c r="F88" s="1"/>
      <c r="G88" s="1"/>
      <c r="H88" s="1"/>
      <c r="I88" s="122"/>
      <c r="L88" s="37"/>
    </row>
    <row r="89" spans="2:12" s="1" customFormat="1" ht="12" customHeight="1">
      <c r="B89" s="37"/>
      <c r="C89" s="31" t="s">
        <v>127</v>
      </c>
      <c r="I89" s="122"/>
      <c r="L89" s="37"/>
    </row>
    <row r="90" spans="2:12" s="1" customFormat="1" ht="16.5" customHeight="1">
      <c r="B90" s="37"/>
      <c r="E90" s="60" t="str">
        <f>E11</f>
        <v>06 - elektroinstalace - MaR</v>
      </c>
      <c r="F90" s="1"/>
      <c r="G90" s="1"/>
      <c r="H90" s="1"/>
      <c r="I90" s="122"/>
      <c r="L90" s="37"/>
    </row>
    <row r="91" spans="2:12" s="1" customFormat="1" ht="6.95" customHeight="1">
      <c r="B91" s="37"/>
      <c r="I91" s="122"/>
      <c r="L91" s="37"/>
    </row>
    <row r="92" spans="2:12" s="1" customFormat="1" ht="12" customHeight="1">
      <c r="B92" s="37"/>
      <c r="C92" s="31" t="s">
        <v>22</v>
      </c>
      <c r="F92" s="26" t="str">
        <f>F14</f>
        <v>České Budějovice</v>
      </c>
      <c r="I92" s="123" t="s">
        <v>24</v>
      </c>
      <c r="J92" s="62" t="str">
        <f>IF(J14="","",J14)</f>
        <v>12. 4. 2019</v>
      </c>
      <c r="L92" s="37"/>
    </row>
    <row r="93" spans="2:12" s="1" customFormat="1" ht="6.95" customHeight="1">
      <c r="B93" s="37"/>
      <c r="I93" s="122"/>
      <c r="L93" s="37"/>
    </row>
    <row r="94" spans="2:12" s="1" customFormat="1" ht="27.9" customHeight="1">
      <c r="B94" s="37"/>
      <c r="C94" s="31" t="s">
        <v>26</v>
      </c>
      <c r="F94" s="26" t="str">
        <f>E17</f>
        <v xml:space="preserve"> </v>
      </c>
      <c r="I94" s="123" t="s">
        <v>32</v>
      </c>
      <c r="J94" s="35" t="str">
        <f>E23</f>
        <v>ARKUS5, s.r.o., České Budějovice</v>
      </c>
      <c r="L94" s="37"/>
    </row>
    <row r="95" spans="2:12" s="1" customFormat="1" ht="15.15" customHeight="1">
      <c r="B95" s="37"/>
      <c r="C95" s="31" t="s">
        <v>30</v>
      </c>
      <c r="F95" s="26" t="str">
        <f>IF(E20="","",E20)</f>
        <v>Vyplň údaj</v>
      </c>
      <c r="I95" s="123" t="s">
        <v>35</v>
      </c>
      <c r="J95" s="35" t="str">
        <f>E26</f>
        <v xml:space="preserve"> </v>
      </c>
      <c r="L95" s="37"/>
    </row>
    <row r="96" spans="2:12" s="1" customFormat="1" ht="10.3" customHeight="1">
      <c r="B96" s="37"/>
      <c r="I96" s="122"/>
      <c r="L96" s="37"/>
    </row>
    <row r="97" spans="2:20" s="10" customFormat="1" ht="29.25" customHeight="1">
      <c r="B97" s="155"/>
      <c r="C97" s="156" t="s">
        <v>163</v>
      </c>
      <c r="D97" s="157" t="s">
        <v>57</v>
      </c>
      <c r="E97" s="157" t="s">
        <v>53</v>
      </c>
      <c r="F97" s="157" t="s">
        <v>54</v>
      </c>
      <c r="G97" s="157" t="s">
        <v>164</v>
      </c>
      <c r="H97" s="157" t="s">
        <v>165</v>
      </c>
      <c r="I97" s="158" t="s">
        <v>166</v>
      </c>
      <c r="J97" s="157" t="s">
        <v>131</v>
      </c>
      <c r="K97" s="159" t="s">
        <v>167</v>
      </c>
      <c r="L97" s="155"/>
      <c r="M97" s="78" t="s">
        <v>3</v>
      </c>
      <c r="N97" s="79" t="s">
        <v>42</v>
      </c>
      <c r="O97" s="79" t="s">
        <v>168</v>
      </c>
      <c r="P97" s="79" t="s">
        <v>169</v>
      </c>
      <c r="Q97" s="79" t="s">
        <v>170</v>
      </c>
      <c r="R97" s="79" t="s">
        <v>171</v>
      </c>
      <c r="S97" s="79" t="s">
        <v>172</v>
      </c>
      <c r="T97" s="80" t="s">
        <v>173</v>
      </c>
    </row>
    <row r="98" spans="2:63" s="1" customFormat="1" ht="22.8" customHeight="1">
      <c r="B98" s="37"/>
      <c r="C98" s="83" t="s">
        <v>174</v>
      </c>
      <c r="I98" s="122"/>
      <c r="J98" s="160">
        <f>BK98</f>
        <v>0</v>
      </c>
      <c r="L98" s="37"/>
      <c r="M98" s="81"/>
      <c r="N98" s="66"/>
      <c r="O98" s="66"/>
      <c r="P98" s="161">
        <f>P99+SUM(P100:P104)+P117+P127+P145+P169+P171+P173+P175+P180+P197+P201+P207+P211</f>
        <v>0</v>
      </c>
      <c r="Q98" s="66"/>
      <c r="R98" s="161">
        <f>R99+SUM(R100:R104)+R117+R127+R145+R169+R171+R173+R175+R180+R197+R201+R207+R211</f>
        <v>0</v>
      </c>
      <c r="S98" s="66"/>
      <c r="T98" s="162">
        <f>T99+SUM(T100:T104)+T117+T127+T145+T169+T171+T173+T175+T180+T197+T201+T207+T211</f>
        <v>0</v>
      </c>
      <c r="AT98" s="18" t="s">
        <v>71</v>
      </c>
      <c r="AU98" s="18" t="s">
        <v>132</v>
      </c>
      <c r="BK98" s="163">
        <f>BK99+SUM(BK100:BK104)+BK117+BK127+BK145+BK169+BK171+BK173+BK175+BK180+BK197+BK201+BK207+BK211</f>
        <v>0</v>
      </c>
    </row>
    <row r="99" spans="2:65" s="1" customFormat="1" ht="24" customHeight="1">
      <c r="B99" s="177"/>
      <c r="C99" s="178" t="s">
        <v>79</v>
      </c>
      <c r="D99" s="178" t="s">
        <v>179</v>
      </c>
      <c r="E99" s="179" t="s">
        <v>4763</v>
      </c>
      <c r="F99" s="180" t="s">
        <v>4764</v>
      </c>
      <c r="G99" s="181" t="s">
        <v>3930</v>
      </c>
      <c r="H99" s="182">
        <v>2</v>
      </c>
      <c r="I99" s="183"/>
      <c r="J99" s="184">
        <f>ROUND(I99*H99,2)</f>
        <v>0</v>
      </c>
      <c r="K99" s="180" t="s">
        <v>3</v>
      </c>
      <c r="L99" s="37"/>
      <c r="M99" s="185" t="s">
        <v>3</v>
      </c>
      <c r="N99" s="186" t="s">
        <v>43</v>
      </c>
      <c r="O99" s="70"/>
      <c r="P99" s="187">
        <f>O99*H99</f>
        <v>0</v>
      </c>
      <c r="Q99" s="187">
        <v>0</v>
      </c>
      <c r="R99" s="187">
        <f>Q99*H99</f>
        <v>0</v>
      </c>
      <c r="S99" s="187">
        <v>0</v>
      </c>
      <c r="T99" s="188">
        <f>S99*H99</f>
        <v>0</v>
      </c>
      <c r="AR99" s="189" t="s">
        <v>184</v>
      </c>
      <c r="AT99" s="189" t="s">
        <v>179</v>
      </c>
      <c r="AU99" s="189" t="s">
        <v>72</v>
      </c>
      <c r="AY99" s="18" t="s">
        <v>177</v>
      </c>
      <c r="BE99" s="190">
        <f>IF(N99="základní",J99,0)</f>
        <v>0</v>
      </c>
      <c r="BF99" s="190">
        <f>IF(N99="snížená",J99,0)</f>
        <v>0</v>
      </c>
      <c r="BG99" s="190">
        <f>IF(N99="zákl. přenesená",J99,0)</f>
        <v>0</v>
      </c>
      <c r="BH99" s="190">
        <f>IF(N99="sníž. přenesená",J99,0)</f>
        <v>0</v>
      </c>
      <c r="BI99" s="190">
        <f>IF(N99="nulová",J99,0)</f>
        <v>0</v>
      </c>
      <c r="BJ99" s="18" t="s">
        <v>79</v>
      </c>
      <c r="BK99" s="190">
        <f>ROUND(I99*H99,2)</f>
        <v>0</v>
      </c>
      <c r="BL99" s="18" t="s">
        <v>184</v>
      </c>
      <c r="BM99" s="189" t="s">
        <v>81</v>
      </c>
    </row>
    <row r="100" spans="2:65" s="1" customFormat="1" ht="16.5" customHeight="1">
      <c r="B100" s="177"/>
      <c r="C100" s="178" t="s">
        <v>81</v>
      </c>
      <c r="D100" s="178" t="s">
        <v>179</v>
      </c>
      <c r="E100" s="179" t="s">
        <v>4765</v>
      </c>
      <c r="F100" s="180" t="s">
        <v>4766</v>
      </c>
      <c r="G100" s="181" t="s">
        <v>3930</v>
      </c>
      <c r="H100" s="182">
        <v>2</v>
      </c>
      <c r="I100" s="183"/>
      <c r="J100" s="184">
        <f>ROUND(I100*H100,2)</f>
        <v>0</v>
      </c>
      <c r="K100" s="180" t="s">
        <v>3</v>
      </c>
      <c r="L100" s="37"/>
      <c r="M100" s="185" t="s">
        <v>3</v>
      </c>
      <c r="N100" s="186" t="s">
        <v>43</v>
      </c>
      <c r="O100" s="70"/>
      <c r="P100" s="187">
        <f>O100*H100</f>
        <v>0</v>
      </c>
      <c r="Q100" s="187">
        <v>0</v>
      </c>
      <c r="R100" s="187">
        <f>Q100*H100</f>
        <v>0</v>
      </c>
      <c r="S100" s="187">
        <v>0</v>
      </c>
      <c r="T100" s="188">
        <f>S100*H100</f>
        <v>0</v>
      </c>
      <c r="AR100" s="189" t="s">
        <v>184</v>
      </c>
      <c r="AT100" s="189" t="s">
        <v>179</v>
      </c>
      <c r="AU100" s="189" t="s">
        <v>72</v>
      </c>
      <c r="AY100" s="18" t="s">
        <v>177</v>
      </c>
      <c r="BE100" s="190">
        <f>IF(N100="základní",J100,0)</f>
        <v>0</v>
      </c>
      <c r="BF100" s="190">
        <f>IF(N100="snížená",J100,0)</f>
        <v>0</v>
      </c>
      <c r="BG100" s="190">
        <f>IF(N100="zákl. přenesená",J100,0)</f>
        <v>0</v>
      </c>
      <c r="BH100" s="190">
        <f>IF(N100="sníž. přenesená",J100,0)</f>
        <v>0</v>
      </c>
      <c r="BI100" s="190">
        <f>IF(N100="nulová",J100,0)</f>
        <v>0</v>
      </c>
      <c r="BJ100" s="18" t="s">
        <v>79</v>
      </c>
      <c r="BK100" s="190">
        <f>ROUND(I100*H100,2)</f>
        <v>0</v>
      </c>
      <c r="BL100" s="18" t="s">
        <v>184</v>
      </c>
      <c r="BM100" s="189" t="s">
        <v>208</v>
      </c>
    </row>
    <row r="101" spans="2:65" s="1" customFormat="1" ht="24" customHeight="1">
      <c r="B101" s="177"/>
      <c r="C101" s="178" t="s">
        <v>194</v>
      </c>
      <c r="D101" s="178" t="s">
        <v>179</v>
      </c>
      <c r="E101" s="179" t="s">
        <v>4767</v>
      </c>
      <c r="F101" s="180" t="s">
        <v>4768</v>
      </c>
      <c r="G101" s="181" t="s">
        <v>3930</v>
      </c>
      <c r="H101" s="182">
        <v>4</v>
      </c>
      <c r="I101" s="183"/>
      <c r="J101" s="184">
        <f>ROUND(I101*H101,2)</f>
        <v>0</v>
      </c>
      <c r="K101" s="180" t="s">
        <v>3</v>
      </c>
      <c r="L101" s="37"/>
      <c r="M101" s="185" t="s">
        <v>3</v>
      </c>
      <c r="N101" s="186" t="s">
        <v>43</v>
      </c>
      <c r="O101" s="70"/>
      <c r="P101" s="187">
        <f>O101*H101</f>
        <v>0</v>
      </c>
      <c r="Q101" s="187">
        <v>0</v>
      </c>
      <c r="R101" s="187">
        <f>Q101*H101</f>
        <v>0</v>
      </c>
      <c r="S101" s="187">
        <v>0</v>
      </c>
      <c r="T101" s="188">
        <f>S101*H101</f>
        <v>0</v>
      </c>
      <c r="AR101" s="189" t="s">
        <v>184</v>
      </c>
      <c r="AT101" s="189" t="s">
        <v>179</v>
      </c>
      <c r="AU101" s="189" t="s">
        <v>72</v>
      </c>
      <c r="AY101" s="18" t="s">
        <v>177</v>
      </c>
      <c r="BE101" s="190">
        <f>IF(N101="základní",J101,0)</f>
        <v>0</v>
      </c>
      <c r="BF101" s="190">
        <f>IF(N101="snížená",J101,0)</f>
        <v>0</v>
      </c>
      <c r="BG101" s="190">
        <f>IF(N101="zákl. přenesená",J101,0)</f>
        <v>0</v>
      </c>
      <c r="BH101" s="190">
        <f>IF(N101="sníž. přenesená",J101,0)</f>
        <v>0</v>
      </c>
      <c r="BI101" s="190">
        <f>IF(N101="nulová",J101,0)</f>
        <v>0</v>
      </c>
      <c r="BJ101" s="18" t="s">
        <v>79</v>
      </c>
      <c r="BK101" s="190">
        <f>ROUND(I101*H101,2)</f>
        <v>0</v>
      </c>
      <c r="BL101" s="18" t="s">
        <v>184</v>
      </c>
      <c r="BM101" s="189" t="s">
        <v>218</v>
      </c>
    </row>
    <row r="102" spans="2:65" s="1" customFormat="1" ht="16.5" customHeight="1">
      <c r="B102" s="177"/>
      <c r="C102" s="178" t="s">
        <v>184</v>
      </c>
      <c r="D102" s="178" t="s">
        <v>179</v>
      </c>
      <c r="E102" s="179" t="s">
        <v>4769</v>
      </c>
      <c r="F102" s="180" t="s">
        <v>4770</v>
      </c>
      <c r="G102" s="181" t="s">
        <v>3930</v>
      </c>
      <c r="H102" s="182">
        <v>4</v>
      </c>
      <c r="I102" s="183"/>
      <c r="J102" s="184">
        <f>ROUND(I102*H102,2)</f>
        <v>0</v>
      </c>
      <c r="K102" s="180" t="s">
        <v>3</v>
      </c>
      <c r="L102" s="37"/>
      <c r="M102" s="185" t="s">
        <v>3</v>
      </c>
      <c r="N102" s="186" t="s">
        <v>43</v>
      </c>
      <c r="O102" s="70"/>
      <c r="P102" s="187">
        <f>O102*H102</f>
        <v>0</v>
      </c>
      <c r="Q102" s="187">
        <v>0</v>
      </c>
      <c r="R102" s="187">
        <f>Q102*H102</f>
        <v>0</v>
      </c>
      <c r="S102" s="187">
        <v>0</v>
      </c>
      <c r="T102" s="188">
        <f>S102*H102</f>
        <v>0</v>
      </c>
      <c r="AR102" s="189" t="s">
        <v>184</v>
      </c>
      <c r="AT102" s="189" t="s">
        <v>179</v>
      </c>
      <c r="AU102" s="189" t="s">
        <v>72</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184</v>
      </c>
      <c r="BM102" s="189" t="s">
        <v>242</v>
      </c>
    </row>
    <row r="103" spans="2:65" s="1" customFormat="1" ht="16.5" customHeight="1">
      <c r="B103" s="177"/>
      <c r="C103" s="178" t="s">
        <v>203</v>
      </c>
      <c r="D103" s="178" t="s">
        <v>179</v>
      </c>
      <c r="E103" s="179" t="s">
        <v>4771</v>
      </c>
      <c r="F103" s="180" t="s">
        <v>4772</v>
      </c>
      <c r="G103" s="181" t="s">
        <v>3930</v>
      </c>
      <c r="H103" s="182">
        <v>5</v>
      </c>
      <c r="I103" s="183"/>
      <c r="J103" s="184">
        <f>ROUND(I103*H103,2)</f>
        <v>0</v>
      </c>
      <c r="K103" s="180" t="s">
        <v>3</v>
      </c>
      <c r="L103" s="37"/>
      <c r="M103" s="185" t="s">
        <v>3</v>
      </c>
      <c r="N103" s="186" t="s">
        <v>43</v>
      </c>
      <c r="O103" s="70"/>
      <c r="P103" s="187">
        <f>O103*H103</f>
        <v>0</v>
      </c>
      <c r="Q103" s="187">
        <v>0</v>
      </c>
      <c r="R103" s="187">
        <f>Q103*H103</f>
        <v>0</v>
      </c>
      <c r="S103" s="187">
        <v>0</v>
      </c>
      <c r="T103" s="188">
        <f>S103*H103</f>
        <v>0</v>
      </c>
      <c r="AR103" s="189" t="s">
        <v>184</v>
      </c>
      <c r="AT103" s="189" t="s">
        <v>179</v>
      </c>
      <c r="AU103" s="189" t="s">
        <v>72</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184</v>
      </c>
      <c r="BM103" s="189" t="s">
        <v>254</v>
      </c>
    </row>
    <row r="104" spans="2:63" s="11" customFormat="1" ht="25.9" customHeight="1">
      <c r="B104" s="164"/>
      <c r="D104" s="165" t="s">
        <v>71</v>
      </c>
      <c r="E104" s="166" t="s">
        <v>81</v>
      </c>
      <c r="F104" s="166" t="s">
        <v>4773</v>
      </c>
      <c r="I104" s="167"/>
      <c r="J104" s="168">
        <f>BK104</f>
        <v>0</v>
      </c>
      <c r="L104" s="164"/>
      <c r="M104" s="169"/>
      <c r="N104" s="170"/>
      <c r="O104" s="170"/>
      <c r="P104" s="171">
        <f>SUM(P105:P116)</f>
        <v>0</v>
      </c>
      <c r="Q104" s="170"/>
      <c r="R104" s="171">
        <f>SUM(R105:R116)</f>
        <v>0</v>
      </c>
      <c r="S104" s="170"/>
      <c r="T104" s="172">
        <f>SUM(T105:T116)</f>
        <v>0</v>
      </c>
      <c r="AR104" s="165" t="s">
        <v>79</v>
      </c>
      <c r="AT104" s="173" t="s">
        <v>71</v>
      </c>
      <c r="AU104" s="173" t="s">
        <v>72</v>
      </c>
      <c r="AY104" s="165" t="s">
        <v>177</v>
      </c>
      <c r="BK104" s="174">
        <f>SUM(BK105:BK116)</f>
        <v>0</v>
      </c>
    </row>
    <row r="105" spans="2:65" s="1" customFormat="1" ht="16.5" customHeight="1">
      <c r="B105" s="177"/>
      <c r="C105" s="178" t="s">
        <v>208</v>
      </c>
      <c r="D105" s="178" t="s">
        <v>179</v>
      </c>
      <c r="E105" s="179" t="s">
        <v>4774</v>
      </c>
      <c r="F105" s="180" t="s">
        <v>4775</v>
      </c>
      <c r="G105" s="181" t="s">
        <v>3930</v>
      </c>
      <c r="H105" s="182">
        <v>2</v>
      </c>
      <c r="I105" s="183"/>
      <c r="J105" s="184">
        <f>ROUND(I105*H105,2)</f>
        <v>0</v>
      </c>
      <c r="K105" s="180" t="s">
        <v>3</v>
      </c>
      <c r="L105" s="37"/>
      <c r="M105" s="185" t="s">
        <v>3</v>
      </c>
      <c r="N105" s="186" t="s">
        <v>43</v>
      </c>
      <c r="O105" s="70"/>
      <c r="P105" s="187">
        <f>O105*H105</f>
        <v>0</v>
      </c>
      <c r="Q105" s="187">
        <v>0</v>
      </c>
      <c r="R105" s="187">
        <f>Q105*H105</f>
        <v>0</v>
      </c>
      <c r="S105" s="187">
        <v>0</v>
      </c>
      <c r="T105" s="188">
        <f>S105*H105</f>
        <v>0</v>
      </c>
      <c r="AR105" s="189" t="s">
        <v>184</v>
      </c>
      <c r="AT105" s="189" t="s">
        <v>179</v>
      </c>
      <c r="AU105" s="189" t="s">
        <v>79</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184</v>
      </c>
      <c r="BM105" s="189" t="s">
        <v>265</v>
      </c>
    </row>
    <row r="106" spans="2:65" s="1" customFormat="1" ht="16.5" customHeight="1">
      <c r="B106" s="177"/>
      <c r="C106" s="178" t="s">
        <v>213</v>
      </c>
      <c r="D106" s="178" t="s">
        <v>179</v>
      </c>
      <c r="E106" s="179" t="s">
        <v>4776</v>
      </c>
      <c r="F106" s="180" t="s">
        <v>4777</v>
      </c>
      <c r="G106" s="181" t="s">
        <v>3930</v>
      </c>
      <c r="H106" s="182">
        <v>1</v>
      </c>
      <c r="I106" s="183"/>
      <c r="J106" s="184">
        <f>ROUND(I106*H106,2)</f>
        <v>0</v>
      </c>
      <c r="K106" s="180" t="s">
        <v>3</v>
      </c>
      <c r="L106" s="37"/>
      <c r="M106" s="185" t="s">
        <v>3</v>
      </c>
      <c r="N106" s="186" t="s">
        <v>43</v>
      </c>
      <c r="O106" s="70"/>
      <c r="P106" s="187">
        <f>O106*H106</f>
        <v>0</v>
      </c>
      <c r="Q106" s="187">
        <v>0</v>
      </c>
      <c r="R106" s="187">
        <f>Q106*H106</f>
        <v>0</v>
      </c>
      <c r="S106" s="187">
        <v>0</v>
      </c>
      <c r="T106" s="188">
        <f>S106*H106</f>
        <v>0</v>
      </c>
      <c r="AR106" s="189" t="s">
        <v>184</v>
      </c>
      <c r="AT106" s="189" t="s">
        <v>179</v>
      </c>
      <c r="AU106" s="189" t="s">
        <v>79</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184</v>
      </c>
      <c r="BM106" s="189" t="s">
        <v>298</v>
      </c>
    </row>
    <row r="107" spans="2:47" s="1" customFormat="1" ht="12">
      <c r="B107" s="37"/>
      <c r="D107" s="191" t="s">
        <v>3757</v>
      </c>
      <c r="F107" s="192" t="s">
        <v>4778</v>
      </c>
      <c r="I107" s="122"/>
      <c r="L107" s="37"/>
      <c r="M107" s="193"/>
      <c r="N107" s="70"/>
      <c r="O107" s="70"/>
      <c r="P107" s="70"/>
      <c r="Q107" s="70"/>
      <c r="R107" s="70"/>
      <c r="S107" s="70"/>
      <c r="T107" s="71"/>
      <c r="AT107" s="18" t="s">
        <v>3757</v>
      </c>
      <c r="AU107" s="18" t="s">
        <v>79</v>
      </c>
    </row>
    <row r="108" spans="2:65" s="1" customFormat="1" ht="16.5" customHeight="1">
      <c r="B108" s="177"/>
      <c r="C108" s="178" t="s">
        <v>218</v>
      </c>
      <c r="D108" s="178" t="s">
        <v>179</v>
      </c>
      <c r="E108" s="179" t="s">
        <v>4779</v>
      </c>
      <c r="F108" s="180" t="s">
        <v>4780</v>
      </c>
      <c r="G108" s="181" t="s">
        <v>3930</v>
      </c>
      <c r="H108" s="182">
        <v>2</v>
      </c>
      <c r="I108" s="183"/>
      <c r="J108" s="184">
        <f>ROUND(I108*H108,2)</f>
        <v>0</v>
      </c>
      <c r="K108" s="180" t="s">
        <v>3</v>
      </c>
      <c r="L108" s="37"/>
      <c r="M108" s="185" t="s">
        <v>3</v>
      </c>
      <c r="N108" s="186" t="s">
        <v>43</v>
      </c>
      <c r="O108" s="70"/>
      <c r="P108" s="187">
        <f>O108*H108</f>
        <v>0</v>
      </c>
      <c r="Q108" s="187">
        <v>0</v>
      </c>
      <c r="R108" s="187">
        <f>Q108*H108</f>
        <v>0</v>
      </c>
      <c r="S108" s="187">
        <v>0</v>
      </c>
      <c r="T108" s="188">
        <f>S108*H108</f>
        <v>0</v>
      </c>
      <c r="AR108" s="189" t="s">
        <v>184</v>
      </c>
      <c r="AT108" s="189" t="s">
        <v>179</v>
      </c>
      <c r="AU108" s="189" t="s">
        <v>79</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184</v>
      </c>
      <c r="BM108" s="189" t="s">
        <v>306</v>
      </c>
    </row>
    <row r="109" spans="2:47" s="1" customFormat="1" ht="12">
      <c r="B109" s="37"/>
      <c r="D109" s="191" t="s">
        <v>3757</v>
      </c>
      <c r="F109" s="192" t="s">
        <v>4781</v>
      </c>
      <c r="I109" s="122"/>
      <c r="L109" s="37"/>
      <c r="M109" s="193"/>
      <c r="N109" s="70"/>
      <c r="O109" s="70"/>
      <c r="P109" s="70"/>
      <c r="Q109" s="70"/>
      <c r="R109" s="70"/>
      <c r="S109" s="70"/>
      <c r="T109" s="71"/>
      <c r="AT109" s="18" t="s">
        <v>3757</v>
      </c>
      <c r="AU109" s="18" t="s">
        <v>79</v>
      </c>
    </row>
    <row r="110" spans="2:65" s="1" customFormat="1" ht="16.5" customHeight="1">
      <c r="B110" s="177"/>
      <c r="C110" s="178" t="s">
        <v>225</v>
      </c>
      <c r="D110" s="178" t="s">
        <v>179</v>
      </c>
      <c r="E110" s="179" t="s">
        <v>2</v>
      </c>
      <c r="F110" s="180" t="s">
        <v>4782</v>
      </c>
      <c r="G110" s="181" t="s">
        <v>3930</v>
      </c>
      <c r="H110" s="182">
        <v>2</v>
      </c>
      <c r="I110" s="183"/>
      <c r="J110" s="184">
        <f>ROUND(I110*H110,2)</f>
        <v>0</v>
      </c>
      <c r="K110" s="180" t="s">
        <v>3</v>
      </c>
      <c r="L110" s="37"/>
      <c r="M110" s="185" t="s">
        <v>3</v>
      </c>
      <c r="N110" s="186" t="s">
        <v>43</v>
      </c>
      <c r="O110" s="70"/>
      <c r="P110" s="187">
        <f>O110*H110</f>
        <v>0</v>
      </c>
      <c r="Q110" s="187">
        <v>0</v>
      </c>
      <c r="R110" s="187">
        <f>Q110*H110</f>
        <v>0</v>
      </c>
      <c r="S110" s="187">
        <v>0</v>
      </c>
      <c r="T110" s="188">
        <f>S110*H110</f>
        <v>0</v>
      </c>
      <c r="AR110" s="189" t="s">
        <v>184</v>
      </c>
      <c r="AT110" s="189" t="s">
        <v>179</v>
      </c>
      <c r="AU110" s="189" t="s">
        <v>79</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184</v>
      </c>
      <c r="BM110" s="189" t="s">
        <v>317</v>
      </c>
    </row>
    <row r="111" spans="2:65" s="1" customFormat="1" ht="16.5" customHeight="1">
      <c r="B111" s="177"/>
      <c r="C111" s="178" t="s">
        <v>111</v>
      </c>
      <c r="D111" s="178" t="s">
        <v>179</v>
      </c>
      <c r="E111" s="179" t="s">
        <v>4783</v>
      </c>
      <c r="F111" s="180" t="s">
        <v>4784</v>
      </c>
      <c r="G111" s="181" t="s">
        <v>3930</v>
      </c>
      <c r="H111" s="182">
        <v>2</v>
      </c>
      <c r="I111" s="183"/>
      <c r="J111" s="184">
        <f>ROUND(I111*H111,2)</f>
        <v>0</v>
      </c>
      <c r="K111" s="180" t="s">
        <v>3</v>
      </c>
      <c r="L111" s="37"/>
      <c r="M111" s="185" t="s">
        <v>3</v>
      </c>
      <c r="N111" s="186" t="s">
        <v>43</v>
      </c>
      <c r="O111" s="70"/>
      <c r="P111" s="187">
        <f>O111*H111</f>
        <v>0</v>
      </c>
      <c r="Q111" s="187">
        <v>0</v>
      </c>
      <c r="R111" s="187">
        <f>Q111*H111</f>
        <v>0</v>
      </c>
      <c r="S111" s="187">
        <v>0</v>
      </c>
      <c r="T111" s="188">
        <f>S111*H111</f>
        <v>0</v>
      </c>
      <c r="AR111" s="189" t="s">
        <v>184</v>
      </c>
      <c r="AT111" s="189" t="s">
        <v>179</v>
      </c>
      <c r="AU111" s="189" t="s">
        <v>79</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184</v>
      </c>
      <c r="BM111" s="189" t="s">
        <v>337</v>
      </c>
    </row>
    <row r="112" spans="2:47" s="1" customFormat="1" ht="12">
      <c r="B112" s="37"/>
      <c r="D112" s="191" t="s">
        <v>3757</v>
      </c>
      <c r="F112" s="192" t="s">
        <v>4785</v>
      </c>
      <c r="I112" s="122"/>
      <c r="L112" s="37"/>
      <c r="M112" s="193"/>
      <c r="N112" s="70"/>
      <c r="O112" s="70"/>
      <c r="P112" s="70"/>
      <c r="Q112" s="70"/>
      <c r="R112" s="70"/>
      <c r="S112" s="70"/>
      <c r="T112" s="71"/>
      <c r="AT112" s="18" t="s">
        <v>3757</v>
      </c>
      <c r="AU112" s="18" t="s">
        <v>79</v>
      </c>
    </row>
    <row r="113" spans="2:65" s="1" customFormat="1" ht="16.5" customHeight="1">
      <c r="B113" s="177"/>
      <c r="C113" s="178" t="s">
        <v>236</v>
      </c>
      <c r="D113" s="178" t="s">
        <v>179</v>
      </c>
      <c r="E113" s="179" t="s">
        <v>4786</v>
      </c>
      <c r="F113" s="180" t="s">
        <v>4787</v>
      </c>
      <c r="G113" s="181" t="s">
        <v>3930</v>
      </c>
      <c r="H113" s="182">
        <v>1</v>
      </c>
      <c r="I113" s="183"/>
      <c r="J113" s="184">
        <f>ROUND(I113*H113,2)</f>
        <v>0</v>
      </c>
      <c r="K113" s="180" t="s">
        <v>3</v>
      </c>
      <c r="L113" s="37"/>
      <c r="M113" s="185" t="s">
        <v>3</v>
      </c>
      <c r="N113" s="186" t="s">
        <v>43</v>
      </c>
      <c r="O113" s="70"/>
      <c r="P113" s="187">
        <f>O113*H113</f>
        <v>0</v>
      </c>
      <c r="Q113" s="187">
        <v>0</v>
      </c>
      <c r="R113" s="187">
        <f>Q113*H113</f>
        <v>0</v>
      </c>
      <c r="S113" s="187">
        <v>0</v>
      </c>
      <c r="T113" s="188">
        <f>S113*H113</f>
        <v>0</v>
      </c>
      <c r="AR113" s="189" t="s">
        <v>184</v>
      </c>
      <c r="AT113" s="189" t="s">
        <v>179</v>
      </c>
      <c r="AU113" s="189" t="s">
        <v>79</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184</v>
      </c>
      <c r="BM113" s="189" t="s">
        <v>351</v>
      </c>
    </row>
    <row r="114" spans="2:47" s="1" customFormat="1" ht="12">
      <c r="B114" s="37"/>
      <c r="D114" s="191" t="s">
        <v>3757</v>
      </c>
      <c r="F114" s="192" t="s">
        <v>4788</v>
      </c>
      <c r="I114" s="122"/>
      <c r="L114" s="37"/>
      <c r="M114" s="193"/>
      <c r="N114" s="70"/>
      <c r="O114" s="70"/>
      <c r="P114" s="70"/>
      <c r="Q114" s="70"/>
      <c r="R114" s="70"/>
      <c r="S114" s="70"/>
      <c r="T114" s="71"/>
      <c r="AT114" s="18" t="s">
        <v>3757</v>
      </c>
      <c r="AU114" s="18" t="s">
        <v>79</v>
      </c>
    </row>
    <row r="115" spans="2:65" s="1" customFormat="1" ht="16.5" customHeight="1">
      <c r="B115" s="177"/>
      <c r="C115" s="178" t="s">
        <v>242</v>
      </c>
      <c r="D115" s="178" t="s">
        <v>179</v>
      </c>
      <c r="E115" s="179" t="s">
        <v>4789</v>
      </c>
      <c r="F115" s="180" t="s">
        <v>4790</v>
      </c>
      <c r="G115" s="181" t="s">
        <v>3930</v>
      </c>
      <c r="H115" s="182">
        <v>1</v>
      </c>
      <c r="I115" s="183"/>
      <c r="J115" s="184">
        <f>ROUND(I115*H115,2)</f>
        <v>0</v>
      </c>
      <c r="K115" s="180" t="s">
        <v>3</v>
      </c>
      <c r="L115" s="37"/>
      <c r="M115" s="185" t="s">
        <v>3</v>
      </c>
      <c r="N115" s="186" t="s">
        <v>43</v>
      </c>
      <c r="O115" s="70"/>
      <c r="P115" s="187">
        <f>O115*H115</f>
        <v>0</v>
      </c>
      <c r="Q115" s="187">
        <v>0</v>
      </c>
      <c r="R115" s="187">
        <f>Q115*H115</f>
        <v>0</v>
      </c>
      <c r="S115" s="187">
        <v>0</v>
      </c>
      <c r="T115" s="188">
        <f>S115*H115</f>
        <v>0</v>
      </c>
      <c r="AR115" s="189" t="s">
        <v>184</v>
      </c>
      <c r="AT115" s="189" t="s">
        <v>179</v>
      </c>
      <c r="AU115" s="189" t="s">
        <v>79</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184</v>
      </c>
      <c r="BM115" s="189" t="s">
        <v>368</v>
      </c>
    </row>
    <row r="116" spans="2:47" s="1" customFormat="1" ht="12">
      <c r="B116" s="37"/>
      <c r="D116" s="191" t="s">
        <v>3757</v>
      </c>
      <c r="F116" s="192" t="s">
        <v>4788</v>
      </c>
      <c r="I116" s="122"/>
      <c r="L116" s="37"/>
      <c r="M116" s="193"/>
      <c r="N116" s="70"/>
      <c r="O116" s="70"/>
      <c r="P116" s="70"/>
      <c r="Q116" s="70"/>
      <c r="R116" s="70"/>
      <c r="S116" s="70"/>
      <c r="T116" s="71"/>
      <c r="AT116" s="18" t="s">
        <v>3757</v>
      </c>
      <c r="AU116" s="18" t="s">
        <v>79</v>
      </c>
    </row>
    <row r="117" spans="2:63" s="11" customFormat="1" ht="25.9" customHeight="1">
      <c r="B117" s="164"/>
      <c r="D117" s="165" t="s">
        <v>71</v>
      </c>
      <c r="E117" s="166" t="s">
        <v>194</v>
      </c>
      <c r="F117" s="166" t="s">
        <v>4791</v>
      </c>
      <c r="I117" s="167"/>
      <c r="J117" s="168">
        <f>BK117</f>
        <v>0</v>
      </c>
      <c r="L117" s="164"/>
      <c r="M117" s="169"/>
      <c r="N117" s="170"/>
      <c r="O117" s="170"/>
      <c r="P117" s="171">
        <f>SUM(P118:P126)</f>
        <v>0</v>
      </c>
      <c r="Q117" s="170"/>
      <c r="R117" s="171">
        <f>SUM(R118:R126)</f>
        <v>0</v>
      </c>
      <c r="S117" s="170"/>
      <c r="T117" s="172">
        <f>SUM(T118:T126)</f>
        <v>0</v>
      </c>
      <c r="AR117" s="165" t="s">
        <v>79</v>
      </c>
      <c r="AT117" s="173" t="s">
        <v>71</v>
      </c>
      <c r="AU117" s="173" t="s">
        <v>72</v>
      </c>
      <c r="AY117" s="165" t="s">
        <v>177</v>
      </c>
      <c r="BK117" s="174">
        <f>SUM(BK118:BK126)</f>
        <v>0</v>
      </c>
    </row>
    <row r="118" spans="2:65" s="1" customFormat="1" ht="16.5" customHeight="1">
      <c r="B118" s="177"/>
      <c r="C118" s="178" t="s">
        <v>248</v>
      </c>
      <c r="D118" s="178" t="s">
        <v>179</v>
      </c>
      <c r="E118" s="179" t="s">
        <v>4792</v>
      </c>
      <c r="F118" s="180" t="s">
        <v>4793</v>
      </c>
      <c r="G118" s="181" t="s">
        <v>3930</v>
      </c>
      <c r="H118" s="182">
        <v>5</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79</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391</v>
      </c>
    </row>
    <row r="119" spans="2:47" s="1" customFormat="1" ht="12">
      <c r="B119" s="37"/>
      <c r="D119" s="191" t="s">
        <v>3757</v>
      </c>
      <c r="F119" s="192" t="s">
        <v>4788</v>
      </c>
      <c r="I119" s="122"/>
      <c r="L119" s="37"/>
      <c r="M119" s="193"/>
      <c r="N119" s="70"/>
      <c r="O119" s="70"/>
      <c r="P119" s="70"/>
      <c r="Q119" s="70"/>
      <c r="R119" s="70"/>
      <c r="S119" s="70"/>
      <c r="T119" s="71"/>
      <c r="AT119" s="18" t="s">
        <v>3757</v>
      </c>
      <c r="AU119" s="18" t="s">
        <v>79</v>
      </c>
    </row>
    <row r="120" spans="2:65" s="1" customFormat="1" ht="16.5" customHeight="1">
      <c r="B120" s="177"/>
      <c r="C120" s="178" t="s">
        <v>254</v>
      </c>
      <c r="D120" s="178" t="s">
        <v>179</v>
      </c>
      <c r="E120" s="179" t="s">
        <v>4794</v>
      </c>
      <c r="F120" s="180" t="s">
        <v>4795</v>
      </c>
      <c r="G120" s="181" t="s">
        <v>3930</v>
      </c>
      <c r="H120" s="182">
        <v>5</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79</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413</v>
      </c>
    </row>
    <row r="121" spans="2:65" s="1" customFormat="1" ht="16.5" customHeight="1">
      <c r="B121" s="177"/>
      <c r="C121" s="178" t="s">
        <v>9</v>
      </c>
      <c r="D121" s="178" t="s">
        <v>179</v>
      </c>
      <c r="E121" s="179" t="s">
        <v>4796</v>
      </c>
      <c r="F121" s="180" t="s">
        <v>4797</v>
      </c>
      <c r="G121" s="181" t="s">
        <v>3930</v>
      </c>
      <c r="H121" s="182">
        <v>1</v>
      </c>
      <c r="I121" s="183"/>
      <c r="J121" s="184">
        <f>ROUND(I121*H121,2)</f>
        <v>0</v>
      </c>
      <c r="K121" s="180" t="s">
        <v>3</v>
      </c>
      <c r="L121" s="37"/>
      <c r="M121" s="185" t="s">
        <v>3</v>
      </c>
      <c r="N121" s="186" t="s">
        <v>43</v>
      </c>
      <c r="O121" s="70"/>
      <c r="P121" s="187">
        <f>O121*H121</f>
        <v>0</v>
      </c>
      <c r="Q121" s="187">
        <v>0</v>
      </c>
      <c r="R121" s="187">
        <f>Q121*H121</f>
        <v>0</v>
      </c>
      <c r="S121" s="187">
        <v>0</v>
      </c>
      <c r="T121" s="188">
        <f>S121*H121</f>
        <v>0</v>
      </c>
      <c r="AR121" s="189" t="s">
        <v>184</v>
      </c>
      <c r="AT121" s="189" t="s">
        <v>179</v>
      </c>
      <c r="AU121" s="189" t="s">
        <v>79</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184</v>
      </c>
      <c r="BM121" s="189" t="s">
        <v>438</v>
      </c>
    </row>
    <row r="122" spans="2:47" s="1" customFormat="1" ht="12">
      <c r="B122" s="37"/>
      <c r="D122" s="191" t="s">
        <v>3757</v>
      </c>
      <c r="F122" s="192" t="s">
        <v>4788</v>
      </c>
      <c r="I122" s="122"/>
      <c r="L122" s="37"/>
      <c r="M122" s="193"/>
      <c r="N122" s="70"/>
      <c r="O122" s="70"/>
      <c r="P122" s="70"/>
      <c r="Q122" s="70"/>
      <c r="R122" s="70"/>
      <c r="S122" s="70"/>
      <c r="T122" s="71"/>
      <c r="AT122" s="18" t="s">
        <v>3757</v>
      </c>
      <c r="AU122" s="18" t="s">
        <v>79</v>
      </c>
    </row>
    <row r="123" spans="2:65" s="1" customFormat="1" ht="16.5" customHeight="1">
      <c r="B123" s="177"/>
      <c r="C123" s="178" t="s">
        <v>265</v>
      </c>
      <c r="D123" s="178" t="s">
        <v>179</v>
      </c>
      <c r="E123" s="179" t="s">
        <v>4798</v>
      </c>
      <c r="F123" s="180" t="s">
        <v>4799</v>
      </c>
      <c r="G123" s="181" t="s">
        <v>3930</v>
      </c>
      <c r="H123" s="182">
        <v>4</v>
      </c>
      <c r="I123" s="183"/>
      <c r="J123" s="184">
        <f>ROUND(I123*H123,2)</f>
        <v>0</v>
      </c>
      <c r="K123" s="180" t="s">
        <v>3</v>
      </c>
      <c r="L123" s="37"/>
      <c r="M123" s="185" t="s">
        <v>3</v>
      </c>
      <c r="N123" s="186" t="s">
        <v>43</v>
      </c>
      <c r="O123" s="70"/>
      <c r="P123" s="187">
        <f>O123*H123</f>
        <v>0</v>
      </c>
      <c r="Q123" s="187">
        <v>0</v>
      </c>
      <c r="R123" s="187">
        <f>Q123*H123</f>
        <v>0</v>
      </c>
      <c r="S123" s="187">
        <v>0</v>
      </c>
      <c r="T123" s="188">
        <f>S123*H123</f>
        <v>0</v>
      </c>
      <c r="AR123" s="189" t="s">
        <v>184</v>
      </c>
      <c r="AT123" s="189" t="s">
        <v>179</v>
      </c>
      <c r="AU123" s="189" t="s">
        <v>79</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184</v>
      </c>
      <c r="BM123" s="189" t="s">
        <v>450</v>
      </c>
    </row>
    <row r="124" spans="2:47" s="1" customFormat="1" ht="12">
      <c r="B124" s="37"/>
      <c r="D124" s="191" t="s">
        <v>3757</v>
      </c>
      <c r="F124" s="192" t="s">
        <v>4800</v>
      </c>
      <c r="I124" s="122"/>
      <c r="L124" s="37"/>
      <c r="M124" s="193"/>
      <c r="N124" s="70"/>
      <c r="O124" s="70"/>
      <c r="P124" s="70"/>
      <c r="Q124" s="70"/>
      <c r="R124" s="70"/>
      <c r="S124" s="70"/>
      <c r="T124" s="71"/>
      <c r="AT124" s="18" t="s">
        <v>3757</v>
      </c>
      <c r="AU124" s="18" t="s">
        <v>79</v>
      </c>
    </row>
    <row r="125" spans="2:65" s="1" customFormat="1" ht="16.5" customHeight="1">
      <c r="B125" s="177"/>
      <c r="C125" s="178" t="s">
        <v>272</v>
      </c>
      <c r="D125" s="178" t="s">
        <v>179</v>
      </c>
      <c r="E125" s="179" t="s">
        <v>4801</v>
      </c>
      <c r="F125" s="180" t="s">
        <v>4802</v>
      </c>
      <c r="G125" s="181" t="s">
        <v>3930</v>
      </c>
      <c r="H125" s="182">
        <v>3</v>
      </c>
      <c r="I125" s="183"/>
      <c r="J125" s="184">
        <f>ROUND(I125*H125,2)</f>
        <v>0</v>
      </c>
      <c r="K125" s="180" t="s">
        <v>3</v>
      </c>
      <c r="L125" s="37"/>
      <c r="M125" s="185" t="s">
        <v>3</v>
      </c>
      <c r="N125" s="186" t="s">
        <v>43</v>
      </c>
      <c r="O125" s="70"/>
      <c r="P125" s="187">
        <f>O125*H125</f>
        <v>0</v>
      </c>
      <c r="Q125" s="187">
        <v>0</v>
      </c>
      <c r="R125" s="187">
        <f>Q125*H125</f>
        <v>0</v>
      </c>
      <c r="S125" s="187">
        <v>0</v>
      </c>
      <c r="T125" s="188">
        <f>S125*H125</f>
        <v>0</v>
      </c>
      <c r="AR125" s="189" t="s">
        <v>184</v>
      </c>
      <c r="AT125" s="189" t="s">
        <v>179</v>
      </c>
      <c r="AU125" s="189" t="s">
        <v>79</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184</v>
      </c>
      <c r="BM125" s="189" t="s">
        <v>469</v>
      </c>
    </row>
    <row r="126" spans="2:47" s="1" customFormat="1" ht="12">
      <c r="B126" s="37"/>
      <c r="D126" s="191" t="s">
        <v>3757</v>
      </c>
      <c r="F126" s="192" t="s">
        <v>4803</v>
      </c>
      <c r="I126" s="122"/>
      <c r="L126" s="37"/>
      <c r="M126" s="193"/>
      <c r="N126" s="70"/>
      <c r="O126" s="70"/>
      <c r="P126" s="70"/>
      <c r="Q126" s="70"/>
      <c r="R126" s="70"/>
      <c r="S126" s="70"/>
      <c r="T126" s="71"/>
      <c r="AT126" s="18" t="s">
        <v>3757</v>
      </c>
      <c r="AU126" s="18" t="s">
        <v>79</v>
      </c>
    </row>
    <row r="127" spans="2:63" s="11" customFormat="1" ht="25.9" customHeight="1">
      <c r="B127" s="164"/>
      <c r="D127" s="165" t="s">
        <v>71</v>
      </c>
      <c r="E127" s="166" t="s">
        <v>184</v>
      </c>
      <c r="F127" s="166" t="s">
        <v>4804</v>
      </c>
      <c r="I127" s="167"/>
      <c r="J127" s="168">
        <f>BK127</f>
        <v>0</v>
      </c>
      <c r="L127" s="164"/>
      <c r="M127" s="169"/>
      <c r="N127" s="170"/>
      <c r="O127" s="170"/>
      <c r="P127" s="171">
        <f>SUM(P128:P144)</f>
        <v>0</v>
      </c>
      <c r="Q127" s="170"/>
      <c r="R127" s="171">
        <f>SUM(R128:R144)</f>
        <v>0</v>
      </c>
      <c r="S127" s="170"/>
      <c r="T127" s="172">
        <f>SUM(T128:T144)</f>
        <v>0</v>
      </c>
      <c r="AR127" s="165" t="s">
        <v>79</v>
      </c>
      <c r="AT127" s="173" t="s">
        <v>71</v>
      </c>
      <c r="AU127" s="173" t="s">
        <v>72</v>
      </c>
      <c r="AY127" s="165" t="s">
        <v>177</v>
      </c>
      <c r="BK127" s="174">
        <f>SUM(BK128:BK144)</f>
        <v>0</v>
      </c>
    </row>
    <row r="128" spans="2:65" s="1" customFormat="1" ht="24" customHeight="1">
      <c r="B128" s="177"/>
      <c r="C128" s="178" t="s">
        <v>277</v>
      </c>
      <c r="D128" s="178" t="s">
        <v>179</v>
      </c>
      <c r="E128" s="179" t="s">
        <v>4805</v>
      </c>
      <c r="F128" s="180" t="s">
        <v>4764</v>
      </c>
      <c r="G128" s="181" t="s">
        <v>3930</v>
      </c>
      <c r="H128" s="182">
        <v>3</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184</v>
      </c>
      <c r="AT128" s="189" t="s">
        <v>179</v>
      </c>
      <c r="AU128" s="189" t="s">
        <v>79</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184</v>
      </c>
      <c r="BM128" s="189" t="s">
        <v>491</v>
      </c>
    </row>
    <row r="129" spans="2:65" s="1" customFormat="1" ht="24" customHeight="1">
      <c r="B129" s="177"/>
      <c r="C129" s="178" t="s">
        <v>288</v>
      </c>
      <c r="D129" s="178" t="s">
        <v>179</v>
      </c>
      <c r="E129" s="179" t="s">
        <v>4806</v>
      </c>
      <c r="F129" s="180" t="s">
        <v>4807</v>
      </c>
      <c r="G129" s="181" t="s">
        <v>3930</v>
      </c>
      <c r="H129" s="182">
        <v>3</v>
      </c>
      <c r="I129" s="183"/>
      <c r="J129" s="184">
        <f>ROUND(I129*H129,2)</f>
        <v>0</v>
      </c>
      <c r="K129" s="180" t="s">
        <v>3</v>
      </c>
      <c r="L129" s="37"/>
      <c r="M129" s="185" t="s">
        <v>3</v>
      </c>
      <c r="N129" s="186" t="s">
        <v>43</v>
      </c>
      <c r="O129" s="70"/>
      <c r="P129" s="187">
        <f>O129*H129</f>
        <v>0</v>
      </c>
      <c r="Q129" s="187">
        <v>0</v>
      </c>
      <c r="R129" s="187">
        <f>Q129*H129</f>
        <v>0</v>
      </c>
      <c r="S129" s="187">
        <v>0</v>
      </c>
      <c r="T129" s="188">
        <f>S129*H129</f>
        <v>0</v>
      </c>
      <c r="AR129" s="189" t="s">
        <v>184</v>
      </c>
      <c r="AT129" s="189" t="s">
        <v>179</v>
      </c>
      <c r="AU129" s="189" t="s">
        <v>79</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184</v>
      </c>
      <c r="BM129" s="189" t="s">
        <v>516</v>
      </c>
    </row>
    <row r="130" spans="2:65" s="1" customFormat="1" ht="16.5" customHeight="1">
      <c r="B130" s="177"/>
      <c r="C130" s="178" t="s">
        <v>298</v>
      </c>
      <c r="D130" s="178" t="s">
        <v>179</v>
      </c>
      <c r="E130" s="179" t="s">
        <v>4808</v>
      </c>
      <c r="F130" s="180" t="s">
        <v>4809</v>
      </c>
      <c r="G130" s="181" t="s">
        <v>3930</v>
      </c>
      <c r="H130" s="182">
        <v>1</v>
      </c>
      <c r="I130" s="183"/>
      <c r="J130" s="184">
        <f>ROUND(I130*H130,2)</f>
        <v>0</v>
      </c>
      <c r="K130" s="180" t="s">
        <v>3</v>
      </c>
      <c r="L130" s="37"/>
      <c r="M130" s="185" t="s">
        <v>3</v>
      </c>
      <c r="N130" s="186" t="s">
        <v>43</v>
      </c>
      <c r="O130" s="70"/>
      <c r="P130" s="187">
        <f>O130*H130</f>
        <v>0</v>
      </c>
      <c r="Q130" s="187">
        <v>0</v>
      </c>
      <c r="R130" s="187">
        <f>Q130*H130</f>
        <v>0</v>
      </c>
      <c r="S130" s="187">
        <v>0</v>
      </c>
      <c r="T130" s="188">
        <f>S130*H130</f>
        <v>0</v>
      </c>
      <c r="AR130" s="189" t="s">
        <v>184</v>
      </c>
      <c r="AT130" s="189" t="s">
        <v>179</v>
      </c>
      <c r="AU130" s="189" t="s">
        <v>79</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526</v>
      </c>
    </row>
    <row r="131" spans="2:47" s="1" customFormat="1" ht="12">
      <c r="B131" s="37"/>
      <c r="D131" s="191" t="s">
        <v>3757</v>
      </c>
      <c r="F131" s="192" t="s">
        <v>4810</v>
      </c>
      <c r="I131" s="122"/>
      <c r="L131" s="37"/>
      <c r="M131" s="193"/>
      <c r="N131" s="70"/>
      <c r="O131" s="70"/>
      <c r="P131" s="70"/>
      <c r="Q131" s="70"/>
      <c r="R131" s="70"/>
      <c r="S131" s="70"/>
      <c r="T131" s="71"/>
      <c r="AT131" s="18" t="s">
        <v>3757</v>
      </c>
      <c r="AU131" s="18" t="s">
        <v>79</v>
      </c>
    </row>
    <row r="132" spans="2:65" s="1" customFormat="1" ht="24" customHeight="1">
      <c r="B132" s="177"/>
      <c r="C132" s="178" t="s">
        <v>8</v>
      </c>
      <c r="D132" s="178" t="s">
        <v>179</v>
      </c>
      <c r="E132" s="179" t="s">
        <v>4811</v>
      </c>
      <c r="F132" s="180" t="s">
        <v>4812</v>
      </c>
      <c r="G132" s="181" t="s">
        <v>3930</v>
      </c>
      <c r="H132" s="182">
        <v>2</v>
      </c>
      <c r="I132" s="183"/>
      <c r="J132" s="184">
        <f>ROUND(I132*H132,2)</f>
        <v>0</v>
      </c>
      <c r="K132" s="180" t="s">
        <v>3</v>
      </c>
      <c r="L132" s="37"/>
      <c r="M132" s="185" t="s">
        <v>3</v>
      </c>
      <c r="N132" s="186" t="s">
        <v>43</v>
      </c>
      <c r="O132" s="70"/>
      <c r="P132" s="187">
        <f>O132*H132</f>
        <v>0</v>
      </c>
      <c r="Q132" s="187">
        <v>0</v>
      </c>
      <c r="R132" s="187">
        <f>Q132*H132</f>
        <v>0</v>
      </c>
      <c r="S132" s="187">
        <v>0</v>
      </c>
      <c r="T132" s="188">
        <f>S132*H132</f>
        <v>0</v>
      </c>
      <c r="AR132" s="189" t="s">
        <v>184</v>
      </c>
      <c r="AT132" s="189" t="s">
        <v>179</v>
      </c>
      <c r="AU132" s="189" t="s">
        <v>79</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184</v>
      </c>
      <c r="BM132" s="189" t="s">
        <v>731</v>
      </c>
    </row>
    <row r="133" spans="2:65" s="1" customFormat="1" ht="16.5" customHeight="1">
      <c r="B133" s="177"/>
      <c r="C133" s="178" t="s">
        <v>306</v>
      </c>
      <c r="D133" s="178" t="s">
        <v>179</v>
      </c>
      <c r="E133" s="179" t="s">
        <v>4813</v>
      </c>
      <c r="F133" s="180" t="s">
        <v>4814</v>
      </c>
      <c r="G133" s="181" t="s">
        <v>3930</v>
      </c>
      <c r="H133" s="182">
        <v>1</v>
      </c>
      <c r="I133" s="183"/>
      <c r="J133" s="184">
        <f>ROUND(I133*H133,2)</f>
        <v>0</v>
      </c>
      <c r="K133" s="180" t="s">
        <v>3</v>
      </c>
      <c r="L133" s="37"/>
      <c r="M133" s="185" t="s">
        <v>3</v>
      </c>
      <c r="N133" s="186" t="s">
        <v>43</v>
      </c>
      <c r="O133" s="70"/>
      <c r="P133" s="187">
        <f>O133*H133</f>
        <v>0</v>
      </c>
      <c r="Q133" s="187">
        <v>0</v>
      </c>
      <c r="R133" s="187">
        <f>Q133*H133</f>
        <v>0</v>
      </c>
      <c r="S133" s="187">
        <v>0</v>
      </c>
      <c r="T133" s="188">
        <f>S133*H133</f>
        <v>0</v>
      </c>
      <c r="AR133" s="189" t="s">
        <v>184</v>
      </c>
      <c r="AT133" s="189" t="s">
        <v>179</v>
      </c>
      <c r="AU133" s="189" t="s">
        <v>79</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184</v>
      </c>
      <c r="BM133" s="189" t="s">
        <v>841</v>
      </c>
    </row>
    <row r="134" spans="2:47" s="1" customFormat="1" ht="12">
      <c r="B134" s="37"/>
      <c r="D134" s="191" t="s">
        <v>3757</v>
      </c>
      <c r="F134" s="192" t="s">
        <v>4815</v>
      </c>
      <c r="I134" s="122"/>
      <c r="L134" s="37"/>
      <c r="M134" s="193"/>
      <c r="N134" s="70"/>
      <c r="O134" s="70"/>
      <c r="P134" s="70"/>
      <c r="Q134" s="70"/>
      <c r="R134" s="70"/>
      <c r="S134" s="70"/>
      <c r="T134" s="71"/>
      <c r="AT134" s="18" t="s">
        <v>3757</v>
      </c>
      <c r="AU134" s="18" t="s">
        <v>79</v>
      </c>
    </row>
    <row r="135" spans="2:65" s="1" customFormat="1" ht="16.5" customHeight="1">
      <c r="B135" s="177"/>
      <c r="C135" s="178" t="s">
        <v>312</v>
      </c>
      <c r="D135" s="178" t="s">
        <v>179</v>
      </c>
      <c r="E135" s="179" t="s">
        <v>4816</v>
      </c>
      <c r="F135" s="180" t="s">
        <v>4814</v>
      </c>
      <c r="G135" s="181" t="s">
        <v>3930</v>
      </c>
      <c r="H135" s="182">
        <v>1</v>
      </c>
      <c r="I135" s="183"/>
      <c r="J135" s="184">
        <f>ROUND(I135*H135,2)</f>
        <v>0</v>
      </c>
      <c r="K135" s="180" t="s">
        <v>3</v>
      </c>
      <c r="L135" s="37"/>
      <c r="M135" s="185" t="s">
        <v>3</v>
      </c>
      <c r="N135" s="186" t="s">
        <v>43</v>
      </c>
      <c r="O135" s="70"/>
      <c r="P135" s="187">
        <f>O135*H135</f>
        <v>0</v>
      </c>
      <c r="Q135" s="187">
        <v>0</v>
      </c>
      <c r="R135" s="187">
        <f>Q135*H135</f>
        <v>0</v>
      </c>
      <c r="S135" s="187">
        <v>0</v>
      </c>
      <c r="T135" s="188">
        <f>S135*H135</f>
        <v>0</v>
      </c>
      <c r="AR135" s="189" t="s">
        <v>184</v>
      </c>
      <c r="AT135" s="189" t="s">
        <v>179</v>
      </c>
      <c r="AU135" s="189" t="s">
        <v>79</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184</v>
      </c>
      <c r="BM135" s="189" t="s">
        <v>851</v>
      </c>
    </row>
    <row r="136" spans="2:47" s="1" customFormat="1" ht="12">
      <c r="B136" s="37"/>
      <c r="D136" s="191" t="s">
        <v>3757</v>
      </c>
      <c r="F136" s="192" t="s">
        <v>4817</v>
      </c>
      <c r="I136" s="122"/>
      <c r="L136" s="37"/>
      <c r="M136" s="193"/>
      <c r="N136" s="70"/>
      <c r="O136" s="70"/>
      <c r="P136" s="70"/>
      <c r="Q136" s="70"/>
      <c r="R136" s="70"/>
      <c r="S136" s="70"/>
      <c r="T136" s="71"/>
      <c r="AT136" s="18" t="s">
        <v>3757</v>
      </c>
      <c r="AU136" s="18" t="s">
        <v>79</v>
      </c>
    </row>
    <row r="137" spans="2:65" s="1" customFormat="1" ht="16.5" customHeight="1">
      <c r="B137" s="177"/>
      <c r="C137" s="178" t="s">
        <v>317</v>
      </c>
      <c r="D137" s="178" t="s">
        <v>179</v>
      </c>
      <c r="E137" s="179" t="s">
        <v>4818</v>
      </c>
      <c r="F137" s="180" t="s">
        <v>4819</v>
      </c>
      <c r="G137" s="181" t="s">
        <v>3930</v>
      </c>
      <c r="H137" s="182">
        <v>1</v>
      </c>
      <c r="I137" s="183"/>
      <c r="J137" s="184">
        <f>ROUND(I137*H137,2)</f>
        <v>0</v>
      </c>
      <c r="K137" s="180" t="s">
        <v>3</v>
      </c>
      <c r="L137" s="37"/>
      <c r="M137" s="185" t="s">
        <v>3</v>
      </c>
      <c r="N137" s="186" t="s">
        <v>43</v>
      </c>
      <c r="O137" s="70"/>
      <c r="P137" s="187">
        <f>O137*H137</f>
        <v>0</v>
      </c>
      <c r="Q137" s="187">
        <v>0</v>
      </c>
      <c r="R137" s="187">
        <f>Q137*H137</f>
        <v>0</v>
      </c>
      <c r="S137" s="187">
        <v>0</v>
      </c>
      <c r="T137" s="188">
        <f>S137*H137</f>
        <v>0</v>
      </c>
      <c r="AR137" s="189" t="s">
        <v>184</v>
      </c>
      <c r="AT137" s="189" t="s">
        <v>179</v>
      </c>
      <c r="AU137" s="189" t="s">
        <v>79</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861</v>
      </c>
    </row>
    <row r="138" spans="2:47" s="1" customFormat="1" ht="12">
      <c r="B138" s="37"/>
      <c r="D138" s="191" t="s">
        <v>3757</v>
      </c>
      <c r="F138" s="192" t="s">
        <v>4820</v>
      </c>
      <c r="I138" s="122"/>
      <c r="L138" s="37"/>
      <c r="M138" s="193"/>
      <c r="N138" s="70"/>
      <c r="O138" s="70"/>
      <c r="P138" s="70"/>
      <c r="Q138" s="70"/>
      <c r="R138" s="70"/>
      <c r="S138" s="70"/>
      <c r="T138" s="71"/>
      <c r="AT138" s="18" t="s">
        <v>3757</v>
      </c>
      <c r="AU138" s="18" t="s">
        <v>79</v>
      </c>
    </row>
    <row r="139" spans="2:65" s="1" customFormat="1" ht="16.5" customHeight="1">
      <c r="B139" s="177"/>
      <c r="C139" s="178" t="s">
        <v>322</v>
      </c>
      <c r="D139" s="178" t="s">
        <v>179</v>
      </c>
      <c r="E139" s="179" t="s">
        <v>4821</v>
      </c>
      <c r="F139" s="180" t="s">
        <v>4822</v>
      </c>
      <c r="G139" s="181" t="s">
        <v>3930</v>
      </c>
      <c r="H139" s="182">
        <v>3</v>
      </c>
      <c r="I139" s="183"/>
      <c r="J139" s="184">
        <f>ROUND(I139*H139,2)</f>
        <v>0</v>
      </c>
      <c r="K139" s="180" t="s">
        <v>3</v>
      </c>
      <c r="L139" s="37"/>
      <c r="M139" s="185" t="s">
        <v>3</v>
      </c>
      <c r="N139" s="186" t="s">
        <v>43</v>
      </c>
      <c r="O139" s="70"/>
      <c r="P139" s="187">
        <f>O139*H139</f>
        <v>0</v>
      </c>
      <c r="Q139" s="187">
        <v>0</v>
      </c>
      <c r="R139" s="187">
        <f>Q139*H139</f>
        <v>0</v>
      </c>
      <c r="S139" s="187">
        <v>0</v>
      </c>
      <c r="T139" s="188">
        <f>S139*H139</f>
        <v>0</v>
      </c>
      <c r="AR139" s="189" t="s">
        <v>184</v>
      </c>
      <c r="AT139" s="189" t="s">
        <v>179</v>
      </c>
      <c r="AU139" s="189" t="s">
        <v>79</v>
      </c>
      <c r="AY139" s="18" t="s">
        <v>177</v>
      </c>
      <c r="BE139" s="190">
        <f>IF(N139="základní",J139,0)</f>
        <v>0</v>
      </c>
      <c r="BF139" s="190">
        <f>IF(N139="snížená",J139,0)</f>
        <v>0</v>
      </c>
      <c r="BG139" s="190">
        <f>IF(N139="zákl. přenesená",J139,0)</f>
        <v>0</v>
      </c>
      <c r="BH139" s="190">
        <f>IF(N139="sníž. přenesená",J139,0)</f>
        <v>0</v>
      </c>
      <c r="BI139" s="190">
        <f>IF(N139="nulová",J139,0)</f>
        <v>0</v>
      </c>
      <c r="BJ139" s="18" t="s">
        <v>79</v>
      </c>
      <c r="BK139" s="190">
        <f>ROUND(I139*H139,2)</f>
        <v>0</v>
      </c>
      <c r="BL139" s="18" t="s">
        <v>184</v>
      </c>
      <c r="BM139" s="189" t="s">
        <v>875</v>
      </c>
    </row>
    <row r="140" spans="2:65" s="1" customFormat="1" ht="16.5" customHeight="1">
      <c r="B140" s="177"/>
      <c r="C140" s="178" t="s">
        <v>327</v>
      </c>
      <c r="D140" s="178" t="s">
        <v>179</v>
      </c>
      <c r="E140" s="179" t="s">
        <v>4823</v>
      </c>
      <c r="F140" s="180" t="s">
        <v>4824</v>
      </c>
      <c r="G140" s="181" t="s">
        <v>3930</v>
      </c>
      <c r="H140" s="182">
        <v>2</v>
      </c>
      <c r="I140" s="183"/>
      <c r="J140" s="184">
        <f>ROUND(I140*H140,2)</f>
        <v>0</v>
      </c>
      <c r="K140" s="180" t="s">
        <v>3</v>
      </c>
      <c r="L140" s="37"/>
      <c r="M140" s="185" t="s">
        <v>3</v>
      </c>
      <c r="N140" s="186" t="s">
        <v>43</v>
      </c>
      <c r="O140" s="70"/>
      <c r="P140" s="187">
        <f>O140*H140</f>
        <v>0</v>
      </c>
      <c r="Q140" s="187">
        <v>0</v>
      </c>
      <c r="R140" s="187">
        <f>Q140*H140</f>
        <v>0</v>
      </c>
      <c r="S140" s="187">
        <v>0</v>
      </c>
      <c r="T140" s="188">
        <f>S140*H140</f>
        <v>0</v>
      </c>
      <c r="AR140" s="189" t="s">
        <v>184</v>
      </c>
      <c r="AT140" s="189" t="s">
        <v>179</v>
      </c>
      <c r="AU140" s="189" t="s">
        <v>79</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895</v>
      </c>
    </row>
    <row r="141" spans="2:65" s="1" customFormat="1" ht="16.5" customHeight="1">
      <c r="B141" s="177"/>
      <c r="C141" s="178" t="s">
        <v>332</v>
      </c>
      <c r="D141" s="178" t="s">
        <v>179</v>
      </c>
      <c r="E141" s="179" t="s">
        <v>4825</v>
      </c>
      <c r="F141" s="180" t="s">
        <v>4826</v>
      </c>
      <c r="G141" s="181" t="s">
        <v>3930</v>
      </c>
      <c r="H141" s="182">
        <v>1</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184</v>
      </c>
      <c r="AT141" s="189" t="s">
        <v>179</v>
      </c>
      <c r="AU141" s="189" t="s">
        <v>79</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184</v>
      </c>
      <c r="BM141" s="189" t="s">
        <v>914</v>
      </c>
    </row>
    <row r="142" spans="2:47" s="1" customFormat="1" ht="12">
      <c r="B142" s="37"/>
      <c r="D142" s="191" t="s">
        <v>3757</v>
      </c>
      <c r="F142" s="192" t="s">
        <v>4827</v>
      </c>
      <c r="I142" s="122"/>
      <c r="L142" s="37"/>
      <c r="M142" s="193"/>
      <c r="N142" s="70"/>
      <c r="O142" s="70"/>
      <c r="P142" s="70"/>
      <c r="Q142" s="70"/>
      <c r="R142" s="70"/>
      <c r="S142" s="70"/>
      <c r="T142" s="71"/>
      <c r="AT142" s="18" t="s">
        <v>3757</v>
      </c>
      <c r="AU142" s="18" t="s">
        <v>79</v>
      </c>
    </row>
    <row r="143" spans="2:65" s="1" customFormat="1" ht="16.5" customHeight="1">
      <c r="B143" s="177"/>
      <c r="C143" s="178" t="s">
        <v>337</v>
      </c>
      <c r="D143" s="178" t="s">
        <v>179</v>
      </c>
      <c r="E143" s="179" t="s">
        <v>4828</v>
      </c>
      <c r="F143" s="180" t="s">
        <v>4829</v>
      </c>
      <c r="G143" s="181" t="s">
        <v>3930</v>
      </c>
      <c r="H143" s="182">
        <v>4</v>
      </c>
      <c r="I143" s="183"/>
      <c r="J143" s="184">
        <f>ROUND(I143*H143,2)</f>
        <v>0</v>
      </c>
      <c r="K143" s="180" t="s">
        <v>3</v>
      </c>
      <c r="L143" s="37"/>
      <c r="M143" s="185" t="s">
        <v>3</v>
      </c>
      <c r="N143" s="186" t="s">
        <v>43</v>
      </c>
      <c r="O143" s="70"/>
      <c r="P143" s="187">
        <f>O143*H143</f>
        <v>0</v>
      </c>
      <c r="Q143" s="187">
        <v>0</v>
      </c>
      <c r="R143" s="187">
        <f>Q143*H143</f>
        <v>0</v>
      </c>
      <c r="S143" s="187">
        <v>0</v>
      </c>
      <c r="T143" s="188">
        <f>S143*H143</f>
        <v>0</v>
      </c>
      <c r="AR143" s="189" t="s">
        <v>184</v>
      </c>
      <c r="AT143" s="189" t="s">
        <v>179</v>
      </c>
      <c r="AU143" s="189" t="s">
        <v>79</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932</v>
      </c>
    </row>
    <row r="144" spans="2:65" s="1" customFormat="1" ht="16.5" customHeight="1">
      <c r="B144" s="177"/>
      <c r="C144" s="178" t="s">
        <v>346</v>
      </c>
      <c r="D144" s="178" t="s">
        <v>179</v>
      </c>
      <c r="E144" s="179" t="s">
        <v>4830</v>
      </c>
      <c r="F144" s="180" t="s">
        <v>4831</v>
      </c>
      <c r="G144" s="181" t="s">
        <v>3930</v>
      </c>
      <c r="H144" s="182">
        <v>12</v>
      </c>
      <c r="I144" s="183"/>
      <c r="J144" s="184">
        <f>ROUND(I144*H144,2)</f>
        <v>0</v>
      </c>
      <c r="K144" s="180" t="s">
        <v>3</v>
      </c>
      <c r="L144" s="37"/>
      <c r="M144" s="185" t="s">
        <v>3</v>
      </c>
      <c r="N144" s="186" t="s">
        <v>43</v>
      </c>
      <c r="O144" s="70"/>
      <c r="P144" s="187">
        <f>O144*H144</f>
        <v>0</v>
      </c>
      <c r="Q144" s="187">
        <v>0</v>
      </c>
      <c r="R144" s="187">
        <f>Q144*H144</f>
        <v>0</v>
      </c>
      <c r="S144" s="187">
        <v>0</v>
      </c>
      <c r="T144" s="188">
        <f>S144*H144</f>
        <v>0</v>
      </c>
      <c r="AR144" s="189" t="s">
        <v>184</v>
      </c>
      <c r="AT144" s="189" t="s">
        <v>179</v>
      </c>
      <c r="AU144" s="189" t="s">
        <v>79</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184</v>
      </c>
      <c r="BM144" s="189" t="s">
        <v>959</v>
      </c>
    </row>
    <row r="145" spans="2:63" s="11" customFormat="1" ht="25.9" customHeight="1">
      <c r="B145" s="164"/>
      <c r="D145" s="165" t="s">
        <v>71</v>
      </c>
      <c r="E145" s="166" t="s">
        <v>203</v>
      </c>
      <c r="F145" s="166" t="s">
        <v>4832</v>
      </c>
      <c r="I145" s="167"/>
      <c r="J145" s="168">
        <f>BK145</f>
        <v>0</v>
      </c>
      <c r="L145" s="164"/>
      <c r="M145" s="169"/>
      <c r="N145" s="170"/>
      <c r="O145" s="170"/>
      <c r="P145" s="171">
        <f>SUM(P146:P168)</f>
        <v>0</v>
      </c>
      <c r="Q145" s="170"/>
      <c r="R145" s="171">
        <f>SUM(R146:R168)</f>
        <v>0</v>
      </c>
      <c r="S145" s="170"/>
      <c r="T145" s="172">
        <f>SUM(T146:T168)</f>
        <v>0</v>
      </c>
      <c r="AR145" s="165" t="s">
        <v>79</v>
      </c>
      <c r="AT145" s="173" t="s">
        <v>71</v>
      </c>
      <c r="AU145" s="173" t="s">
        <v>72</v>
      </c>
      <c r="AY145" s="165" t="s">
        <v>177</v>
      </c>
      <c r="BK145" s="174">
        <f>SUM(BK146:BK168)</f>
        <v>0</v>
      </c>
    </row>
    <row r="146" spans="2:65" s="1" customFormat="1" ht="24" customHeight="1">
      <c r="B146" s="177"/>
      <c r="C146" s="178" t="s">
        <v>351</v>
      </c>
      <c r="D146" s="178" t="s">
        <v>179</v>
      </c>
      <c r="E146" s="179" t="s">
        <v>4833</v>
      </c>
      <c r="F146" s="180" t="s">
        <v>4834</v>
      </c>
      <c r="G146" s="181" t="s">
        <v>3930</v>
      </c>
      <c r="H146" s="182">
        <v>3</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79</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969</v>
      </c>
    </row>
    <row r="147" spans="2:65" s="1" customFormat="1" ht="16.5" customHeight="1">
      <c r="B147" s="177"/>
      <c r="C147" s="178" t="s">
        <v>360</v>
      </c>
      <c r="D147" s="178" t="s">
        <v>179</v>
      </c>
      <c r="E147" s="179" t="s">
        <v>4835</v>
      </c>
      <c r="F147" s="180" t="s">
        <v>4836</v>
      </c>
      <c r="G147" s="181" t="s">
        <v>3930</v>
      </c>
      <c r="H147" s="182">
        <v>1</v>
      </c>
      <c r="I147" s="183"/>
      <c r="J147" s="184">
        <f>ROUND(I147*H147,2)</f>
        <v>0</v>
      </c>
      <c r="K147" s="180" t="s">
        <v>3</v>
      </c>
      <c r="L147" s="37"/>
      <c r="M147" s="185" t="s">
        <v>3</v>
      </c>
      <c r="N147" s="186" t="s">
        <v>43</v>
      </c>
      <c r="O147" s="70"/>
      <c r="P147" s="187">
        <f>O147*H147</f>
        <v>0</v>
      </c>
      <c r="Q147" s="187">
        <v>0</v>
      </c>
      <c r="R147" s="187">
        <f>Q147*H147</f>
        <v>0</v>
      </c>
      <c r="S147" s="187">
        <v>0</v>
      </c>
      <c r="T147" s="188">
        <f>S147*H147</f>
        <v>0</v>
      </c>
      <c r="AR147" s="189" t="s">
        <v>184</v>
      </c>
      <c r="AT147" s="189" t="s">
        <v>179</v>
      </c>
      <c r="AU147" s="189" t="s">
        <v>79</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184</v>
      </c>
      <c r="BM147" s="189" t="s">
        <v>989</v>
      </c>
    </row>
    <row r="148" spans="2:47" s="1" customFormat="1" ht="12">
      <c r="B148" s="37"/>
      <c r="D148" s="191" t="s">
        <v>3757</v>
      </c>
      <c r="F148" s="192" t="s">
        <v>4837</v>
      </c>
      <c r="I148" s="122"/>
      <c r="L148" s="37"/>
      <c r="M148" s="193"/>
      <c r="N148" s="70"/>
      <c r="O148" s="70"/>
      <c r="P148" s="70"/>
      <c r="Q148" s="70"/>
      <c r="R148" s="70"/>
      <c r="S148" s="70"/>
      <c r="T148" s="71"/>
      <c r="AT148" s="18" t="s">
        <v>3757</v>
      </c>
      <c r="AU148" s="18" t="s">
        <v>79</v>
      </c>
    </row>
    <row r="149" spans="2:65" s="1" customFormat="1" ht="16.5" customHeight="1">
      <c r="B149" s="177"/>
      <c r="C149" s="178" t="s">
        <v>368</v>
      </c>
      <c r="D149" s="178" t="s">
        <v>179</v>
      </c>
      <c r="E149" s="179" t="s">
        <v>4838</v>
      </c>
      <c r="F149" s="180" t="s">
        <v>4839</v>
      </c>
      <c r="G149" s="181" t="s">
        <v>3930</v>
      </c>
      <c r="H149" s="182">
        <v>1</v>
      </c>
      <c r="I149" s="183"/>
      <c r="J149" s="184">
        <f>ROUND(I149*H149,2)</f>
        <v>0</v>
      </c>
      <c r="K149" s="180" t="s">
        <v>3</v>
      </c>
      <c r="L149" s="37"/>
      <c r="M149" s="185" t="s">
        <v>3</v>
      </c>
      <c r="N149" s="186" t="s">
        <v>43</v>
      </c>
      <c r="O149" s="70"/>
      <c r="P149" s="187">
        <f>O149*H149</f>
        <v>0</v>
      </c>
      <c r="Q149" s="187">
        <v>0</v>
      </c>
      <c r="R149" s="187">
        <f>Q149*H149</f>
        <v>0</v>
      </c>
      <c r="S149" s="187">
        <v>0</v>
      </c>
      <c r="T149" s="188">
        <f>S149*H149</f>
        <v>0</v>
      </c>
      <c r="AR149" s="189" t="s">
        <v>184</v>
      </c>
      <c r="AT149" s="189" t="s">
        <v>179</v>
      </c>
      <c r="AU149" s="189" t="s">
        <v>79</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184</v>
      </c>
      <c r="BM149" s="189" t="s">
        <v>1001</v>
      </c>
    </row>
    <row r="150" spans="2:47" s="1" customFormat="1" ht="12">
      <c r="B150" s="37"/>
      <c r="D150" s="191" t="s">
        <v>3757</v>
      </c>
      <c r="F150" s="192" t="s">
        <v>4840</v>
      </c>
      <c r="I150" s="122"/>
      <c r="L150" s="37"/>
      <c r="M150" s="193"/>
      <c r="N150" s="70"/>
      <c r="O150" s="70"/>
      <c r="P150" s="70"/>
      <c r="Q150" s="70"/>
      <c r="R150" s="70"/>
      <c r="S150" s="70"/>
      <c r="T150" s="71"/>
      <c r="AT150" s="18" t="s">
        <v>3757</v>
      </c>
      <c r="AU150" s="18" t="s">
        <v>79</v>
      </c>
    </row>
    <row r="151" spans="2:65" s="1" customFormat="1" ht="16.5" customHeight="1">
      <c r="B151" s="177"/>
      <c r="C151" s="178" t="s">
        <v>383</v>
      </c>
      <c r="D151" s="178" t="s">
        <v>179</v>
      </c>
      <c r="E151" s="179" t="s">
        <v>4841</v>
      </c>
      <c r="F151" s="180" t="s">
        <v>4842</v>
      </c>
      <c r="G151" s="181" t="s">
        <v>3930</v>
      </c>
      <c r="H151" s="182">
        <v>1</v>
      </c>
      <c r="I151" s="183"/>
      <c r="J151" s="184">
        <f>ROUND(I151*H151,2)</f>
        <v>0</v>
      </c>
      <c r="K151" s="180" t="s">
        <v>3</v>
      </c>
      <c r="L151" s="37"/>
      <c r="M151" s="185" t="s">
        <v>3</v>
      </c>
      <c r="N151" s="186" t="s">
        <v>43</v>
      </c>
      <c r="O151" s="70"/>
      <c r="P151" s="187">
        <f>O151*H151</f>
        <v>0</v>
      </c>
      <c r="Q151" s="187">
        <v>0</v>
      </c>
      <c r="R151" s="187">
        <f>Q151*H151</f>
        <v>0</v>
      </c>
      <c r="S151" s="187">
        <v>0</v>
      </c>
      <c r="T151" s="188">
        <f>S151*H151</f>
        <v>0</v>
      </c>
      <c r="AR151" s="189" t="s">
        <v>184</v>
      </c>
      <c r="AT151" s="189" t="s">
        <v>179</v>
      </c>
      <c r="AU151" s="189" t="s">
        <v>79</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1011</v>
      </c>
    </row>
    <row r="152" spans="2:65" s="1" customFormat="1" ht="16.5" customHeight="1">
      <c r="B152" s="177"/>
      <c r="C152" s="178" t="s">
        <v>391</v>
      </c>
      <c r="D152" s="178" t="s">
        <v>179</v>
      </c>
      <c r="E152" s="179" t="s">
        <v>4843</v>
      </c>
      <c r="F152" s="180" t="s">
        <v>4844</v>
      </c>
      <c r="G152" s="181" t="s">
        <v>3930</v>
      </c>
      <c r="H152" s="182">
        <v>1</v>
      </c>
      <c r="I152" s="183"/>
      <c r="J152" s="184">
        <f>ROUND(I152*H152,2)</f>
        <v>0</v>
      </c>
      <c r="K152" s="180" t="s">
        <v>3</v>
      </c>
      <c r="L152" s="37"/>
      <c r="M152" s="185" t="s">
        <v>3</v>
      </c>
      <c r="N152" s="186" t="s">
        <v>43</v>
      </c>
      <c r="O152" s="70"/>
      <c r="P152" s="187">
        <f>O152*H152</f>
        <v>0</v>
      </c>
      <c r="Q152" s="187">
        <v>0</v>
      </c>
      <c r="R152" s="187">
        <f>Q152*H152</f>
        <v>0</v>
      </c>
      <c r="S152" s="187">
        <v>0</v>
      </c>
      <c r="T152" s="188">
        <f>S152*H152</f>
        <v>0</v>
      </c>
      <c r="AR152" s="189" t="s">
        <v>184</v>
      </c>
      <c r="AT152" s="189" t="s">
        <v>179</v>
      </c>
      <c r="AU152" s="189" t="s">
        <v>79</v>
      </c>
      <c r="AY152" s="18" t="s">
        <v>177</v>
      </c>
      <c r="BE152" s="190">
        <f>IF(N152="základní",J152,0)</f>
        <v>0</v>
      </c>
      <c r="BF152" s="190">
        <f>IF(N152="snížená",J152,0)</f>
        <v>0</v>
      </c>
      <c r="BG152" s="190">
        <f>IF(N152="zákl. přenesená",J152,0)</f>
        <v>0</v>
      </c>
      <c r="BH152" s="190">
        <f>IF(N152="sníž. přenesená",J152,0)</f>
        <v>0</v>
      </c>
      <c r="BI152" s="190">
        <f>IF(N152="nulová",J152,0)</f>
        <v>0</v>
      </c>
      <c r="BJ152" s="18" t="s">
        <v>79</v>
      </c>
      <c r="BK152" s="190">
        <f>ROUND(I152*H152,2)</f>
        <v>0</v>
      </c>
      <c r="BL152" s="18" t="s">
        <v>184</v>
      </c>
      <c r="BM152" s="189" t="s">
        <v>1020</v>
      </c>
    </row>
    <row r="153" spans="2:65" s="1" customFormat="1" ht="16.5" customHeight="1">
      <c r="B153" s="177"/>
      <c r="C153" s="178" t="s">
        <v>397</v>
      </c>
      <c r="D153" s="178" t="s">
        <v>179</v>
      </c>
      <c r="E153" s="179" t="s">
        <v>4845</v>
      </c>
      <c r="F153" s="180" t="s">
        <v>4846</v>
      </c>
      <c r="G153" s="181" t="s">
        <v>3930</v>
      </c>
      <c r="H153" s="182">
        <v>1</v>
      </c>
      <c r="I153" s="183"/>
      <c r="J153" s="184">
        <f>ROUND(I153*H153,2)</f>
        <v>0</v>
      </c>
      <c r="K153" s="180" t="s">
        <v>3</v>
      </c>
      <c r="L153" s="37"/>
      <c r="M153" s="185" t="s">
        <v>3</v>
      </c>
      <c r="N153" s="186" t="s">
        <v>43</v>
      </c>
      <c r="O153" s="70"/>
      <c r="P153" s="187">
        <f>O153*H153</f>
        <v>0</v>
      </c>
      <c r="Q153" s="187">
        <v>0</v>
      </c>
      <c r="R153" s="187">
        <f>Q153*H153</f>
        <v>0</v>
      </c>
      <c r="S153" s="187">
        <v>0</v>
      </c>
      <c r="T153" s="188">
        <f>S153*H153</f>
        <v>0</v>
      </c>
      <c r="AR153" s="189" t="s">
        <v>184</v>
      </c>
      <c r="AT153" s="189" t="s">
        <v>179</v>
      </c>
      <c r="AU153" s="189" t="s">
        <v>79</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184</v>
      </c>
      <c r="BM153" s="189" t="s">
        <v>1033</v>
      </c>
    </row>
    <row r="154" spans="2:47" s="1" customFormat="1" ht="12">
      <c r="B154" s="37"/>
      <c r="D154" s="191" t="s">
        <v>3757</v>
      </c>
      <c r="F154" s="192" t="s">
        <v>4847</v>
      </c>
      <c r="I154" s="122"/>
      <c r="L154" s="37"/>
      <c r="M154" s="193"/>
      <c r="N154" s="70"/>
      <c r="O154" s="70"/>
      <c r="P154" s="70"/>
      <c r="Q154" s="70"/>
      <c r="R154" s="70"/>
      <c r="S154" s="70"/>
      <c r="T154" s="71"/>
      <c r="AT154" s="18" t="s">
        <v>3757</v>
      </c>
      <c r="AU154" s="18" t="s">
        <v>79</v>
      </c>
    </row>
    <row r="155" spans="2:65" s="1" customFormat="1" ht="24" customHeight="1">
      <c r="B155" s="177"/>
      <c r="C155" s="178" t="s">
        <v>413</v>
      </c>
      <c r="D155" s="178" t="s">
        <v>179</v>
      </c>
      <c r="E155" s="179" t="s">
        <v>4848</v>
      </c>
      <c r="F155" s="180" t="s">
        <v>4849</v>
      </c>
      <c r="G155" s="181" t="s">
        <v>3930</v>
      </c>
      <c r="H155" s="182">
        <v>5</v>
      </c>
      <c r="I155" s="183"/>
      <c r="J155" s="184">
        <f>ROUND(I155*H155,2)</f>
        <v>0</v>
      </c>
      <c r="K155" s="180" t="s">
        <v>3</v>
      </c>
      <c r="L155" s="37"/>
      <c r="M155" s="185" t="s">
        <v>3</v>
      </c>
      <c r="N155" s="186" t="s">
        <v>43</v>
      </c>
      <c r="O155" s="70"/>
      <c r="P155" s="187">
        <f>O155*H155</f>
        <v>0</v>
      </c>
      <c r="Q155" s="187">
        <v>0</v>
      </c>
      <c r="R155" s="187">
        <f>Q155*H155</f>
        <v>0</v>
      </c>
      <c r="S155" s="187">
        <v>0</v>
      </c>
      <c r="T155" s="188">
        <f>S155*H155</f>
        <v>0</v>
      </c>
      <c r="AR155" s="189" t="s">
        <v>184</v>
      </c>
      <c r="AT155" s="189" t="s">
        <v>179</v>
      </c>
      <c r="AU155" s="189" t="s">
        <v>79</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184</v>
      </c>
      <c r="BM155" s="189" t="s">
        <v>1044</v>
      </c>
    </row>
    <row r="156" spans="2:65" s="1" customFormat="1" ht="24" customHeight="1">
      <c r="B156" s="177"/>
      <c r="C156" s="178" t="s">
        <v>433</v>
      </c>
      <c r="D156" s="178" t="s">
        <v>179</v>
      </c>
      <c r="E156" s="179" t="s">
        <v>4850</v>
      </c>
      <c r="F156" s="180" t="s">
        <v>4851</v>
      </c>
      <c r="G156" s="181" t="s">
        <v>3930</v>
      </c>
      <c r="H156" s="182">
        <v>2</v>
      </c>
      <c r="I156" s="183"/>
      <c r="J156" s="184">
        <f>ROUND(I156*H156,2)</f>
        <v>0</v>
      </c>
      <c r="K156" s="180" t="s">
        <v>3</v>
      </c>
      <c r="L156" s="37"/>
      <c r="M156" s="185" t="s">
        <v>3</v>
      </c>
      <c r="N156" s="186" t="s">
        <v>43</v>
      </c>
      <c r="O156" s="70"/>
      <c r="P156" s="187">
        <f>O156*H156</f>
        <v>0</v>
      </c>
      <c r="Q156" s="187">
        <v>0</v>
      </c>
      <c r="R156" s="187">
        <f>Q156*H156</f>
        <v>0</v>
      </c>
      <c r="S156" s="187">
        <v>0</v>
      </c>
      <c r="T156" s="188">
        <f>S156*H156</f>
        <v>0</v>
      </c>
      <c r="AR156" s="189" t="s">
        <v>184</v>
      </c>
      <c r="AT156" s="189" t="s">
        <v>179</v>
      </c>
      <c r="AU156" s="189" t="s">
        <v>79</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1062</v>
      </c>
    </row>
    <row r="157" spans="2:65" s="1" customFormat="1" ht="16.5" customHeight="1">
      <c r="B157" s="177"/>
      <c r="C157" s="178" t="s">
        <v>438</v>
      </c>
      <c r="D157" s="178" t="s">
        <v>179</v>
      </c>
      <c r="E157" s="179" t="s">
        <v>4852</v>
      </c>
      <c r="F157" s="180" t="s">
        <v>4853</v>
      </c>
      <c r="G157" s="181" t="s">
        <v>3930</v>
      </c>
      <c r="H157" s="182">
        <v>1</v>
      </c>
      <c r="I157" s="183"/>
      <c r="J157" s="184">
        <f>ROUND(I157*H157,2)</f>
        <v>0</v>
      </c>
      <c r="K157" s="180" t="s">
        <v>3</v>
      </c>
      <c r="L157" s="37"/>
      <c r="M157" s="185" t="s">
        <v>3</v>
      </c>
      <c r="N157" s="186" t="s">
        <v>43</v>
      </c>
      <c r="O157" s="70"/>
      <c r="P157" s="187">
        <f>O157*H157</f>
        <v>0</v>
      </c>
      <c r="Q157" s="187">
        <v>0</v>
      </c>
      <c r="R157" s="187">
        <f>Q157*H157</f>
        <v>0</v>
      </c>
      <c r="S157" s="187">
        <v>0</v>
      </c>
      <c r="T157" s="188">
        <f>S157*H157</f>
        <v>0</v>
      </c>
      <c r="AR157" s="189" t="s">
        <v>184</v>
      </c>
      <c r="AT157" s="189" t="s">
        <v>179</v>
      </c>
      <c r="AU157" s="189" t="s">
        <v>79</v>
      </c>
      <c r="AY157" s="18" t="s">
        <v>177</v>
      </c>
      <c r="BE157" s="190">
        <f>IF(N157="základní",J157,0)</f>
        <v>0</v>
      </c>
      <c r="BF157" s="190">
        <f>IF(N157="snížená",J157,0)</f>
        <v>0</v>
      </c>
      <c r="BG157" s="190">
        <f>IF(N157="zákl. přenesená",J157,0)</f>
        <v>0</v>
      </c>
      <c r="BH157" s="190">
        <f>IF(N157="sníž. přenesená",J157,0)</f>
        <v>0</v>
      </c>
      <c r="BI157" s="190">
        <f>IF(N157="nulová",J157,0)</f>
        <v>0</v>
      </c>
      <c r="BJ157" s="18" t="s">
        <v>79</v>
      </c>
      <c r="BK157" s="190">
        <f>ROUND(I157*H157,2)</f>
        <v>0</v>
      </c>
      <c r="BL157" s="18" t="s">
        <v>184</v>
      </c>
      <c r="BM157" s="189" t="s">
        <v>1095</v>
      </c>
    </row>
    <row r="158" spans="2:47" s="1" customFormat="1" ht="12">
      <c r="B158" s="37"/>
      <c r="D158" s="191" t="s">
        <v>3757</v>
      </c>
      <c r="F158" s="192" t="s">
        <v>4854</v>
      </c>
      <c r="I158" s="122"/>
      <c r="L158" s="37"/>
      <c r="M158" s="193"/>
      <c r="N158" s="70"/>
      <c r="O158" s="70"/>
      <c r="P158" s="70"/>
      <c r="Q158" s="70"/>
      <c r="R158" s="70"/>
      <c r="S158" s="70"/>
      <c r="T158" s="71"/>
      <c r="AT158" s="18" t="s">
        <v>3757</v>
      </c>
      <c r="AU158" s="18" t="s">
        <v>79</v>
      </c>
    </row>
    <row r="159" spans="2:65" s="1" customFormat="1" ht="16.5" customHeight="1">
      <c r="B159" s="177"/>
      <c r="C159" s="178" t="s">
        <v>444</v>
      </c>
      <c r="D159" s="178" t="s">
        <v>179</v>
      </c>
      <c r="E159" s="179" t="s">
        <v>4855</v>
      </c>
      <c r="F159" s="180" t="s">
        <v>4856</v>
      </c>
      <c r="G159" s="181" t="s">
        <v>3930</v>
      </c>
      <c r="H159" s="182">
        <v>2</v>
      </c>
      <c r="I159" s="183"/>
      <c r="J159" s="184">
        <f>ROUND(I159*H159,2)</f>
        <v>0</v>
      </c>
      <c r="K159" s="180" t="s">
        <v>3</v>
      </c>
      <c r="L159" s="37"/>
      <c r="M159" s="185" t="s">
        <v>3</v>
      </c>
      <c r="N159" s="186" t="s">
        <v>43</v>
      </c>
      <c r="O159" s="70"/>
      <c r="P159" s="187">
        <f>O159*H159</f>
        <v>0</v>
      </c>
      <c r="Q159" s="187">
        <v>0</v>
      </c>
      <c r="R159" s="187">
        <f>Q159*H159</f>
        <v>0</v>
      </c>
      <c r="S159" s="187">
        <v>0</v>
      </c>
      <c r="T159" s="188">
        <f>S159*H159</f>
        <v>0</v>
      </c>
      <c r="AR159" s="189" t="s">
        <v>184</v>
      </c>
      <c r="AT159" s="189" t="s">
        <v>179</v>
      </c>
      <c r="AU159" s="189" t="s">
        <v>79</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184</v>
      </c>
      <c r="BM159" s="189" t="s">
        <v>1107</v>
      </c>
    </row>
    <row r="160" spans="2:65" s="1" customFormat="1" ht="16.5" customHeight="1">
      <c r="B160" s="177"/>
      <c r="C160" s="178" t="s">
        <v>450</v>
      </c>
      <c r="D160" s="178" t="s">
        <v>179</v>
      </c>
      <c r="E160" s="179" t="s">
        <v>4857</v>
      </c>
      <c r="F160" s="180" t="s">
        <v>4858</v>
      </c>
      <c r="G160" s="181" t="s">
        <v>3930</v>
      </c>
      <c r="H160" s="182">
        <v>1</v>
      </c>
      <c r="I160" s="183"/>
      <c r="J160" s="184">
        <f>ROUND(I160*H160,2)</f>
        <v>0</v>
      </c>
      <c r="K160" s="180" t="s">
        <v>3</v>
      </c>
      <c r="L160" s="37"/>
      <c r="M160" s="185" t="s">
        <v>3</v>
      </c>
      <c r="N160" s="186" t="s">
        <v>43</v>
      </c>
      <c r="O160" s="70"/>
      <c r="P160" s="187">
        <f>O160*H160</f>
        <v>0</v>
      </c>
      <c r="Q160" s="187">
        <v>0</v>
      </c>
      <c r="R160" s="187">
        <f>Q160*H160</f>
        <v>0</v>
      </c>
      <c r="S160" s="187">
        <v>0</v>
      </c>
      <c r="T160" s="188">
        <f>S160*H160</f>
        <v>0</v>
      </c>
      <c r="AR160" s="189" t="s">
        <v>184</v>
      </c>
      <c r="AT160" s="189" t="s">
        <v>179</v>
      </c>
      <c r="AU160" s="189" t="s">
        <v>79</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184</v>
      </c>
      <c r="BM160" s="189" t="s">
        <v>1118</v>
      </c>
    </row>
    <row r="161" spans="2:65" s="1" customFormat="1" ht="16.5" customHeight="1">
      <c r="B161" s="177"/>
      <c r="C161" s="178" t="s">
        <v>456</v>
      </c>
      <c r="D161" s="178" t="s">
        <v>179</v>
      </c>
      <c r="E161" s="179" t="s">
        <v>4859</v>
      </c>
      <c r="F161" s="180" t="s">
        <v>4860</v>
      </c>
      <c r="G161" s="181" t="s">
        <v>3930</v>
      </c>
      <c r="H161" s="182">
        <v>1</v>
      </c>
      <c r="I161" s="183"/>
      <c r="J161" s="184">
        <f>ROUND(I161*H161,2)</f>
        <v>0</v>
      </c>
      <c r="K161" s="180" t="s">
        <v>3</v>
      </c>
      <c r="L161" s="37"/>
      <c r="M161" s="185" t="s">
        <v>3</v>
      </c>
      <c r="N161" s="186" t="s">
        <v>43</v>
      </c>
      <c r="O161" s="70"/>
      <c r="P161" s="187">
        <f>O161*H161</f>
        <v>0</v>
      </c>
      <c r="Q161" s="187">
        <v>0</v>
      </c>
      <c r="R161" s="187">
        <f>Q161*H161</f>
        <v>0</v>
      </c>
      <c r="S161" s="187">
        <v>0</v>
      </c>
      <c r="T161" s="188">
        <f>S161*H161</f>
        <v>0</v>
      </c>
      <c r="AR161" s="189" t="s">
        <v>184</v>
      </c>
      <c r="AT161" s="189" t="s">
        <v>179</v>
      </c>
      <c r="AU161" s="189" t="s">
        <v>79</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184</v>
      </c>
      <c r="BM161" s="189" t="s">
        <v>1126</v>
      </c>
    </row>
    <row r="162" spans="2:47" s="1" customFormat="1" ht="12">
      <c r="B162" s="37"/>
      <c r="D162" s="191" t="s">
        <v>3757</v>
      </c>
      <c r="F162" s="192" t="s">
        <v>4861</v>
      </c>
      <c r="I162" s="122"/>
      <c r="L162" s="37"/>
      <c r="M162" s="193"/>
      <c r="N162" s="70"/>
      <c r="O162" s="70"/>
      <c r="P162" s="70"/>
      <c r="Q162" s="70"/>
      <c r="R162" s="70"/>
      <c r="S162" s="70"/>
      <c r="T162" s="71"/>
      <c r="AT162" s="18" t="s">
        <v>3757</v>
      </c>
      <c r="AU162" s="18" t="s">
        <v>79</v>
      </c>
    </row>
    <row r="163" spans="2:65" s="1" customFormat="1" ht="16.5" customHeight="1">
      <c r="B163" s="177"/>
      <c r="C163" s="178" t="s">
        <v>460</v>
      </c>
      <c r="D163" s="178" t="s">
        <v>179</v>
      </c>
      <c r="E163" s="179" t="s">
        <v>4862</v>
      </c>
      <c r="F163" s="180" t="s">
        <v>4863</v>
      </c>
      <c r="G163" s="181" t="s">
        <v>3930</v>
      </c>
      <c r="H163" s="182">
        <v>1</v>
      </c>
      <c r="I163" s="183"/>
      <c r="J163" s="184">
        <f>ROUND(I163*H163,2)</f>
        <v>0</v>
      </c>
      <c r="K163" s="180" t="s">
        <v>3</v>
      </c>
      <c r="L163" s="37"/>
      <c r="M163" s="185" t="s">
        <v>3</v>
      </c>
      <c r="N163" s="186" t="s">
        <v>43</v>
      </c>
      <c r="O163" s="70"/>
      <c r="P163" s="187">
        <f>O163*H163</f>
        <v>0</v>
      </c>
      <c r="Q163" s="187">
        <v>0</v>
      </c>
      <c r="R163" s="187">
        <f>Q163*H163</f>
        <v>0</v>
      </c>
      <c r="S163" s="187">
        <v>0</v>
      </c>
      <c r="T163" s="188">
        <f>S163*H163</f>
        <v>0</v>
      </c>
      <c r="AR163" s="189" t="s">
        <v>184</v>
      </c>
      <c r="AT163" s="189" t="s">
        <v>179</v>
      </c>
      <c r="AU163" s="189" t="s">
        <v>79</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184</v>
      </c>
      <c r="BM163" s="189" t="s">
        <v>1135</v>
      </c>
    </row>
    <row r="164" spans="2:47" s="1" customFormat="1" ht="12">
      <c r="B164" s="37"/>
      <c r="D164" s="191" t="s">
        <v>3757</v>
      </c>
      <c r="F164" s="192" t="s">
        <v>4864</v>
      </c>
      <c r="I164" s="122"/>
      <c r="L164" s="37"/>
      <c r="M164" s="193"/>
      <c r="N164" s="70"/>
      <c r="O164" s="70"/>
      <c r="P164" s="70"/>
      <c r="Q164" s="70"/>
      <c r="R164" s="70"/>
      <c r="S164" s="70"/>
      <c r="T164" s="71"/>
      <c r="AT164" s="18" t="s">
        <v>3757</v>
      </c>
      <c r="AU164" s="18" t="s">
        <v>79</v>
      </c>
    </row>
    <row r="165" spans="2:65" s="1" customFormat="1" ht="16.5" customHeight="1">
      <c r="B165" s="177"/>
      <c r="C165" s="178" t="s">
        <v>465</v>
      </c>
      <c r="D165" s="178" t="s">
        <v>179</v>
      </c>
      <c r="E165" s="179" t="s">
        <v>4865</v>
      </c>
      <c r="F165" s="180" t="s">
        <v>4866</v>
      </c>
      <c r="G165" s="181" t="s">
        <v>3930</v>
      </c>
      <c r="H165" s="182">
        <v>1</v>
      </c>
      <c r="I165" s="183"/>
      <c r="J165" s="184">
        <f>ROUND(I165*H165,2)</f>
        <v>0</v>
      </c>
      <c r="K165" s="180" t="s">
        <v>3</v>
      </c>
      <c r="L165" s="37"/>
      <c r="M165" s="185" t="s">
        <v>3</v>
      </c>
      <c r="N165" s="186" t="s">
        <v>43</v>
      </c>
      <c r="O165" s="70"/>
      <c r="P165" s="187">
        <f>O165*H165</f>
        <v>0</v>
      </c>
      <c r="Q165" s="187">
        <v>0</v>
      </c>
      <c r="R165" s="187">
        <f>Q165*H165</f>
        <v>0</v>
      </c>
      <c r="S165" s="187">
        <v>0</v>
      </c>
      <c r="T165" s="188">
        <f>S165*H165</f>
        <v>0</v>
      </c>
      <c r="AR165" s="189" t="s">
        <v>184</v>
      </c>
      <c r="AT165" s="189" t="s">
        <v>179</v>
      </c>
      <c r="AU165" s="189" t="s">
        <v>79</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184</v>
      </c>
      <c r="BM165" s="189" t="s">
        <v>1145</v>
      </c>
    </row>
    <row r="166" spans="2:65" s="1" customFormat="1" ht="16.5" customHeight="1">
      <c r="B166" s="177"/>
      <c r="C166" s="178" t="s">
        <v>469</v>
      </c>
      <c r="D166" s="178" t="s">
        <v>179</v>
      </c>
      <c r="E166" s="179" t="s">
        <v>4867</v>
      </c>
      <c r="F166" s="180" t="s">
        <v>4868</v>
      </c>
      <c r="G166" s="181" t="s">
        <v>3930</v>
      </c>
      <c r="H166" s="182">
        <v>2</v>
      </c>
      <c r="I166" s="183"/>
      <c r="J166" s="184">
        <f>ROUND(I166*H166,2)</f>
        <v>0</v>
      </c>
      <c r="K166" s="180" t="s">
        <v>3</v>
      </c>
      <c r="L166" s="37"/>
      <c r="M166" s="185" t="s">
        <v>3</v>
      </c>
      <c r="N166" s="186" t="s">
        <v>43</v>
      </c>
      <c r="O166" s="70"/>
      <c r="P166" s="187">
        <f>O166*H166</f>
        <v>0</v>
      </c>
      <c r="Q166" s="187">
        <v>0</v>
      </c>
      <c r="R166" s="187">
        <f>Q166*H166</f>
        <v>0</v>
      </c>
      <c r="S166" s="187">
        <v>0</v>
      </c>
      <c r="T166" s="188">
        <f>S166*H166</f>
        <v>0</v>
      </c>
      <c r="AR166" s="189" t="s">
        <v>184</v>
      </c>
      <c r="AT166" s="189" t="s">
        <v>179</v>
      </c>
      <c r="AU166" s="189" t="s">
        <v>79</v>
      </c>
      <c r="AY166" s="18" t="s">
        <v>177</v>
      </c>
      <c r="BE166" s="190">
        <f>IF(N166="základní",J166,0)</f>
        <v>0</v>
      </c>
      <c r="BF166" s="190">
        <f>IF(N166="snížená",J166,0)</f>
        <v>0</v>
      </c>
      <c r="BG166" s="190">
        <f>IF(N166="zákl. přenesená",J166,0)</f>
        <v>0</v>
      </c>
      <c r="BH166" s="190">
        <f>IF(N166="sníž. přenesená",J166,0)</f>
        <v>0</v>
      </c>
      <c r="BI166" s="190">
        <f>IF(N166="nulová",J166,0)</f>
        <v>0</v>
      </c>
      <c r="BJ166" s="18" t="s">
        <v>79</v>
      </c>
      <c r="BK166" s="190">
        <f>ROUND(I166*H166,2)</f>
        <v>0</v>
      </c>
      <c r="BL166" s="18" t="s">
        <v>184</v>
      </c>
      <c r="BM166" s="189" t="s">
        <v>1156</v>
      </c>
    </row>
    <row r="167" spans="2:65" s="1" customFormat="1" ht="16.5" customHeight="1">
      <c r="B167" s="177"/>
      <c r="C167" s="178" t="s">
        <v>474</v>
      </c>
      <c r="D167" s="178" t="s">
        <v>179</v>
      </c>
      <c r="E167" s="179" t="s">
        <v>4869</v>
      </c>
      <c r="F167" s="180" t="s">
        <v>4870</v>
      </c>
      <c r="G167" s="181" t="s">
        <v>3930</v>
      </c>
      <c r="H167" s="182">
        <v>1</v>
      </c>
      <c r="I167" s="183"/>
      <c r="J167" s="184">
        <f>ROUND(I167*H167,2)</f>
        <v>0</v>
      </c>
      <c r="K167" s="180" t="s">
        <v>3</v>
      </c>
      <c r="L167" s="37"/>
      <c r="M167" s="185" t="s">
        <v>3</v>
      </c>
      <c r="N167" s="186" t="s">
        <v>43</v>
      </c>
      <c r="O167" s="70"/>
      <c r="P167" s="187">
        <f>O167*H167</f>
        <v>0</v>
      </c>
      <c r="Q167" s="187">
        <v>0</v>
      </c>
      <c r="R167" s="187">
        <f>Q167*H167</f>
        <v>0</v>
      </c>
      <c r="S167" s="187">
        <v>0</v>
      </c>
      <c r="T167" s="188">
        <f>S167*H167</f>
        <v>0</v>
      </c>
      <c r="AR167" s="189" t="s">
        <v>184</v>
      </c>
      <c r="AT167" s="189" t="s">
        <v>179</v>
      </c>
      <c r="AU167" s="189" t="s">
        <v>79</v>
      </c>
      <c r="AY167" s="18" t="s">
        <v>177</v>
      </c>
      <c r="BE167" s="190">
        <f>IF(N167="základní",J167,0)</f>
        <v>0</v>
      </c>
      <c r="BF167" s="190">
        <f>IF(N167="snížená",J167,0)</f>
        <v>0</v>
      </c>
      <c r="BG167" s="190">
        <f>IF(N167="zákl. přenesená",J167,0)</f>
        <v>0</v>
      </c>
      <c r="BH167" s="190">
        <f>IF(N167="sníž. přenesená",J167,0)</f>
        <v>0</v>
      </c>
      <c r="BI167" s="190">
        <f>IF(N167="nulová",J167,0)</f>
        <v>0</v>
      </c>
      <c r="BJ167" s="18" t="s">
        <v>79</v>
      </c>
      <c r="BK167" s="190">
        <f>ROUND(I167*H167,2)</f>
        <v>0</v>
      </c>
      <c r="BL167" s="18" t="s">
        <v>184</v>
      </c>
      <c r="BM167" s="189" t="s">
        <v>1176</v>
      </c>
    </row>
    <row r="168" spans="2:47" s="1" customFormat="1" ht="12">
      <c r="B168" s="37"/>
      <c r="D168" s="191" t="s">
        <v>3757</v>
      </c>
      <c r="F168" s="192" t="s">
        <v>4871</v>
      </c>
      <c r="I168" s="122"/>
      <c r="L168" s="37"/>
      <c r="M168" s="193"/>
      <c r="N168" s="70"/>
      <c r="O168" s="70"/>
      <c r="P168" s="70"/>
      <c r="Q168" s="70"/>
      <c r="R168" s="70"/>
      <c r="S168" s="70"/>
      <c r="T168" s="71"/>
      <c r="AT168" s="18" t="s">
        <v>3757</v>
      </c>
      <c r="AU168" s="18" t="s">
        <v>79</v>
      </c>
    </row>
    <row r="169" spans="2:63" s="11" customFormat="1" ht="25.9" customHeight="1">
      <c r="B169" s="164"/>
      <c r="D169" s="165" t="s">
        <v>71</v>
      </c>
      <c r="E169" s="166" t="s">
        <v>4872</v>
      </c>
      <c r="F169" s="166" t="s">
        <v>4873</v>
      </c>
      <c r="I169" s="167"/>
      <c r="J169" s="168">
        <f>BK169</f>
        <v>0</v>
      </c>
      <c r="L169" s="164"/>
      <c r="M169" s="169"/>
      <c r="N169" s="170"/>
      <c r="O169" s="170"/>
      <c r="P169" s="171">
        <f>P170</f>
        <v>0</v>
      </c>
      <c r="Q169" s="170"/>
      <c r="R169" s="171">
        <f>R170</f>
        <v>0</v>
      </c>
      <c r="S169" s="170"/>
      <c r="T169" s="172">
        <f>T170</f>
        <v>0</v>
      </c>
      <c r="AR169" s="165" t="s">
        <v>79</v>
      </c>
      <c r="AT169" s="173" t="s">
        <v>71</v>
      </c>
      <c r="AU169" s="173" t="s">
        <v>72</v>
      </c>
      <c r="AY169" s="165" t="s">
        <v>177</v>
      </c>
      <c r="BK169" s="174">
        <f>BK170</f>
        <v>0</v>
      </c>
    </row>
    <row r="170" spans="2:65" s="1" customFormat="1" ht="24" customHeight="1">
      <c r="B170" s="177"/>
      <c r="C170" s="178" t="s">
        <v>481</v>
      </c>
      <c r="D170" s="178" t="s">
        <v>179</v>
      </c>
      <c r="E170" s="179" t="s">
        <v>4874</v>
      </c>
      <c r="F170" s="180" t="s">
        <v>4875</v>
      </c>
      <c r="G170" s="181" t="s">
        <v>3930</v>
      </c>
      <c r="H170" s="182">
        <v>3</v>
      </c>
      <c r="I170" s="183"/>
      <c r="J170" s="184">
        <f>ROUND(I170*H170,2)</f>
        <v>0</v>
      </c>
      <c r="K170" s="180" t="s">
        <v>3</v>
      </c>
      <c r="L170" s="37"/>
      <c r="M170" s="185" t="s">
        <v>3</v>
      </c>
      <c r="N170" s="186" t="s">
        <v>43</v>
      </c>
      <c r="O170" s="70"/>
      <c r="P170" s="187">
        <f>O170*H170</f>
        <v>0</v>
      </c>
      <c r="Q170" s="187">
        <v>0</v>
      </c>
      <c r="R170" s="187">
        <f>Q170*H170</f>
        <v>0</v>
      </c>
      <c r="S170" s="187">
        <v>0</v>
      </c>
      <c r="T170" s="188">
        <f>S170*H170</f>
        <v>0</v>
      </c>
      <c r="AR170" s="189" t="s">
        <v>184</v>
      </c>
      <c r="AT170" s="189" t="s">
        <v>179</v>
      </c>
      <c r="AU170" s="189" t="s">
        <v>79</v>
      </c>
      <c r="AY170" s="18" t="s">
        <v>177</v>
      </c>
      <c r="BE170" s="190">
        <f>IF(N170="základní",J170,0)</f>
        <v>0</v>
      </c>
      <c r="BF170" s="190">
        <f>IF(N170="snížená",J170,0)</f>
        <v>0</v>
      </c>
      <c r="BG170" s="190">
        <f>IF(N170="zákl. přenesená",J170,0)</f>
        <v>0</v>
      </c>
      <c r="BH170" s="190">
        <f>IF(N170="sníž. přenesená",J170,0)</f>
        <v>0</v>
      </c>
      <c r="BI170" s="190">
        <f>IF(N170="nulová",J170,0)</f>
        <v>0</v>
      </c>
      <c r="BJ170" s="18" t="s">
        <v>79</v>
      </c>
      <c r="BK170" s="190">
        <f>ROUND(I170*H170,2)</f>
        <v>0</v>
      </c>
      <c r="BL170" s="18" t="s">
        <v>184</v>
      </c>
      <c r="BM170" s="189" t="s">
        <v>1199</v>
      </c>
    </row>
    <row r="171" spans="2:63" s="11" customFormat="1" ht="25.9" customHeight="1">
      <c r="B171" s="164"/>
      <c r="D171" s="165" t="s">
        <v>71</v>
      </c>
      <c r="E171" s="166" t="s">
        <v>3843</v>
      </c>
      <c r="F171" s="166" t="s">
        <v>4876</v>
      </c>
      <c r="I171" s="167"/>
      <c r="J171" s="168">
        <f>BK171</f>
        <v>0</v>
      </c>
      <c r="L171" s="164"/>
      <c r="M171" s="169"/>
      <c r="N171" s="170"/>
      <c r="O171" s="170"/>
      <c r="P171" s="171">
        <f>P172</f>
        <v>0</v>
      </c>
      <c r="Q171" s="170"/>
      <c r="R171" s="171">
        <f>R172</f>
        <v>0</v>
      </c>
      <c r="S171" s="170"/>
      <c r="T171" s="172">
        <f>T172</f>
        <v>0</v>
      </c>
      <c r="AR171" s="165" t="s">
        <v>79</v>
      </c>
      <c r="AT171" s="173" t="s">
        <v>71</v>
      </c>
      <c r="AU171" s="173" t="s">
        <v>72</v>
      </c>
      <c r="AY171" s="165" t="s">
        <v>177</v>
      </c>
      <c r="BK171" s="174">
        <f>BK172</f>
        <v>0</v>
      </c>
    </row>
    <row r="172" spans="2:65" s="1" customFormat="1" ht="24" customHeight="1">
      <c r="B172" s="177"/>
      <c r="C172" s="178" t="s">
        <v>486</v>
      </c>
      <c r="D172" s="178" t="s">
        <v>179</v>
      </c>
      <c r="E172" s="179" t="s">
        <v>4877</v>
      </c>
      <c r="F172" s="180" t="s">
        <v>4878</v>
      </c>
      <c r="G172" s="181" t="s">
        <v>3930</v>
      </c>
      <c r="H172" s="182">
        <v>9</v>
      </c>
      <c r="I172" s="183"/>
      <c r="J172" s="184">
        <f>ROUND(I172*H172,2)</f>
        <v>0</v>
      </c>
      <c r="K172" s="180" t="s">
        <v>3</v>
      </c>
      <c r="L172" s="37"/>
      <c r="M172" s="185" t="s">
        <v>3</v>
      </c>
      <c r="N172" s="186" t="s">
        <v>43</v>
      </c>
      <c r="O172" s="70"/>
      <c r="P172" s="187">
        <f>O172*H172</f>
        <v>0</v>
      </c>
      <c r="Q172" s="187">
        <v>0</v>
      </c>
      <c r="R172" s="187">
        <f>Q172*H172</f>
        <v>0</v>
      </c>
      <c r="S172" s="187">
        <v>0</v>
      </c>
      <c r="T172" s="188">
        <f>S172*H172</f>
        <v>0</v>
      </c>
      <c r="AR172" s="189" t="s">
        <v>184</v>
      </c>
      <c r="AT172" s="189" t="s">
        <v>179</v>
      </c>
      <c r="AU172" s="189" t="s">
        <v>79</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184</v>
      </c>
      <c r="BM172" s="189" t="s">
        <v>1209</v>
      </c>
    </row>
    <row r="173" spans="2:63" s="11" customFormat="1" ht="25.9" customHeight="1">
      <c r="B173" s="164"/>
      <c r="D173" s="165" t="s">
        <v>71</v>
      </c>
      <c r="E173" s="166" t="s">
        <v>111</v>
      </c>
      <c r="F173" s="166" t="s">
        <v>4879</v>
      </c>
      <c r="I173" s="167"/>
      <c r="J173" s="168">
        <f>BK173</f>
        <v>0</v>
      </c>
      <c r="L173" s="164"/>
      <c r="M173" s="169"/>
      <c r="N173" s="170"/>
      <c r="O173" s="170"/>
      <c r="P173" s="171">
        <f>P174</f>
        <v>0</v>
      </c>
      <c r="Q173" s="170"/>
      <c r="R173" s="171">
        <f>R174</f>
        <v>0</v>
      </c>
      <c r="S173" s="170"/>
      <c r="T173" s="172">
        <f>T174</f>
        <v>0</v>
      </c>
      <c r="AR173" s="165" t="s">
        <v>79</v>
      </c>
      <c r="AT173" s="173" t="s">
        <v>71</v>
      </c>
      <c r="AU173" s="173" t="s">
        <v>72</v>
      </c>
      <c r="AY173" s="165" t="s">
        <v>177</v>
      </c>
      <c r="BK173" s="174">
        <f>BK174</f>
        <v>0</v>
      </c>
    </row>
    <row r="174" spans="2:65" s="1" customFormat="1" ht="16.5" customHeight="1">
      <c r="B174" s="177"/>
      <c r="C174" s="178" t="s">
        <v>491</v>
      </c>
      <c r="D174" s="178" t="s">
        <v>179</v>
      </c>
      <c r="E174" s="179" t="s">
        <v>4880</v>
      </c>
      <c r="F174" s="180" t="s">
        <v>4881</v>
      </c>
      <c r="G174" s="181" t="s">
        <v>3930</v>
      </c>
      <c r="H174" s="182">
        <v>2</v>
      </c>
      <c r="I174" s="183"/>
      <c r="J174" s="184">
        <f>ROUND(I174*H174,2)</f>
        <v>0</v>
      </c>
      <c r="K174" s="180" t="s">
        <v>3</v>
      </c>
      <c r="L174" s="37"/>
      <c r="M174" s="185" t="s">
        <v>3</v>
      </c>
      <c r="N174" s="186" t="s">
        <v>43</v>
      </c>
      <c r="O174" s="70"/>
      <c r="P174" s="187">
        <f>O174*H174</f>
        <v>0</v>
      </c>
      <c r="Q174" s="187">
        <v>0</v>
      </c>
      <c r="R174" s="187">
        <f>Q174*H174</f>
        <v>0</v>
      </c>
      <c r="S174" s="187">
        <v>0</v>
      </c>
      <c r="T174" s="188">
        <f>S174*H174</f>
        <v>0</v>
      </c>
      <c r="AR174" s="189" t="s">
        <v>184</v>
      </c>
      <c r="AT174" s="189" t="s">
        <v>179</v>
      </c>
      <c r="AU174" s="189" t="s">
        <v>79</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184</v>
      </c>
      <c r="BM174" s="189" t="s">
        <v>1243</v>
      </c>
    </row>
    <row r="175" spans="2:63" s="11" customFormat="1" ht="25.9" customHeight="1">
      <c r="B175" s="164"/>
      <c r="D175" s="165" t="s">
        <v>71</v>
      </c>
      <c r="E175" s="166" t="s">
        <v>236</v>
      </c>
      <c r="F175" s="166" t="s">
        <v>4882</v>
      </c>
      <c r="I175" s="167"/>
      <c r="J175" s="168">
        <f>BK175</f>
        <v>0</v>
      </c>
      <c r="L175" s="164"/>
      <c r="M175" s="169"/>
      <c r="N175" s="170"/>
      <c r="O175" s="170"/>
      <c r="P175" s="171">
        <f>SUM(P176:P179)</f>
        <v>0</v>
      </c>
      <c r="Q175" s="170"/>
      <c r="R175" s="171">
        <f>SUM(R176:R179)</f>
        <v>0</v>
      </c>
      <c r="S175" s="170"/>
      <c r="T175" s="172">
        <f>SUM(T176:T179)</f>
        <v>0</v>
      </c>
      <c r="AR175" s="165" t="s">
        <v>79</v>
      </c>
      <c r="AT175" s="173" t="s">
        <v>71</v>
      </c>
      <c r="AU175" s="173" t="s">
        <v>72</v>
      </c>
      <c r="AY175" s="165" t="s">
        <v>177</v>
      </c>
      <c r="BK175" s="174">
        <f>SUM(BK176:BK179)</f>
        <v>0</v>
      </c>
    </row>
    <row r="176" spans="2:65" s="1" customFormat="1" ht="24" customHeight="1">
      <c r="B176" s="177"/>
      <c r="C176" s="178" t="s">
        <v>498</v>
      </c>
      <c r="D176" s="178" t="s">
        <v>179</v>
      </c>
      <c r="E176" s="179" t="s">
        <v>4883</v>
      </c>
      <c r="F176" s="180" t="s">
        <v>4884</v>
      </c>
      <c r="G176" s="181" t="s">
        <v>3930</v>
      </c>
      <c r="H176" s="182">
        <v>1</v>
      </c>
      <c r="I176" s="183"/>
      <c r="J176" s="184">
        <f>ROUND(I176*H176,2)</f>
        <v>0</v>
      </c>
      <c r="K176" s="180" t="s">
        <v>3</v>
      </c>
      <c r="L176" s="37"/>
      <c r="M176" s="185" t="s">
        <v>3</v>
      </c>
      <c r="N176" s="186" t="s">
        <v>43</v>
      </c>
      <c r="O176" s="70"/>
      <c r="P176" s="187">
        <f>O176*H176</f>
        <v>0</v>
      </c>
      <c r="Q176" s="187">
        <v>0</v>
      </c>
      <c r="R176" s="187">
        <f>Q176*H176</f>
        <v>0</v>
      </c>
      <c r="S176" s="187">
        <v>0</v>
      </c>
      <c r="T176" s="188">
        <f>S176*H176</f>
        <v>0</v>
      </c>
      <c r="AR176" s="189" t="s">
        <v>184</v>
      </c>
      <c r="AT176" s="189" t="s">
        <v>179</v>
      </c>
      <c r="AU176" s="189" t="s">
        <v>79</v>
      </c>
      <c r="AY176" s="18" t="s">
        <v>177</v>
      </c>
      <c r="BE176" s="190">
        <f>IF(N176="základní",J176,0)</f>
        <v>0</v>
      </c>
      <c r="BF176" s="190">
        <f>IF(N176="snížená",J176,0)</f>
        <v>0</v>
      </c>
      <c r="BG176" s="190">
        <f>IF(N176="zákl. přenesená",J176,0)</f>
        <v>0</v>
      </c>
      <c r="BH176" s="190">
        <f>IF(N176="sníž. přenesená",J176,0)</f>
        <v>0</v>
      </c>
      <c r="BI176" s="190">
        <f>IF(N176="nulová",J176,0)</f>
        <v>0</v>
      </c>
      <c r="BJ176" s="18" t="s">
        <v>79</v>
      </c>
      <c r="BK176" s="190">
        <f>ROUND(I176*H176,2)</f>
        <v>0</v>
      </c>
      <c r="BL176" s="18" t="s">
        <v>184</v>
      </c>
      <c r="BM176" s="189" t="s">
        <v>1263</v>
      </c>
    </row>
    <row r="177" spans="2:47" s="1" customFormat="1" ht="12">
      <c r="B177" s="37"/>
      <c r="D177" s="191" t="s">
        <v>3757</v>
      </c>
      <c r="F177" s="192" t="s">
        <v>4885</v>
      </c>
      <c r="I177" s="122"/>
      <c r="L177" s="37"/>
      <c r="M177" s="193"/>
      <c r="N177" s="70"/>
      <c r="O177" s="70"/>
      <c r="P177" s="70"/>
      <c r="Q177" s="70"/>
      <c r="R177" s="70"/>
      <c r="S177" s="70"/>
      <c r="T177" s="71"/>
      <c r="AT177" s="18" t="s">
        <v>3757</v>
      </c>
      <c r="AU177" s="18" t="s">
        <v>79</v>
      </c>
    </row>
    <row r="178" spans="2:65" s="1" customFormat="1" ht="24" customHeight="1">
      <c r="B178" s="177"/>
      <c r="C178" s="178" t="s">
        <v>504</v>
      </c>
      <c r="D178" s="178" t="s">
        <v>179</v>
      </c>
      <c r="E178" s="179" t="s">
        <v>4886</v>
      </c>
      <c r="F178" s="180" t="s">
        <v>4884</v>
      </c>
      <c r="G178" s="181" t="s">
        <v>3930</v>
      </c>
      <c r="H178" s="182">
        <v>1</v>
      </c>
      <c r="I178" s="183"/>
      <c r="J178" s="184">
        <f>ROUND(I178*H178,2)</f>
        <v>0</v>
      </c>
      <c r="K178" s="180" t="s">
        <v>3</v>
      </c>
      <c r="L178" s="37"/>
      <c r="M178" s="185" t="s">
        <v>3</v>
      </c>
      <c r="N178" s="186" t="s">
        <v>43</v>
      </c>
      <c r="O178" s="70"/>
      <c r="P178" s="187">
        <f>O178*H178</f>
        <v>0</v>
      </c>
      <c r="Q178" s="187">
        <v>0</v>
      </c>
      <c r="R178" s="187">
        <f>Q178*H178</f>
        <v>0</v>
      </c>
      <c r="S178" s="187">
        <v>0</v>
      </c>
      <c r="T178" s="188">
        <f>S178*H178</f>
        <v>0</v>
      </c>
      <c r="AR178" s="189" t="s">
        <v>184</v>
      </c>
      <c r="AT178" s="189" t="s">
        <v>179</v>
      </c>
      <c r="AU178" s="189" t="s">
        <v>79</v>
      </c>
      <c r="AY178" s="18" t="s">
        <v>177</v>
      </c>
      <c r="BE178" s="190">
        <f>IF(N178="základní",J178,0)</f>
        <v>0</v>
      </c>
      <c r="BF178" s="190">
        <f>IF(N178="snížená",J178,0)</f>
        <v>0</v>
      </c>
      <c r="BG178" s="190">
        <f>IF(N178="zákl. přenesená",J178,0)</f>
        <v>0</v>
      </c>
      <c r="BH178" s="190">
        <f>IF(N178="sníž. přenesená",J178,0)</f>
        <v>0</v>
      </c>
      <c r="BI178" s="190">
        <f>IF(N178="nulová",J178,0)</f>
        <v>0</v>
      </c>
      <c r="BJ178" s="18" t="s">
        <v>79</v>
      </c>
      <c r="BK178" s="190">
        <f>ROUND(I178*H178,2)</f>
        <v>0</v>
      </c>
      <c r="BL178" s="18" t="s">
        <v>184</v>
      </c>
      <c r="BM178" s="189" t="s">
        <v>1274</v>
      </c>
    </row>
    <row r="179" spans="2:47" s="1" customFormat="1" ht="12">
      <c r="B179" s="37"/>
      <c r="D179" s="191" t="s">
        <v>3757</v>
      </c>
      <c r="F179" s="192" t="s">
        <v>4885</v>
      </c>
      <c r="I179" s="122"/>
      <c r="L179" s="37"/>
      <c r="M179" s="193"/>
      <c r="N179" s="70"/>
      <c r="O179" s="70"/>
      <c r="P179" s="70"/>
      <c r="Q179" s="70"/>
      <c r="R179" s="70"/>
      <c r="S179" s="70"/>
      <c r="T179" s="71"/>
      <c r="AT179" s="18" t="s">
        <v>3757</v>
      </c>
      <c r="AU179" s="18" t="s">
        <v>79</v>
      </c>
    </row>
    <row r="180" spans="2:63" s="11" customFormat="1" ht="25.9" customHeight="1">
      <c r="B180" s="164"/>
      <c r="D180" s="165" t="s">
        <v>71</v>
      </c>
      <c r="E180" s="166" t="s">
        <v>242</v>
      </c>
      <c r="F180" s="166" t="s">
        <v>4887</v>
      </c>
      <c r="I180" s="167"/>
      <c r="J180" s="168">
        <f>BK180</f>
        <v>0</v>
      </c>
      <c r="L180" s="164"/>
      <c r="M180" s="169"/>
      <c r="N180" s="170"/>
      <c r="O180" s="170"/>
      <c r="P180" s="171">
        <f>SUM(P181:P196)</f>
        <v>0</v>
      </c>
      <c r="Q180" s="170"/>
      <c r="R180" s="171">
        <f>SUM(R181:R196)</f>
        <v>0</v>
      </c>
      <c r="S180" s="170"/>
      <c r="T180" s="172">
        <f>SUM(T181:T196)</f>
        <v>0</v>
      </c>
      <c r="AR180" s="165" t="s">
        <v>79</v>
      </c>
      <c r="AT180" s="173" t="s">
        <v>71</v>
      </c>
      <c r="AU180" s="173" t="s">
        <v>72</v>
      </c>
      <c r="AY180" s="165" t="s">
        <v>177</v>
      </c>
      <c r="BK180" s="174">
        <f>SUM(BK181:BK196)</f>
        <v>0</v>
      </c>
    </row>
    <row r="181" spans="2:65" s="1" customFormat="1" ht="16.5" customHeight="1">
      <c r="B181" s="177"/>
      <c r="C181" s="178" t="s">
        <v>510</v>
      </c>
      <c r="D181" s="178" t="s">
        <v>179</v>
      </c>
      <c r="E181" s="179" t="s">
        <v>4888</v>
      </c>
      <c r="F181" s="180" t="s">
        <v>4889</v>
      </c>
      <c r="G181" s="181" t="s">
        <v>3930</v>
      </c>
      <c r="H181" s="182">
        <v>1</v>
      </c>
      <c r="I181" s="183"/>
      <c r="J181" s="184">
        <f>ROUND(I181*H181,2)</f>
        <v>0</v>
      </c>
      <c r="K181" s="180" t="s">
        <v>3</v>
      </c>
      <c r="L181" s="37"/>
      <c r="M181" s="185" t="s">
        <v>3</v>
      </c>
      <c r="N181" s="186" t="s">
        <v>43</v>
      </c>
      <c r="O181" s="70"/>
      <c r="P181" s="187">
        <f>O181*H181</f>
        <v>0</v>
      </c>
      <c r="Q181" s="187">
        <v>0</v>
      </c>
      <c r="R181" s="187">
        <f>Q181*H181</f>
        <v>0</v>
      </c>
      <c r="S181" s="187">
        <v>0</v>
      </c>
      <c r="T181" s="188">
        <f>S181*H181</f>
        <v>0</v>
      </c>
      <c r="AR181" s="189" t="s">
        <v>184</v>
      </c>
      <c r="AT181" s="189" t="s">
        <v>179</v>
      </c>
      <c r="AU181" s="189" t="s">
        <v>79</v>
      </c>
      <c r="AY181" s="18" t="s">
        <v>177</v>
      </c>
      <c r="BE181" s="190">
        <f>IF(N181="základní",J181,0)</f>
        <v>0</v>
      </c>
      <c r="BF181" s="190">
        <f>IF(N181="snížená",J181,0)</f>
        <v>0</v>
      </c>
      <c r="BG181" s="190">
        <f>IF(N181="zákl. přenesená",J181,0)</f>
        <v>0</v>
      </c>
      <c r="BH181" s="190">
        <f>IF(N181="sníž. přenesená",J181,0)</f>
        <v>0</v>
      </c>
      <c r="BI181" s="190">
        <f>IF(N181="nulová",J181,0)</f>
        <v>0</v>
      </c>
      <c r="BJ181" s="18" t="s">
        <v>79</v>
      </c>
      <c r="BK181" s="190">
        <f>ROUND(I181*H181,2)</f>
        <v>0</v>
      </c>
      <c r="BL181" s="18" t="s">
        <v>184</v>
      </c>
      <c r="BM181" s="189" t="s">
        <v>1303</v>
      </c>
    </row>
    <row r="182" spans="2:47" s="1" customFormat="1" ht="12">
      <c r="B182" s="37"/>
      <c r="D182" s="191" t="s">
        <v>3757</v>
      </c>
      <c r="F182" s="192" t="s">
        <v>4890</v>
      </c>
      <c r="I182" s="122"/>
      <c r="L182" s="37"/>
      <c r="M182" s="193"/>
      <c r="N182" s="70"/>
      <c r="O182" s="70"/>
      <c r="P182" s="70"/>
      <c r="Q182" s="70"/>
      <c r="R182" s="70"/>
      <c r="S182" s="70"/>
      <c r="T182" s="71"/>
      <c r="AT182" s="18" t="s">
        <v>3757</v>
      </c>
      <c r="AU182" s="18" t="s">
        <v>79</v>
      </c>
    </row>
    <row r="183" spans="2:65" s="1" customFormat="1" ht="16.5" customHeight="1">
      <c r="B183" s="177"/>
      <c r="C183" s="178" t="s">
        <v>516</v>
      </c>
      <c r="D183" s="178" t="s">
        <v>179</v>
      </c>
      <c r="E183" s="179" t="s">
        <v>4891</v>
      </c>
      <c r="F183" s="180" t="s">
        <v>4892</v>
      </c>
      <c r="G183" s="181" t="s">
        <v>3930</v>
      </c>
      <c r="H183" s="182">
        <v>1</v>
      </c>
      <c r="I183" s="183"/>
      <c r="J183" s="184">
        <f>ROUND(I183*H183,2)</f>
        <v>0</v>
      </c>
      <c r="K183" s="180" t="s">
        <v>3</v>
      </c>
      <c r="L183" s="37"/>
      <c r="M183" s="185" t="s">
        <v>3</v>
      </c>
      <c r="N183" s="186" t="s">
        <v>43</v>
      </c>
      <c r="O183" s="70"/>
      <c r="P183" s="187">
        <f>O183*H183</f>
        <v>0</v>
      </c>
      <c r="Q183" s="187">
        <v>0</v>
      </c>
      <c r="R183" s="187">
        <f>Q183*H183</f>
        <v>0</v>
      </c>
      <c r="S183" s="187">
        <v>0</v>
      </c>
      <c r="T183" s="188">
        <f>S183*H183</f>
        <v>0</v>
      </c>
      <c r="AR183" s="189" t="s">
        <v>184</v>
      </c>
      <c r="AT183" s="189" t="s">
        <v>179</v>
      </c>
      <c r="AU183" s="189" t="s">
        <v>79</v>
      </c>
      <c r="AY183" s="18" t="s">
        <v>177</v>
      </c>
      <c r="BE183" s="190">
        <f>IF(N183="základní",J183,0)</f>
        <v>0</v>
      </c>
      <c r="BF183" s="190">
        <f>IF(N183="snížená",J183,0)</f>
        <v>0</v>
      </c>
      <c r="BG183" s="190">
        <f>IF(N183="zákl. přenesená",J183,0)</f>
        <v>0</v>
      </c>
      <c r="BH183" s="190">
        <f>IF(N183="sníž. přenesená",J183,0)</f>
        <v>0</v>
      </c>
      <c r="BI183" s="190">
        <f>IF(N183="nulová",J183,0)</f>
        <v>0</v>
      </c>
      <c r="BJ183" s="18" t="s">
        <v>79</v>
      </c>
      <c r="BK183" s="190">
        <f>ROUND(I183*H183,2)</f>
        <v>0</v>
      </c>
      <c r="BL183" s="18" t="s">
        <v>184</v>
      </c>
      <c r="BM183" s="189" t="s">
        <v>1314</v>
      </c>
    </row>
    <row r="184" spans="2:47" s="1" customFormat="1" ht="12">
      <c r="B184" s="37"/>
      <c r="D184" s="191" t="s">
        <v>3757</v>
      </c>
      <c r="F184" s="192" t="s">
        <v>4893</v>
      </c>
      <c r="I184" s="122"/>
      <c r="L184" s="37"/>
      <c r="M184" s="193"/>
      <c r="N184" s="70"/>
      <c r="O184" s="70"/>
      <c r="P184" s="70"/>
      <c r="Q184" s="70"/>
      <c r="R184" s="70"/>
      <c r="S184" s="70"/>
      <c r="T184" s="71"/>
      <c r="AT184" s="18" t="s">
        <v>3757</v>
      </c>
      <c r="AU184" s="18" t="s">
        <v>79</v>
      </c>
    </row>
    <row r="185" spans="2:65" s="1" customFormat="1" ht="16.5" customHeight="1">
      <c r="B185" s="177"/>
      <c r="C185" s="178" t="s">
        <v>521</v>
      </c>
      <c r="D185" s="178" t="s">
        <v>179</v>
      </c>
      <c r="E185" s="179" t="s">
        <v>4894</v>
      </c>
      <c r="F185" s="180" t="s">
        <v>4895</v>
      </c>
      <c r="G185" s="181" t="s">
        <v>3930</v>
      </c>
      <c r="H185" s="182">
        <v>2</v>
      </c>
      <c r="I185" s="183"/>
      <c r="J185" s="184">
        <f>ROUND(I185*H185,2)</f>
        <v>0</v>
      </c>
      <c r="K185" s="180" t="s">
        <v>3</v>
      </c>
      <c r="L185" s="37"/>
      <c r="M185" s="185" t="s">
        <v>3</v>
      </c>
      <c r="N185" s="186" t="s">
        <v>43</v>
      </c>
      <c r="O185" s="70"/>
      <c r="P185" s="187">
        <f>O185*H185</f>
        <v>0</v>
      </c>
      <c r="Q185" s="187">
        <v>0</v>
      </c>
      <c r="R185" s="187">
        <f>Q185*H185</f>
        <v>0</v>
      </c>
      <c r="S185" s="187">
        <v>0</v>
      </c>
      <c r="T185" s="188">
        <f>S185*H185</f>
        <v>0</v>
      </c>
      <c r="AR185" s="189" t="s">
        <v>184</v>
      </c>
      <c r="AT185" s="189" t="s">
        <v>179</v>
      </c>
      <c r="AU185" s="189" t="s">
        <v>79</v>
      </c>
      <c r="AY185" s="18" t="s">
        <v>177</v>
      </c>
      <c r="BE185" s="190">
        <f>IF(N185="základní",J185,0)</f>
        <v>0</v>
      </c>
      <c r="BF185" s="190">
        <f>IF(N185="snížená",J185,0)</f>
        <v>0</v>
      </c>
      <c r="BG185" s="190">
        <f>IF(N185="zákl. přenesená",J185,0)</f>
        <v>0</v>
      </c>
      <c r="BH185" s="190">
        <f>IF(N185="sníž. přenesená",J185,0)</f>
        <v>0</v>
      </c>
      <c r="BI185" s="190">
        <f>IF(N185="nulová",J185,0)</f>
        <v>0</v>
      </c>
      <c r="BJ185" s="18" t="s">
        <v>79</v>
      </c>
      <c r="BK185" s="190">
        <f>ROUND(I185*H185,2)</f>
        <v>0</v>
      </c>
      <c r="BL185" s="18" t="s">
        <v>184</v>
      </c>
      <c r="BM185" s="189" t="s">
        <v>1331</v>
      </c>
    </row>
    <row r="186" spans="2:47" s="1" customFormat="1" ht="12">
      <c r="B186" s="37"/>
      <c r="D186" s="191" t="s">
        <v>3757</v>
      </c>
      <c r="F186" s="192" t="s">
        <v>4896</v>
      </c>
      <c r="I186" s="122"/>
      <c r="L186" s="37"/>
      <c r="M186" s="193"/>
      <c r="N186" s="70"/>
      <c r="O186" s="70"/>
      <c r="P186" s="70"/>
      <c r="Q186" s="70"/>
      <c r="R186" s="70"/>
      <c r="S186" s="70"/>
      <c r="T186" s="71"/>
      <c r="AT186" s="18" t="s">
        <v>3757</v>
      </c>
      <c r="AU186" s="18" t="s">
        <v>79</v>
      </c>
    </row>
    <row r="187" spans="2:65" s="1" customFormat="1" ht="16.5" customHeight="1">
      <c r="B187" s="177"/>
      <c r="C187" s="178" t="s">
        <v>526</v>
      </c>
      <c r="D187" s="178" t="s">
        <v>179</v>
      </c>
      <c r="E187" s="179" t="s">
        <v>4897</v>
      </c>
      <c r="F187" s="180" t="s">
        <v>4898</v>
      </c>
      <c r="G187" s="181" t="s">
        <v>3930</v>
      </c>
      <c r="H187" s="182">
        <v>3</v>
      </c>
      <c r="I187" s="183"/>
      <c r="J187" s="184">
        <f>ROUND(I187*H187,2)</f>
        <v>0</v>
      </c>
      <c r="K187" s="180" t="s">
        <v>3</v>
      </c>
      <c r="L187" s="37"/>
      <c r="M187" s="185" t="s">
        <v>3</v>
      </c>
      <c r="N187" s="186" t="s">
        <v>43</v>
      </c>
      <c r="O187" s="70"/>
      <c r="P187" s="187">
        <f>O187*H187</f>
        <v>0</v>
      </c>
      <c r="Q187" s="187">
        <v>0</v>
      </c>
      <c r="R187" s="187">
        <f>Q187*H187</f>
        <v>0</v>
      </c>
      <c r="S187" s="187">
        <v>0</v>
      </c>
      <c r="T187" s="188">
        <f>S187*H187</f>
        <v>0</v>
      </c>
      <c r="AR187" s="189" t="s">
        <v>184</v>
      </c>
      <c r="AT187" s="189" t="s">
        <v>179</v>
      </c>
      <c r="AU187" s="189" t="s">
        <v>79</v>
      </c>
      <c r="AY187" s="18" t="s">
        <v>177</v>
      </c>
      <c r="BE187" s="190">
        <f>IF(N187="základní",J187,0)</f>
        <v>0</v>
      </c>
      <c r="BF187" s="190">
        <f>IF(N187="snížená",J187,0)</f>
        <v>0</v>
      </c>
      <c r="BG187" s="190">
        <f>IF(N187="zákl. přenesená",J187,0)</f>
        <v>0</v>
      </c>
      <c r="BH187" s="190">
        <f>IF(N187="sníž. přenesená",J187,0)</f>
        <v>0</v>
      </c>
      <c r="BI187" s="190">
        <f>IF(N187="nulová",J187,0)</f>
        <v>0</v>
      </c>
      <c r="BJ187" s="18" t="s">
        <v>79</v>
      </c>
      <c r="BK187" s="190">
        <f>ROUND(I187*H187,2)</f>
        <v>0</v>
      </c>
      <c r="BL187" s="18" t="s">
        <v>184</v>
      </c>
      <c r="BM187" s="189" t="s">
        <v>1341</v>
      </c>
    </row>
    <row r="188" spans="2:47" s="1" customFormat="1" ht="12">
      <c r="B188" s="37"/>
      <c r="D188" s="191" t="s">
        <v>3757</v>
      </c>
      <c r="F188" s="192" t="s">
        <v>4899</v>
      </c>
      <c r="I188" s="122"/>
      <c r="L188" s="37"/>
      <c r="M188" s="193"/>
      <c r="N188" s="70"/>
      <c r="O188" s="70"/>
      <c r="P188" s="70"/>
      <c r="Q188" s="70"/>
      <c r="R188" s="70"/>
      <c r="S188" s="70"/>
      <c r="T188" s="71"/>
      <c r="AT188" s="18" t="s">
        <v>3757</v>
      </c>
      <c r="AU188" s="18" t="s">
        <v>79</v>
      </c>
    </row>
    <row r="189" spans="2:65" s="1" customFormat="1" ht="16.5" customHeight="1">
      <c r="B189" s="177"/>
      <c r="C189" s="178" t="s">
        <v>530</v>
      </c>
      <c r="D189" s="178" t="s">
        <v>179</v>
      </c>
      <c r="E189" s="179" t="s">
        <v>4888</v>
      </c>
      <c r="F189" s="180" t="s">
        <v>4889</v>
      </c>
      <c r="G189" s="181" t="s">
        <v>3930</v>
      </c>
      <c r="H189" s="182">
        <v>1</v>
      </c>
      <c r="I189" s="183"/>
      <c r="J189" s="184">
        <f>ROUND(I189*H189,2)</f>
        <v>0</v>
      </c>
      <c r="K189" s="180" t="s">
        <v>3</v>
      </c>
      <c r="L189" s="37"/>
      <c r="M189" s="185" t="s">
        <v>3</v>
      </c>
      <c r="N189" s="186" t="s">
        <v>43</v>
      </c>
      <c r="O189" s="70"/>
      <c r="P189" s="187">
        <f>O189*H189</f>
        <v>0</v>
      </c>
      <c r="Q189" s="187">
        <v>0</v>
      </c>
      <c r="R189" s="187">
        <f>Q189*H189</f>
        <v>0</v>
      </c>
      <c r="S189" s="187">
        <v>0</v>
      </c>
      <c r="T189" s="188">
        <f>S189*H189</f>
        <v>0</v>
      </c>
      <c r="AR189" s="189" t="s">
        <v>184</v>
      </c>
      <c r="AT189" s="189" t="s">
        <v>179</v>
      </c>
      <c r="AU189" s="189" t="s">
        <v>79</v>
      </c>
      <c r="AY189" s="18" t="s">
        <v>177</v>
      </c>
      <c r="BE189" s="190">
        <f>IF(N189="základní",J189,0)</f>
        <v>0</v>
      </c>
      <c r="BF189" s="190">
        <f>IF(N189="snížená",J189,0)</f>
        <v>0</v>
      </c>
      <c r="BG189" s="190">
        <f>IF(N189="zákl. přenesená",J189,0)</f>
        <v>0</v>
      </c>
      <c r="BH189" s="190">
        <f>IF(N189="sníž. přenesená",J189,0)</f>
        <v>0</v>
      </c>
      <c r="BI189" s="190">
        <f>IF(N189="nulová",J189,0)</f>
        <v>0</v>
      </c>
      <c r="BJ189" s="18" t="s">
        <v>79</v>
      </c>
      <c r="BK189" s="190">
        <f>ROUND(I189*H189,2)</f>
        <v>0</v>
      </c>
      <c r="BL189" s="18" t="s">
        <v>184</v>
      </c>
      <c r="BM189" s="189" t="s">
        <v>1448</v>
      </c>
    </row>
    <row r="190" spans="2:47" s="1" customFormat="1" ht="12">
      <c r="B190" s="37"/>
      <c r="D190" s="191" t="s">
        <v>3757</v>
      </c>
      <c r="F190" s="192" t="s">
        <v>4890</v>
      </c>
      <c r="I190" s="122"/>
      <c r="L190" s="37"/>
      <c r="M190" s="193"/>
      <c r="N190" s="70"/>
      <c r="O190" s="70"/>
      <c r="P190" s="70"/>
      <c r="Q190" s="70"/>
      <c r="R190" s="70"/>
      <c r="S190" s="70"/>
      <c r="T190" s="71"/>
      <c r="AT190" s="18" t="s">
        <v>3757</v>
      </c>
      <c r="AU190" s="18" t="s">
        <v>79</v>
      </c>
    </row>
    <row r="191" spans="2:65" s="1" customFormat="1" ht="16.5" customHeight="1">
      <c r="B191" s="177"/>
      <c r="C191" s="178" t="s">
        <v>731</v>
      </c>
      <c r="D191" s="178" t="s">
        <v>179</v>
      </c>
      <c r="E191" s="179" t="s">
        <v>4891</v>
      </c>
      <c r="F191" s="180" t="s">
        <v>4892</v>
      </c>
      <c r="G191" s="181" t="s">
        <v>3930</v>
      </c>
      <c r="H191" s="182">
        <v>1</v>
      </c>
      <c r="I191" s="183"/>
      <c r="J191" s="184">
        <f>ROUND(I191*H191,2)</f>
        <v>0</v>
      </c>
      <c r="K191" s="180" t="s">
        <v>3</v>
      </c>
      <c r="L191" s="37"/>
      <c r="M191" s="185" t="s">
        <v>3</v>
      </c>
      <c r="N191" s="186" t="s">
        <v>43</v>
      </c>
      <c r="O191" s="70"/>
      <c r="P191" s="187">
        <f>O191*H191</f>
        <v>0</v>
      </c>
      <c r="Q191" s="187">
        <v>0</v>
      </c>
      <c r="R191" s="187">
        <f>Q191*H191</f>
        <v>0</v>
      </c>
      <c r="S191" s="187">
        <v>0</v>
      </c>
      <c r="T191" s="188">
        <f>S191*H191</f>
        <v>0</v>
      </c>
      <c r="AR191" s="189" t="s">
        <v>184</v>
      </c>
      <c r="AT191" s="189" t="s">
        <v>179</v>
      </c>
      <c r="AU191" s="189" t="s">
        <v>79</v>
      </c>
      <c r="AY191" s="18" t="s">
        <v>177</v>
      </c>
      <c r="BE191" s="190">
        <f>IF(N191="základní",J191,0)</f>
        <v>0</v>
      </c>
      <c r="BF191" s="190">
        <f>IF(N191="snížená",J191,0)</f>
        <v>0</v>
      </c>
      <c r="BG191" s="190">
        <f>IF(N191="zákl. přenesená",J191,0)</f>
        <v>0</v>
      </c>
      <c r="BH191" s="190">
        <f>IF(N191="sníž. přenesená",J191,0)</f>
        <v>0</v>
      </c>
      <c r="BI191" s="190">
        <f>IF(N191="nulová",J191,0)</f>
        <v>0</v>
      </c>
      <c r="BJ191" s="18" t="s">
        <v>79</v>
      </c>
      <c r="BK191" s="190">
        <f>ROUND(I191*H191,2)</f>
        <v>0</v>
      </c>
      <c r="BL191" s="18" t="s">
        <v>184</v>
      </c>
      <c r="BM191" s="189" t="s">
        <v>1460</v>
      </c>
    </row>
    <row r="192" spans="2:47" s="1" customFormat="1" ht="12">
      <c r="B192" s="37"/>
      <c r="D192" s="191" t="s">
        <v>3757</v>
      </c>
      <c r="F192" s="192" t="s">
        <v>4893</v>
      </c>
      <c r="I192" s="122"/>
      <c r="L192" s="37"/>
      <c r="M192" s="193"/>
      <c r="N192" s="70"/>
      <c r="O192" s="70"/>
      <c r="P192" s="70"/>
      <c r="Q192" s="70"/>
      <c r="R192" s="70"/>
      <c r="S192" s="70"/>
      <c r="T192" s="71"/>
      <c r="AT192" s="18" t="s">
        <v>3757</v>
      </c>
      <c r="AU192" s="18" t="s">
        <v>79</v>
      </c>
    </row>
    <row r="193" spans="2:65" s="1" customFormat="1" ht="16.5" customHeight="1">
      <c r="B193" s="177"/>
      <c r="C193" s="178" t="s">
        <v>826</v>
      </c>
      <c r="D193" s="178" t="s">
        <v>179</v>
      </c>
      <c r="E193" s="179" t="s">
        <v>4894</v>
      </c>
      <c r="F193" s="180" t="s">
        <v>4895</v>
      </c>
      <c r="G193" s="181" t="s">
        <v>3930</v>
      </c>
      <c r="H193" s="182">
        <v>1</v>
      </c>
      <c r="I193" s="183"/>
      <c r="J193" s="184">
        <f>ROUND(I193*H193,2)</f>
        <v>0</v>
      </c>
      <c r="K193" s="180" t="s">
        <v>3</v>
      </c>
      <c r="L193" s="37"/>
      <c r="M193" s="185" t="s">
        <v>3</v>
      </c>
      <c r="N193" s="186" t="s">
        <v>43</v>
      </c>
      <c r="O193" s="70"/>
      <c r="P193" s="187">
        <f>O193*H193</f>
        <v>0</v>
      </c>
      <c r="Q193" s="187">
        <v>0</v>
      </c>
      <c r="R193" s="187">
        <f>Q193*H193</f>
        <v>0</v>
      </c>
      <c r="S193" s="187">
        <v>0</v>
      </c>
      <c r="T193" s="188">
        <f>S193*H193</f>
        <v>0</v>
      </c>
      <c r="AR193" s="189" t="s">
        <v>184</v>
      </c>
      <c r="AT193" s="189" t="s">
        <v>179</v>
      </c>
      <c r="AU193" s="189" t="s">
        <v>79</v>
      </c>
      <c r="AY193" s="18" t="s">
        <v>177</v>
      </c>
      <c r="BE193" s="190">
        <f>IF(N193="základní",J193,0)</f>
        <v>0</v>
      </c>
      <c r="BF193" s="190">
        <f>IF(N193="snížená",J193,0)</f>
        <v>0</v>
      </c>
      <c r="BG193" s="190">
        <f>IF(N193="zákl. přenesená",J193,0)</f>
        <v>0</v>
      </c>
      <c r="BH193" s="190">
        <f>IF(N193="sníž. přenesená",J193,0)</f>
        <v>0</v>
      </c>
      <c r="BI193" s="190">
        <f>IF(N193="nulová",J193,0)</f>
        <v>0</v>
      </c>
      <c r="BJ193" s="18" t="s">
        <v>79</v>
      </c>
      <c r="BK193" s="190">
        <f>ROUND(I193*H193,2)</f>
        <v>0</v>
      </c>
      <c r="BL193" s="18" t="s">
        <v>184</v>
      </c>
      <c r="BM193" s="189" t="s">
        <v>1471</v>
      </c>
    </row>
    <row r="194" spans="2:47" s="1" customFormat="1" ht="12">
      <c r="B194" s="37"/>
      <c r="D194" s="191" t="s">
        <v>3757</v>
      </c>
      <c r="F194" s="192" t="s">
        <v>4896</v>
      </c>
      <c r="I194" s="122"/>
      <c r="L194" s="37"/>
      <c r="M194" s="193"/>
      <c r="N194" s="70"/>
      <c r="O194" s="70"/>
      <c r="P194" s="70"/>
      <c r="Q194" s="70"/>
      <c r="R194" s="70"/>
      <c r="S194" s="70"/>
      <c r="T194" s="71"/>
      <c r="AT194" s="18" t="s">
        <v>3757</v>
      </c>
      <c r="AU194" s="18" t="s">
        <v>79</v>
      </c>
    </row>
    <row r="195" spans="2:65" s="1" customFormat="1" ht="16.5" customHeight="1">
      <c r="B195" s="177"/>
      <c r="C195" s="178" t="s">
        <v>832</v>
      </c>
      <c r="D195" s="178" t="s">
        <v>179</v>
      </c>
      <c r="E195" s="179" t="s">
        <v>4897</v>
      </c>
      <c r="F195" s="180" t="s">
        <v>4898</v>
      </c>
      <c r="G195" s="181" t="s">
        <v>3930</v>
      </c>
      <c r="H195" s="182">
        <v>3</v>
      </c>
      <c r="I195" s="183"/>
      <c r="J195" s="184">
        <f>ROUND(I195*H195,2)</f>
        <v>0</v>
      </c>
      <c r="K195" s="180" t="s">
        <v>3</v>
      </c>
      <c r="L195" s="37"/>
      <c r="M195" s="185" t="s">
        <v>3</v>
      </c>
      <c r="N195" s="186" t="s">
        <v>43</v>
      </c>
      <c r="O195" s="70"/>
      <c r="P195" s="187">
        <f>O195*H195</f>
        <v>0</v>
      </c>
      <c r="Q195" s="187">
        <v>0</v>
      </c>
      <c r="R195" s="187">
        <f>Q195*H195</f>
        <v>0</v>
      </c>
      <c r="S195" s="187">
        <v>0</v>
      </c>
      <c r="T195" s="188">
        <f>S195*H195</f>
        <v>0</v>
      </c>
      <c r="AR195" s="189" t="s">
        <v>184</v>
      </c>
      <c r="AT195" s="189" t="s">
        <v>179</v>
      </c>
      <c r="AU195" s="189" t="s">
        <v>79</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184</v>
      </c>
      <c r="BM195" s="189" t="s">
        <v>1482</v>
      </c>
    </row>
    <row r="196" spans="2:47" s="1" customFormat="1" ht="12">
      <c r="B196" s="37"/>
      <c r="D196" s="191" t="s">
        <v>3757</v>
      </c>
      <c r="F196" s="192" t="s">
        <v>4900</v>
      </c>
      <c r="I196" s="122"/>
      <c r="L196" s="37"/>
      <c r="M196" s="193"/>
      <c r="N196" s="70"/>
      <c r="O196" s="70"/>
      <c r="P196" s="70"/>
      <c r="Q196" s="70"/>
      <c r="R196" s="70"/>
      <c r="S196" s="70"/>
      <c r="T196" s="71"/>
      <c r="AT196" s="18" t="s">
        <v>3757</v>
      </c>
      <c r="AU196" s="18" t="s">
        <v>79</v>
      </c>
    </row>
    <row r="197" spans="2:63" s="11" customFormat="1" ht="25.9" customHeight="1">
      <c r="B197" s="164"/>
      <c r="D197" s="165" t="s">
        <v>71</v>
      </c>
      <c r="E197" s="166" t="s">
        <v>248</v>
      </c>
      <c r="F197" s="166" t="s">
        <v>4901</v>
      </c>
      <c r="I197" s="167"/>
      <c r="J197" s="168">
        <f>BK197</f>
        <v>0</v>
      </c>
      <c r="L197" s="164"/>
      <c r="M197" s="169"/>
      <c r="N197" s="170"/>
      <c r="O197" s="170"/>
      <c r="P197" s="171">
        <f>SUM(P198:P200)</f>
        <v>0</v>
      </c>
      <c r="Q197" s="170"/>
      <c r="R197" s="171">
        <f>SUM(R198:R200)</f>
        <v>0</v>
      </c>
      <c r="S197" s="170"/>
      <c r="T197" s="172">
        <f>SUM(T198:T200)</f>
        <v>0</v>
      </c>
      <c r="AR197" s="165" t="s">
        <v>79</v>
      </c>
      <c r="AT197" s="173" t="s">
        <v>71</v>
      </c>
      <c r="AU197" s="173" t="s">
        <v>72</v>
      </c>
      <c r="AY197" s="165" t="s">
        <v>177</v>
      </c>
      <c r="BK197" s="174">
        <f>SUM(BK198:BK200)</f>
        <v>0</v>
      </c>
    </row>
    <row r="198" spans="2:65" s="1" customFormat="1" ht="16.5" customHeight="1">
      <c r="B198" s="177"/>
      <c r="C198" s="178" t="s">
        <v>836</v>
      </c>
      <c r="D198" s="178" t="s">
        <v>179</v>
      </c>
      <c r="E198" s="179" t="s">
        <v>4902</v>
      </c>
      <c r="F198" s="180" t="s">
        <v>4903</v>
      </c>
      <c r="G198" s="181" t="s">
        <v>4392</v>
      </c>
      <c r="H198" s="182">
        <v>1</v>
      </c>
      <c r="I198" s="183"/>
      <c r="J198" s="184">
        <f>ROUND(I198*H198,2)</f>
        <v>0</v>
      </c>
      <c r="K198" s="180" t="s">
        <v>3</v>
      </c>
      <c r="L198" s="37"/>
      <c r="M198" s="185" t="s">
        <v>3</v>
      </c>
      <c r="N198" s="186" t="s">
        <v>43</v>
      </c>
      <c r="O198" s="70"/>
      <c r="P198" s="187">
        <f>O198*H198</f>
        <v>0</v>
      </c>
      <c r="Q198" s="187">
        <v>0</v>
      </c>
      <c r="R198" s="187">
        <f>Q198*H198</f>
        <v>0</v>
      </c>
      <c r="S198" s="187">
        <v>0</v>
      </c>
      <c r="T198" s="188">
        <f>S198*H198</f>
        <v>0</v>
      </c>
      <c r="AR198" s="189" t="s">
        <v>184</v>
      </c>
      <c r="AT198" s="189" t="s">
        <v>179</v>
      </c>
      <c r="AU198" s="189" t="s">
        <v>79</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184</v>
      </c>
      <c r="BM198" s="189" t="s">
        <v>1491</v>
      </c>
    </row>
    <row r="199" spans="2:65" s="1" customFormat="1" ht="16.5" customHeight="1">
      <c r="B199" s="177"/>
      <c r="C199" s="178" t="s">
        <v>841</v>
      </c>
      <c r="D199" s="178" t="s">
        <v>179</v>
      </c>
      <c r="E199" s="179" t="s">
        <v>4904</v>
      </c>
      <c r="F199" s="180" t="s">
        <v>4905</v>
      </c>
      <c r="G199" s="181" t="s">
        <v>4392</v>
      </c>
      <c r="H199" s="182">
        <v>1</v>
      </c>
      <c r="I199" s="183"/>
      <c r="J199" s="184">
        <f>ROUND(I199*H199,2)</f>
        <v>0</v>
      </c>
      <c r="K199" s="180" t="s">
        <v>3</v>
      </c>
      <c r="L199" s="37"/>
      <c r="M199" s="185" t="s">
        <v>3</v>
      </c>
      <c r="N199" s="186" t="s">
        <v>43</v>
      </c>
      <c r="O199" s="70"/>
      <c r="P199" s="187">
        <f>O199*H199</f>
        <v>0</v>
      </c>
      <c r="Q199" s="187">
        <v>0</v>
      </c>
      <c r="R199" s="187">
        <f>Q199*H199</f>
        <v>0</v>
      </c>
      <c r="S199" s="187">
        <v>0</v>
      </c>
      <c r="T199" s="188">
        <f>S199*H199</f>
        <v>0</v>
      </c>
      <c r="AR199" s="189" t="s">
        <v>184</v>
      </c>
      <c r="AT199" s="189" t="s">
        <v>179</v>
      </c>
      <c r="AU199" s="189" t="s">
        <v>79</v>
      </c>
      <c r="AY199" s="18" t="s">
        <v>177</v>
      </c>
      <c r="BE199" s="190">
        <f>IF(N199="základní",J199,0)</f>
        <v>0</v>
      </c>
      <c r="BF199" s="190">
        <f>IF(N199="snížená",J199,0)</f>
        <v>0</v>
      </c>
      <c r="BG199" s="190">
        <f>IF(N199="zákl. přenesená",J199,0)</f>
        <v>0</v>
      </c>
      <c r="BH199" s="190">
        <f>IF(N199="sníž. přenesená",J199,0)</f>
        <v>0</v>
      </c>
      <c r="BI199" s="190">
        <f>IF(N199="nulová",J199,0)</f>
        <v>0</v>
      </c>
      <c r="BJ199" s="18" t="s">
        <v>79</v>
      </c>
      <c r="BK199" s="190">
        <f>ROUND(I199*H199,2)</f>
        <v>0</v>
      </c>
      <c r="BL199" s="18" t="s">
        <v>184</v>
      </c>
      <c r="BM199" s="189" t="s">
        <v>1499</v>
      </c>
    </row>
    <row r="200" spans="2:47" s="1" customFormat="1" ht="12">
      <c r="B200" s="37"/>
      <c r="D200" s="191" t="s">
        <v>3757</v>
      </c>
      <c r="F200" s="192" t="s">
        <v>4906</v>
      </c>
      <c r="I200" s="122"/>
      <c r="L200" s="37"/>
      <c r="M200" s="193"/>
      <c r="N200" s="70"/>
      <c r="O200" s="70"/>
      <c r="P200" s="70"/>
      <c r="Q200" s="70"/>
      <c r="R200" s="70"/>
      <c r="S200" s="70"/>
      <c r="T200" s="71"/>
      <c r="AT200" s="18" t="s">
        <v>3757</v>
      </c>
      <c r="AU200" s="18" t="s">
        <v>79</v>
      </c>
    </row>
    <row r="201" spans="2:63" s="11" customFormat="1" ht="25.9" customHeight="1">
      <c r="B201" s="164"/>
      <c r="D201" s="165" t="s">
        <v>71</v>
      </c>
      <c r="E201" s="166" t="s">
        <v>4907</v>
      </c>
      <c r="F201" s="166" t="s">
        <v>4908</v>
      </c>
      <c r="I201" s="167"/>
      <c r="J201" s="168">
        <f>BK201</f>
        <v>0</v>
      </c>
      <c r="L201" s="164"/>
      <c r="M201" s="169"/>
      <c r="N201" s="170"/>
      <c r="O201" s="170"/>
      <c r="P201" s="171">
        <f>SUM(P202:P206)</f>
        <v>0</v>
      </c>
      <c r="Q201" s="170"/>
      <c r="R201" s="171">
        <f>SUM(R202:R206)</f>
        <v>0</v>
      </c>
      <c r="S201" s="170"/>
      <c r="T201" s="172">
        <f>SUM(T202:T206)</f>
        <v>0</v>
      </c>
      <c r="AR201" s="165" t="s">
        <v>79</v>
      </c>
      <c r="AT201" s="173" t="s">
        <v>71</v>
      </c>
      <c r="AU201" s="173" t="s">
        <v>72</v>
      </c>
      <c r="AY201" s="165" t="s">
        <v>177</v>
      </c>
      <c r="BK201" s="174">
        <f>SUM(BK202:BK206)</f>
        <v>0</v>
      </c>
    </row>
    <row r="202" spans="2:65" s="1" customFormat="1" ht="36" customHeight="1">
      <c r="B202" s="177"/>
      <c r="C202" s="178" t="s">
        <v>847</v>
      </c>
      <c r="D202" s="178" t="s">
        <v>179</v>
      </c>
      <c r="E202" s="179" t="s">
        <v>4909</v>
      </c>
      <c r="F202" s="180" t="s">
        <v>4910</v>
      </c>
      <c r="G202" s="181" t="s">
        <v>4392</v>
      </c>
      <c r="H202" s="182">
        <v>1</v>
      </c>
      <c r="I202" s="183"/>
      <c r="J202" s="184">
        <f>ROUND(I202*H202,2)</f>
        <v>0</v>
      </c>
      <c r="K202" s="180" t="s">
        <v>3</v>
      </c>
      <c r="L202" s="37"/>
      <c r="M202" s="185" t="s">
        <v>3</v>
      </c>
      <c r="N202" s="186" t="s">
        <v>43</v>
      </c>
      <c r="O202" s="70"/>
      <c r="P202" s="187">
        <f>O202*H202</f>
        <v>0</v>
      </c>
      <c r="Q202" s="187">
        <v>0</v>
      </c>
      <c r="R202" s="187">
        <f>Q202*H202</f>
        <v>0</v>
      </c>
      <c r="S202" s="187">
        <v>0</v>
      </c>
      <c r="T202" s="188">
        <f>S202*H202</f>
        <v>0</v>
      </c>
      <c r="AR202" s="189" t="s">
        <v>184</v>
      </c>
      <c r="AT202" s="189" t="s">
        <v>179</v>
      </c>
      <c r="AU202" s="189" t="s">
        <v>79</v>
      </c>
      <c r="AY202" s="18" t="s">
        <v>177</v>
      </c>
      <c r="BE202" s="190">
        <f>IF(N202="základní",J202,0)</f>
        <v>0</v>
      </c>
      <c r="BF202" s="190">
        <f>IF(N202="snížená",J202,0)</f>
        <v>0</v>
      </c>
      <c r="BG202" s="190">
        <f>IF(N202="zákl. přenesená",J202,0)</f>
        <v>0</v>
      </c>
      <c r="BH202" s="190">
        <f>IF(N202="sníž. přenesená",J202,0)</f>
        <v>0</v>
      </c>
      <c r="BI202" s="190">
        <f>IF(N202="nulová",J202,0)</f>
        <v>0</v>
      </c>
      <c r="BJ202" s="18" t="s">
        <v>79</v>
      </c>
      <c r="BK202" s="190">
        <f>ROUND(I202*H202,2)</f>
        <v>0</v>
      </c>
      <c r="BL202" s="18" t="s">
        <v>184</v>
      </c>
      <c r="BM202" s="189" t="s">
        <v>1511</v>
      </c>
    </row>
    <row r="203" spans="2:65" s="1" customFormat="1" ht="24" customHeight="1">
      <c r="B203" s="177"/>
      <c r="C203" s="178" t="s">
        <v>851</v>
      </c>
      <c r="D203" s="178" t="s">
        <v>179</v>
      </c>
      <c r="E203" s="179" t="s">
        <v>4911</v>
      </c>
      <c r="F203" s="180" t="s">
        <v>4912</v>
      </c>
      <c r="G203" s="181" t="s">
        <v>4392</v>
      </c>
      <c r="H203" s="182">
        <v>1</v>
      </c>
      <c r="I203" s="183"/>
      <c r="J203" s="184">
        <f>ROUND(I203*H203,2)</f>
        <v>0</v>
      </c>
      <c r="K203" s="180" t="s">
        <v>3</v>
      </c>
      <c r="L203" s="37"/>
      <c r="M203" s="185" t="s">
        <v>3</v>
      </c>
      <c r="N203" s="186" t="s">
        <v>43</v>
      </c>
      <c r="O203" s="70"/>
      <c r="P203" s="187">
        <f>O203*H203</f>
        <v>0</v>
      </c>
      <c r="Q203" s="187">
        <v>0</v>
      </c>
      <c r="R203" s="187">
        <f>Q203*H203</f>
        <v>0</v>
      </c>
      <c r="S203" s="187">
        <v>0</v>
      </c>
      <c r="T203" s="188">
        <f>S203*H203</f>
        <v>0</v>
      </c>
      <c r="AR203" s="189" t="s">
        <v>184</v>
      </c>
      <c r="AT203" s="189" t="s">
        <v>179</v>
      </c>
      <c r="AU203" s="189" t="s">
        <v>79</v>
      </c>
      <c r="AY203" s="18" t="s">
        <v>177</v>
      </c>
      <c r="BE203" s="190">
        <f>IF(N203="základní",J203,0)</f>
        <v>0</v>
      </c>
      <c r="BF203" s="190">
        <f>IF(N203="snížená",J203,0)</f>
        <v>0</v>
      </c>
      <c r="BG203" s="190">
        <f>IF(N203="zákl. přenesená",J203,0)</f>
        <v>0</v>
      </c>
      <c r="BH203" s="190">
        <f>IF(N203="sníž. přenesená",J203,0)</f>
        <v>0</v>
      </c>
      <c r="BI203" s="190">
        <f>IF(N203="nulová",J203,0)</f>
        <v>0</v>
      </c>
      <c r="BJ203" s="18" t="s">
        <v>79</v>
      </c>
      <c r="BK203" s="190">
        <f>ROUND(I203*H203,2)</f>
        <v>0</v>
      </c>
      <c r="BL203" s="18" t="s">
        <v>184</v>
      </c>
      <c r="BM203" s="189" t="s">
        <v>1526</v>
      </c>
    </row>
    <row r="204" spans="2:65" s="1" customFormat="1" ht="16.5" customHeight="1">
      <c r="B204" s="177"/>
      <c r="C204" s="178" t="s">
        <v>855</v>
      </c>
      <c r="D204" s="178" t="s">
        <v>179</v>
      </c>
      <c r="E204" s="179" t="s">
        <v>4913</v>
      </c>
      <c r="F204" s="180" t="s">
        <v>4914</v>
      </c>
      <c r="G204" s="181" t="s">
        <v>4392</v>
      </c>
      <c r="H204" s="182">
        <v>1</v>
      </c>
      <c r="I204" s="183"/>
      <c r="J204" s="184">
        <f>ROUND(I204*H204,2)</f>
        <v>0</v>
      </c>
      <c r="K204" s="180" t="s">
        <v>3</v>
      </c>
      <c r="L204" s="37"/>
      <c r="M204" s="185" t="s">
        <v>3</v>
      </c>
      <c r="N204" s="186" t="s">
        <v>43</v>
      </c>
      <c r="O204" s="70"/>
      <c r="P204" s="187">
        <f>O204*H204</f>
        <v>0</v>
      </c>
      <c r="Q204" s="187">
        <v>0</v>
      </c>
      <c r="R204" s="187">
        <f>Q204*H204</f>
        <v>0</v>
      </c>
      <c r="S204" s="187">
        <v>0</v>
      </c>
      <c r="T204" s="188">
        <f>S204*H204</f>
        <v>0</v>
      </c>
      <c r="AR204" s="189" t="s">
        <v>184</v>
      </c>
      <c r="AT204" s="189" t="s">
        <v>179</v>
      </c>
      <c r="AU204" s="189" t="s">
        <v>79</v>
      </c>
      <c r="AY204" s="18" t="s">
        <v>177</v>
      </c>
      <c r="BE204" s="190">
        <f>IF(N204="základní",J204,0)</f>
        <v>0</v>
      </c>
      <c r="BF204" s="190">
        <f>IF(N204="snížená",J204,0)</f>
        <v>0</v>
      </c>
      <c r="BG204" s="190">
        <f>IF(N204="zákl. přenesená",J204,0)</f>
        <v>0</v>
      </c>
      <c r="BH204" s="190">
        <f>IF(N204="sníž. přenesená",J204,0)</f>
        <v>0</v>
      </c>
      <c r="BI204" s="190">
        <f>IF(N204="nulová",J204,0)</f>
        <v>0</v>
      </c>
      <c r="BJ204" s="18" t="s">
        <v>79</v>
      </c>
      <c r="BK204" s="190">
        <f>ROUND(I204*H204,2)</f>
        <v>0</v>
      </c>
      <c r="BL204" s="18" t="s">
        <v>184</v>
      </c>
      <c r="BM204" s="189" t="s">
        <v>1536</v>
      </c>
    </row>
    <row r="205" spans="2:65" s="1" customFormat="1" ht="16.5" customHeight="1">
      <c r="B205" s="177"/>
      <c r="C205" s="178" t="s">
        <v>861</v>
      </c>
      <c r="D205" s="178" t="s">
        <v>179</v>
      </c>
      <c r="E205" s="179" t="s">
        <v>4915</v>
      </c>
      <c r="F205" s="180" t="s">
        <v>4916</v>
      </c>
      <c r="G205" s="181" t="s">
        <v>4392</v>
      </c>
      <c r="H205" s="182">
        <v>1</v>
      </c>
      <c r="I205" s="183"/>
      <c r="J205" s="184">
        <f>ROUND(I205*H205,2)</f>
        <v>0</v>
      </c>
      <c r="K205" s="180" t="s">
        <v>3</v>
      </c>
      <c r="L205" s="37"/>
      <c r="M205" s="185" t="s">
        <v>3</v>
      </c>
      <c r="N205" s="186" t="s">
        <v>43</v>
      </c>
      <c r="O205" s="70"/>
      <c r="P205" s="187">
        <f>O205*H205</f>
        <v>0</v>
      </c>
      <c r="Q205" s="187">
        <v>0</v>
      </c>
      <c r="R205" s="187">
        <f>Q205*H205</f>
        <v>0</v>
      </c>
      <c r="S205" s="187">
        <v>0</v>
      </c>
      <c r="T205" s="188">
        <f>S205*H205</f>
        <v>0</v>
      </c>
      <c r="AR205" s="189" t="s">
        <v>184</v>
      </c>
      <c r="AT205" s="189" t="s">
        <v>179</v>
      </c>
      <c r="AU205" s="189" t="s">
        <v>79</v>
      </c>
      <c r="AY205" s="18" t="s">
        <v>177</v>
      </c>
      <c r="BE205" s="190">
        <f>IF(N205="základní",J205,0)</f>
        <v>0</v>
      </c>
      <c r="BF205" s="190">
        <f>IF(N205="snížená",J205,0)</f>
        <v>0</v>
      </c>
      <c r="BG205" s="190">
        <f>IF(N205="zákl. přenesená",J205,0)</f>
        <v>0</v>
      </c>
      <c r="BH205" s="190">
        <f>IF(N205="sníž. přenesená",J205,0)</f>
        <v>0</v>
      </c>
      <c r="BI205" s="190">
        <f>IF(N205="nulová",J205,0)</f>
        <v>0</v>
      </c>
      <c r="BJ205" s="18" t="s">
        <v>79</v>
      </c>
      <c r="BK205" s="190">
        <f>ROUND(I205*H205,2)</f>
        <v>0</v>
      </c>
      <c r="BL205" s="18" t="s">
        <v>184</v>
      </c>
      <c r="BM205" s="189" t="s">
        <v>1550</v>
      </c>
    </row>
    <row r="206" spans="2:65" s="1" customFormat="1" ht="36" customHeight="1">
      <c r="B206" s="177"/>
      <c r="C206" s="178" t="s">
        <v>870</v>
      </c>
      <c r="D206" s="178" t="s">
        <v>179</v>
      </c>
      <c r="E206" s="179" t="s">
        <v>4917</v>
      </c>
      <c r="F206" s="180" t="s">
        <v>4918</v>
      </c>
      <c r="G206" s="181" t="s">
        <v>4392</v>
      </c>
      <c r="H206" s="182">
        <v>1</v>
      </c>
      <c r="I206" s="183"/>
      <c r="J206" s="184">
        <f>ROUND(I206*H206,2)</f>
        <v>0</v>
      </c>
      <c r="K206" s="180" t="s">
        <v>3</v>
      </c>
      <c r="L206" s="37"/>
      <c r="M206" s="185" t="s">
        <v>3</v>
      </c>
      <c r="N206" s="186" t="s">
        <v>43</v>
      </c>
      <c r="O206" s="70"/>
      <c r="P206" s="187">
        <f>O206*H206</f>
        <v>0</v>
      </c>
      <c r="Q206" s="187">
        <v>0</v>
      </c>
      <c r="R206" s="187">
        <f>Q206*H206</f>
        <v>0</v>
      </c>
      <c r="S206" s="187">
        <v>0</v>
      </c>
      <c r="T206" s="188">
        <f>S206*H206</f>
        <v>0</v>
      </c>
      <c r="AR206" s="189" t="s">
        <v>184</v>
      </c>
      <c r="AT206" s="189" t="s">
        <v>179</v>
      </c>
      <c r="AU206" s="189" t="s">
        <v>79</v>
      </c>
      <c r="AY206" s="18" t="s">
        <v>177</v>
      </c>
      <c r="BE206" s="190">
        <f>IF(N206="základní",J206,0)</f>
        <v>0</v>
      </c>
      <c r="BF206" s="190">
        <f>IF(N206="snížená",J206,0)</f>
        <v>0</v>
      </c>
      <c r="BG206" s="190">
        <f>IF(N206="zákl. přenesená",J206,0)</f>
        <v>0</v>
      </c>
      <c r="BH206" s="190">
        <f>IF(N206="sníž. přenesená",J206,0)</f>
        <v>0</v>
      </c>
      <c r="BI206" s="190">
        <f>IF(N206="nulová",J206,0)</f>
        <v>0</v>
      </c>
      <c r="BJ206" s="18" t="s">
        <v>79</v>
      </c>
      <c r="BK206" s="190">
        <f>ROUND(I206*H206,2)</f>
        <v>0</v>
      </c>
      <c r="BL206" s="18" t="s">
        <v>184</v>
      </c>
      <c r="BM206" s="189" t="s">
        <v>1633</v>
      </c>
    </row>
    <row r="207" spans="2:63" s="11" customFormat="1" ht="25.9" customHeight="1">
      <c r="B207" s="164"/>
      <c r="D207" s="165" t="s">
        <v>71</v>
      </c>
      <c r="E207" s="166" t="s">
        <v>4919</v>
      </c>
      <c r="F207" s="166" t="s">
        <v>4920</v>
      </c>
      <c r="I207" s="167"/>
      <c r="J207" s="168">
        <f>BK207</f>
        <v>0</v>
      </c>
      <c r="L207" s="164"/>
      <c r="M207" s="169"/>
      <c r="N207" s="170"/>
      <c r="O207" s="170"/>
      <c r="P207" s="171">
        <f>SUM(P208:P210)</f>
        <v>0</v>
      </c>
      <c r="Q207" s="170"/>
      <c r="R207" s="171">
        <f>SUM(R208:R210)</f>
        <v>0</v>
      </c>
      <c r="S207" s="170"/>
      <c r="T207" s="172">
        <f>SUM(T208:T210)</f>
        <v>0</v>
      </c>
      <c r="AR207" s="165" t="s">
        <v>79</v>
      </c>
      <c r="AT207" s="173" t="s">
        <v>71</v>
      </c>
      <c r="AU207" s="173" t="s">
        <v>72</v>
      </c>
      <c r="AY207" s="165" t="s">
        <v>177</v>
      </c>
      <c r="BK207" s="174">
        <f>SUM(BK208:BK210)</f>
        <v>0</v>
      </c>
    </row>
    <row r="208" spans="2:65" s="1" customFormat="1" ht="16.5" customHeight="1">
      <c r="B208" s="177"/>
      <c r="C208" s="178" t="s">
        <v>875</v>
      </c>
      <c r="D208" s="178" t="s">
        <v>179</v>
      </c>
      <c r="E208" s="179" t="s">
        <v>4921</v>
      </c>
      <c r="F208" s="180" t="s">
        <v>4922</v>
      </c>
      <c r="G208" s="181" t="s">
        <v>4392</v>
      </c>
      <c r="H208" s="182">
        <v>1</v>
      </c>
      <c r="I208" s="183"/>
      <c r="J208" s="184">
        <f>ROUND(I208*H208,2)</f>
        <v>0</v>
      </c>
      <c r="K208" s="180" t="s">
        <v>3</v>
      </c>
      <c r="L208" s="37"/>
      <c r="M208" s="185" t="s">
        <v>3</v>
      </c>
      <c r="N208" s="186" t="s">
        <v>43</v>
      </c>
      <c r="O208" s="70"/>
      <c r="P208" s="187">
        <f>O208*H208</f>
        <v>0</v>
      </c>
      <c r="Q208" s="187">
        <v>0</v>
      </c>
      <c r="R208" s="187">
        <f>Q208*H208</f>
        <v>0</v>
      </c>
      <c r="S208" s="187">
        <v>0</v>
      </c>
      <c r="T208" s="188">
        <f>S208*H208</f>
        <v>0</v>
      </c>
      <c r="AR208" s="189" t="s">
        <v>184</v>
      </c>
      <c r="AT208" s="189" t="s">
        <v>179</v>
      </c>
      <c r="AU208" s="189" t="s">
        <v>79</v>
      </c>
      <c r="AY208" s="18" t="s">
        <v>177</v>
      </c>
      <c r="BE208" s="190">
        <f>IF(N208="základní",J208,0)</f>
        <v>0</v>
      </c>
      <c r="BF208" s="190">
        <f>IF(N208="snížená",J208,0)</f>
        <v>0</v>
      </c>
      <c r="BG208" s="190">
        <f>IF(N208="zákl. přenesená",J208,0)</f>
        <v>0</v>
      </c>
      <c r="BH208" s="190">
        <f>IF(N208="sníž. přenesená",J208,0)</f>
        <v>0</v>
      </c>
      <c r="BI208" s="190">
        <f>IF(N208="nulová",J208,0)</f>
        <v>0</v>
      </c>
      <c r="BJ208" s="18" t="s">
        <v>79</v>
      </c>
      <c r="BK208" s="190">
        <f>ROUND(I208*H208,2)</f>
        <v>0</v>
      </c>
      <c r="BL208" s="18" t="s">
        <v>184</v>
      </c>
      <c r="BM208" s="189" t="s">
        <v>1644</v>
      </c>
    </row>
    <row r="209" spans="2:65" s="1" customFormat="1" ht="16.5" customHeight="1">
      <c r="B209" s="177"/>
      <c r="C209" s="178" t="s">
        <v>879</v>
      </c>
      <c r="D209" s="178" t="s">
        <v>179</v>
      </c>
      <c r="E209" s="179" t="s">
        <v>4923</v>
      </c>
      <c r="F209" s="180" t="s">
        <v>4924</v>
      </c>
      <c r="G209" s="181" t="s">
        <v>4392</v>
      </c>
      <c r="H209" s="182">
        <v>1</v>
      </c>
      <c r="I209" s="183"/>
      <c r="J209" s="184">
        <f>ROUND(I209*H209,2)</f>
        <v>0</v>
      </c>
      <c r="K209" s="180" t="s">
        <v>3</v>
      </c>
      <c r="L209" s="37"/>
      <c r="M209" s="185" t="s">
        <v>3</v>
      </c>
      <c r="N209" s="186" t="s">
        <v>43</v>
      </c>
      <c r="O209" s="70"/>
      <c r="P209" s="187">
        <f>O209*H209</f>
        <v>0</v>
      </c>
      <c r="Q209" s="187">
        <v>0</v>
      </c>
      <c r="R209" s="187">
        <f>Q209*H209</f>
        <v>0</v>
      </c>
      <c r="S209" s="187">
        <v>0</v>
      </c>
      <c r="T209" s="188">
        <f>S209*H209</f>
        <v>0</v>
      </c>
      <c r="AR209" s="189" t="s">
        <v>184</v>
      </c>
      <c r="AT209" s="189" t="s">
        <v>179</v>
      </c>
      <c r="AU209" s="189" t="s">
        <v>79</v>
      </c>
      <c r="AY209" s="18" t="s">
        <v>177</v>
      </c>
      <c r="BE209" s="190">
        <f>IF(N209="základní",J209,0)</f>
        <v>0</v>
      </c>
      <c r="BF209" s="190">
        <f>IF(N209="snížená",J209,0)</f>
        <v>0</v>
      </c>
      <c r="BG209" s="190">
        <f>IF(N209="zákl. přenesená",J209,0)</f>
        <v>0</v>
      </c>
      <c r="BH209" s="190">
        <f>IF(N209="sníž. přenesená",J209,0)</f>
        <v>0</v>
      </c>
      <c r="BI209" s="190">
        <f>IF(N209="nulová",J209,0)</f>
        <v>0</v>
      </c>
      <c r="BJ209" s="18" t="s">
        <v>79</v>
      </c>
      <c r="BK209" s="190">
        <f>ROUND(I209*H209,2)</f>
        <v>0</v>
      </c>
      <c r="BL209" s="18" t="s">
        <v>184</v>
      </c>
      <c r="BM209" s="189" t="s">
        <v>1655</v>
      </c>
    </row>
    <row r="210" spans="2:65" s="1" customFormat="1" ht="16.5" customHeight="1">
      <c r="B210" s="177"/>
      <c r="C210" s="178" t="s">
        <v>895</v>
      </c>
      <c r="D210" s="178" t="s">
        <v>179</v>
      </c>
      <c r="E210" s="179" t="s">
        <v>4925</v>
      </c>
      <c r="F210" s="180" t="s">
        <v>4926</v>
      </c>
      <c r="G210" s="181" t="s">
        <v>4392</v>
      </c>
      <c r="H210" s="182">
        <v>1</v>
      </c>
      <c r="I210" s="183"/>
      <c r="J210" s="184">
        <f>ROUND(I210*H210,2)</f>
        <v>0</v>
      </c>
      <c r="K210" s="180" t="s">
        <v>3</v>
      </c>
      <c r="L210" s="37"/>
      <c r="M210" s="185" t="s">
        <v>3</v>
      </c>
      <c r="N210" s="186" t="s">
        <v>43</v>
      </c>
      <c r="O210" s="70"/>
      <c r="P210" s="187">
        <f>O210*H210</f>
        <v>0</v>
      </c>
      <c r="Q210" s="187">
        <v>0</v>
      </c>
      <c r="R210" s="187">
        <f>Q210*H210</f>
        <v>0</v>
      </c>
      <c r="S210" s="187">
        <v>0</v>
      </c>
      <c r="T210" s="188">
        <f>S210*H210</f>
        <v>0</v>
      </c>
      <c r="AR210" s="189" t="s">
        <v>184</v>
      </c>
      <c r="AT210" s="189" t="s">
        <v>179</v>
      </c>
      <c r="AU210" s="189" t="s">
        <v>79</v>
      </c>
      <c r="AY210" s="18" t="s">
        <v>177</v>
      </c>
      <c r="BE210" s="190">
        <f>IF(N210="základní",J210,0)</f>
        <v>0</v>
      </c>
      <c r="BF210" s="190">
        <f>IF(N210="snížená",J210,0)</f>
        <v>0</v>
      </c>
      <c r="BG210" s="190">
        <f>IF(N210="zákl. přenesená",J210,0)</f>
        <v>0</v>
      </c>
      <c r="BH210" s="190">
        <f>IF(N210="sníž. přenesená",J210,0)</f>
        <v>0</v>
      </c>
      <c r="BI210" s="190">
        <f>IF(N210="nulová",J210,0)</f>
        <v>0</v>
      </c>
      <c r="BJ210" s="18" t="s">
        <v>79</v>
      </c>
      <c r="BK210" s="190">
        <f>ROUND(I210*H210,2)</f>
        <v>0</v>
      </c>
      <c r="BL210" s="18" t="s">
        <v>184</v>
      </c>
      <c r="BM210" s="189" t="s">
        <v>1663</v>
      </c>
    </row>
    <row r="211" spans="2:63" s="11" customFormat="1" ht="25.9" customHeight="1">
      <c r="B211" s="164"/>
      <c r="D211" s="165" t="s">
        <v>71</v>
      </c>
      <c r="E211" s="166" t="s">
        <v>4927</v>
      </c>
      <c r="F211" s="166" t="s">
        <v>4928</v>
      </c>
      <c r="I211" s="167"/>
      <c r="J211" s="168">
        <f>BK211</f>
        <v>0</v>
      </c>
      <c r="L211" s="164"/>
      <c r="M211" s="169"/>
      <c r="N211" s="170"/>
      <c r="O211" s="170"/>
      <c r="P211" s="171">
        <f>SUM(P212:P219)</f>
        <v>0</v>
      </c>
      <c r="Q211" s="170"/>
      <c r="R211" s="171">
        <f>SUM(R212:R219)</f>
        <v>0</v>
      </c>
      <c r="S211" s="170"/>
      <c r="T211" s="172">
        <f>SUM(T212:T219)</f>
        <v>0</v>
      </c>
      <c r="AR211" s="165" t="s">
        <v>79</v>
      </c>
      <c r="AT211" s="173" t="s">
        <v>71</v>
      </c>
      <c r="AU211" s="173" t="s">
        <v>72</v>
      </c>
      <c r="AY211" s="165" t="s">
        <v>177</v>
      </c>
      <c r="BK211" s="174">
        <f>SUM(BK212:BK219)</f>
        <v>0</v>
      </c>
    </row>
    <row r="212" spans="2:65" s="1" customFormat="1" ht="16.5" customHeight="1">
      <c r="B212" s="177"/>
      <c r="C212" s="178" t="s">
        <v>909</v>
      </c>
      <c r="D212" s="178" t="s">
        <v>179</v>
      </c>
      <c r="E212" s="179" t="s">
        <v>4929</v>
      </c>
      <c r="F212" s="180" t="s">
        <v>4930</v>
      </c>
      <c r="G212" s="181" t="s">
        <v>494</v>
      </c>
      <c r="H212" s="182">
        <v>2180</v>
      </c>
      <c r="I212" s="183"/>
      <c r="J212" s="184">
        <f>ROUND(I212*H212,2)</f>
        <v>0</v>
      </c>
      <c r="K212" s="180" t="s">
        <v>3</v>
      </c>
      <c r="L212" s="37"/>
      <c r="M212" s="185" t="s">
        <v>3</v>
      </c>
      <c r="N212" s="186" t="s">
        <v>43</v>
      </c>
      <c r="O212" s="70"/>
      <c r="P212" s="187">
        <f>O212*H212</f>
        <v>0</v>
      </c>
      <c r="Q212" s="187">
        <v>0</v>
      </c>
      <c r="R212" s="187">
        <f>Q212*H212</f>
        <v>0</v>
      </c>
      <c r="S212" s="187">
        <v>0</v>
      </c>
      <c r="T212" s="188">
        <f>S212*H212</f>
        <v>0</v>
      </c>
      <c r="AR212" s="189" t="s">
        <v>184</v>
      </c>
      <c r="AT212" s="189" t="s">
        <v>179</v>
      </c>
      <c r="AU212" s="189" t="s">
        <v>79</v>
      </c>
      <c r="AY212" s="18" t="s">
        <v>177</v>
      </c>
      <c r="BE212" s="190">
        <f>IF(N212="základní",J212,0)</f>
        <v>0</v>
      </c>
      <c r="BF212" s="190">
        <f>IF(N212="snížená",J212,0)</f>
        <v>0</v>
      </c>
      <c r="BG212" s="190">
        <f>IF(N212="zákl. přenesená",J212,0)</f>
        <v>0</v>
      </c>
      <c r="BH212" s="190">
        <f>IF(N212="sníž. přenesená",J212,0)</f>
        <v>0</v>
      </c>
      <c r="BI212" s="190">
        <f>IF(N212="nulová",J212,0)</f>
        <v>0</v>
      </c>
      <c r="BJ212" s="18" t="s">
        <v>79</v>
      </c>
      <c r="BK212" s="190">
        <f>ROUND(I212*H212,2)</f>
        <v>0</v>
      </c>
      <c r="BL212" s="18" t="s">
        <v>184</v>
      </c>
      <c r="BM212" s="189" t="s">
        <v>1672</v>
      </c>
    </row>
    <row r="213" spans="2:65" s="1" customFormat="1" ht="16.5" customHeight="1">
      <c r="B213" s="177"/>
      <c r="C213" s="178" t="s">
        <v>914</v>
      </c>
      <c r="D213" s="178" t="s">
        <v>179</v>
      </c>
      <c r="E213" s="179" t="s">
        <v>4931</v>
      </c>
      <c r="F213" s="180" t="s">
        <v>4932</v>
      </c>
      <c r="G213" s="181" t="s">
        <v>494</v>
      </c>
      <c r="H213" s="182">
        <v>670</v>
      </c>
      <c r="I213" s="183"/>
      <c r="J213" s="184">
        <f>ROUND(I213*H213,2)</f>
        <v>0</v>
      </c>
      <c r="K213" s="180" t="s">
        <v>3</v>
      </c>
      <c r="L213" s="37"/>
      <c r="M213" s="185" t="s">
        <v>3</v>
      </c>
      <c r="N213" s="186" t="s">
        <v>43</v>
      </c>
      <c r="O213" s="70"/>
      <c r="P213" s="187">
        <f>O213*H213</f>
        <v>0</v>
      </c>
      <c r="Q213" s="187">
        <v>0</v>
      </c>
      <c r="R213" s="187">
        <f>Q213*H213</f>
        <v>0</v>
      </c>
      <c r="S213" s="187">
        <v>0</v>
      </c>
      <c r="T213" s="188">
        <f>S213*H213</f>
        <v>0</v>
      </c>
      <c r="AR213" s="189" t="s">
        <v>184</v>
      </c>
      <c r="AT213" s="189" t="s">
        <v>179</v>
      </c>
      <c r="AU213" s="189" t="s">
        <v>79</v>
      </c>
      <c r="AY213" s="18" t="s">
        <v>177</v>
      </c>
      <c r="BE213" s="190">
        <f>IF(N213="základní",J213,0)</f>
        <v>0</v>
      </c>
      <c r="BF213" s="190">
        <f>IF(N213="snížená",J213,0)</f>
        <v>0</v>
      </c>
      <c r="BG213" s="190">
        <f>IF(N213="zákl. přenesená",J213,0)</f>
        <v>0</v>
      </c>
      <c r="BH213" s="190">
        <f>IF(N213="sníž. přenesená",J213,0)</f>
        <v>0</v>
      </c>
      <c r="BI213" s="190">
        <f>IF(N213="nulová",J213,0)</f>
        <v>0</v>
      </c>
      <c r="BJ213" s="18" t="s">
        <v>79</v>
      </c>
      <c r="BK213" s="190">
        <f>ROUND(I213*H213,2)</f>
        <v>0</v>
      </c>
      <c r="BL213" s="18" t="s">
        <v>184</v>
      </c>
      <c r="BM213" s="189" t="s">
        <v>1681</v>
      </c>
    </row>
    <row r="214" spans="2:65" s="1" customFormat="1" ht="16.5" customHeight="1">
      <c r="B214" s="177"/>
      <c r="C214" s="178" t="s">
        <v>918</v>
      </c>
      <c r="D214" s="178" t="s">
        <v>179</v>
      </c>
      <c r="E214" s="179" t="s">
        <v>4933</v>
      </c>
      <c r="F214" s="180" t="s">
        <v>4934</v>
      </c>
      <c r="G214" s="181" t="s">
        <v>494</v>
      </c>
      <c r="H214" s="182">
        <v>180</v>
      </c>
      <c r="I214" s="183"/>
      <c r="J214" s="184">
        <f>ROUND(I214*H214,2)</f>
        <v>0</v>
      </c>
      <c r="K214" s="180" t="s">
        <v>3</v>
      </c>
      <c r="L214" s="37"/>
      <c r="M214" s="185" t="s">
        <v>3</v>
      </c>
      <c r="N214" s="186" t="s">
        <v>43</v>
      </c>
      <c r="O214" s="70"/>
      <c r="P214" s="187">
        <f>O214*H214</f>
        <v>0</v>
      </c>
      <c r="Q214" s="187">
        <v>0</v>
      </c>
      <c r="R214" s="187">
        <f>Q214*H214</f>
        <v>0</v>
      </c>
      <c r="S214" s="187">
        <v>0</v>
      </c>
      <c r="T214" s="188">
        <f>S214*H214</f>
        <v>0</v>
      </c>
      <c r="AR214" s="189" t="s">
        <v>184</v>
      </c>
      <c r="AT214" s="189" t="s">
        <v>179</v>
      </c>
      <c r="AU214" s="189" t="s">
        <v>79</v>
      </c>
      <c r="AY214" s="18" t="s">
        <v>177</v>
      </c>
      <c r="BE214" s="190">
        <f>IF(N214="základní",J214,0)</f>
        <v>0</v>
      </c>
      <c r="BF214" s="190">
        <f>IF(N214="snížená",J214,0)</f>
        <v>0</v>
      </c>
      <c r="BG214" s="190">
        <f>IF(N214="zákl. přenesená",J214,0)</f>
        <v>0</v>
      </c>
      <c r="BH214" s="190">
        <f>IF(N214="sníž. přenesená",J214,0)</f>
        <v>0</v>
      </c>
      <c r="BI214" s="190">
        <f>IF(N214="nulová",J214,0)</f>
        <v>0</v>
      </c>
      <c r="BJ214" s="18" t="s">
        <v>79</v>
      </c>
      <c r="BK214" s="190">
        <f>ROUND(I214*H214,2)</f>
        <v>0</v>
      </c>
      <c r="BL214" s="18" t="s">
        <v>184</v>
      </c>
      <c r="BM214" s="189" t="s">
        <v>1690</v>
      </c>
    </row>
    <row r="215" spans="2:65" s="1" customFormat="1" ht="16.5" customHeight="1">
      <c r="B215" s="177"/>
      <c r="C215" s="178" t="s">
        <v>932</v>
      </c>
      <c r="D215" s="178" t="s">
        <v>179</v>
      </c>
      <c r="E215" s="179" t="s">
        <v>4935</v>
      </c>
      <c r="F215" s="180" t="s">
        <v>4936</v>
      </c>
      <c r="G215" s="181" t="s">
        <v>494</v>
      </c>
      <c r="H215" s="182">
        <v>270</v>
      </c>
      <c r="I215" s="183"/>
      <c r="J215" s="184">
        <f>ROUND(I215*H215,2)</f>
        <v>0</v>
      </c>
      <c r="K215" s="180" t="s">
        <v>3</v>
      </c>
      <c r="L215" s="37"/>
      <c r="M215" s="185" t="s">
        <v>3</v>
      </c>
      <c r="N215" s="186" t="s">
        <v>43</v>
      </c>
      <c r="O215" s="70"/>
      <c r="P215" s="187">
        <f>O215*H215</f>
        <v>0</v>
      </c>
      <c r="Q215" s="187">
        <v>0</v>
      </c>
      <c r="R215" s="187">
        <f>Q215*H215</f>
        <v>0</v>
      </c>
      <c r="S215" s="187">
        <v>0</v>
      </c>
      <c r="T215" s="188">
        <f>S215*H215</f>
        <v>0</v>
      </c>
      <c r="AR215" s="189" t="s">
        <v>184</v>
      </c>
      <c r="AT215" s="189" t="s">
        <v>179</v>
      </c>
      <c r="AU215" s="189" t="s">
        <v>79</v>
      </c>
      <c r="AY215" s="18" t="s">
        <v>177</v>
      </c>
      <c r="BE215" s="190">
        <f>IF(N215="základní",J215,0)</f>
        <v>0</v>
      </c>
      <c r="BF215" s="190">
        <f>IF(N215="snížená",J215,0)</f>
        <v>0</v>
      </c>
      <c r="BG215" s="190">
        <f>IF(N215="zákl. přenesená",J215,0)</f>
        <v>0</v>
      </c>
      <c r="BH215" s="190">
        <f>IF(N215="sníž. přenesená",J215,0)</f>
        <v>0</v>
      </c>
      <c r="BI215" s="190">
        <f>IF(N215="nulová",J215,0)</f>
        <v>0</v>
      </c>
      <c r="BJ215" s="18" t="s">
        <v>79</v>
      </c>
      <c r="BK215" s="190">
        <f>ROUND(I215*H215,2)</f>
        <v>0</v>
      </c>
      <c r="BL215" s="18" t="s">
        <v>184</v>
      </c>
      <c r="BM215" s="189" t="s">
        <v>1699</v>
      </c>
    </row>
    <row r="216" spans="2:65" s="1" customFormat="1" ht="16.5" customHeight="1">
      <c r="B216" s="177"/>
      <c r="C216" s="178" t="s">
        <v>938</v>
      </c>
      <c r="D216" s="178" t="s">
        <v>179</v>
      </c>
      <c r="E216" s="179" t="s">
        <v>4937</v>
      </c>
      <c r="F216" s="180" t="s">
        <v>4938</v>
      </c>
      <c r="G216" s="181" t="s">
        <v>494</v>
      </c>
      <c r="H216" s="182">
        <v>180</v>
      </c>
      <c r="I216" s="183"/>
      <c r="J216" s="184">
        <f>ROUND(I216*H216,2)</f>
        <v>0</v>
      </c>
      <c r="K216" s="180" t="s">
        <v>3</v>
      </c>
      <c r="L216" s="37"/>
      <c r="M216" s="185" t="s">
        <v>3</v>
      </c>
      <c r="N216" s="186" t="s">
        <v>43</v>
      </c>
      <c r="O216" s="70"/>
      <c r="P216" s="187">
        <f>O216*H216</f>
        <v>0</v>
      </c>
      <c r="Q216" s="187">
        <v>0</v>
      </c>
      <c r="R216" s="187">
        <f>Q216*H216</f>
        <v>0</v>
      </c>
      <c r="S216" s="187">
        <v>0</v>
      </c>
      <c r="T216" s="188">
        <f>S216*H216</f>
        <v>0</v>
      </c>
      <c r="AR216" s="189" t="s">
        <v>184</v>
      </c>
      <c r="AT216" s="189" t="s">
        <v>179</v>
      </c>
      <c r="AU216" s="189" t="s">
        <v>79</v>
      </c>
      <c r="AY216" s="18" t="s">
        <v>177</v>
      </c>
      <c r="BE216" s="190">
        <f>IF(N216="základní",J216,0)</f>
        <v>0</v>
      </c>
      <c r="BF216" s="190">
        <f>IF(N216="snížená",J216,0)</f>
        <v>0</v>
      </c>
      <c r="BG216" s="190">
        <f>IF(N216="zákl. přenesená",J216,0)</f>
        <v>0</v>
      </c>
      <c r="BH216" s="190">
        <f>IF(N216="sníž. přenesená",J216,0)</f>
        <v>0</v>
      </c>
      <c r="BI216" s="190">
        <f>IF(N216="nulová",J216,0)</f>
        <v>0</v>
      </c>
      <c r="BJ216" s="18" t="s">
        <v>79</v>
      </c>
      <c r="BK216" s="190">
        <f>ROUND(I216*H216,2)</f>
        <v>0</v>
      </c>
      <c r="BL216" s="18" t="s">
        <v>184</v>
      </c>
      <c r="BM216" s="189" t="s">
        <v>1711</v>
      </c>
    </row>
    <row r="217" spans="2:65" s="1" customFormat="1" ht="16.5" customHeight="1">
      <c r="B217" s="177"/>
      <c r="C217" s="178" t="s">
        <v>944</v>
      </c>
      <c r="D217" s="178" t="s">
        <v>179</v>
      </c>
      <c r="E217" s="179" t="s">
        <v>4939</v>
      </c>
      <c r="F217" s="180" t="s">
        <v>4940</v>
      </c>
      <c r="G217" s="181" t="s">
        <v>494</v>
      </c>
      <c r="H217" s="182">
        <v>55</v>
      </c>
      <c r="I217" s="183"/>
      <c r="J217" s="184">
        <f>ROUND(I217*H217,2)</f>
        <v>0</v>
      </c>
      <c r="K217" s="180" t="s">
        <v>3</v>
      </c>
      <c r="L217" s="37"/>
      <c r="M217" s="185" t="s">
        <v>3</v>
      </c>
      <c r="N217" s="186" t="s">
        <v>43</v>
      </c>
      <c r="O217" s="70"/>
      <c r="P217" s="187">
        <f>O217*H217</f>
        <v>0</v>
      </c>
      <c r="Q217" s="187">
        <v>0</v>
      </c>
      <c r="R217" s="187">
        <f>Q217*H217</f>
        <v>0</v>
      </c>
      <c r="S217" s="187">
        <v>0</v>
      </c>
      <c r="T217" s="188">
        <f>S217*H217</f>
        <v>0</v>
      </c>
      <c r="AR217" s="189" t="s">
        <v>184</v>
      </c>
      <c r="AT217" s="189" t="s">
        <v>179</v>
      </c>
      <c r="AU217" s="189" t="s">
        <v>79</v>
      </c>
      <c r="AY217" s="18" t="s">
        <v>177</v>
      </c>
      <c r="BE217" s="190">
        <f>IF(N217="základní",J217,0)</f>
        <v>0</v>
      </c>
      <c r="BF217" s="190">
        <f>IF(N217="snížená",J217,0)</f>
        <v>0</v>
      </c>
      <c r="BG217" s="190">
        <f>IF(N217="zákl. přenesená",J217,0)</f>
        <v>0</v>
      </c>
      <c r="BH217" s="190">
        <f>IF(N217="sníž. přenesená",J217,0)</f>
        <v>0</v>
      </c>
      <c r="BI217" s="190">
        <f>IF(N217="nulová",J217,0)</f>
        <v>0</v>
      </c>
      <c r="BJ217" s="18" t="s">
        <v>79</v>
      </c>
      <c r="BK217" s="190">
        <f>ROUND(I217*H217,2)</f>
        <v>0</v>
      </c>
      <c r="BL217" s="18" t="s">
        <v>184</v>
      </c>
      <c r="BM217" s="189" t="s">
        <v>1725</v>
      </c>
    </row>
    <row r="218" spans="2:65" s="1" customFormat="1" ht="16.5" customHeight="1">
      <c r="B218" s="177"/>
      <c r="C218" s="178" t="s">
        <v>950</v>
      </c>
      <c r="D218" s="178" t="s">
        <v>179</v>
      </c>
      <c r="E218" s="179" t="s">
        <v>4941</v>
      </c>
      <c r="F218" s="180" t="s">
        <v>4942</v>
      </c>
      <c r="G218" s="181" t="s">
        <v>494</v>
      </c>
      <c r="H218" s="182">
        <v>55</v>
      </c>
      <c r="I218" s="183"/>
      <c r="J218" s="184">
        <f>ROUND(I218*H218,2)</f>
        <v>0</v>
      </c>
      <c r="K218" s="180" t="s">
        <v>3</v>
      </c>
      <c r="L218" s="37"/>
      <c r="M218" s="185" t="s">
        <v>3</v>
      </c>
      <c r="N218" s="186" t="s">
        <v>43</v>
      </c>
      <c r="O218" s="70"/>
      <c r="P218" s="187">
        <f>O218*H218</f>
        <v>0</v>
      </c>
      <c r="Q218" s="187">
        <v>0</v>
      </c>
      <c r="R218" s="187">
        <f>Q218*H218</f>
        <v>0</v>
      </c>
      <c r="S218" s="187">
        <v>0</v>
      </c>
      <c r="T218" s="188">
        <f>S218*H218</f>
        <v>0</v>
      </c>
      <c r="AR218" s="189" t="s">
        <v>184</v>
      </c>
      <c r="AT218" s="189" t="s">
        <v>179</v>
      </c>
      <c r="AU218" s="189" t="s">
        <v>79</v>
      </c>
      <c r="AY218" s="18" t="s">
        <v>177</v>
      </c>
      <c r="BE218" s="190">
        <f>IF(N218="základní",J218,0)</f>
        <v>0</v>
      </c>
      <c r="BF218" s="190">
        <f>IF(N218="snížená",J218,0)</f>
        <v>0</v>
      </c>
      <c r="BG218" s="190">
        <f>IF(N218="zákl. přenesená",J218,0)</f>
        <v>0</v>
      </c>
      <c r="BH218" s="190">
        <f>IF(N218="sníž. přenesená",J218,0)</f>
        <v>0</v>
      </c>
      <c r="BI218" s="190">
        <f>IF(N218="nulová",J218,0)</f>
        <v>0</v>
      </c>
      <c r="BJ218" s="18" t="s">
        <v>79</v>
      </c>
      <c r="BK218" s="190">
        <f>ROUND(I218*H218,2)</f>
        <v>0</v>
      </c>
      <c r="BL218" s="18" t="s">
        <v>184</v>
      </c>
      <c r="BM218" s="189" t="s">
        <v>1735</v>
      </c>
    </row>
    <row r="219" spans="2:65" s="1" customFormat="1" ht="16.5" customHeight="1">
      <c r="B219" s="177"/>
      <c r="C219" s="178" t="s">
        <v>959</v>
      </c>
      <c r="D219" s="178" t="s">
        <v>179</v>
      </c>
      <c r="E219" s="179" t="s">
        <v>4943</v>
      </c>
      <c r="F219" s="180" t="s">
        <v>4944</v>
      </c>
      <c r="G219" s="181" t="s">
        <v>494</v>
      </c>
      <c r="H219" s="182">
        <v>530</v>
      </c>
      <c r="I219" s="183"/>
      <c r="J219" s="184">
        <f>ROUND(I219*H219,2)</f>
        <v>0</v>
      </c>
      <c r="K219" s="180" t="s">
        <v>3</v>
      </c>
      <c r="L219" s="37"/>
      <c r="M219" s="232" t="s">
        <v>3</v>
      </c>
      <c r="N219" s="233" t="s">
        <v>43</v>
      </c>
      <c r="O219" s="234"/>
      <c r="P219" s="235">
        <f>O219*H219</f>
        <v>0</v>
      </c>
      <c r="Q219" s="235">
        <v>0</v>
      </c>
      <c r="R219" s="235">
        <f>Q219*H219</f>
        <v>0</v>
      </c>
      <c r="S219" s="235">
        <v>0</v>
      </c>
      <c r="T219" s="236">
        <f>S219*H219</f>
        <v>0</v>
      </c>
      <c r="AR219" s="189" t="s">
        <v>184</v>
      </c>
      <c r="AT219" s="189" t="s">
        <v>179</v>
      </c>
      <c r="AU219" s="189" t="s">
        <v>79</v>
      </c>
      <c r="AY219" s="18" t="s">
        <v>177</v>
      </c>
      <c r="BE219" s="190">
        <f>IF(N219="základní",J219,0)</f>
        <v>0</v>
      </c>
      <c r="BF219" s="190">
        <f>IF(N219="snížená",J219,0)</f>
        <v>0</v>
      </c>
      <c r="BG219" s="190">
        <f>IF(N219="zákl. přenesená",J219,0)</f>
        <v>0</v>
      </c>
      <c r="BH219" s="190">
        <f>IF(N219="sníž. přenesená",J219,0)</f>
        <v>0</v>
      </c>
      <c r="BI219" s="190">
        <f>IF(N219="nulová",J219,0)</f>
        <v>0</v>
      </c>
      <c r="BJ219" s="18" t="s">
        <v>79</v>
      </c>
      <c r="BK219" s="190">
        <f>ROUND(I219*H219,2)</f>
        <v>0</v>
      </c>
      <c r="BL219" s="18" t="s">
        <v>184</v>
      </c>
      <c r="BM219" s="189" t="s">
        <v>1742</v>
      </c>
    </row>
    <row r="220" spans="2:12" s="1" customFormat="1" ht="6.95" customHeight="1">
      <c r="B220" s="53"/>
      <c r="C220" s="54"/>
      <c r="D220" s="54"/>
      <c r="E220" s="54"/>
      <c r="F220" s="54"/>
      <c r="G220" s="54"/>
      <c r="H220" s="54"/>
      <c r="I220" s="139"/>
      <c r="J220" s="54"/>
      <c r="K220" s="54"/>
      <c r="L220" s="37"/>
    </row>
  </sheetData>
  <autoFilter ref="C97:K219"/>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43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104</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4945</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ROUND(J105,2)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ROUND((SUM(BE105:BE431)),2)</f>
        <v>0</v>
      </c>
      <c r="I35" s="131">
        <v>0.21</v>
      </c>
      <c r="J35" s="130">
        <f>ROUND(((SUM(BE105:BE431))*I35),2)</f>
        <v>0</v>
      </c>
      <c r="L35" s="37"/>
    </row>
    <row r="36" spans="2:12" s="1" customFormat="1" ht="14.4" customHeight="1">
      <c r="B36" s="37"/>
      <c r="E36" s="31" t="s">
        <v>44</v>
      </c>
      <c r="F36" s="130">
        <f>ROUND((SUM(BF105:BF431)),2)</f>
        <v>0</v>
      </c>
      <c r="I36" s="131">
        <v>0.15</v>
      </c>
      <c r="J36" s="130">
        <f>ROUND(((SUM(BF105:BF431))*I36),2)</f>
        <v>0</v>
      </c>
      <c r="L36" s="37"/>
    </row>
    <row r="37" spans="2:12" s="1" customFormat="1" ht="14.4" customHeight="1" hidden="1">
      <c r="B37" s="37"/>
      <c r="E37" s="31" t="s">
        <v>45</v>
      </c>
      <c r="F37" s="130">
        <f>ROUND((SUM(BG105:BG431)),2)</f>
        <v>0</v>
      </c>
      <c r="I37" s="131">
        <v>0.21</v>
      </c>
      <c r="J37" s="130">
        <f>0</f>
        <v>0</v>
      </c>
      <c r="L37" s="37"/>
    </row>
    <row r="38" spans="2:12" s="1" customFormat="1" ht="14.4" customHeight="1" hidden="1">
      <c r="B38" s="37"/>
      <c r="E38" s="31" t="s">
        <v>46</v>
      </c>
      <c r="F38" s="130">
        <f>ROUND((SUM(BH105:BH431)),2)</f>
        <v>0</v>
      </c>
      <c r="I38" s="131">
        <v>0.15</v>
      </c>
      <c r="J38" s="130">
        <f>0</f>
        <v>0</v>
      </c>
      <c r="L38" s="37"/>
    </row>
    <row r="39" spans="2:12" s="1" customFormat="1" ht="14.4" customHeight="1" hidden="1">
      <c r="B39" s="37"/>
      <c r="E39" s="31" t="s">
        <v>47</v>
      </c>
      <c r="F39" s="130">
        <f>ROUND((SUM(BI105:BI431)),2)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07 - vzduchotechnika</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J105</f>
        <v>0</v>
      </c>
      <c r="L63" s="37"/>
      <c r="AU63" s="18" t="s">
        <v>132</v>
      </c>
    </row>
    <row r="64" spans="2:12" s="8" customFormat="1" ht="24.95" customHeight="1">
      <c r="B64" s="145"/>
      <c r="D64" s="146" t="s">
        <v>4946</v>
      </c>
      <c r="E64" s="147"/>
      <c r="F64" s="147"/>
      <c r="G64" s="147"/>
      <c r="H64" s="147"/>
      <c r="I64" s="148"/>
      <c r="J64" s="149">
        <f>J106</f>
        <v>0</v>
      </c>
      <c r="L64" s="145"/>
    </row>
    <row r="65" spans="2:12" s="9" customFormat="1" ht="19.9" customHeight="1">
      <c r="B65" s="150"/>
      <c r="D65" s="151" t="s">
        <v>4947</v>
      </c>
      <c r="E65" s="152"/>
      <c r="F65" s="152"/>
      <c r="G65" s="152"/>
      <c r="H65" s="152"/>
      <c r="I65" s="153"/>
      <c r="J65" s="154">
        <f>J107</f>
        <v>0</v>
      </c>
      <c r="L65" s="150"/>
    </row>
    <row r="66" spans="2:12" s="8" customFormat="1" ht="24.95" customHeight="1">
      <c r="B66" s="145"/>
      <c r="D66" s="146" t="s">
        <v>4948</v>
      </c>
      <c r="E66" s="147"/>
      <c r="F66" s="147"/>
      <c r="G66" s="147"/>
      <c r="H66" s="147"/>
      <c r="I66" s="148"/>
      <c r="J66" s="149">
        <f>J152</f>
        <v>0</v>
      </c>
      <c r="L66" s="145"/>
    </row>
    <row r="67" spans="2:12" s="9" customFormat="1" ht="19.9" customHeight="1">
      <c r="B67" s="150"/>
      <c r="D67" s="151" t="s">
        <v>4949</v>
      </c>
      <c r="E67" s="152"/>
      <c r="F67" s="152"/>
      <c r="G67" s="152"/>
      <c r="H67" s="152"/>
      <c r="I67" s="153"/>
      <c r="J67" s="154">
        <f>J153</f>
        <v>0</v>
      </c>
      <c r="L67" s="150"/>
    </row>
    <row r="68" spans="2:12" s="8" customFormat="1" ht="24.95" customHeight="1">
      <c r="B68" s="145"/>
      <c r="D68" s="146" t="s">
        <v>4950</v>
      </c>
      <c r="E68" s="147"/>
      <c r="F68" s="147"/>
      <c r="G68" s="147"/>
      <c r="H68" s="147"/>
      <c r="I68" s="148"/>
      <c r="J68" s="149">
        <f>J201</f>
        <v>0</v>
      </c>
      <c r="L68" s="145"/>
    </row>
    <row r="69" spans="2:12" s="9" customFormat="1" ht="19.9" customHeight="1">
      <c r="B69" s="150"/>
      <c r="D69" s="151" t="s">
        <v>4951</v>
      </c>
      <c r="E69" s="152"/>
      <c r="F69" s="152"/>
      <c r="G69" s="152"/>
      <c r="H69" s="152"/>
      <c r="I69" s="153"/>
      <c r="J69" s="154">
        <f>J202</f>
        <v>0</v>
      </c>
      <c r="L69" s="150"/>
    </row>
    <row r="70" spans="2:12" s="8" customFormat="1" ht="24.95" customHeight="1">
      <c r="B70" s="145"/>
      <c r="D70" s="146" t="s">
        <v>4952</v>
      </c>
      <c r="E70" s="147"/>
      <c r="F70" s="147"/>
      <c r="G70" s="147"/>
      <c r="H70" s="147"/>
      <c r="I70" s="148"/>
      <c r="J70" s="149">
        <f>J229</f>
        <v>0</v>
      </c>
      <c r="L70" s="145"/>
    </row>
    <row r="71" spans="2:12" s="8" customFormat="1" ht="24.95" customHeight="1">
      <c r="B71" s="145"/>
      <c r="D71" s="146" t="s">
        <v>4953</v>
      </c>
      <c r="E71" s="147"/>
      <c r="F71" s="147"/>
      <c r="G71" s="147"/>
      <c r="H71" s="147"/>
      <c r="I71" s="148"/>
      <c r="J71" s="149">
        <f>J256</f>
        <v>0</v>
      </c>
      <c r="L71" s="145"/>
    </row>
    <row r="72" spans="2:12" s="9" customFormat="1" ht="19.9" customHeight="1">
      <c r="B72" s="150"/>
      <c r="D72" s="151" t="s">
        <v>4954</v>
      </c>
      <c r="E72" s="152"/>
      <c r="F72" s="152"/>
      <c r="G72" s="152"/>
      <c r="H72" s="152"/>
      <c r="I72" s="153"/>
      <c r="J72" s="154">
        <f>J257</f>
        <v>0</v>
      </c>
      <c r="L72" s="150"/>
    </row>
    <row r="73" spans="2:12" s="8" customFormat="1" ht="24.95" customHeight="1">
      <c r="B73" s="145"/>
      <c r="D73" s="146" t="s">
        <v>4955</v>
      </c>
      <c r="E73" s="147"/>
      <c r="F73" s="147"/>
      <c r="G73" s="147"/>
      <c r="H73" s="147"/>
      <c r="I73" s="148"/>
      <c r="J73" s="149">
        <f>J334</f>
        <v>0</v>
      </c>
      <c r="L73" s="145"/>
    </row>
    <row r="74" spans="2:12" s="9" customFormat="1" ht="19.9" customHeight="1">
      <c r="B74" s="150"/>
      <c r="D74" s="151" t="s">
        <v>4956</v>
      </c>
      <c r="E74" s="152"/>
      <c r="F74" s="152"/>
      <c r="G74" s="152"/>
      <c r="H74" s="152"/>
      <c r="I74" s="153"/>
      <c r="J74" s="154">
        <f>J335</f>
        <v>0</v>
      </c>
      <c r="L74" s="150"/>
    </row>
    <row r="75" spans="2:12" s="8" customFormat="1" ht="24.95" customHeight="1">
      <c r="B75" s="145"/>
      <c r="D75" s="146" t="s">
        <v>4957</v>
      </c>
      <c r="E75" s="147"/>
      <c r="F75" s="147"/>
      <c r="G75" s="147"/>
      <c r="H75" s="147"/>
      <c r="I75" s="148"/>
      <c r="J75" s="149">
        <f>J353</f>
        <v>0</v>
      </c>
      <c r="L75" s="145"/>
    </row>
    <row r="76" spans="2:12" s="9" customFormat="1" ht="19.9" customHeight="1">
      <c r="B76" s="150"/>
      <c r="D76" s="151" t="s">
        <v>4958</v>
      </c>
      <c r="E76" s="152"/>
      <c r="F76" s="152"/>
      <c r="G76" s="152"/>
      <c r="H76" s="152"/>
      <c r="I76" s="153"/>
      <c r="J76" s="154">
        <f>J354</f>
        <v>0</v>
      </c>
      <c r="L76" s="150"/>
    </row>
    <row r="77" spans="2:12" s="8" customFormat="1" ht="24.95" customHeight="1">
      <c r="B77" s="145"/>
      <c r="D77" s="146" t="s">
        <v>4959</v>
      </c>
      <c r="E77" s="147"/>
      <c r="F77" s="147"/>
      <c r="G77" s="147"/>
      <c r="H77" s="147"/>
      <c r="I77" s="148"/>
      <c r="J77" s="149">
        <f>J374</f>
        <v>0</v>
      </c>
      <c r="L77" s="145"/>
    </row>
    <row r="78" spans="2:12" s="9" customFormat="1" ht="19.9" customHeight="1">
      <c r="B78" s="150"/>
      <c r="D78" s="151" t="s">
        <v>4960</v>
      </c>
      <c r="E78" s="152"/>
      <c r="F78" s="152"/>
      <c r="G78" s="152"/>
      <c r="H78" s="152"/>
      <c r="I78" s="153"/>
      <c r="J78" s="154">
        <f>J375</f>
        <v>0</v>
      </c>
      <c r="L78" s="150"/>
    </row>
    <row r="79" spans="2:12" s="8" customFormat="1" ht="24.95" customHeight="1">
      <c r="B79" s="145"/>
      <c r="D79" s="146" t="s">
        <v>4961</v>
      </c>
      <c r="E79" s="147"/>
      <c r="F79" s="147"/>
      <c r="G79" s="147"/>
      <c r="H79" s="147"/>
      <c r="I79" s="148"/>
      <c r="J79" s="149">
        <f>J389</f>
        <v>0</v>
      </c>
      <c r="L79" s="145"/>
    </row>
    <row r="80" spans="2:12" s="9" customFormat="1" ht="19.9" customHeight="1">
      <c r="B80" s="150"/>
      <c r="D80" s="151" t="s">
        <v>4962</v>
      </c>
      <c r="E80" s="152"/>
      <c r="F80" s="152"/>
      <c r="G80" s="152"/>
      <c r="H80" s="152"/>
      <c r="I80" s="153"/>
      <c r="J80" s="154">
        <f>J390</f>
        <v>0</v>
      </c>
      <c r="L80" s="150"/>
    </row>
    <row r="81" spans="2:12" s="8" customFormat="1" ht="24.95" customHeight="1">
      <c r="B81" s="145"/>
      <c r="D81" s="146" t="s">
        <v>4963</v>
      </c>
      <c r="E81" s="147"/>
      <c r="F81" s="147"/>
      <c r="G81" s="147"/>
      <c r="H81" s="147"/>
      <c r="I81" s="148"/>
      <c r="J81" s="149">
        <f>J402</f>
        <v>0</v>
      </c>
      <c r="L81" s="145"/>
    </row>
    <row r="82" spans="2:12" s="9" customFormat="1" ht="19.9" customHeight="1">
      <c r="B82" s="150"/>
      <c r="D82" s="151" t="s">
        <v>4964</v>
      </c>
      <c r="E82" s="152"/>
      <c r="F82" s="152"/>
      <c r="G82" s="152"/>
      <c r="H82" s="152"/>
      <c r="I82" s="153"/>
      <c r="J82" s="154">
        <f>J404</f>
        <v>0</v>
      </c>
      <c r="L82" s="150"/>
    </row>
    <row r="83" spans="2:12" s="9" customFormat="1" ht="19.9" customHeight="1">
      <c r="B83" s="150"/>
      <c r="D83" s="151" t="s">
        <v>4965</v>
      </c>
      <c r="E83" s="152"/>
      <c r="F83" s="152"/>
      <c r="G83" s="152"/>
      <c r="H83" s="152"/>
      <c r="I83" s="153"/>
      <c r="J83" s="154">
        <f>J411</f>
        <v>0</v>
      </c>
      <c r="L83" s="150"/>
    </row>
    <row r="84" spans="2:12" s="1" customFormat="1" ht="21.8" customHeight="1">
      <c r="B84" s="37"/>
      <c r="I84" s="122"/>
      <c r="L84" s="37"/>
    </row>
    <row r="85" spans="2:12" s="1" customFormat="1" ht="6.95" customHeight="1">
      <c r="B85" s="53"/>
      <c r="C85" s="54"/>
      <c r="D85" s="54"/>
      <c r="E85" s="54"/>
      <c r="F85" s="54"/>
      <c r="G85" s="54"/>
      <c r="H85" s="54"/>
      <c r="I85" s="139"/>
      <c r="J85" s="54"/>
      <c r="K85" s="54"/>
      <c r="L85" s="37"/>
    </row>
    <row r="89" spans="2:12" s="1" customFormat="1" ht="6.95" customHeight="1">
      <c r="B89" s="55"/>
      <c r="C89" s="56"/>
      <c r="D89" s="56"/>
      <c r="E89" s="56"/>
      <c r="F89" s="56"/>
      <c r="G89" s="56"/>
      <c r="H89" s="56"/>
      <c r="I89" s="140"/>
      <c r="J89" s="56"/>
      <c r="K89" s="56"/>
      <c r="L89" s="37"/>
    </row>
    <row r="90" spans="2:12" s="1" customFormat="1" ht="24.95" customHeight="1">
      <c r="B90" s="37"/>
      <c r="C90" s="22" t="s">
        <v>162</v>
      </c>
      <c r="I90" s="122"/>
      <c r="L90" s="37"/>
    </row>
    <row r="91" spans="2:12" s="1" customFormat="1" ht="6.95" customHeight="1">
      <c r="B91" s="37"/>
      <c r="I91" s="122"/>
      <c r="L91" s="37"/>
    </row>
    <row r="92" spans="2:12" s="1" customFormat="1" ht="12" customHeight="1">
      <c r="B92" s="37"/>
      <c r="C92" s="31" t="s">
        <v>17</v>
      </c>
      <c r="I92" s="122"/>
      <c r="L92" s="37"/>
    </row>
    <row r="93" spans="2:12" s="1" customFormat="1" ht="16.5" customHeight="1">
      <c r="B93" s="37"/>
      <c r="E93" s="121" t="str">
        <f>E7</f>
        <v>Stavební úpravy pavilonu I Nemocnice České Budějovice</v>
      </c>
      <c r="F93" s="31"/>
      <c r="G93" s="31"/>
      <c r="H93" s="31"/>
      <c r="I93" s="122"/>
      <c r="L93" s="37"/>
    </row>
    <row r="94" spans="2:12" ht="12" customHeight="1">
      <c r="B94" s="21"/>
      <c r="C94" s="31" t="s">
        <v>125</v>
      </c>
      <c r="L94" s="21"/>
    </row>
    <row r="95" spans="2:12" s="1" customFormat="1" ht="16.5" customHeight="1">
      <c r="B95" s="37"/>
      <c r="E95" s="121" t="s">
        <v>126</v>
      </c>
      <c r="F95" s="1"/>
      <c r="G95" s="1"/>
      <c r="H95" s="1"/>
      <c r="I95" s="122"/>
      <c r="L95" s="37"/>
    </row>
    <row r="96" spans="2:12" s="1" customFormat="1" ht="12" customHeight="1">
      <c r="B96" s="37"/>
      <c r="C96" s="31" t="s">
        <v>127</v>
      </c>
      <c r="I96" s="122"/>
      <c r="L96" s="37"/>
    </row>
    <row r="97" spans="2:12" s="1" customFormat="1" ht="16.5" customHeight="1">
      <c r="B97" s="37"/>
      <c r="E97" s="60" t="str">
        <f>E11</f>
        <v>07 - vzduchotechnika</v>
      </c>
      <c r="F97" s="1"/>
      <c r="G97" s="1"/>
      <c r="H97" s="1"/>
      <c r="I97" s="122"/>
      <c r="L97" s="37"/>
    </row>
    <row r="98" spans="2:12" s="1" customFormat="1" ht="6.95" customHeight="1">
      <c r="B98" s="37"/>
      <c r="I98" s="122"/>
      <c r="L98" s="37"/>
    </row>
    <row r="99" spans="2:12" s="1" customFormat="1" ht="12" customHeight="1">
      <c r="B99" s="37"/>
      <c r="C99" s="31" t="s">
        <v>22</v>
      </c>
      <c r="F99" s="26" t="str">
        <f>F14</f>
        <v>České Budějovice</v>
      </c>
      <c r="I99" s="123" t="s">
        <v>24</v>
      </c>
      <c r="J99" s="62" t="str">
        <f>IF(J14="","",J14)</f>
        <v>12. 4. 2019</v>
      </c>
      <c r="L99" s="37"/>
    </row>
    <row r="100" spans="2:12" s="1" customFormat="1" ht="6.95" customHeight="1">
      <c r="B100" s="37"/>
      <c r="I100" s="122"/>
      <c r="L100" s="37"/>
    </row>
    <row r="101" spans="2:12" s="1" customFormat="1" ht="27.9" customHeight="1">
      <c r="B101" s="37"/>
      <c r="C101" s="31" t="s">
        <v>26</v>
      </c>
      <c r="F101" s="26" t="str">
        <f>E17</f>
        <v xml:space="preserve"> </v>
      </c>
      <c r="I101" s="123" t="s">
        <v>32</v>
      </c>
      <c r="J101" s="35" t="str">
        <f>E23</f>
        <v>ARKUS5, s.r.o., České Budějovice</v>
      </c>
      <c r="L101" s="37"/>
    </row>
    <row r="102" spans="2:12" s="1" customFormat="1" ht="15.15" customHeight="1">
      <c r="B102" s="37"/>
      <c r="C102" s="31" t="s">
        <v>30</v>
      </c>
      <c r="F102" s="26" t="str">
        <f>IF(E20="","",E20)</f>
        <v>Vyplň údaj</v>
      </c>
      <c r="I102" s="123" t="s">
        <v>35</v>
      </c>
      <c r="J102" s="35" t="str">
        <f>E26</f>
        <v xml:space="preserve"> </v>
      </c>
      <c r="L102" s="37"/>
    </row>
    <row r="103" spans="2:12" s="1" customFormat="1" ht="10.3" customHeight="1">
      <c r="B103" s="37"/>
      <c r="I103" s="122"/>
      <c r="L103" s="37"/>
    </row>
    <row r="104" spans="2:20" s="10" customFormat="1" ht="29.25" customHeight="1">
      <c r="B104" s="155"/>
      <c r="C104" s="156" t="s">
        <v>163</v>
      </c>
      <c r="D104" s="157" t="s">
        <v>57</v>
      </c>
      <c r="E104" s="157" t="s">
        <v>53</v>
      </c>
      <c r="F104" s="157" t="s">
        <v>54</v>
      </c>
      <c r="G104" s="157" t="s">
        <v>164</v>
      </c>
      <c r="H104" s="157" t="s">
        <v>165</v>
      </c>
      <c r="I104" s="158" t="s">
        <v>166</v>
      </c>
      <c r="J104" s="157" t="s">
        <v>131</v>
      </c>
      <c r="K104" s="159" t="s">
        <v>167</v>
      </c>
      <c r="L104" s="155"/>
      <c r="M104" s="78" t="s">
        <v>3</v>
      </c>
      <c r="N104" s="79" t="s">
        <v>42</v>
      </c>
      <c r="O104" s="79" t="s">
        <v>168</v>
      </c>
      <c r="P104" s="79" t="s">
        <v>169</v>
      </c>
      <c r="Q104" s="79" t="s">
        <v>170</v>
      </c>
      <c r="R104" s="79" t="s">
        <v>171</v>
      </c>
      <c r="S104" s="79" t="s">
        <v>172</v>
      </c>
      <c r="T104" s="80" t="s">
        <v>173</v>
      </c>
    </row>
    <row r="105" spans="2:63" s="1" customFormat="1" ht="22.8" customHeight="1">
      <c r="B105" s="37"/>
      <c r="C105" s="83" t="s">
        <v>174</v>
      </c>
      <c r="I105" s="122"/>
      <c r="J105" s="160">
        <f>BK105</f>
        <v>0</v>
      </c>
      <c r="L105" s="37"/>
      <c r="M105" s="81"/>
      <c r="N105" s="66"/>
      <c r="O105" s="66"/>
      <c r="P105" s="161">
        <f>P106+P152+P201+P229+P256+P334+P353+P374+P389+P402</f>
        <v>0</v>
      </c>
      <c r="Q105" s="66"/>
      <c r="R105" s="161">
        <f>R106+R152+R201+R229+R256+R334+R353+R374+R389+R402</f>
        <v>0</v>
      </c>
      <c r="S105" s="66"/>
      <c r="T105" s="162">
        <f>T106+T152+T201+T229+T256+T334+T353+T374+T389+T402</f>
        <v>0</v>
      </c>
      <c r="AT105" s="18" t="s">
        <v>71</v>
      </c>
      <c r="AU105" s="18" t="s">
        <v>132</v>
      </c>
      <c r="BK105" s="163">
        <f>BK106+BK152+BK201+BK229+BK256+BK334+BK353+BK374+BK389+BK402</f>
        <v>0</v>
      </c>
    </row>
    <row r="106" spans="2:63" s="11" customFormat="1" ht="25.9" customHeight="1">
      <c r="B106" s="164"/>
      <c r="D106" s="165" t="s">
        <v>71</v>
      </c>
      <c r="E106" s="166" t="s">
        <v>3843</v>
      </c>
      <c r="F106" s="166" t="s">
        <v>4966</v>
      </c>
      <c r="I106" s="167"/>
      <c r="J106" s="168">
        <f>BK106</f>
        <v>0</v>
      </c>
      <c r="L106" s="164"/>
      <c r="M106" s="169"/>
      <c r="N106" s="170"/>
      <c r="O106" s="170"/>
      <c r="P106" s="171">
        <f>P107</f>
        <v>0</v>
      </c>
      <c r="Q106" s="170"/>
      <c r="R106" s="171">
        <f>R107</f>
        <v>0</v>
      </c>
      <c r="S106" s="170"/>
      <c r="T106" s="172">
        <f>T107</f>
        <v>0</v>
      </c>
      <c r="AR106" s="165" t="s">
        <v>79</v>
      </c>
      <c r="AT106" s="173" t="s">
        <v>71</v>
      </c>
      <c r="AU106" s="173" t="s">
        <v>72</v>
      </c>
      <c r="AY106" s="165" t="s">
        <v>177</v>
      </c>
      <c r="BK106" s="174">
        <f>BK107</f>
        <v>0</v>
      </c>
    </row>
    <row r="107" spans="2:63" s="11" customFormat="1" ht="22.8" customHeight="1">
      <c r="B107" s="164"/>
      <c r="D107" s="165" t="s">
        <v>71</v>
      </c>
      <c r="E107" s="175" t="s">
        <v>3926</v>
      </c>
      <c r="F107" s="175" t="s">
        <v>4967</v>
      </c>
      <c r="I107" s="167"/>
      <c r="J107" s="176">
        <f>BK107</f>
        <v>0</v>
      </c>
      <c r="L107" s="164"/>
      <c r="M107" s="169"/>
      <c r="N107" s="170"/>
      <c r="O107" s="170"/>
      <c r="P107" s="171">
        <f>SUM(P108:P151)</f>
        <v>0</v>
      </c>
      <c r="Q107" s="170"/>
      <c r="R107" s="171">
        <f>SUM(R108:R151)</f>
        <v>0</v>
      </c>
      <c r="S107" s="170"/>
      <c r="T107" s="172">
        <f>SUM(T108:T151)</f>
        <v>0</v>
      </c>
      <c r="AR107" s="165" t="s">
        <v>79</v>
      </c>
      <c r="AT107" s="173" t="s">
        <v>71</v>
      </c>
      <c r="AU107" s="173" t="s">
        <v>79</v>
      </c>
      <c r="AY107" s="165" t="s">
        <v>177</v>
      </c>
      <c r="BK107" s="174">
        <f>SUM(BK108:BK151)</f>
        <v>0</v>
      </c>
    </row>
    <row r="108" spans="2:65" s="1" customFormat="1" ht="16.5" customHeight="1">
      <c r="B108" s="177"/>
      <c r="C108" s="178" t="s">
        <v>79</v>
      </c>
      <c r="D108" s="178" t="s">
        <v>179</v>
      </c>
      <c r="E108" s="179" t="s">
        <v>4968</v>
      </c>
      <c r="F108" s="180" t="s">
        <v>4969</v>
      </c>
      <c r="G108" s="181" t="s">
        <v>3930</v>
      </c>
      <c r="H108" s="182">
        <v>1</v>
      </c>
      <c r="I108" s="183"/>
      <c r="J108" s="184">
        <f>ROUND(I108*H108,2)</f>
        <v>0</v>
      </c>
      <c r="K108" s="180" t="s">
        <v>3</v>
      </c>
      <c r="L108" s="37"/>
      <c r="M108" s="185" t="s">
        <v>3</v>
      </c>
      <c r="N108" s="186" t="s">
        <v>43</v>
      </c>
      <c r="O108" s="70"/>
      <c r="P108" s="187">
        <f>O108*H108</f>
        <v>0</v>
      </c>
      <c r="Q108" s="187">
        <v>0</v>
      </c>
      <c r="R108" s="187">
        <f>Q108*H108</f>
        <v>0</v>
      </c>
      <c r="S108" s="187">
        <v>0</v>
      </c>
      <c r="T108" s="188">
        <f>S108*H108</f>
        <v>0</v>
      </c>
      <c r="AR108" s="189" t="s">
        <v>184</v>
      </c>
      <c r="AT108" s="189" t="s">
        <v>179</v>
      </c>
      <c r="AU108" s="189" t="s">
        <v>81</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184</v>
      </c>
      <c r="BM108" s="189" t="s">
        <v>81</v>
      </c>
    </row>
    <row r="109" spans="2:47" s="1" customFormat="1" ht="12">
      <c r="B109" s="37"/>
      <c r="D109" s="191" t="s">
        <v>3757</v>
      </c>
      <c r="F109" s="192" t="s">
        <v>4970</v>
      </c>
      <c r="I109" s="122"/>
      <c r="L109" s="37"/>
      <c r="M109" s="193"/>
      <c r="N109" s="70"/>
      <c r="O109" s="70"/>
      <c r="P109" s="70"/>
      <c r="Q109" s="70"/>
      <c r="R109" s="70"/>
      <c r="S109" s="70"/>
      <c r="T109" s="71"/>
      <c r="AT109" s="18" t="s">
        <v>3757</v>
      </c>
      <c r="AU109" s="18" t="s">
        <v>81</v>
      </c>
    </row>
    <row r="110" spans="2:65" s="1" customFormat="1" ht="16.5" customHeight="1">
      <c r="B110" s="177"/>
      <c r="C110" s="178" t="s">
        <v>81</v>
      </c>
      <c r="D110" s="178" t="s">
        <v>179</v>
      </c>
      <c r="E110" s="179" t="s">
        <v>4971</v>
      </c>
      <c r="F110" s="180" t="s">
        <v>4972</v>
      </c>
      <c r="G110" s="181" t="s">
        <v>3930</v>
      </c>
      <c r="H110" s="182">
        <v>2</v>
      </c>
      <c r="I110" s="183"/>
      <c r="J110" s="184">
        <f>ROUND(I110*H110,2)</f>
        <v>0</v>
      </c>
      <c r="K110" s="180" t="s">
        <v>3</v>
      </c>
      <c r="L110" s="37"/>
      <c r="M110" s="185" t="s">
        <v>3</v>
      </c>
      <c r="N110" s="186" t="s">
        <v>43</v>
      </c>
      <c r="O110" s="70"/>
      <c r="P110" s="187">
        <f>O110*H110</f>
        <v>0</v>
      </c>
      <c r="Q110" s="187">
        <v>0</v>
      </c>
      <c r="R110" s="187">
        <f>Q110*H110</f>
        <v>0</v>
      </c>
      <c r="S110" s="187">
        <v>0</v>
      </c>
      <c r="T110" s="188">
        <f>S110*H110</f>
        <v>0</v>
      </c>
      <c r="AR110" s="189" t="s">
        <v>184</v>
      </c>
      <c r="AT110" s="189" t="s">
        <v>179</v>
      </c>
      <c r="AU110" s="189" t="s">
        <v>81</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184</v>
      </c>
      <c r="BM110" s="189" t="s">
        <v>184</v>
      </c>
    </row>
    <row r="111" spans="2:47" s="1" customFormat="1" ht="12">
      <c r="B111" s="37"/>
      <c r="D111" s="191" t="s">
        <v>3757</v>
      </c>
      <c r="F111" s="192" t="s">
        <v>4973</v>
      </c>
      <c r="I111" s="122"/>
      <c r="L111" s="37"/>
      <c r="M111" s="193"/>
      <c r="N111" s="70"/>
      <c r="O111" s="70"/>
      <c r="P111" s="70"/>
      <c r="Q111" s="70"/>
      <c r="R111" s="70"/>
      <c r="S111" s="70"/>
      <c r="T111" s="71"/>
      <c r="AT111" s="18" t="s">
        <v>3757</v>
      </c>
      <c r="AU111" s="18" t="s">
        <v>81</v>
      </c>
    </row>
    <row r="112" spans="2:65" s="1" customFormat="1" ht="16.5" customHeight="1">
      <c r="B112" s="177"/>
      <c r="C112" s="178" t="s">
        <v>194</v>
      </c>
      <c r="D112" s="178" t="s">
        <v>179</v>
      </c>
      <c r="E112" s="179" t="s">
        <v>4974</v>
      </c>
      <c r="F112" s="180" t="s">
        <v>4975</v>
      </c>
      <c r="G112" s="181" t="s">
        <v>3930</v>
      </c>
      <c r="H112" s="182">
        <v>16</v>
      </c>
      <c r="I112" s="183"/>
      <c r="J112" s="184">
        <f>ROUND(I112*H112,2)</f>
        <v>0</v>
      </c>
      <c r="K112" s="180" t="s">
        <v>3</v>
      </c>
      <c r="L112" s="37"/>
      <c r="M112" s="185" t="s">
        <v>3</v>
      </c>
      <c r="N112" s="186" t="s">
        <v>43</v>
      </c>
      <c r="O112" s="70"/>
      <c r="P112" s="187">
        <f>O112*H112</f>
        <v>0</v>
      </c>
      <c r="Q112" s="187">
        <v>0</v>
      </c>
      <c r="R112" s="187">
        <f>Q112*H112</f>
        <v>0</v>
      </c>
      <c r="S112" s="187">
        <v>0</v>
      </c>
      <c r="T112" s="188">
        <f>S112*H112</f>
        <v>0</v>
      </c>
      <c r="AR112" s="189" t="s">
        <v>184</v>
      </c>
      <c r="AT112" s="189" t="s">
        <v>179</v>
      </c>
      <c r="AU112" s="189" t="s">
        <v>81</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184</v>
      </c>
      <c r="BM112" s="189" t="s">
        <v>208</v>
      </c>
    </row>
    <row r="113" spans="2:47" s="1" customFormat="1" ht="12">
      <c r="B113" s="37"/>
      <c r="D113" s="191" t="s">
        <v>3757</v>
      </c>
      <c r="F113" s="192" t="s">
        <v>4976</v>
      </c>
      <c r="I113" s="122"/>
      <c r="L113" s="37"/>
      <c r="M113" s="193"/>
      <c r="N113" s="70"/>
      <c r="O113" s="70"/>
      <c r="P113" s="70"/>
      <c r="Q113" s="70"/>
      <c r="R113" s="70"/>
      <c r="S113" s="70"/>
      <c r="T113" s="71"/>
      <c r="AT113" s="18" t="s">
        <v>3757</v>
      </c>
      <c r="AU113" s="18" t="s">
        <v>81</v>
      </c>
    </row>
    <row r="114" spans="2:65" s="1" customFormat="1" ht="16.5" customHeight="1">
      <c r="B114" s="177"/>
      <c r="C114" s="178" t="s">
        <v>184</v>
      </c>
      <c r="D114" s="178" t="s">
        <v>179</v>
      </c>
      <c r="E114" s="179" t="s">
        <v>4977</v>
      </c>
      <c r="F114" s="180" t="s">
        <v>4978</v>
      </c>
      <c r="G114" s="181" t="s">
        <v>3930</v>
      </c>
      <c r="H114" s="182">
        <v>86</v>
      </c>
      <c r="I114" s="183"/>
      <c r="J114" s="184">
        <f>ROUND(I114*H114,2)</f>
        <v>0</v>
      </c>
      <c r="K114" s="180" t="s">
        <v>3</v>
      </c>
      <c r="L114" s="37"/>
      <c r="M114" s="185" t="s">
        <v>3</v>
      </c>
      <c r="N114" s="186" t="s">
        <v>43</v>
      </c>
      <c r="O114" s="70"/>
      <c r="P114" s="187">
        <f>O114*H114</f>
        <v>0</v>
      </c>
      <c r="Q114" s="187">
        <v>0</v>
      </c>
      <c r="R114" s="187">
        <f>Q114*H114</f>
        <v>0</v>
      </c>
      <c r="S114" s="187">
        <v>0</v>
      </c>
      <c r="T114" s="188">
        <f>S114*H114</f>
        <v>0</v>
      </c>
      <c r="AR114" s="189" t="s">
        <v>184</v>
      </c>
      <c r="AT114" s="189" t="s">
        <v>179</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184</v>
      </c>
      <c r="BM114" s="189" t="s">
        <v>218</v>
      </c>
    </row>
    <row r="115" spans="2:47" s="1" customFormat="1" ht="12">
      <c r="B115" s="37"/>
      <c r="D115" s="191" t="s">
        <v>3757</v>
      </c>
      <c r="F115" s="192" t="s">
        <v>4979</v>
      </c>
      <c r="I115" s="122"/>
      <c r="L115" s="37"/>
      <c r="M115" s="193"/>
      <c r="N115" s="70"/>
      <c r="O115" s="70"/>
      <c r="P115" s="70"/>
      <c r="Q115" s="70"/>
      <c r="R115" s="70"/>
      <c r="S115" s="70"/>
      <c r="T115" s="71"/>
      <c r="AT115" s="18" t="s">
        <v>3757</v>
      </c>
      <c r="AU115" s="18" t="s">
        <v>81</v>
      </c>
    </row>
    <row r="116" spans="2:65" s="1" customFormat="1" ht="16.5" customHeight="1">
      <c r="B116" s="177"/>
      <c r="C116" s="178" t="s">
        <v>203</v>
      </c>
      <c r="D116" s="178" t="s">
        <v>179</v>
      </c>
      <c r="E116" s="179" t="s">
        <v>4980</v>
      </c>
      <c r="F116" s="180" t="s">
        <v>4981</v>
      </c>
      <c r="G116" s="181" t="s">
        <v>3930</v>
      </c>
      <c r="H116" s="182">
        <v>21</v>
      </c>
      <c r="I116" s="183"/>
      <c r="J116" s="184">
        <f>ROUND(I116*H116,2)</f>
        <v>0</v>
      </c>
      <c r="K116" s="180" t="s">
        <v>3</v>
      </c>
      <c r="L116" s="37"/>
      <c r="M116" s="185" t="s">
        <v>3</v>
      </c>
      <c r="N116" s="186" t="s">
        <v>43</v>
      </c>
      <c r="O116" s="70"/>
      <c r="P116" s="187">
        <f>O116*H116</f>
        <v>0</v>
      </c>
      <c r="Q116" s="187">
        <v>0</v>
      </c>
      <c r="R116" s="187">
        <f>Q116*H116</f>
        <v>0</v>
      </c>
      <c r="S116" s="187">
        <v>0</v>
      </c>
      <c r="T116" s="188">
        <f>S116*H116</f>
        <v>0</v>
      </c>
      <c r="AR116" s="189" t="s">
        <v>184</v>
      </c>
      <c r="AT116" s="189" t="s">
        <v>179</v>
      </c>
      <c r="AU116" s="189" t="s">
        <v>81</v>
      </c>
      <c r="AY116" s="18" t="s">
        <v>177</v>
      </c>
      <c r="BE116" s="190">
        <f>IF(N116="základní",J116,0)</f>
        <v>0</v>
      </c>
      <c r="BF116" s="190">
        <f>IF(N116="snížená",J116,0)</f>
        <v>0</v>
      </c>
      <c r="BG116" s="190">
        <f>IF(N116="zákl. přenesená",J116,0)</f>
        <v>0</v>
      </c>
      <c r="BH116" s="190">
        <f>IF(N116="sníž. přenesená",J116,0)</f>
        <v>0</v>
      </c>
      <c r="BI116" s="190">
        <f>IF(N116="nulová",J116,0)</f>
        <v>0</v>
      </c>
      <c r="BJ116" s="18" t="s">
        <v>79</v>
      </c>
      <c r="BK116" s="190">
        <f>ROUND(I116*H116,2)</f>
        <v>0</v>
      </c>
      <c r="BL116" s="18" t="s">
        <v>184</v>
      </c>
      <c r="BM116" s="189" t="s">
        <v>111</v>
      </c>
    </row>
    <row r="117" spans="2:47" s="1" customFormat="1" ht="12">
      <c r="B117" s="37"/>
      <c r="D117" s="191" t="s">
        <v>3757</v>
      </c>
      <c r="F117" s="192" t="s">
        <v>4979</v>
      </c>
      <c r="I117" s="122"/>
      <c r="L117" s="37"/>
      <c r="M117" s="193"/>
      <c r="N117" s="70"/>
      <c r="O117" s="70"/>
      <c r="P117" s="70"/>
      <c r="Q117" s="70"/>
      <c r="R117" s="70"/>
      <c r="S117" s="70"/>
      <c r="T117" s="71"/>
      <c r="AT117" s="18" t="s">
        <v>3757</v>
      </c>
      <c r="AU117" s="18" t="s">
        <v>81</v>
      </c>
    </row>
    <row r="118" spans="2:65" s="1" customFormat="1" ht="16.5" customHeight="1">
      <c r="B118" s="177"/>
      <c r="C118" s="178" t="s">
        <v>208</v>
      </c>
      <c r="D118" s="178" t="s">
        <v>179</v>
      </c>
      <c r="E118" s="179" t="s">
        <v>4982</v>
      </c>
      <c r="F118" s="180" t="s">
        <v>4983</v>
      </c>
      <c r="G118" s="181" t="s">
        <v>3930</v>
      </c>
      <c r="H118" s="182">
        <v>8</v>
      </c>
      <c r="I118" s="183"/>
      <c r="J118" s="184">
        <f>ROUND(I118*H118,2)</f>
        <v>0</v>
      </c>
      <c r="K118" s="180" t="s">
        <v>3</v>
      </c>
      <c r="L118" s="37"/>
      <c r="M118" s="185" t="s">
        <v>3</v>
      </c>
      <c r="N118" s="186" t="s">
        <v>43</v>
      </c>
      <c r="O118" s="70"/>
      <c r="P118" s="187">
        <f>O118*H118</f>
        <v>0</v>
      </c>
      <c r="Q118" s="187">
        <v>0</v>
      </c>
      <c r="R118" s="187">
        <f>Q118*H118</f>
        <v>0</v>
      </c>
      <c r="S118" s="187">
        <v>0</v>
      </c>
      <c r="T118" s="188">
        <f>S118*H118</f>
        <v>0</v>
      </c>
      <c r="AR118" s="189" t="s">
        <v>184</v>
      </c>
      <c r="AT118" s="189" t="s">
        <v>179</v>
      </c>
      <c r="AU118" s="189" t="s">
        <v>81</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184</v>
      </c>
      <c r="BM118" s="189" t="s">
        <v>242</v>
      </c>
    </row>
    <row r="119" spans="2:47" s="1" customFormat="1" ht="12">
      <c r="B119" s="37"/>
      <c r="D119" s="191" t="s">
        <v>3757</v>
      </c>
      <c r="F119" s="192" t="s">
        <v>4984</v>
      </c>
      <c r="I119" s="122"/>
      <c r="L119" s="37"/>
      <c r="M119" s="193"/>
      <c r="N119" s="70"/>
      <c r="O119" s="70"/>
      <c r="P119" s="70"/>
      <c r="Q119" s="70"/>
      <c r="R119" s="70"/>
      <c r="S119" s="70"/>
      <c r="T119" s="71"/>
      <c r="AT119" s="18" t="s">
        <v>3757</v>
      </c>
      <c r="AU119" s="18" t="s">
        <v>81</v>
      </c>
    </row>
    <row r="120" spans="2:65" s="1" customFormat="1" ht="16.5" customHeight="1">
      <c r="B120" s="177"/>
      <c r="C120" s="178" t="s">
        <v>213</v>
      </c>
      <c r="D120" s="178" t="s">
        <v>179</v>
      </c>
      <c r="E120" s="179" t="s">
        <v>4985</v>
      </c>
      <c r="F120" s="180" t="s">
        <v>4986</v>
      </c>
      <c r="G120" s="181" t="s">
        <v>3930</v>
      </c>
      <c r="H120" s="182">
        <v>14</v>
      </c>
      <c r="I120" s="183"/>
      <c r="J120" s="184">
        <f>ROUND(I120*H120,2)</f>
        <v>0</v>
      </c>
      <c r="K120" s="180" t="s">
        <v>3</v>
      </c>
      <c r="L120" s="37"/>
      <c r="M120" s="185" t="s">
        <v>3</v>
      </c>
      <c r="N120" s="186" t="s">
        <v>43</v>
      </c>
      <c r="O120" s="70"/>
      <c r="P120" s="187">
        <f>O120*H120</f>
        <v>0</v>
      </c>
      <c r="Q120" s="187">
        <v>0</v>
      </c>
      <c r="R120" s="187">
        <f>Q120*H120</f>
        <v>0</v>
      </c>
      <c r="S120" s="187">
        <v>0</v>
      </c>
      <c r="T120" s="188">
        <f>S120*H120</f>
        <v>0</v>
      </c>
      <c r="AR120" s="189" t="s">
        <v>184</v>
      </c>
      <c r="AT120" s="189" t="s">
        <v>179</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184</v>
      </c>
      <c r="BM120" s="189" t="s">
        <v>254</v>
      </c>
    </row>
    <row r="121" spans="2:47" s="1" customFormat="1" ht="12">
      <c r="B121" s="37"/>
      <c r="D121" s="191" t="s">
        <v>3757</v>
      </c>
      <c r="F121" s="192" t="s">
        <v>4987</v>
      </c>
      <c r="I121" s="122"/>
      <c r="L121" s="37"/>
      <c r="M121" s="193"/>
      <c r="N121" s="70"/>
      <c r="O121" s="70"/>
      <c r="P121" s="70"/>
      <c r="Q121" s="70"/>
      <c r="R121" s="70"/>
      <c r="S121" s="70"/>
      <c r="T121" s="71"/>
      <c r="AT121" s="18" t="s">
        <v>3757</v>
      </c>
      <c r="AU121" s="18" t="s">
        <v>81</v>
      </c>
    </row>
    <row r="122" spans="2:65" s="1" customFormat="1" ht="16.5" customHeight="1">
      <c r="B122" s="177"/>
      <c r="C122" s="178" t="s">
        <v>218</v>
      </c>
      <c r="D122" s="178" t="s">
        <v>179</v>
      </c>
      <c r="E122" s="179" t="s">
        <v>4988</v>
      </c>
      <c r="F122" s="180" t="s">
        <v>4989</v>
      </c>
      <c r="G122" s="181" t="s">
        <v>3930</v>
      </c>
      <c r="H122" s="182">
        <v>2</v>
      </c>
      <c r="I122" s="183"/>
      <c r="J122" s="184">
        <f>ROUND(I122*H122,2)</f>
        <v>0</v>
      </c>
      <c r="K122" s="180" t="s">
        <v>3</v>
      </c>
      <c r="L122" s="37"/>
      <c r="M122" s="185" t="s">
        <v>3</v>
      </c>
      <c r="N122" s="186" t="s">
        <v>43</v>
      </c>
      <c r="O122" s="70"/>
      <c r="P122" s="187">
        <f>O122*H122</f>
        <v>0</v>
      </c>
      <c r="Q122" s="187">
        <v>0</v>
      </c>
      <c r="R122" s="187">
        <f>Q122*H122</f>
        <v>0</v>
      </c>
      <c r="S122" s="187">
        <v>0</v>
      </c>
      <c r="T122" s="188">
        <f>S122*H122</f>
        <v>0</v>
      </c>
      <c r="AR122" s="189" t="s">
        <v>184</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184</v>
      </c>
      <c r="BM122" s="189" t="s">
        <v>265</v>
      </c>
    </row>
    <row r="123" spans="2:47" s="1" customFormat="1" ht="12">
      <c r="B123" s="37"/>
      <c r="D123" s="191" t="s">
        <v>3757</v>
      </c>
      <c r="F123" s="192" t="s">
        <v>4987</v>
      </c>
      <c r="I123" s="122"/>
      <c r="L123" s="37"/>
      <c r="M123" s="193"/>
      <c r="N123" s="70"/>
      <c r="O123" s="70"/>
      <c r="P123" s="70"/>
      <c r="Q123" s="70"/>
      <c r="R123" s="70"/>
      <c r="S123" s="70"/>
      <c r="T123" s="71"/>
      <c r="AT123" s="18" t="s">
        <v>3757</v>
      </c>
      <c r="AU123" s="18" t="s">
        <v>81</v>
      </c>
    </row>
    <row r="124" spans="2:65" s="1" customFormat="1" ht="16.5" customHeight="1">
      <c r="B124" s="177"/>
      <c r="C124" s="178" t="s">
        <v>225</v>
      </c>
      <c r="D124" s="178" t="s">
        <v>179</v>
      </c>
      <c r="E124" s="179" t="s">
        <v>4990</v>
      </c>
      <c r="F124" s="180" t="s">
        <v>4991</v>
      </c>
      <c r="G124" s="181" t="s">
        <v>3930</v>
      </c>
      <c r="H124" s="182">
        <v>2</v>
      </c>
      <c r="I124" s="183"/>
      <c r="J124" s="184">
        <f>ROUND(I124*H124,2)</f>
        <v>0</v>
      </c>
      <c r="K124" s="180" t="s">
        <v>3</v>
      </c>
      <c r="L124" s="37"/>
      <c r="M124" s="185" t="s">
        <v>3</v>
      </c>
      <c r="N124" s="186" t="s">
        <v>43</v>
      </c>
      <c r="O124" s="70"/>
      <c r="P124" s="187">
        <f>O124*H124</f>
        <v>0</v>
      </c>
      <c r="Q124" s="187">
        <v>0</v>
      </c>
      <c r="R124" s="187">
        <f>Q124*H124</f>
        <v>0</v>
      </c>
      <c r="S124" s="187">
        <v>0</v>
      </c>
      <c r="T124" s="188">
        <f>S124*H124</f>
        <v>0</v>
      </c>
      <c r="AR124" s="189" t="s">
        <v>184</v>
      </c>
      <c r="AT124" s="189" t="s">
        <v>179</v>
      </c>
      <c r="AU124" s="189" t="s">
        <v>81</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184</v>
      </c>
      <c r="BM124" s="189" t="s">
        <v>277</v>
      </c>
    </row>
    <row r="125" spans="2:47" s="1" customFormat="1" ht="12">
      <c r="B125" s="37"/>
      <c r="D125" s="191" t="s">
        <v>3757</v>
      </c>
      <c r="F125" s="192" t="s">
        <v>4992</v>
      </c>
      <c r="I125" s="122"/>
      <c r="L125" s="37"/>
      <c r="M125" s="193"/>
      <c r="N125" s="70"/>
      <c r="O125" s="70"/>
      <c r="P125" s="70"/>
      <c r="Q125" s="70"/>
      <c r="R125" s="70"/>
      <c r="S125" s="70"/>
      <c r="T125" s="71"/>
      <c r="AT125" s="18" t="s">
        <v>3757</v>
      </c>
      <c r="AU125" s="18" t="s">
        <v>81</v>
      </c>
    </row>
    <row r="126" spans="2:65" s="1" customFormat="1" ht="16.5" customHeight="1">
      <c r="B126" s="177"/>
      <c r="C126" s="178" t="s">
        <v>111</v>
      </c>
      <c r="D126" s="178" t="s">
        <v>179</v>
      </c>
      <c r="E126" s="179" t="s">
        <v>4993</v>
      </c>
      <c r="F126" s="180" t="s">
        <v>4994</v>
      </c>
      <c r="G126" s="181" t="s">
        <v>3930</v>
      </c>
      <c r="H126" s="182">
        <v>6</v>
      </c>
      <c r="I126" s="183"/>
      <c r="J126" s="184">
        <f>ROUND(I126*H126,2)</f>
        <v>0</v>
      </c>
      <c r="K126" s="180" t="s">
        <v>3</v>
      </c>
      <c r="L126" s="37"/>
      <c r="M126" s="185" t="s">
        <v>3</v>
      </c>
      <c r="N126" s="186" t="s">
        <v>43</v>
      </c>
      <c r="O126" s="70"/>
      <c r="P126" s="187">
        <f>O126*H126</f>
        <v>0</v>
      </c>
      <c r="Q126" s="187">
        <v>0</v>
      </c>
      <c r="R126" s="187">
        <f>Q126*H126</f>
        <v>0</v>
      </c>
      <c r="S126" s="187">
        <v>0</v>
      </c>
      <c r="T126" s="188">
        <f>S126*H126</f>
        <v>0</v>
      </c>
      <c r="AR126" s="189" t="s">
        <v>184</v>
      </c>
      <c r="AT126" s="189" t="s">
        <v>179</v>
      </c>
      <c r="AU126" s="189" t="s">
        <v>81</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184</v>
      </c>
      <c r="BM126" s="189" t="s">
        <v>298</v>
      </c>
    </row>
    <row r="127" spans="2:47" s="1" customFormat="1" ht="12">
      <c r="B127" s="37"/>
      <c r="D127" s="191" t="s">
        <v>3757</v>
      </c>
      <c r="F127" s="192" t="s">
        <v>4992</v>
      </c>
      <c r="I127" s="122"/>
      <c r="L127" s="37"/>
      <c r="M127" s="193"/>
      <c r="N127" s="70"/>
      <c r="O127" s="70"/>
      <c r="P127" s="70"/>
      <c r="Q127" s="70"/>
      <c r="R127" s="70"/>
      <c r="S127" s="70"/>
      <c r="T127" s="71"/>
      <c r="AT127" s="18" t="s">
        <v>3757</v>
      </c>
      <c r="AU127" s="18" t="s">
        <v>81</v>
      </c>
    </row>
    <row r="128" spans="2:65" s="1" customFormat="1" ht="16.5" customHeight="1">
      <c r="B128" s="177"/>
      <c r="C128" s="178" t="s">
        <v>236</v>
      </c>
      <c r="D128" s="178" t="s">
        <v>179</v>
      </c>
      <c r="E128" s="179" t="s">
        <v>4995</v>
      </c>
      <c r="F128" s="180" t="s">
        <v>4996</v>
      </c>
      <c r="G128" s="181" t="s">
        <v>3930</v>
      </c>
      <c r="H128" s="182">
        <v>2</v>
      </c>
      <c r="I128" s="183"/>
      <c r="J128" s="184">
        <f>ROUND(I128*H128,2)</f>
        <v>0</v>
      </c>
      <c r="K128" s="180" t="s">
        <v>3</v>
      </c>
      <c r="L128" s="37"/>
      <c r="M128" s="185" t="s">
        <v>3</v>
      </c>
      <c r="N128" s="186" t="s">
        <v>43</v>
      </c>
      <c r="O128" s="70"/>
      <c r="P128" s="187">
        <f>O128*H128</f>
        <v>0</v>
      </c>
      <c r="Q128" s="187">
        <v>0</v>
      </c>
      <c r="R128" s="187">
        <f>Q128*H128</f>
        <v>0</v>
      </c>
      <c r="S128" s="187">
        <v>0</v>
      </c>
      <c r="T128" s="188">
        <f>S128*H128</f>
        <v>0</v>
      </c>
      <c r="AR128" s="189" t="s">
        <v>184</v>
      </c>
      <c r="AT128" s="189" t="s">
        <v>179</v>
      </c>
      <c r="AU128" s="189" t="s">
        <v>81</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184</v>
      </c>
      <c r="BM128" s="189" t="s">
        <v>306</v>
      </c>
    </row>
    <row r="129" spans="2:47" s="1" customFormat="1" ht="12">
      <c r="B129" s="37"/>
      <c r="D129" s="191" t="s">
        <v>3757</v>
      </c>
      <c r="F129" s="192" t="s">
        <v>4992</v>
      </c>
      <c r="I129" s="122"/>
      <c r="L129" s="37"/>
      <c r="M129" s="193"/>
      <c r="N129" s="70"/>
      <c r="O129" s="70"/>
      <c r="P129" s="70"/>
      <c r="Q129" s="70"/>
      <c r="R129" s="70"/>
      <c r="S129" s="70"/>
      <c r="T129" s="71"/>
      <c r="AT129" s="18" t="s">
        <v>3757</v>
      </c>
      <c r="AU129" s="18" t="s">
        <v>81</v>
      </c>
    </row>
    <row r="130" spans="2:65" s="1" customFormat="1" ht="16.5" customHeight="1">
      <c r="B130" s="177"/>
      <c r="C130" s="178" t="s">
        <v>242</v>
      </c>
      <c r="D130" s="178" t="s">
        <v>179</v>
      </c>
      <c r="E130" s="179" t="s">
        <v>4997</v>
      </c>
      <c r="F130" s="180" t="s">
        <v>4998</v>
      </c>
      <c r="G130" s="181" t="s">
        <v>3930</v>
      </c>
      <c r="H130" s="182">
        <v>2</v>
      </c>
      <c r="I130" s="183"/>
      <c r="J130" s="184">
        <f>ROUND(I130*H130,2)</f>
        <v>0</v>
      </c>
      <c r="K130" s="180" t="s">
        <v>3</v>
      </c>
      <c r="L130" s="37"/>
      <c r="M130" s="185" t="s">
        <v>3</v>
      </c>
      <c r="N130" s="186" t="s">
        <v>43</v>
      </c>
      <c r="O130" s="70"/>
      <c r="P130" s="187">
        <f>O130*H130</f>
        <v>0</v>
      </c>
      <c r="Q130" s="187">
        <v>0</v>
      </c>
      <c r="R130" s="187">
        <f>Q130*H130</f>
        <v>0</v>
      </c>
      <c r="S130" s="187">
        <v>0</v>
      </c>
      <c r="T130" s="188">
        <f>S130*H130</f>
        <v>0</v>
      </c>
      <c r="AR130" s="189" t="s">
        <v>184</v>
      </c>
      <c r="AT130" s="189" t="s">
        <v>179</v>
      </c>
      <c r="AU130" s="189" t="s">
        <v>81</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184</v>
      </c>
      <c r="BM130" s="189" t="s">
        <v>317</v>
      </c>
    </row>
    <row r="131" spans="2:47" s="1" customFormat="1" ht="12">
      <c r="B131" s="37"/>
      <c r="D131" s="191" t="s">
        <v>3757</v>
      </c>
      <c r="F131" s="192" t="s">
        <v>4992</v>
      </c>
      <c r="I131" s="122"/>
      <c r="L131" s="37"/>
      <c r="M131" s="193"/>
      <c r="N131" s="70"/>
      <c r="O131" s="70"/>
      <c r="P131" s="70"/>
      <c r="Q131" s="70"/>
      <c r="R131" s="70"/>
      <c r="S131" s="70"/>
      <c r="T131" s="71"/>
      <c r="AT131" s="18" t="s">
        <v>3757</v>
      </c>
      <c r="AU131" s="18" t="s">
        <v>81</v>
      </c>
    </row>
    <row r="132" spans="2:65" s="1" customFormat="1" ht="16.5" customHeight="1">
      <c r="B132" s="177"/>
      <c r="C132" s="178" t="s">
        <v>248</v>
      </c>
      <c r="D132" s="178" t="s">
        <v>179</v>
      </c>
      <c r="E132" s="179" t="s">
        <v>4999</v>
      </c>
      <c r="F132" s="180" t="s">
        <v>5000</v>
      </c>
      <c r="G132" s="181" t="s">
        <v>3930</v>
      </c>
      <c r="H132" s="182">
        <v>1</v>
      </c>
      <c r="I132" s="183"/>
      <c r="J132" s="184">
        <f>ROUND(I132*H132,2)</f>
        <v>0</v>
      </c>
      <c r="K132" s="180" t="s">
        <v>3</v>
      </c>
      <c r="L132" s="37"/>
      <c r="M132" s="185" t="s">
        <v>3</v>
      </c>
      <c r="N132" s="186" t="s">
        <v>43</v>
      </c>
      <c r="O132" s="70"/>
      <c r="P132" s="187">
        <f>O132*H132</f>
        <v>0</v>
      </c>
      <c r="Q132" s="187">
        <v>0</v>
      </c>
      <c r="R132" s="187">
        <f>Q132*H132</f>
        <v>0</v>
      </c>
      <c r="S132" s="187">
        <v>0</v>
      </c>
      <c r="T132" s="188">
        <f>S132*H132</f>
        <v>0</v>
      </c>
      <c r="AR132" s="189" t="s">
        <v>184</v>
      </c>
      <c r="AT132" s="189" t="s">
        <v>179</v>
      </c>
      <c r="AU132" s="189" t="s">
        <v>81</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184</v>
      </c>
      <c r="BM132" s="189" t="s">
        <v>327</v>
      </c>
    </row>
    <row r="133" spans="2:47" s="1" customFormat="1" ht="12">
      <c r="B133" s="37"/>
      <c r="D133" s="191" t="s">
        <v>3757</v>
      </c>
      <c r="F133" s="192" t="s">
        <v>5001</v>
      </c>
      <c r="I133" s="122"/>
      <c r="L133" s="37"/>
      <c r="M133" s="193"/>
      <c r="N133" s="70"/>
      <c r="O133" s="70"/>
      <c r="P133" s="70"/>
      <c r="Q133" s="70"/>
      <c r="R133" s="70"/>
      <c r="S133" s="70"/>
      <c r="T133" s="71"/>
      <c r="AT133" s="18" t="s">
        <v>3757</v>
      </c>
      <c r="AU133" s="18" t="s">
        <v>81</v>
      </c>
    </row>
    <row r="134" spans="2:65" s="1" customFormat="1" ht="16.5" customHeight="1">
      <c r="B134" s="177"/>
      <c r="C134" s="178" t="s">
        <v>254</v>
      </c>
      <c r="D134" s="178" t="s">
        <v>179</v>
      </c>
      <c r="E134" s="179" t="s">
        <v>5002</v>
      </c>
      <c r="F134" s="180" t="s">
        <v>5003</v>
      </c>
      <c r="G134" s="181" t="s">
        <v>3930</v>
      </c>
      <c r="H134" s="182">
        <v>1</v>
      </c>
      <c r="I134" s="183"/>
      <c r="J134" s="184">
        <f>ROUND(I134*H134,2)</f>
        <v>0</v>
      </c>
      <c r="K134" s="180" t="s">
        <v>3</v>
      </c>
      <c r="L134" s="37"/>
      <c r="M134" s="185" t="s">
        <v>3</v>
      </c>
      <c r="N134" s="186" t="s">
        <v>43</v>
      </c>
      <c r="O134" s="70"/>
      <c r="P134" s="187">
        <f>O134*H134</f>
        <v>0</v>
      </c>
      <c r="Q134" s="187">
        <v>0</v>
      </c>
      <c r="R134" s="187">
        <f>Q134*H134</f>
        <v>0</v>
      </c>
      <c r="S134" s="187">
        <v>0</v>
      </c>
      <c r="T134" s="188">
        <f>S134*H134</f>
        <v>0</v>
      </c>
      <c r="AR134" s="189" t="s">
        <v>184</v>
      </c>
      <c r="AT134" s="189" t="s">
        <v>179</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184</v>
      </c>
      <c r="BM134" s="189" t="s">
        <v>337</v>
      </c>
    </row>
    <row r="135" spans="2:47" s="1" customFormat="1" ht="12">
      <c r="B135" s="37"/>
      <c r="D135" s="191" t="s">
        <v>3757</v>
      </c>
      <c r="F135" s="192" t="s">
        <v>5004</v>
      </c>
      <c r="I135" s="122"/>
      <c r="L135" s="37"/>
      <c r="M135" s="193"/>
      <c r="N135" s="70"/>
      <c r="O135" s="70"/>
      <c r="P135" s="70"/>
      <c r="Q135" s="70"/>
      <c r="R135" s="70"/>
      <c r="S135" s="70"/>
      <c r="T135" s="71"/>
      <c r="AT135" s="18" t="s">
        <v>3757</v>
      </c>
      <c r="AU135" s="18" t="s">
        <v>81</v>
      </c>
    </row>
    <row r="136" spans="2:65" s="1" customFormat="1" ht="16.5" customHeight="1">
      <c r="B136" s="177"/>
      <c r="C136" s="178" t="s">
        <v>9</v>
      </c>
      <c r="D136" s="178" t="s">
        <v>179</v>
      </c>
      <c r="E136" s="179" t="s">
        <v>5005</v>
      </c>
      <c r="F136" s="180" t="s">
        <v>5006</v>
      </c>
      <c r="G136" s="181" t="s">
        <v>3</v>
      </c>
      <c r="H136" s="182">
        <v>0</v>
      </c>
      <c r="I136" s="183"/>
      <c r="J136" s="184">
        <f>ROUND(I136*H136,2)</f>
        <v>0</v>
      </c>
      <c r="K136" s="180" t="s">
        <v>3</v>
      </c>
      <c r="L136" s="37"/>
      <c r="M136" s="185" t="s">
        <v>3</v>
      </c>
      <c r="N136" s="186" t="s">
        <v>43</v>
      </c>
      <c r="O136" s="70"/>
      <c r="P136" s="187">
        <f>O136*H136</f>
        <v>0</v>
      </c>
      <c r="Q136" s="187">
        <v>0</v>
      </c>
      <c r="R136" s="187">
        <f>Q136*H136</f>
        <v>0</v>
      </c>
      <c r="S136" s="187">
        <v>0</v>
      </c>
      <c r="T136" s="188">
        <f>S136*H136</f>
        <v>0</v>
      </c>
      <c r="AR136" s="189" t="s">
        <v>184</v>
      </c>
      <c r="AT136" s="189" t="s">
        <v>179</v>
      </c>
      <c r="AU136" s="189" t="s">
        <v>81</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184</v>
      </c>
      <c r="BM136" s="189" t="s">
        <v>351</v>
      </c>
    </row>
    <row r="137" spans="2:65" s="1" customFormat="1" ht="16.5" customHeight="1">
      <c r="B137" s="177"/>
      <c r="C137" s="178" t="s">
        <v>265</v>
      </c>
      <c r="D137" s="178" t="s">
        <v>179</v>
      </c>
      <c r="E137" s="179" t="s">
        <v>5007</v>
      </c>
      <c r="F137" s="180" t="s">
        <v>5008</v>
      </c>
      <c r="G137" s="181" t="s">
        <v>494</v>
      </c>
      <c r="H137" s="182">
        <v>24</v>
      </c>
      <c r="I137" s="183"/>
      <c r="J137" s="184">
        <f>ROUND(I137*H137,2)</f>
        <v>0</v>
      </c>
      <c r="K137" s="180" t="s">
        <v>3</v>
      </c>
      <c r="L137" s="37"/>
      <c r="M137" s="185" t="s">
        <v>3</v>
      </c>
      <c r="N137" s="186" t="s">
        <v>43</v>
      </c>
      <c r="O137" s="70"/>
      <c r="P137" s="187">
        <f>O137*H137</f>
        <v>0</v>
      </c>
      <c r="Q137" s="187">
        <v>0</v>
      </c>
      <c r="R137" s="187">
        <f>Q137*H137</f>
        <v>0</v>
      </c>
      <c r="S137" s="187">
        <v>0</v>
      </c>
      <c r="T137" s="188">
        <f>S137*H137</f>
        <v>0</v>
      </c>
      <c r="AR137" s="189" t="s">
        <v>184</v>
      </c>
      <c r="AT137" s="189" t="s">
        <v>179</v>
      </c>
      <c r="AU137" s="189" t="s">
        <v>81</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184</v>
      </c>
      <c r="BM137" s="189" t="s">
        <v>368</v>
      </c>
    </row>
    <row r="138" spans="2:65" s="1" customFormat="1" ht="16.5" customHeight="1">
      <c r="B138" s="177"/>
      <c r="C138" s="178" t="s">
        <v>272</v>
      </c>
      <c r="D138" s="178" t="s">
        <v>179</v>
      </c>
      <c r="E138" s="179" t="s">
        <v>5009</v>
      </c>
      <c r="F138" s="180" t="s">
        <v>5010</v>
      </c>
      <c r="G138" s="181" t="s">
        <v>494</v>
      </c>
      <c r="H138" s="182">
        <v>129</v>
      </c>
      <c r="I138" s="183"/>
      <c r="J138" s="184">
        <f>ROUND(I138*H138,2)</f>
        <v>0</v>
      </c>
      <c r="K138" s="180" t="s">
        <v>3</v>
      </c>
      <c r="L138" s="37"/>
      <c r="M138" s="185" t="s">
        <v>3</v>
      </c>
      <c r="N138" s="186" t="s">
        <v>43</v>
      </c>
      <c r="O138" s="70"/>
      <c r="P138" s="187">
        <f>O138*H138</f>
        <v>0</v>
      </c>
      <c r="Q138" s="187">
        <v>0</v>
      </c>
      <c r="R138" s="187">
        <f>Q138*H138</f>
        <v>0</v>
      </c>
      <c r="S138" s="187">
        <v>0</v>
      </c>
      <c r="T138" s="188">
        <f>S138*H138</f>
        <v>0</v>
      </c>
      <c r="AR138" s="189" t="s">
        <v>184</v>
      </c>
      <c r="AT138" s="189" t="s">
        <v>179</v>
      </c>
      <c r="AU138" s="189" t="s">
        <v>81</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184</v>
      </c>
      <c r="BM138" s="189" t="s">
        <v>391</v>
      </c>
    </row>
    <row r="139" spans="2:65" s="1" customFormat="1" ht="16.5" customHeight="1">
      <c r="B139" s="177"/>
      <c r="C139" s="178" t="s">
        <v>277</v>
      </c>
      <c r="D139" s="178" t="s">
        <v>179</v>
      </c>
      <c r="E139" s="179" t="s">
        <v>5011</v>
      </c>
      <c r="F139" s="180" t="s">
        <v>5012</v>
      </c>
      <c r="G139" s="181" t="s">
        <v>494</v>
      </c>
      <c r="H139" s="182">
        <v>32</v>
      </c>
      <c r="I139" s="183"/>
      <c r="J139" s="184">
        <f>ROUND(I139*H139,2)</f>
        <v>0</v>
      </c>
      <c r="K139" s="180" t="s">
        <v>3</v>
      </c>
      <c r="L139" s="37"/>
      <c r="M139" s="185" t="s">
        <v>3</v>
      </c>
      <c r="N139" s="186" t="s">
        <v>43</v>
      </c>
      <c r="O139" s="70"/>
      <c r="P139" s="187">
        <f>O139*H139</f>
        <v>0</v>
      </c>
      <c r="Q139" s="187">
        <v>0</v>
      </c>
      <c r="R139" s="187">
        <f>Q139*H139</f>
        <v>0</v>
      </c>
      <c r="S139" s="187">
        <v>0</v>
      </c>
      <c r="T139" s="188">
        <f>S139*H139</f>
        <v>0</v>
      </c>
      <c r="AR139" s="189" t="s">
        <v>184</v>
      </c>
      <c r="AT139" s="189" t="s">
        <v>179</v>
      </c>
      <c r="AU139" s="189" t="s">
        <v>81</v>
      </c>
      <c r="AY139" s="18" t="s">
        <v>177</v>
      </c>
      <c r="BE139" s="190">
        <f>IF(N139="základní",J139,0)</f>
        <v>0</v>
      </c>
      <c r="BF139" s="190">
        <f>IF(N139="snížená",J139,0)</f>
        <v>0</v>
      </c>
      <c r="BG139" s="190">
        <f>IF(N139="zákl. přenesená",J139,0)</f>
        <v>0</v>
      </c>
      <c r="BH139" s="190">
        <f>IF(N139="sníž. přenesená",J139,0)</f>
        <v>0</v>
      </c>
      <c r="BI139" s="190">
        <f>IF(N139="nulová",J139,0)</f>
        <v>0</v>
      </c>
      <c r="BJ139" s="18" t="s">
        <v>79</v>
      </c>
      <c r="BK139" s="190">
        <f>ROUND(I139*H139,2)</f>
        <v>0</v>
      </c>
      <c r="BL139" s="18" t="s">
        <v>184</v>
      </c>
      <c r="BM139" s="189" t="s">
        <v>413</v>
      </c>
    </row>
    <row r="140" spans="2:65" s="1" customFormat="1" ht="24" customHeight="1">
      <c r="B140" s="177"/>
      <c r="C140" s="178" t="s">
        <v>288</v>
      </c>
      <c r="D140" s="178" t="s">
        <v>179</v>
      </c>
      <c r="E140" s="179" t="s">
        <v>5013</v>
      </c>
      <c r="F140" s="180" t="s">
        <v>5014</v>
      </c>
      <c r="G140" s="181" t="s">
        <v>3</v>
      </c>
      <c r="H140" s="182">
        <v>0</v>
      </c>
      <c r="I140" s="183"/>
      <c r="J140" s="184">
        <f>ROUND(I140*H140,2)</f>
        <v>0</v>
      </c>
      <c r="K140" s="180" t="s">
        <v>3</v>
      </c>
      <c r="L140" s="37"/>
      <c r="M140" s="185" t="s">
        <v>3</v>
      </c>
      <c r="N140" s="186" t="s">
        <v>43</v>
      </c>
      <c r="O140" s="70"/>
      <c r="P140" s="187">
        <f>O140*H140</f>
        <v>0</v>
      </c>
      <c r="Q140" s="187">
        <v>0</v>
      </c>
      <c r="R140" s="187">
        <f>Q140*H140</f>
        <v>0</v>
      </c>
      <c r="S140" s="187">
        <v>0</v>
      </c>
      <c r="T140" s="188">
        <f>S140*H140</f>
        <v>0</v>
      </c>
      <c r="AR140" s="189" t="s">
        <v>184</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184</v>
      </c>
      <c r="BM140" s="189" t="s">
        <v>438</v>
      </c>
    </row>
    <row r="141" spans="2:65" s="1" customFormat="1" ht="36" customHeight="1">
      <c r="B141" s="177"/>
      <c r="C141" s="178" t="s">
        <v>298</v>
      </c>
      <c r="D141" s="178" t="s">
        <v>179</v>
      </c>
      <c r="E141" s="179" t="s">
        <v>5015</v>
      </c>
      <c r="F141" s="180" t="s">
        <v>5016</v>
      </c>
      <c r="G141" s="181" t="s">
        <v>494</v>
      </c>
      <c r="H141" s="182">
        <v>360</v>
      </c>
      <c r="I141" s="183"/>
      <c r="J141" s="184">
        <f>ROUND(I141*H141,2)</f>
        <v>0</v>
      </c>
      <c r="K141" s="180" t="s">
        <v>3</v>
      </c>
      <c r="L141" s="37"/>
      <c r="M141" s="185" t="s">
        <v>3</v>
      </c>
      <c r="N141" s="186" t="s">
        <v>43</v>
      </c>
      <c r="O141" s="70"/>
      <c r="P141" s="187">
        <f>O141*H141</f>
        <v>0</v>
      </c>
      <c r="Q141" s="187">
        <v>0</v>
      </c>
      <c r="R141" s="187">
        <f>Q141*H141</f>
        <v>0</v>
      </c>
      <c r="S141" s="187">
        <v>0</v>
      </c>
      <c r="T141" s="188">
        <f>S141*H141</f>
        <v>0</v>
      </c>
      <c r="AR141" s="189" t="s">
        <v>184</v>
      </c>
      <c r="AT141" s="189" t="s">
        <v>179</v>
      </c>
      <c r="AU141" s="189" t="s">
        <v>81</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184</v>
      </c>
      <c r="BM141" s="189" t="s">
        <v>450</v>
      </c>
    </row>
    <row r="142" spans="2:65" s="1" customFormat="1" ht="36" customHeight="1">
      <c r="B142" s="177"/>
      <c r="C142" s="178" t="s">
        <v>8</v>
      </c>
      <c r="D142" s="178" t="s">
        <v>179</v>
      </c>
      <c r="E142" s="179" t="s">
        <v>5017</v>
      </c>
      <c r="F142" s="180" t="s">
        <v>5018</v>
      </c>
      <c r="G142" s="181" t="s">
        <v>494</v>
      </c>
      <c r="H142" s="182">
        <v>250</v>
      </c>
      <c r="I142" s="183"/>
      <c r="J142" s="184">
        <f>ROUND(I142*H142,2)</f>
        <v>0</v>
      </c>
      <c r="K142" s="180" t="s">
        <v>3</v>
      </c>
      <c r="L142" s="37"/>
      <c r="M142" s="185" t="s">
        <v>3</v>
      </c>
      <c r="N142" s="186" t="s">
        <v>43</v>
      </c>
      <c r="O142" s="70"/>
      <c r="P142" s="187">
        <f>O142*H142</f>
        <v>0</v>
      </c>
      <c r="Q142" s="187">
        <v>0</v>
      </c>
      <c r="R142" s="187">
        <f>Q142*H142</f>
        <v>0</v>
      </c>
      <c r="S142" s="187">
        <v>0</v>
      </c>
      <c r="T142" s="188">
        <f>S142*H142</f>
        <v>0</v>
      </c>
      <c r="AR142" s="189" t="s">
        <v>184</v>
      </c>
      <c r="AT142" s="189" t="s">
        <v>179</v>
      </c>
      <c r="AU142" s="189" t="s">
        <v>81</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184</v>
      </c>
      <c r="BM142" s="189" t="s">
        <v>460</v>
      </c>
    </row>
    <row r="143" spans="2:65" s="1" customFormat="1" ht="16.5" customHeight="1">
      <c r="B143" s="177"/>
      <c r="C143" s="178" t="s">
        <v>306</v>
      </c>
      <c r="D143" s="178" t="s">
        <v>179</v>
      </c>
      <c r="E143" s="179" t="s">
        <v>5019</v>
      </c>
      <c r="F143" s="180" t="s">
        <v>5020</v>
      </c>
      <c r="G143" s="181" t="s">
        <v>3</v>
      </c>
      <c r="H143" s="182">
        <v>0</v>
      </c>
      <c r="I143" s="183"/>
      <c r="J143" s="184">
        <f>ROUND(I143*H143,2)</f>
        <v>0</v>
      </c>
      <c r="K143" s="180" t="s">
        <v>3</v>
      </c>
      <c r="L143" s="37"/>
      <c r="M143" s="185" t="s">
        <v>3</v>
      </c>
      <c r="N143" s="186" t="s">
        <v>43</v>
      </c>
      <c r="O143" s="70"/>
      <c r="P143" s="187">
        <f>O143*H143</f>
        <v>0</v>
      </c>
      <c r="Q143" s="187">
        <v>0</v>
      </c>
      <c r="R143" s="187">
        <f>Q143*H143</f>
        <v>0</v>
      </c>
      <c r="S143" s="187">
        <v>0</v>
      </c>
      <c r="T143" s="188">
        <f>S143*H143</f>
        <v>0</v>
      </c>
      <c r="AR143" s="189" t="s">
        <v>184</v>
      </c>
      <c r="AT143" s="189" t="s">
        <v>179</v>
      </c>
      <c r="AU143" s="189" t="s">
        <v>81</v>
      </c>
      <c r="AY143" s="18" t="s">
        <v>177</v>
      </c>
      <c r="BE143" s="190">
        <f>IF(N143="základní",J143,0)</f>
        <v>0</v>
      </c>
      <c r="BF143" s="190">
        <f>IF(N143="snížená",J143,0)</f>
        <v>0</v>
      </c>
      <c r="BG143" s="190">
        <f>IF(N143="zákl. přenesená",J143,0)</f>
        <v>0</v>
      </c>
      <c r="BH143" s="190">
        <f>IF(N143="sníž. přenesená",J143,0)</f>
        <v>0</v>
      </c>
      <c r="BI143" s="190">
        <f>IF(N143="nulová",J143,0)</f>
        <v>0</v>
      </c>
      <c r="BJ143" s="18" t="s">
        <v>79</v>
      </c>
      <c r="BK143" s="190">
        <f>ROUND(I143*H143,2)</f>
        <v>0</v>
      </c>
      <c r="BL143" s="18" t="s">
        <v>184</v>
      </c>
      <c r="BM143" s="189" t="s">
        <v>469</v>
      </c>
    </row>
    <row r="144" spans="2:65" s="1" customFormat="1" ht="24" customHeight="1">
      <c r="B144" s="177"/>
      <c r="C144" s="178" t="s">
        <v>312</v>
      </c>
      <c r="D144" s="178" t="s">
        <v>179</v>
      </c>
      <c r="E144" s="179" t="s">
        <v>5021</v>
      </c>
      <c r="F144" s="180" t="s">
        <v>5022</v>
      </c>
      <c r="G144" s="181" t="s">
        <v>494</v>
      </c>
      <c r="H144" s="182">
        <v>75</v>
      </c>
      <c r="I144" s="183"/>
      <c r="J144" s="184">
        <f>ROUND(I144*H144,2)</f>
        <v>0</v>
      </c>
      <c r="K144" s="180" t="s">
        <v>3</v>
      </c>
      <c r="L144" s="37"/>
      <c r="M144" s="185" t="s">
        <v>3</v>
      </c>
      <c r="N144" s="186" t="s">
        <v>43</v>
      </c>
      <c r="O144" s="70"/>
      <c r="P144" s="187">
        <f>O144*H144</f>
        <v>0</v>
      </c>
      <c r="Q144" s="187">
        <v>0</v>
      </c>
      <c r="R144" s="187">
        <f>Q144*H144</f>
        <v>0</v>
      </c>
      <c r="S144" s="187">
        <v>0</v>
      </c>
      <c r="T144" s="188">
        <f>S144*H144</f>
        <v>0</v>
      </c>
      <c r="AR144" s="189" t="s">
        <v>184</v>
      </c>
      <c r="AT144" s="189" t="s">
        <v>179</v>
      </c>
      <c r="AU144" s="189" t="s">
        <v>81</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184</v>
      </c>
      <c r="BM144" s="189" t="s">
        <v>481</v>
      </c>
    </row>
    <row r="145" spans="2:65" s="1" customFormat="1" ht="24" customHeight="1">
      <c r="B145" s="177"/>
      <c r="C145" s="178" t="s">
        <v>317</v>
      </c>
      <c r="D145" s="178" t="s">
        <v>179</v>
      </c>
      <c r="E145" s="179" t="s">
        <v>5023</v>
      </c>
      <c r="F145" s="180" t="s">
        <v>5024</v>
      </c>
      <c r="G145" s="181" t="s">
        <v>494</v>
      </c>
      <c r="H145" s="182">
        <v>110</v>
      </c>
      <c r="I145" s="183"/>
      <c r="J145" s="184">
        <f>ROUND(I145*H145,2)</f>
        <v>0</v>
      </c>
      <c r="K145" s="180" t="s">
        <v>3</v>
      </c>
      <c r="L145" s="37"/>
      <c r="M145" s="185" t="s">
        <v>3</v>
      </c>
      <c r="N145" s="186" t="s">
        <v>43</v>
      </c>
      <c r="O145" s="70"/>
      <c r="P145" s="187">
        <f>O145*H145</f>
        <v>0</v>
      </c>
      <c r="Q145" s="187">
        <v>0</v>
      </c>
      <c r="R145" s="187">
        <f>Q145*H145</f>
        <v>0</v>
      </c>
      <c r="S145" s="187">
        <v>0</v>
      </c>
      <c r="T145" s="188">
        <f>S145*H145</f>
        <v>0</v>
      </c>
      <c r="AR145" s="189" t="s">
        <v>184</v>
      </c>
      <c r="AT145" s="189" t="s">
        <v>179</v>
      </c>
      <c r="AU145" s="189" t="s">
        <v>81</v>
      </c>
      <c r="AY145" s="18" t="s">
        <v>177</v>
      </c>
      <c r="BE145" s="190">
        <f>IF(N145="základní",J145,0)</f>
        <v>0</v>
      </c>
      <c r="BF145" s="190">
        <f>IF(N145="snížená",J145,0)</f>
        <v>0</v>
      </c>
      <c r="BG145" s="190">
        <f>IF(N145="zákl. přenesená",J145,0)</f>
        <v>0</v>
      </c>
      <c r="BH145" s="190">
        <f>IF(N145="sníž. přenesená",J145,0)</f>
        <v>0</v>
      </c>
      <c r="BI145" s="190">
        <f>IF(N145="nulová",J145,0)</f>
        <v>0</v>
      </c>
      <c r="BJ145" s="18" t="s">
        <v>79</v>
      </c>
      <c r="BK145" s="190">
        <f>ROUND(I145*H145,2)</f>
        <v>0</v>
      </c>
      <c r="BL145" s="18" t="s">
        <v>184</v>
      </c>
      <c r="BM145" s="189" t="s">
        <v>491</v>
      </c>
    </row>
    <row r="146" spans="2:65" s="1" customFormat="1" ht="16.5" customHeight="1">
      <c r="B146" s="177"/>
      <c r="C146" s="178" t="s">
        <v>322</v>
      </c>
      <c r="D146" s="178" t="s">
        <v>179</v>
      </c>
      <c r="E146" s="179" t="s">
        <v>5025</v>
      </c>
      <c r="F146" s="180" t="s">
        <v>5026</v>
      </c>
      <c r="G146" s="181" t="s">
        <v>494</v>
      </c>
      <c r="H146" s="182">
        <v>30</v>
      </c>
      <c r="I146" s="183"/>
      <c r="J146" s="184">
        <f>ROUND(I146*H146,2)</f>
        <v>0</v>
      </c>
      <c r="K146" s="180" t="s">
        <v>3</v>
      </c>
      <c r="L146" s="37"/>
      <c r="M146" s="185" t="s">
        <v>3</v>
      </c>
      <c r="N146" s="186" t="s">
        <v>43</v>
      </c>
      <c r="O146" s="70"/>
      <c r="P146" s="187">
        <f>O146*H146</f>
        <v>0</v>
      </c>
      <c r="Q146" s="187">
        <v>0</v>
      </c>
      <c r="R146" s="187">
        <f>Q146*H146</f>
        <v>0</v>
      </c>
      <c r="S146" s="187">
        <v>0</v>
      </c>
      <c r="T146" s="188">
        <f>S146*H146</f>
        <v>0</v>
      </c>
      <c r="AR146" s="189" t="s">
        <v>184</v>
      </c>
      <c r="AT146" s="189" t="s">
        <v>179</v>
      </c>
      <c r="AU146" s="189" t="s">
        <v>81</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184</v>
      </c>
      <c r="BM146" s="189" t="s">
        <v>504</v>
      </c>
    </row>
    <row r="147" spans="2:47" s="1" customFormat="1" ht="12">
      <c r="B147" s="37"/>
      <c r="D147" s="191" t="s">
        <v>3757</v>
      </c>
      <c r="F147" s="192" t="s">
        <v>5027</v>
      </c>
      <c r="I147" s="122"/>
      <c r="L147" s="37"/>
      <c r="M147" s="193"/>
      <c r="N147" s="70"/>
      <c r="O147" s="70"/>
      <c r="P147" s="70"/>
      <c r="Q147" s="70"/>
      <c r="R147" s="70"/>
      <c r="S147" s="70"/>
      <c r="T147" s="71"/>
      <c r="AT147" s="18" t="s">
        <v>3757</v>
      </c>
      <c r="AU147" s="18" t="s">
        <v>81</v>
      </c>
    </row>
    <row r="148" spans="2:65" s="1" customFormat="1" ht="16.5" customHeight="1">
      <c r="B148" s="177"/>
      <c r="C148" s="178" t="s">
        <v>327</v>
      </c>
      <c r="D148" s="178" t="s">
        <v>179</v>
      </c>
      <c r="E148" s="179" t="s">
        <v>5028</v>
      </c>
      <c r="F148" s="180" t="s">
        <v>5029</v>
      </c>
      <c r="G148" s="181" t="s">
        <v>261</v>
      </c>
      <c r="H148" s="182">
        <v>430</v>
      </c>
      <c r="I148" s="183"/>
      <c r="J148" s="184">
        <f>ROUND(I148*H148,2)</f>
        <v>0</v>
      </c>
      <c r="K148" s="180" t="s">
        <v>3</v>
      </c>
      <c r="L148" s="37"/>
      <c r="M148" s="185" t="s">
        <v>3</v>
      </c>
      <c r="N148" s="186" t="s">
        <v>43</v>
      </c>
      <c r="O148" s="70"/>
      <c r="P148" s="187">
        <f>O148*H148</f>
        <v>0</v>
      </c>
      <c r="Q148" s="187">
        <v>0</v>
      </c>
      <c r="R148" s="187">
        <f>Q148*H148</f>
        <v>0</v>
      </c>
      <c r="S148" s="187">
        <v>0</v>
      </c>
      <c r="T148" s="188">
        <f>S148*H148</f>
        <v>0</v>
      </c>
      <c r="AR148" s="189" t="s">
        <v>184</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184</v>
      </c>
      <c r="BM148" s="189" t="s">
        <v>516</v>
      </c>
    </row>
    <row r="149" spans="2:65" s="1" customFormat="1" ht="16.5" customHeight="1">
      <c r="B149" s="177"/>
      <c r="C149" s="178" t="s">
        <v>332</v>
      </c>
      <c r="D149" s="178" t="s">
        <v>179</v>
      </c>
      <c r="E149" s="179" t="s">
        <v>5030</v>
      </c>
      <c r="F149" s="180" t="s">
        <v>5031</v>
      </c>
      <c r="G149" s="181" t="s">
        <v>261</v>
      </c>
      <c r="H149" s="182">
        <v>6</v>
      </c>
      <c r="I149" s="183"/>
      <c r="J149" s="184">
        <f>ROUND(I149*H149,2)</f>
        <v>0</v>
      </c>
      <c r="K149" s="180" t="s">
        <v>3</v>
      </c>
      <c r="L149" s="37"/>
      <c r="M149" s="185" t="s">
        <v>3</v>
      </c>
      <c r="N149" s="186" t="s">
        <v>43</v>
      </c>
      <c r="O149" s="70"/>
      <c r="P149" s="187">
        <f>O149*H149</f>
        <v>0</v>
      </c>
      <c r="Q149" s="187">
        <v>0</v>
      </c>
      <c r="R149" s="187">
        <f>Q149*H149</f>
        <v>0</v>
      </c>
      <c r="S149" s="187">
        <v>0</v>
      </c>
      <c r="T149" s="188">
        <f>S149*H149</f>
        <v>0</v>
      </c>
      <c r="AR149" s="189" t="s">
        <v>184</v>
      </c>
      <c r="AT149" s="189" t="s">
        <v>179</v>
      </c>
      <c r="AU149" s="189" t="s">
        <v>81</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184</v>
      </c>
      <c r="BM149" s="189" t="s">
        <v>526</v>
      </c>
    </row>
    <row r="150" spans="2:65" s="1" customFormat="1" ht="16.5" customHeight="1">
      <c r="B150" s="177"/>
      <c r="C150" s="178" t="s">
        <v>337</v>
      </c>
      <c r="D150" s="178" t="s">
        <v>179</v>
      </c>
      <c r="E150" s="179" t="s">
        <v>5032</v>
      </c>
      <c r="F150" s="180" t="s">
        <v>5033</v>
      </c>
      <c r="G150" s="181" t="s">
        <v>261</v>
      </c>
      <c r="H150" s="182">
        <v>125</v>
      </c>
      <c r="I150" s="183"/>
      <c r="J150" s="184">
        <f>ROUND(I150*H150,2)</f>
        <v>0</v>
      </c>
      <c r="K150" s="180" t="s">
        <v>3</v>
      </c>
      <c r="L150" s="37"/>
      <c r="M150" s="185" t="s">
        <v>3</v>
      </c>
      <c r="N150" s="186" t="s">
        <v>43</v>
      </c>
      <c r="O150" s="70"/>
      <c r="P150" s="187">
        <f>O150*H150</f>
        <v>0</v>
      </c>
      <c r="Q150" s="187">
        <v>0</v>
      </c>
      <c r="R150" s="187">
        <f>Q150*H150</f>
        <v>0</v>
      </c>
      <c r="S150" s="187">
        <v>0</v>
      </c>
      <c r="T150" s="188">
        <f>S150*H150</f>
        <v>0</v>
      </c>
      <c r="AR150" s="189" t="s">
        <v>184</v>
      </c>
      <c r="AT150" s="189" t="s">
        <v>179</v>
      </c>
      <c r="AU150" s="189" t="s">
        <v>81</v>
      </c>
      <c r="AY150" s="18" t="s">
        <v>177</v>
      </c>
      <c r="BE150" s="190">
        <f>IF(N150="základní",J150,0)</f>
        <v>0</v>
      </c>
      <c r="BF150" s="190">
        <f>IF(N150="snížená",J150,0)</f>
        <v>0</v>
      </c>
      <c r="BG150" s="190">
        <f>IF(N150="zákl. přenesená",J150,0)</f>
        <v>0</v>
      </c>
      <c r="BH150" s="190">
        <f>IF(N150="sníž. přenesená",J150,0)</f>
        <v>0</v>
      </c>
      <c r="BI150" s="190">
        <f>IF(N150="nulová",J150,0)</f>
        <v>0</v>
      </c>
      <c r="BJ150" s="18" t="s">
        <v>79</v>
      </c>
      <c r="BK150" s="190">
        <f>ROUND(I150*H150,2)</f>
        <v>0</v>
      </c>
      <c r="BL150" s="18" t="s">
        <v>184</v>
      </c>
      <c r="BM150" s="189" t="s">
        <v>731</v>
      </c>
    </row>
    <row r="151" spans="2:65" s="1" customFormat="1" ht="16.5" customHeight="1">
      <c r="B151" s="177"/>
      <c r="C151" s="178" t="s">
        <v>346</v>
      </c>
      <c r="D151" s="178" t="s">
        <v>179</v>
      </c>
      <c r="E151" s="179" t="s">
        <v>5034</v>
      </c>
      <c r="F151" s="180" t="s">
        <v>5035</v>
      </c>
      <c r="G151" s="181" t="s">
        <v>3726</v>
      </c>
      <c r="H151" s="182">
        <v>2</v>
      </c>
      <c r="I151" s="183"/>
      <c r="J151" s="184">
        <f>ROUND(I151*H151,2)</f>
        <v>0</v>
      </c>
      <c r="K151" s="180" t="s">
        <v>3</v>
      </c>
      <c r="L151" s="37"/>
      <c r="M151" s="185" t="s">
        <v>3</v>
      </c>
      <c r="N151" s="186" t="s">
        <v>43</v>
      </c>
      <c r="O151" s="70"/>
      <c r="P151" s="187">
        <f>O151*H151</f>
        <v>0</v>
      </c>
      <c r="Q151" s="187">
        <v>0</v>
      </c>
      <c r="R151" s="187">
        <f>Q151*H151</f>
        <v>0</v>
      </c>
      <c r="S151" s="187">
        <v>0</v>
      </c>
      <c r="T151" s="188">
        <f>S151*H151</f>
        <v>0</v>
      </c>
      <c r="AR151" s="189" t="s">
        <v>184</v>
      </c>
      <c r="AT151" s="189" t="s">
        <v>179</v>
      </c>
      <c r="AU151" s="189" t="s">
        <v>81</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184</v>
      </c>
      <c r="BM151" s="189" t="s">
        <v>832</v>
      </c>
    </row>
    <row r="152" spans="2:63" s="11" customFormat="1" ht="25.9" customHeight="1">
      <c r="B152" s="164"/>
      <c r="D152" s="165" t="s">
        <v>71</v>
      </c>
      <c r="E152" s="166" t="s">
        <v>3967</v>
      </c>
      <c r="F152" s="166" t="s">
        <v>5036</v>
      </c>
      <c r="I152" s="167"/>
      <c r="J152" s="168">
        <f>BK152</f>
        <v>0</v>
      </c>
      <c r="L152" s="164"/>
      <c r="M152" s="169"/>
      <c r="N152" s="170"/>
      <c r="O152" s="170"/>
      <c r="P152" s="171">
        <f>P153</f>
        <v>0</v>
      </c>
      <c r="Q152" s="170"/>
      <c r="R152" s="171">
        <f>R153</f>
        <v>0</v>
      </c>
      <c r="S152" s="170"/>
      <c r="T152" s="172">
        <f>T153</f>
        <v>0</v>
      </c>
      <c r="AR152" s="165" t="s">
        <v>79</v>
      </c>
      <c r="AT152" s="173" t="s">
        <v>71</v>
      </c>
      <c r="AU152" s="173" t="s">
        <v>72</v>
      </c>
      <c r="AY152" s="165" t="s">
        <v>177</v>
      </c>
      <c r="BK152" s="174">
        <f>BK153</f>
        <v>0</v>
      </c>
    </row>
    <row r="153" spans="2:63" s="11" customFormat="1" ht="22.8" customHeight="1">
      <c r="B153" s="164"/>
      <c r="D153" s="165" t="s">
        <v>71</v>
      </c>
      <c r="E153" s="175" t="s">
        <v>4013</v>
      </c>
      <c r="F153" s="175" t="s">
        <v>5037</v>
      </c>
      <c r="I153" s="167"/>
      <c r="J153" s="176">
        <f>BK153</f>
        <v>0</v>
      </c>
      <c r="L153" s="164"/>
      <c r="M153" s="169"/>
      <c r="N153" s="170"/>
      <c r="O153" s="170"/>
      <c r="P153" s="171">
        <f>SUM(P154:P200)</f>
        <v>0</v>
      </c>
      <c r="Q153" s="170"/>
      <c r="R153" s="171">
        <f>SUM(R154:R200)</f>
        <v>0</v>
      </c>
      <c r="S153" s="170"/>
      <c r="T153" s="172">
        <f>SUM(T154:T200)</f>
        <v>0</v>
      </c>
      <c r="AR153" s="165" t="s">
        <v>79</v>
      </c>
      <c r="AT153" s="173" t="s">
        <v>71</v>
      </c>
      <c r="AU153" s="173" t="s">
        <v>79</v>
      </c>
      <c r="AY153" s="165" t="s">
        <v>177</v>
      </c>
      <c r="BK153" s="174">
        <f>SUM(BK154:BK200)</f>
        <v>0</v>
      </c>
    </row>
    <row r="154" spans="2:65" s="1" customFormat="1" ht="16.5" customHeight="1">
      <c r="B154" s="177"/>
      <c r="C154" s="178" t="s">
        <v>351</v>
      </c>
      <c r="D154" s="178" t="s">
        <v>179</v>
      </c>
      <c r="E154" s="179" t="s">
        <v>5038</v>
      </c>
      <c r="F154" s="180" t="s">
        <v>4969</v>
      </c>
      <c r="G154" s="181" t="s">
        <v>3930</v>
      </c>
      <c r="H154" s="182">
        <v>1</v>
      </c>
      <c r="I154" s="183"/>
      <c r="J154" s="184">
        <f>ROUND(I154*H154,2)</f>
        <v>0</v>
      </c>
      <c r="K154" s="180" t="s">
        <v>3</v>
      </c>
      <c r="L154" s="37"/>
      <c r="M154" s="185" t="s">
        <v>3</v>
      </c>
      <c r="N154" s="186" t="s">
        <v>43</v>
      </c>
      <c r="O154" s="70"/>
      <c r="P154" s="187">
        <f>O154*H154</f>
        <v>0</v>
      </c>
      <c r="Q154" s="187">
        <v>0</v>
      </c>
      <c r="R154" s="187">
        <f>Q154*H154</f>
        <v>0</v>
      </c>
      <c r="S154" s="187">
        <v>0</v>
      </c>
      <c r="T154" s="188">
        <f>S154*H154</f>
        <v>0</v>
      </c>
      <c r="AR154" s="189" t="s">
        <v>184</v>
      </c>
      <c r="AT154" s="189" t="s">
        <v>179</v>
      </c>
      <c r="AU154" s="189" t="s">
        <v>81</v>
      </c>
      <c r="AY154" s="18" t="s">
        <v>177</v>
      </c>
      <c r="BE154" s="190">
        <f>IF(N154="základní",J154,0)</f>
        <v>0</v>
      </c>
      <c r="BF154" s="190">
        <f>IF(N154="snížená",J154,0)</f>
        <v>0</v>
      </c>
      <c r="BG154" s="190">
        <f>IF(N154="zákl. přenesená",J154,0)</f>
        <v>0</v>
      </c>
      <c r="BH154" s="190">
        <f>IF(N154="sníž. přenesená",J154,0)</f>
        <v>0</v>
      </c>
      <c r="BI154" s="190">
        <f>IF(N154="nulová",J154,0)</f>
        <v>0</v>
      </c>
      <c r="BJ154" s="18" t="s">
        <v>79</v>
      </c>
      <c r="BK154" s="190">
        <f>ROUND(I154*H154,2)</f>
        <v>0</v>
      </c>
      <c r="BL154" s="18" t="s">
        <v>184</v>
      </c>
      <c r="BM154" s="189" t="s">
        <v>841</v>
      </c>
    </row>
    <row r="155" spans="2:47" s="1" customFormat="1" ht="12">
      <c r="B155" s="37"/>
      <c r="D155" s="191" t="s">
        <v>3757</v>
      </c>
      <c r="F155" s="192" t="s">
        <v>5039</v>
      </c>
      <c r="I155" s="122"/>
      <c r="L155" s="37"/>
      <c r="M155" s="193"/>
      <c r="N155" s="70"/>
      <c r="O155" s="70"/>
      <c r="P155" s="70"/>
      <c r="Q155" s="70"/>
      <c r="R155" s="70"/>
      <c r="S155" s="70"/>
      <c r="T155" s="71"/>
      <c r="AT155" s="18" t="s">
        <v>3757</v>
      </c>
      <c r="AU155" s="18" t="s">
        <v>81</v>
      </c>
    </row>
    <row r="156" spans="2:65" s="1" customFormat="1" ht="16.5" customHeight="1">
      <c r="B156" s="177"/>
      <c r="C156" s="178" t="s">
        <v>360</v>
      </c>
      <c r="D156" s="178" t="s">
        <v>179</v>
      </c>
      <c r="E156" s="179" t="s">
        <v>5040</v>
      </c>
      <c r="F156" s="180" t="s">
        <v>5041</v>
      </c>
      <c r="G156" s="181" t="s">
        <v>3930</v>
      </c>
      <c r="H156" s="182">
        <v>4</v>
      </c>
      <c r="I156" s="183"/>
      <c r="J156" s="184">
        <f>ROUND(I156*H156,2)</f>
        <v>0</v>
      </c>
      <c r="K156" s="180" t="s">
        <v>3</v>
      </c>
      <c r="L156" s="37"/>
      <c r="M156" s="185" t="s">
        <v>3</v>
      </c>
      <c r="N156" s="186" t="s">
        <v>43</v>
      </c>
      <c r="O156" s="70"/>
      <c r="P156" s="187">
        <f>O156*H156</f>
        <v>0</v>
      </c>
      <c r="Q156" s="187">
        <v>0</v>
      </c>
      <c r="R156" s="187">
        <f>Q156*H156</f>
        <v>0</v>
      </c>
      <c r="S156" s="187">
        <v>0</v>
      </c>
      <c r="T156" s="188">
        <f>S156*H156</f>
        <v>0</v>
      </c>
      <c r="AR156" s="189" t="s">
        <v>184</v>
      </c>
      <c r="AT156" s="189" t="s">
        <v>179</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184</v>
      </c>
      <c r="BM156" s="189" t="s">
        <v>851</v>
      </c>
    </row>
    <row r="157" spans="2:47" s="1" customFormat="1" ht="12">
      <c r="B157" s="37"/>
      <c r="D157" s="191" t="s">
        <v>3757</v>
      </c>
      <c r="F157" s="192" t="s">
        <v>5042</v>
      </c>
      <c r="I157" s="122"/>
      <c r="L157" s="37"/>
      <c r="M157" s="193"/>
      <c r="N157" s="70"/>
      <c r="O157" s="70"/>
      <c r="P157" s="70"/>
      <c r="Q157" s="70"/>
      <c r="R157" s="70"/>
      <c r="S157" s="70"/>
      <c r="T157" s="71"/>
      <c r="AT157" s="18" t="s">
        <v>3757</v>
      </c>
      <c r="AU157" s="18" t="s">
        <v>81</v>
      </c>
    </row>
    <row r="158" spans="2:65" s="1" customFormat="1" ht="16.5" customHeight="1">
      <c r="B158" s="177"/>
      <c r="C158" s="178" t="s">
        <v>368</v>
      </c>
      <c r="D158" s="178" t="s">
        <v>179</v>
      </c>
      <c r="E158" s="179" t="s">
        <v>5043</v>
      </c>
      <c r="F158" s="180" t="s">
        <v>5044</v>
      </c>
      <c r="G158" s="181" t="s">
        <v>3930</v>
      </c>
      <c r="H158" s="182">
        <v>2</v>
      </c>
      <c r="I158" s="183"/>
      <c r="J158" s="184">
        <f>ROUND(I158*H158,2)</f>
        <v>0</v>
      </c>
      <c r="K158" s="180" t="s">
        <v>3</v>
      </c>
      <c r="L158" s="37"/>
      <c r="M158" s="185" t="s">
        <v>3</v>
      </c>
      <c r="N158" s="186" t="s">
        <v>43</v>
      </c>
      <c r="O158" s="70"/>
      <c r="P158" s="187">
        <f>O158*H158</f>
        <v>0</v>
      </c>
      <c r="Q158" s="187">
        <v>0</v>
      </c>
      <c r="R158" s="187">
        <f>Q158*H158</f>
        <v>0</v>
      </c>
      <c r="S158" s="187">
        <v>0</v>
      </c>
      <c r="T158" s="188">
        <f>S158*H158</f>
        <v>0</v>
      </c>
      <c r="AR158" s="189" t="s">
        <v>184</v>
      </c>
      <c r="AT158" s="189" t="s">
        <v>179</v>
      </c>
      <c r="AU158" s="189" t="s">
        <v>81</v>
      </c>
      <c r="AY158" s="18" t="s">
        <v>177</v>
      </c>
      <c r="BE158" s="190">
        <f>IF(N158="základní",J158,0)</f>
        <v>0</v>
      </c>
      <c r="BF158" s="190">
        <f>IF(N158="snížená",J158,0)</f>
        <v>0</v>
      </c>
      <c r="BG158" s="190">
        <f>IF(N158="zákl. přenesená",J158,0)</f>
        <v>0</v>
      </c>
      <c r="BH158" s="190">
        <f>IF(N158="sníž. přenesená",J158,0)</f>
        <v>0</v>
      </c>
      <c r="BI158" s="190">
        <f>IF(N158="nulová",J158,0)</f>
        <v>0</v>
      </c>
      <c r="BJ158" s="18" t="s">
        <v>79</v>
      </c>
      <c r="BK158" s="190">
        <f>ROUND(I158*H158,2)</f>
        <v>0</v>
      </c>
      <c r="BL158" s="18" t="s">
        <v>184</v>
      </c>
      <c r="BM158" s="189" t="s">
        <v>861</v>
      </c>
    </row>
    <row r="159" spans="2:47" s="1" customFormat="1" ht="12">
      <c r="B159" s="37"/>
      <c r="D159" s="191" t="s">
        <v>3757</v>
      </c>
      <c r="F159" s="192" t="s">
        <v>5045</v>
      </c>
      <c r="I159" s="122"/>
      <c r="L159" s="37"/>
      <c r="M159" s="193"/>
      <c r="N159" s="70"/>
      <c r="O159" s="70"/>
      <c r="P159" s="70"/>
      <c r="Q159" s="70"/>
      <c r="R159" s="70"/>
      <c r="S159" s="70"/>
      <c r="T159" s="71"/>
      <c r="AT159" s="18" t="s">
        <v>3757</v>
      </c>
      <c r="AU159" s="18" t="s">
        <v>81</v>
      </c>
    </row>
    <row r="160" spans="2:65" s="1" customFormat="1" ht="16.5" customHeight="1">
      <c r="B160" s="177"/>
      <c r="C160" s="178" t="s">
        <v>383</v>
      </c>
      <c r="D160" s="178" t="s">
        <v>179</v>
      </c>
      <c r="E160" s="179" t="s">
        <v>5046</v>
      </c>
      <c r="F160" s="180" t="s">
        <v>5047</v>
      </c>
      <c r="G160" s="181" t="s">
        <v>3930</v>
      </c>
      <c r="H160" s="182">
        <v>6</v>
      </c>
      <c r="I160" s="183"/>
      <c r="J160" s="184">
        <f>ROUND(I160*H160,2)</f>
        <v>0</v>
      </c>
      <c r="K160" s="180" t="s">
        <v>3</v>
      </c>
      <c r="L160" s="37"/>
      <c r="M160" s="185" t="s">
        <v>3</v>
      </c>
      <c r="N160" s="186" t="s">
        <v>43</v>
      </c>
      <c r="O160" s="70"/>
      <c r="P160" s="187">
        <f>O160*H160</f>
        <v>0</v>
      </c>
      <c r="Q160" s="187">
        <v>0</v>
      </c>
      <c r="R160" s="187">
        <f>Q160*H160</f>
        <v>0</v>
      </c>
      <c r="S160" s="187">
        <v>0</v>
      </c>
      <c r="T160" s="188">
        <f>S160*H160</f>
        <v>0</v>
      </c>
      <c r="AR160" s="189" t="s">
        <v>184</v>
      </c>
      <c r="AT160" s="189" t="s">
        <v>179</v>
      </c>
      <c r="AU160" s="189" t="s">
        <v>81</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184</v>
      </c>
      <c r="BM160" s="189" t="s">
        <v>875</v>
      </c>
    </row>
    <row r="161" spans="2:47" s="1" customFormat="1" ht="12">
      <c r="B161" s="37"/>
      <c r="D161" s="191" t="s">
        <v>3757</v>
      </c>
      <c r="F161" s="192" t="s">
        <v>4976</v>
      </c>
      <c r="I161" s="122"/>
      <c r="L161" s="37"/>
      <c r="M161" s="193"/>
      <c r="N161" s="70"/>
      <c r="O161" s="70"/>
      <c r="P161" s="70"/>
      <c r="Q161" s="70"/>
      <c r="R161" s="70"/>
      <c r="S161" s="70"/>
      <c r="T161" s="71"/>
      <c r="AT161" s="18" t="s">
        <v>3757</v>
      </c>
      <c r="AU161" s="18" t="s">
        <v>81</v>
      </c>
    </row>
    <row r="162" spans="2:65" s="1" customFormat="1" ht="16.5" customHeight="1">
      <c r="B162" s="177"/>
      <c r="C162" s="178" t="s">
        <v>391</v>
      </c>
      <c r="D162" s="178" t="s">
        <v>179</v>
      </c>
      <c r="E162" s="179" t="s">
        <v>5048</v>
      </c>
      <c r="F162" s="180" t="s">
        <v>5049</v>
      </c>
      <c r="G162" s="181" t="s">
        <v>3930</v>
      </c>
      <c r="H162" s="182">
        <v>1</v>
      </c>
      <c r="I162" s="183"/>
      <c r="J162" s="184">
        <f>ROUND(I162*H162,2)</f>
        <v>0</v>
      </c>
      <c r="K162" s="180" t="s">
        <v>3</v>
      </c>
      <c r="L162" s="37"/>
      <c r="M162" s="185" t="s">
        <v>3</v>
      </c>
      <c r="N162" s="186" t="s">
        <v>43</v>
      </c>
      <c r="O162" s="70"/>
      <c r="P162" s="187">
        <f>O162*H162</f>
        <v>0</v>
      </c>
      <c r="Q162" s="187">
        <v>0</v>
      </c>
      <c r="R162" s="187">
        <f>Q162*H162</f>
        <v>0</v>
      </c>
      <c r="S162" s="187">
        <v>0</v>
      </c>
      <c r="T162" s="188">
        <f>S162*H162</f>
        <v>0</v>
      </c>
      <c r="AR162" s="189" t="s">
        <v>184</v>
      </c>
      <c r="AT162" s="189" t="s">
        <v>179</v>
      </c>
      <c r="AU162" s="189" t="s">
        <v>81</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184</v>
      </c>
      <c r="BM162" s="189" t="s">
        <v>895</v>
      </c>
    </row>
    <row r="163" spans="2:47" s="1" customFormat="1" ht="12">
      <c r="B163" s="37"/>
      <c r="D163" s="191" t="s">
        <v>3757</v>
      </c>
      <c r="F163" s="192" t="s">
        <v>4976</v>
      </c>
      <c r="I163" s="122"/>
      <c r="L163" s="37"/>
      <c r="M163" s="193"/>
      <c r="N163" s="70"/>
      <c r="O163" s="70"/>
      <c r="P163" s="70"/>
      <c r="Q163" s="70"/>
      <c r="R163" s="70"/>
      <c r="S163" s="70"/>
      <c r="T163" s="71"/>
      <c r="AT163" s="18" t="s">
        <v>3757</v>
      </c>
      <c r="AU163" s="18" t="s">
        <v>81</v>
      </c>
    </row>
    <row r="164" spans="2:65" s="1" customFormat="1" ht="16.5" customHeight="1">
      <c r="B164" s="177"/>
      <c r="C164" s="178" t="s">
        <v>397</v>
      </c>
      <c r="D164" s="178" t="s">
        <v>179</v>
      </c>
      <c r="E164" s="179" t="s">
        <v>5050</v>
      </c>
      <c r="F164" s="180" t="s">
        <v>5051</v>
      </c>
      <c r="G164" s="181" t="s">
        <v>3930</v>
      </c>
      <c r="H164" s="182">
        <v>2</v>
      </c>
      <c r="I164" s="183"/>
      <c r="J164" s="184">
        <f>ROUND(I164*H164,2)</f>
        <v>0</v>
      </c>
      <c r="K164" s="180" t="s">
        <v>3</v>
      </c>
      <c r="L164" s="37"/>
      <c r="M164" s="185" t="s">
        <v>3</v>
      </c>
      <c r="N164" s="186" t="s">
        <v>43</v>
      </c>
      <c r="O164" s="70"/>
      <c r="P164" s="187">
        <f>O164*H164</f>
        <v>0</v>
      </c>
      <c r="Q164" s="187">
        <v>0</v>
      </c>
      <c r="R164" s="187">
        <f>Q164*H164</f>
        <v>0</v>
      </c>
      <c r="S164" s="187">
        <v>0</v>
      </c>
      <c r="T164" s="188">
        <f>S164*H164</f>
        <v>0</v>
      </c>
      <c r="AR164" s="189" t="s">
        <v>184</v>
      </c>
      <c r="AT164" s="189" t="s">
        <v>179</v>
      </c>
      <c r="AU164" s="189" t="s">
        <v>81</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184</v>
      </c>
      <c r="BM164" s="189" t="s">
        <v>914</v>
      </c>
    </row>
    <row r="165" spans="2:47" s="1" customFormat="1" ht="12">
      <c r="B165" s="37"/>
      <c r="D165" s="191" t="s">
        <v>3757</v>
      </c>
      <c r="F165" s="192" t="s">
        <v>4976</v>
      </c>
      <c r="I165" s="122"/>
      <c r="L165" s="37"/>
      <c r="M165" s="193"/>
      <c r="N165" s="70"/>
      <c r="O165" s="70"/>
      <c r="P165" s="70"/>
      <c r="Q165" s="70"/>
      <c r="R165" s="70"/>
      <c r="S165" s="70"/>
      <c r="T165" s="71"/>
      <c r="AT165" s="18" t="s">
        <v>3757</v>
      </c>
      <c r="AU165" s="18" t="s">
        <v>81</v>
      </c>
    </row>
    <row r="166" spans="2:65" s="1" customFormat="1" ht="16.5" customHeight="1">
      <c r="B166" s="177"/>
      <c r="C166" s="178" t="s">
        <v>413</v>
      </c>
      <c r="D166" s="178" t="s">
        <v>179</v>
      </c>
      <c r="E166" s="179" t="s">
        <v>5052</v>
      </c>
      <c r="F166" s="180" t="s">
        <v>5053</v>
      </c>
      <c r="G166" s="181" t="s">
        <v>3930</v>
      </c>
      <c r="H166" s="182">
        <v>13</v>
      </c>
      <c r="I166" s="183"/>
      <c r="J166" s="184">
        <f>ROUND(I166*H166,2)</f>
        <v>0</v>
      </c>
      <c r="K166" s="180" t="s">
        <v>3</v>
      </c>
      <c r="L166" s="37"/>
      <c r="M166" s="185" t="s">
        <v>3</v>
      </c>
      <c r="N166" s="186" t="s">
        <v>43</v>
      </c>
      <c r="O166" s="70"/>
      <c r="P166" s="187">
        <f>O166*H166</f>
        <v>0</v>
      </c>
      <c r="Q166" s="187">
        <v>0</v>
      </c>
      <c r="R166" s="187">
        <f>Q166*H166</f>
        <v>0</v>
      </c>
      <c r="S166" s="187">
        <v>0</v>
      </c>
      <c r="T166" s="188">
        <f>S166*H166</f>
        <v>0</v>
      </c>
      <c r="AR166" s="189" t="s">
        <v>184</v>
      </c>
      <c r="AT166" s="189" t="s">
        <v>179</v>
      </c>
      <c r="AU166" s="189" t="s">
        <v>81</v>
      </c>
      <c r="AY166" s="18" t="s">
        <v>177</v>
      </c>
      <c r="BE166" s="190">
        <f>IF(N166="základní",J166,0)</f>
        <v>0</v>
      </c>
      <c r="BF166" s="190">
        <f>IF(N166="snížená",J166,0)</f>
        <v>0</v>
      </c>
      <c r="BG166" s="190">
        <f>IF(N166="zákl. přenesená",J166,0)</f>
        <v>0</v>
      </c>
      <c r="BH166" s="190">
        <f>IF(N166="sníž. přenesená",J166,0)</f>
        <v>0</v>
      </c>
      <c r="BI166" s="190">
        <f>IF(N166="nulová",J166,0)</f>
        <v>0</v>
      </c>
      <c r="BJ166" s="18" t="s">
        <v>79</v>
      </c>
      <c r="BK166" s="190">
        <f>ROUND(I166*H166,2)</f>
        <v>0</v>
      </c>
      <c r="BL166" s="18" t="s">
        <v>184</v>
      </c>
      <c r="BM166" s="189" t="s">
        <v>932</v>
      </c>
    </row>
    <row r="167" spans="2:47" s="1" customFormat="1" ht="12">
      <c r="B167" s="37"/>
      <c r="D167" s="191" t="s">
        <v>3757</v>
      </c>
      <c r="F167" s="192" t="s">
        <v>4979</v>
      </c>
      <c r="I167" s="122"/>
      <c r="L167" s="37"/>
      <c r="M167" s="193"/>
      <c r="N167" s="70"/>
      <c r="O167" s="70"/>
      <c r="P167" s="70"/>
      <c r="Q167" s="70"/>
      <c r="R167" s="70"/>
      <c r="S167" s="70"/>
      <c r="T167" s="71"/>
      <c r="AT167" s="18" t="s">
        <v>3757</v>
      </c>
      <c r="AU167" s="18" t="s">
        <v>81</v>
      </c>
    </row>
    <row r="168" spans="2:65" s="1" customFormat="1" ht="16.5" customHeight="1">
      <c r="B168" s="177"/>
      <c r="C168" s="178" t="s">
        <v>433</v>
      </c>
      <c r="D168" s="178" t="s">
        <v>179</v>
      </c>
      <c r="E168" s="179" t="s">
        <v>5054</v>
      </c>
      <c r="F168" s="180" t="s">
        <v>4978</v>
      </c>
      <c r="G168" s="181" t="s">
        <v>3930</v>
      </c>
      <c r="H168" s="182">
        <v>4</v>
      </c>
      <c r="I168" s="183"/>
      <c r="J168" s="184">
        <f>ROUND(I168*H168,2)</f>
        <v>0</v>
      </c>
      <c r="K168" s="180" t="s">
        <v>3</v>
      </c>
      <c r="L168" s="37"/>
      <c r="M168" s="185" t="s">
        <v>3</v>
      </c>
      <c r="N168" s="186" t="s">
        <v>43</v>
      </c>
      <c r="O168" s="70"/>
      <c r="P168" s="187">
        <f>O168*H168</f>
        <v>0</v>
      </c>
      <c r="Q168" s="187">
        <v>0</v>
      </c>
      <c r="R168" s="187">
        <f>Q168*H168</f>
        <v>0</v>
      </c>
      <c r="S168" s="187">
        <v>0</v>
      </c>
      <c r="T168" s="188">
        <f>S168*H168</f>
        <v>0</v>
      </c>
      <c r="AR168" s="189" t="s">
        <v>184</v>
      </c>
      <c r="AT168" s="189" t="s">
        <v>179</v>
      </c>
      <c r="AU168" s="189" t="s">
        <v>81</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184</v>
      </c>
      <c r="BM168" s="189" t="s">
        <v>944</v>
      </c>
    </row>
    <row r="169" spans="2:47" s="1" customFormat="1" ht="12">
      <c r="B169" s="37"/>
      <c r="D169" s="191" t="s">
        <v>3757</v>
      </c>
      <c r="F169" s="192" t="s">
        <v>4979</v>
      </c>
      <c r="I169" s="122"/>
      <c r="L169" s="37"/>
      <c r="M169" s="193"/>
      <c r="N169" s="70"/>
      <c r="O169" s="70"/>
      <c r="P169" s="70"/>
      <c r="Q169" s="70"/>
      <c r="R169" s="70"/>
      <c r="S169" s="70"/>
      <c r="T169" s="71"/>
      <c r="AT169" s="18" t="s">
        <v>3757</v>
      </c>
      <c r="AU169" s="18" t="s">
        <v>81</v>
      </c>
    </row>
    <row r="170" spans="2:65" s="1" customFormat="1" ht="16.5" customHeight="1">
      <c r="B170" s="177"/>
      <c r="C170" s="178" t="s">
        <v>438</v>
      </c>
      <c r="D170" s="178" t="s">
        <v>179</v>
      </c>
      <c r="E170" s="179" t="s">
        <v>5055</v>
      </c>
      <c r="F170" s="180" t="s">
        <v>4981</v>
      </c>
      <c r="G170" s="181" t="s">
        <v>3930</v>
      </c>
      <c r="H170" s="182">
        <v>2</v>
      </c>
      <c r="I170" s="183"/>
      <c r="J170" s="184">
        <f>ROUND(I170*H170,2)</f>
        <v>0</v>
      </c>
      <c r="K170" s="180" t="s">
        <v>3</v>
      </c>
      <c r="L170" s="37"/>
      <c r="M170" s="185" t="s">
        <v>3</v>
      </c>
      <c r="N170" s="186" t="s">
        <v>43</v>
      </c>
      <c r="O170" s="70"/>
      <c r="P170" s="187">
        <f>O170*H170</f>
        <v>0</v>
      </c>
      <c r="Q170" s="187">
        <v>0</v>
      </c>
      <c r="R170" s="187">
        <f>Q170*H170</f>
        <v>0</v>
      </c>
      <c r="S170" s="187">
        <v>0</v>
      </c>
      <c r="T170" s="188">
        <f>S170*H170</f>
        <v>0</v>
      </c>
      <c r="AR170" s="189" t="s">
        <v>184</v>
      </c>
      <c r="AT170" s="189" t="s">
        <v>179</v>
      </c>
      <c r="AU170" s="189" t="s">
        <v>81</v>
      </c>
      <c r="AY170" s="18" t="s">
        <v>177</v>
      </c>
      <c r="BE170" s="190">
        <f>IF(N170="základní",J170,0)</f>
        <v>0</v>
      </c>
      <c r="BF170" s="190">
        <f>IF(N170="snížená",J170,0)</f>
        <v>0</v>
      </c>
      <c r="BG170" s="190">
        <f>IF(N170="zákl. přenesená",J170,0)</f>
        <v>0</v>
      </c>
      <c r="BH170" s="190">
        <f>IF(N170="sníž. přenesená",J170,0)</f>
        <v>0</v>
      </c>
      <c r="BI170" s="190">
        <f>IF(N170="nulová",J170,0)</f>
        <v>0</v>
      </c>
      <c r="BJ170" s="18" t="s">
        <v>79</v>
      </c>
      <c r="BK170" s="190">
        <f>ROUND(I170*H170,2)</f>
        <v>0</v>
      </c>
      <c r="BL170" s="18" t="s">
        <v>184</v>
      </c>
      <c r="BM170" s="189" t="s">
        <v>959</v>
      </c>
    </row>
    <row r="171" spans="2:47" s="1" customFormat="1" ht="12">
      <c r="B171" s="37"/>
      <c r="D171" s="191" t="s">
        <v>3757</v>
      </c>
      <c r="F171" s="192" t="s">
        <v>4979</v>
      </c>
      <c r="I171" s="122"/>
      <c r="L171" s="37"/>
      <c r="M171" s="193"/>
      <c r="N171" s="70"/>
      <c r="O171" s="70"/>
      <c r="P171" s="70"/>
      <c r="Q171" s="70"/>
      <c r="R171" s="70"/>
      <c r="S171" s="70"/>
      <c r="T171" s="71"/>
      <c r="AT171" s="18" t="s">
        <v>3757</v>
      </c>
      <c r="AU171" s="18" t="s">
        <v>81</v>
      </c>
    </row>
    <row r="172" spans="2:65" s="1" customFormat="1" ht="16.5" customHeight="1">
      <c r="B172" s="177"/>
      <c r="C172" s="178" t="s">
        <v>444</v>
      </c>
      <c r="D172" s="178" t="s">
        <v>179</v>
      </c>
      <c r="E172" s="179" t="s">
        <v>5056</v>
      </c>
      <c r="F172" s="180" t="s">
        <v>5057</v>
      </c>
      <c r="G172" s="181" t="s">
        <v>3930</v>
      </c>
      <c r="H172" s="182">
        <v>14</v>
      </c>
      <c r="I172" s="183"/>
      <c r="J172" s="184">
        <f>ROUND(I172*H172,2)</f>
        <v>0</v>
      </c>
      <c r="K172" s="180" t="s">
        <v>3</v>
      </c>
      <c r="L172" s="37"/>
      <c r="M172" s="185" t="s">
        <v>3</v>
      </c>
      <c r="N172" s="186" t="s">
        <v>43</v>
      </c>
      <c r="O172" s="70"/>
      <c r="P172" s="187">
        <f>O172*H172</f>
        <v>0</v>
      </c>
      <c r="Q172" s="187">
        <v>0</v>
      </c>
      <c r="R172" s="187">
        <f>Q172*H172</f>
        <v>0</v>
      </c>
      <c r="S172" s="187">
        <v>0</v>
      </c>
      <c r="T172" s="188">
        <f>S172*H172</f>
        <v>0</v>
      </c>
      <c r="AR172" s="189" t="s">
        <v>184</v>
      </c>
      <c r="AT172" s="189" t="s">
        <v>179</v>
      </c>
      <c r="AU172" s="189" t="s">
        <v>81</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184</v>
      </c>
      <c r="BM172" s="189" t="s">
        <v>969</v>
      </c>
    </row>
    <row r="173" spans="2:47" s="1" customFormat="1" ht="12">
      <c r="B173" s="37"/>
      <c r="D173" s="191" t="s">
        <v>3757</v>
      </c>
      <c r="F173" s="192" t="s">
        <v>4984</v>
      </c>
      <c r="I173" s="122"/>
      <c r="L173" s="37"/>
      <c r="M173" s="193"/>
      <c r="N173" s="70"/>
      <c r="O173" s="70"/>
      <c r="P173" s="70"/>
      <c r="Q173" s="70"/>
      <c r="R173" s="70"/>
      <c r="S173" s="70"/>
      <c r="T173" s="71"/>
      <c r="AT173" s="18" t="s">
        <v>3757</v>
      </c>
      <c r="AU173" s="18" t="s">
        <v>81</v>
      </c>
    </row>
    <row r="174" spans="2:65" s="1" customFormat="1" ht="16.5" customHeight="1">
      <c r="B174" s="177"/>
      <c r="C174" s="178" t="s">
        <v>450</v>
      </c>
      <c r="D174" s="178" t="s">
        <v>179</v>
      </c>
      <c r="E174" s="179" t="s">
        <v>5058</v>
      </c>
      <c r="F174" s="180" t="s">
        <v>4983</v>
      </c>
      <c r="G174" s="181" t="s">
        <v>3930</v>
      </c>
      <c r="H174" s="182">
        <v>4</v>
      </c>
      <c r="I174" s="183"/>
      <c r="J174" s="184">
        <f>ROUND(I174*H174,2)</f>
        <v>0</v>
      </c>
      <c r="K174" s="180" t="s">
        <v>3</v>
      </c>
      <c r="L174" s="37"/>
      <c r="M174" s="185" t="s">
        <v>3</v>
      </c>
      <c r="N174" s="186" t="s">
        <v>43</v>
      </c>
      <c r="O174" s="70"/>
      <c r="P174" s="187">
        <f>O174*H174</f>
        <v>0</v>
      </c>
      <c r="Q174" s="187">
        <v>0</v>
      </c>
      <c r="R174" s="187">
        <f>Q174*H174</f>
        <v>0</v>
      </c>
      <c r="S174" s="187">
        <v>0</v>
      </c>
      <c r="T174" s="188">
        <f>S174*H174</f>
        <v>0</v>
      </c>
      <c r="AR174" s="189" t="s">
        <v>184</v>
      </c>
      <c r="AT174" s="189" t="s">
        <v>179</v>
      </c>
      <c r="AU174" s="189" t="s">
        <v>81</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184</v>
      </c>
      <c r="BM174" s="189" t="s">
        <v>978</v>
      </c>
    </row>
    <row r="175" spans="2:47" s="1" customFormat="1" ht="12">
      <c r="B175" s="37"/>
      <c r="D175" s="191" t="s">
        <v>3757</v>
      </c>
      <c r="F175" s="192" t="s">
        <v>4984</v>
      </c>
      <c r="I175" s="122"/>
      <c r="L175" s="37"/>
      <c r="M175" s="193"/>
      <c r="N175" s="70"/>
      <c r="O175" s="70"/>
      <c r="P175" s="70"/>
      <c r="Q175" s="70"/>
      <c r="R175" s="70"/>
      <c r="S175" s="70"/>
      <c r="T175" s="71"/>
      <c r="AT175" s="18" t="s">
        <v>3757</v>
      </c>
      <c r="AU175" s="18" t="s">
        <v>81</v>
      </c>
    </row>
    <row r="176" spans="2:65" s="1" customFormat="1" ht="16.5" customHeight="1">
      <c r="B176" s="177"/>
      <c r="C176" s="178" t="s">
        <v>456</v>
      </c>
      <c r="D176" s="178" t="s">
        <v>179</v>
      </c>
      <c r="E176" s="179" t="s">
        <v>5059</v>
      </c>
      <c r="F176" s="180" t="s">
        <v>5060</v>
      </c>
      <c r="G176" s="181" t="s">
        <v>3930</v>
      </c>
      <c r="H176" s="182">
        <v>2</v>
      </c>
      <c r="I176" s="183"/>
      <c r="J176" s="184">
        <f>ROUND(I176*H176,2)</f>
        <v>0</v>
      </c>
      <c r="K176" s="180" t="s">
        <v>3</v>
      </c>
      <c r="L176" s="37"/>
      <c r="M176" s="185" t="s">
        <v>3</v>
      </c>
      <c r="N176" s="186" t="s">
        <v>43</v>
      </c>
      <c r="O176" s="70"/>
      <c r="P176" s="187">
        <f>O176*H176</f>
        <v>0</v>
      </c>
      <c r="Q176" s="187">
        <v>0</v>
      </c>
      <c r="R176" s="187">
        <f>Q176*H176</f>
        <v>0</v>
      </c>
      <c r="S176" s="187">
        <v>0</v>
      </c>
      <c r="T176" s="188">
        <f>S176*H176</f>
        <v>0</v>
      </c>
      <c r="AR176" s="189" t="s">
        <v>184</v>
      </c>
      <c r="AT176" s="189" t="s">
        <v>179</v>
      </c>
      <c r="AU176" s="189" t="s">
        <v>81</v>
      </c>
      <c r="AY176" s="18" t="s">
        <v>177</v>
      </c>
      <c r="BE176" s="190">
        <f>IF(N176="základní",J176,0)</f>
        <v>0</v>
      </c>
      <c r="BF176" s="190">
        <f>IF(N176="snížená",J176,0)</f>
        <v>0</v>
      </c>
      <c r="BG176" s="190">
        <f>IF(N176="zákl. přenesená",J176,0)</f>
        <v>0</v>
      </c>
      <c r="BH176" s="190">
        <f>IF(N176="sníž. přenesená",J176,0)</f>
        <v>0</v>
      </c>
      <c r="BI176" s="190">
        <f>IF(N176="nulová",J176,0)</f>
        <v>0</v>
      </c>
      <c r="BJ176" s="18" t="s">
        <v>79</v>
      </c>
      <c r="BK176" s="190">
        <f>ROUND(I176*H176,2)</f>
        <v>0</v>
      </c>
      <c r="BL176" s="18" t="s">
        <v>184</v>
      </c>
      <c r="BM176" s="189" t="s">
        <v>989</v>
      </c>
    </row>
    <row r="177" spans="2:47" s="1" customFormat="1" ht="12">
      <c r="B177" s="37"/>
      <c r="D177" s="191" t="s">
        <v>3757</v>
      </c>
      <c r="F177" s="192" t="s">
        <v>4987</v>
      </c>
      <c r="I177" s="122"/>
      <c r="L177" s="37"/>
      <c r="M177" s="193"/>
      <c r="N177" s="70"/>
      <c r="O177" s="70"/>
      <c r="P177" s="70"/>
      <c r="Q177" s="70"/>
      <c r="R177" s="70"/>
      <c r="S177" s="70"/>
      <c r="T177" s="71"/>
      <c r="AT177" s="18" t="s">
        <v>3757</v>
      </c>
      <c r="AU177" s="18" t="s">
        <v>81</v>
      </c>
    </row>
    <row r="178" spans="2:65" s="1" customFormat="1" ht="16.5" customHeight="1">
      <c r="B178" s="177"/>
      <c r="C178" s="178" t="s">
        <v>460</v>
      </c>
      <c r="D178" s="178" t="s">
        <v>179</v>
      </c>
      <c r="E178" s="179" t="s">
        <v>5061</v>
      </c>
      <c r="F178" s="180" t="s">
        <v>5062</v>
      </c>
      <c r="G178" s="181" t="s">
        <v>3930</v>
      </c>
      <c r="H178" s="182">
        <v>2</v>
      </c>
      <c r="I178" s="183"/>
      <c r="J178" s="184">
        <f>ROUND(I178*H178,2)</f>
        <v>0</v>
      </c>
      <c r="K178" s="180" t="s">
        <v>3</v>
      </c>
      <c r="L178" s="37"/>
      <c r="M178" s="185" t="s">
        <v>3</v>
      </c>
      <c r="N178" s="186" t="s">
        <v>43</v>
      </c>
      <c r="O178" s="70"/>
      <c r="P178" s="187">
        <f>O178*H178</f>
        <v>0</v>
      </c>
      <c r="Q178" s="187">
        <v>0</v>
      </c>
      <c r="R178" s="187">
        <f>Q178*H178</f>
        <v>0</v>
      </c>
      <c r="S178" s="187">
        <v>0</v>
      </c>
      <c r="T178" s="188">
        <f>S178*H178</f>
        <v>0</v>
      </c>
      <c r="AR178" s="189" t="s">
        <v>184</v>
      </c>
      <c r="AT178" s="189" t="s">
        <v>179</v>
      </c>
      <c r="AU178" s="189" t="s">
        <v>81</v>
      </c>
      <c r="AY178" s="18" t="s">
        <v>177</v>
      </c>
      <c r="BE178" s="190">
        <f>IF(N178="základní",J178,0)</f>
        <v>0</v>
      </c>
      <c r="BF178" s="190">
        <f>IF(N178="snížená",J178,0)</f>
        <v>0</v>
      </c>
      <c r="BG178" s="190">
        <f>IF(N178="zákl. přenesená",J178,0)</f>
        <v>0</v>
      </c>
      <c r="BH178" s="190">
        <f>IF(N178="sníž. přenesená",J178,0)</f>
        <v>0</v>
      </c>
      <c r="BI178" s="190">
        <f>IF(N178="nulová",J178,0)</f>
        <v>0</v>
      </c>
      <c r="BJ178" s="18" t="s">
        <v>79</v>
      </c>
      <c r="BK178" s="190">
        <f>ROUND(I178*H178,2)</f>
        <v>0</v>
      </c>
      <c r="BL178" s="18" t="s">
        <v>184</v>
      </c>
      <c r="BM178" s="189" t="s">
        <v>1001</v>
      </c>
    </row>
    <row r="179" spans="2:47" s="1" customFormat="1" ht="12">
      <c r="B179" s="37"/>
      <c r="D179" s="191" t="s">
        <v>3757</v>
      </c>
      <c r="F179" s="192" t="s">
        <v>4987</v>
      </c>
      <c r="I179" s="122"/>
      <c r="L179" s="37"/>
      <c r="M179" s="193"/>
      <c r="N179" s="70"/>
      <c r="O179" s="70"/>
      <c r="P179" s="70"/>
      <c r="Q179" s="70"/>
      <c r="R179" s="70"/>
      <c r="S179" s="70"/>
      <c r="T179" s="71"/>
      <c r="AT179" s="18" t="s">
        <v>3757</v>
      </c>
      <c r="AU179" s="18" t="s">
        <v>81</v>
      </c>
    </row>
    <row r="180" spans="2:65" s="1" customFormat="1" ht="16.5" customHeight="1">
      <c r="B180" s="177"/>
      <c r="C180" s="178" t="s">
        <v>465</v>
      </c>
      <c r="D180" s="178" t="s">
        <v>179</v>
      </c>
      <c r="E180" s="179" t="s">
        <v>5063</v>
      </c>
      <c r="F180" s="180" t="s">
        <v>5064</v>
      </c>
      <c r="G180" s="181" t="s">
        <v>3930</v>
      </c>
      <c r="H180" s="182">
        <v>4</v>
      </c>
      <c r="I180" s="183"/>
      <c r="J180" s="184">
        <f>ROUND(I180*H180,2)</f>
        <v>0</v>
      </c>
      <c r="K180" s="180" t="s">
        <v>3</v>
      </c>
      <c r="L180" s="37"/>
      <c r="M180" s="185" t="s">
        <v>3</v>
      </c>
      <c r="N180" s="186" t="s">
        <v>43</v>
      </c>
      <c r="O180" s="70"/>
      <c r="P180" s="187">
        <f>O180*H180</f>
        <v>0</v>
      </c>
      <c r="Q180" s="187">
        <v>0</v>
      </c>
      <c r="R180" s="187">
        <f>Q180*H180</f>
        <v>0</v>
      </c>
      <c r="S180" s="187">
        <v>0</v>
      </c>
      <c r="T180" s="188">
        <f>S180*H180</f>
        <v>0</v>
      </c>
      <c r="AR180" s="189" t="s">
        <v>184</v>
      </c>
      <c r="AT180" s="189" t="s">
        <v>179</v>
      </c>
      <c r="AU180" s="189" t="s">
        <v>81</v>
      </c>
      <c r="AY180" s="18" t="s">
        <v>177</v>
      </c>
      <c r="BE180" s="190">
        <f>IF(N180="základní",J180,0)</f>
        <v>0</v>
      </c>
      <c r="BF180" s="190">
        <f>IF(N180="snížená",J180,0)</f>
        <v>0</v>
      </c>
      <c r="BG180" s="190">
        <f>IF(N180="zákl. přenesená",J180,0)</f>
        <v>0</v>
      </c>
      <c r="BH180" s="190">
        <f>IF(N180="sníž. přenesená",J180,0)</f>
        <v>0</v>
      </c>
      <c r="BI180" s="190">
        <f>IF(N180="nulová",J180,0)</f>
        <v>0</v>
      </c>
      <c r="BJ180" s="18" t="s">
        <v>79</v>
      </c>
      <c r="BK180" s="190">
        <f>ROUND(I180*H180,2)</f>
        <v>0</v>
      </c>
      <c r="BL180" s="18" t="s">
        <v>184</v>
      </c>
      <c r="BM180" s="189" t="s">
        <v>1011</v>
      </c>
    </row>
    <row r="181" spans="2:47" s="1" customFormat="1" ht="12">
      <c r="B181" s="37"/>
      <c r="D181" s="191" t="s">
        <v>3757</v>
      </c>
      <c r="F181" s="192" t="s">
        <v>4987</v>
      </c>
      <c r="I181" s="122"/>
      <c r="L181" s="37"/>
      <c r="M181" s="193"/>
      <c r="N181" s="70"/>
      <c r="O181" s="70"/>
      <c r="P181" s="70"/>
      <c r="Q181" s="70"/>
      <c r="R181" s="70"/>
      <c r="S181" s="70"/>
      <c r="T181" s="71"/>
      <c r="AT181" s="18" t="s">
        <v>3757</v>
      </c>
      <c r="AU181" s="18" t="s">
        <v>81</v>
      </c>
    </row>
    <row r="182" spans="2:65" s="1" customFormat="1" ht="16.5" customHeight="1">
      <c r="B182" s="177"/>
      <c r="C182" s="178" t="s">
        <v>469</v>
      </c>
      <c r="D182" s="178" t="s">
        <v>179</v>
      </c>
      <c r="E182" s="179" t="s">
        <v>5065</v>
      </c>
      <c r="F182" s="180" t="s">
        <v>5066</v>
      </c>
      <c r="G182" s="181" t="s">
        <v>3930</v>
      </c>
      <c r="H182" s="182">
        <v>1</v>
      </c>
      <c r="I182" s="183"/>
      <c r="J182" s="184">
        <f>ROUND(I182*H182,2)</f>
        <v>0</v>
      </c>
      <c r="K182" s="180" t="s">
        <v>3</v>
      </c>
      <c r="L182" s="37"/>
      <c r="M182" s="185" t="s">
        <v>3</v>
      </c>
      <c r="N182" s="186" t="s">
        <v>43</v>
      </c>
      <c r="O182" s="70"/>
      <c r="P182" s="187">
        <f>O182*H182</f>
        <v>0</v>
      </c>
      <c r="Q182" s="187">
        <v>0</v>
      </c>
      <c r="R182" s="187">
        <f>Q182*H182</f>
        <v>0</v>
      </c>
      <c r="S182" s="187">
        <v>0</v>
      </c>
      <c r="T182" s="188">
        <f>S182*H182</f>
        <v>0</v>
      </c>
      <c r="AR182" s="189" t="s">
        <v>184</v>
      </c>
      <c r="AT182" s="189" t="s">
        <v>179</v>
      </c>
      <c r="AU182" s="189" t="s">
        <v>81</v>
      </c>
      <c r="AY182" s="18" t="s">
        <v>177</v>
      </c>
      <c r="BE182" s="190">
        <f>IF(N182="základní",J182,0)</f>
        <v>0</v>
      </c>
      <c r="BF182" s="190">
        <f>IF(N182="snížená",J182,0)</f>
        <v>0</v>
      </c>
      <c r="BG182" s="190">
        <f>IF(N182="zákl. přenesená",J182,0)</f>
        <v>0</v>
      </c>
      <c r="BH182" s="190">
        <f>IF(N182="sníž. přenesená",J182,0)</f>
        <v>0</v>
      </c>
      <c r="BI182" s="190">
        <f>IF(N182="nulová",J182,0)</f>
        <v>0</v>
      </c>
      <c r="BJ182" s="18" t="s">
        <v>79</v>
      </c>
      <c r="BK182" s="190">
        <f>ROUND(I182*H182,2)</f>
        <v>0</v>
      </c>
      <c r="BL182" s="18" t="s">
        <v>184</v>
      </c>
      <c r="BM182" s="189" t="s">
        <v>1020</v>
      </c>
    </row>
    <row r="183" spans="2:47" s="1" customFormat="1" ht="12">
      <c r="B183" s="37"/>
      <c r="D183" s="191" t="s">
        <v>3757</v>
      </c>
      <c r="F183" s="192" t="s">
        <v>4992</v>
      </c>
      <c r="I183" s="122"/>
      <c r="L183" s="37"/>
      <c r="M183" s="193"/>
      <c r="N183" s="70"/>
      <c r="O183" s="70"/>
      <c r="P183" s="70"/>
      <c r="Q183" s="70"/>
      <c r="R183" s="70"/>
      <c r="S183" s="70"/>
      <c r="T183" s="71"/>
      <c r="AT183" s="18" t="s">
        <v>3757</v>
      </c>
      <c r="AU183" s="18" t="s">
        <v>81</v>
      </c>
    </row>
    <row r="184" spans="2:65" s="1" customFormat="1" ht="16.5" customHeight="1">
      <c r="B184" s="177"/>
      <c r="C184" s="178" t="s">
        <v>474</v>
      </c>
      <c r="D184" s="178" t="s">
        <v>179</v>
      </c>
      <c r="E184" s="179" t="s">
        <v>5067</v>
      </c>
      <c r="F184" s="180" t="s">
        <v>5068</v>
      </c>
      <c r="G184" s="181" t="s">
        <v>3930</v>
      </c>
      <c r="H184" s="182">
        <v>1</v>
      </c>
      <c r="I184" s="183"/>
      <c r="J184" s="184">
        <f>ROUND(I184*H184,2)</f>
        <v>0</v>
      </c>
      <c r="K184" s="180" t="s">
        <v>3</v>
      </c>
      <c r="L184" s="37"/>
      <c r="M184" s="185" t="s">
        <v>3</v>
      </c>
      <c r="N184" s="186" t="s">
        <v>43</v>
      </c>
      <c r="O184" s="70"/>
      <c r="P184" s="187">
        <f>O184*H184</f>
        <v>0</v>
      </c>
      <c r="Q184" s="187">
        <v>0</v>
      </c>
      <c r="R184" s="187">
        <f>Q184*H184</f>
        <v>0</v>
      </c>
      <c r="S184" s="187">
        <v>0</v>
      </c>
      <c r="T184" s="188">
        <f>S184*H184</f>
        <v>0</v>
      </c>
      <c r="AR184" s="189" t="s">
        <v>184</v>
      </c>
      <c r="AT184" s="189" t="s">
        <v>179</v>
      </c>
      <c r="AU184" s="189" t="s">
        <v>81</v>
      </c>
      <c r="AY184" s="18" t="s">
        <v>177</v>
      </c>
      <c r="BE184" s="190">
        <f>IF(N184="základní",J184,0)</f>
        <v>0</v>
      </c>
      <c r="BF184" s="190">
        <f>IF(N184="snížená",J184,0)</f>
        <v>0</v>
      </c>
      <c r="BG184" s="190">
        <f>IF(N184="zákl. přenesená",J184,0)</f>
        <v>0</v>
      </c>
      <c r="BH184" s="190">
        <f>IF(N184="sníž. přenesená",J184,0)</f>
        <v>0</v>
      </c>
      <c r="BI184" s="190">
        <f>IF(N184="nulová",J184,0)</f>
        <v>0</v>
      </c>
      <c r="BJ184" s="18" t="s">
        <v>79</v>
      </c>
      <c r="BK184" s="190">
        <f>ROUND(I184*H184,2)</f>
        <v>0</v>
      </c>
      <c r="BL184" s="18" t="s">
        <v>184</v>
      </c>
      <c r="BM184" s="189" t="s">
        <v>1033</v>
      </c>
    </row>
    <row r="185" spans="2:47" s="1" customFormat="1" ht="12">
      <c r="B185" s="37"/>
      <c r="D185" s="191" t="s">
        <v>3757</v>
      </c>
      <c r="F185" s="192" t="s">
        <v>5001</v>
      </c>
      <c r="I185" s="122"/>
      <c r="L185" s="37"/>
      <c r="M185" s="193"/>
      <c r="N185" s="70"/>
      <c r="O185" s="70"/>
      <c r="P185" s="70"/>
      <c r="Q185" s="70"/>
      <c r="R185" s="70"/>
      <c r="S185" s="70"/>
      <c r="T185" s="71"/>
      <c r="AT185" s="18" t="s">
        <v>3757</v>
      </c>
      <c r="AU185" s="18" t="s">
        <v>81</v>
      </c>
    </row>
    <row r="186" spans="2:65" s="1" customFormat="1" ht="16.5" customHeight="1">
      <c r="B186" s="177"/>
      <c r="C186" s="178" t="s">
        <v>481</v>
      </c>
      <c r="D186" s="178" t="s">
        <v>179</v>
      </c>
      <c r="E186" s="179" t="s">
        <v>5069</v>
      </c>
      <c r="F186" s="180" t="s">
        <v>5070</v>
      </c>
      <c r="G186" s="181" t="s">
        <v>3930</v>
      </c>
      <c r="H186" s="182">
        <v>1</v>
      </c>
      <c r="I186" s="183"/>
      <c r="J186" s="184">
        <f>ROUND(I186*H186,2)</f>
        <v>0</v>
      </c>
      <c r="K186" s="180" t="s">
        <v>3</v>
      </c>
      <c r="L186" s="37"/>
      <c r="M186" s="185" t="s">
        <v>3</v>
      </c>
      <c r="N186" s="186" t="s">
        <v>43</v>
      </c>
      <c r="O186" s="70"/>
      <c r="P186" s="187">
        <f>O186*H186</f>
        <v>0</v>
      </c>
      <c r="Q186" s="187">
        <v>0</v>
      </c>
      <c r="R186" s="187">
        <f>Q186*H186</f>
        <v>0</v>
      </c>
      <c r="S186" s="187">
        <v>0</v>
      </c>
      <c r="T186" s="188">
        <f>S186*H186</f>
        <v>0</v>
      </c>
      <c r="AR186" s="189" t="s">
        <v>184</v>
      </c>
      <c r="AT186" s="189" t="s">
        <v>179</v>
      </c>
      <c r="AU186" s="189" t="s">
        <v>81</v>
      </c>
      <c r="AY186" s="18" t="s">
        <v>177</v>
      </c>
      <c r="BE186" s="190">
        <f>IF(N186="základní",J186,0)</f>
        <v>0</v>
      </c>
      <c r="BF186" s="190">
        <f>IF(N186="snížená",J186,0)</f>
        <v>0</v>
      </c>
      <c r="BG186" s="190">
        <f>IF(N186="zákl. přenesená",J186,0)</f>
        <v>0</v>
      </c>
      <c r="BH186" s="190">
        <f>IF(N186="sníž. přenesená",J186,0)</f>
        <v>0</v>
      </c>
      <c r="BI186" s="190">
        <f>IF(N186="nulová",J186,0)</f>
        <v>0</v>
      </c>
      <c r="BJ186" s="18" t="s">
        <v>79</v>
      </c>
      <c r="BK186" s="190">
        <f>ROUND(I186*H186,2)</f>
        <v>0</v>
      </c>
      <c r="BL186" s="18" t="s">
        <v>184</v>
      </c>
      <c r="BM186" s="189" t="s">
        <v>1044</v>
      </c>
    </row>
    <row r="187" spans="2:47" s="1" customFormat="1" ht="12">
      <c r="B187" s="37"/>
      <c r="D187" s="191" t="s">
        <v>3757</v>
      </c>
      <c r="F187" s="192" t="s">
        <v>5001</v>
      </c>
      <c r="I187" s="122"/>
      <c r="L187" s="37"/>
      <c r="M187" s="193"/>
      <c r="N187" s="70"/>
      <c r="O187" s="70"/>
      <c r="P187" s="70"/>
      <c r="Q187" s="70"/>
      <c r="R187" s="70"/>
      <c r="S187" s="70"/>
      <c r="T187" s="71"/>
      <c r="AT187" s="18" t="s">
        <v>3757</v>
      </c>
      <c r="AU187" s="18" t="s">
        <v>81</v>
      </c>
    </row>
    <row r="188" spans="2:65" s="1" customFormat="1" ht="16.5" customHeight="1">
      <c r="B188" s="177"/>
      <c r="C188" s="178" t="s">
        <v>486</v>
      </c>
      <c r="D188" s="178" t="s">
        <v>179</v>
      </c>
      <c r="E188" s="179" t="s">
        <v>5071</v>
      </c>
      <c r="F188" s="180" t="s">
        <v>5006</v>
      </c>
      <c r="G188" s="181" t="s">
        <v>3</v>
      </c>
      <c r="H188" s="182">
        <v>0</v>
      </c>
      <c r="I188" s="183"/>
      <c r="J188" s="184">
        <f>ROUND(I188*H188,2)</f>
        <v>0</v>
      </c>
      <c r="K188" s="180" t="s">
        <v>3</v>
      </c>
      <c r="L188" s="37"/>
      <c r="M188" s="185" t="s">
        <v>3</v>
      </c>
      <c r="N188" s="186" t="s">
        <v>43</v>
      </c>
      <c r="O188" s="70"/>
      <c r="P188" s="187">
        <f>O188*H188</f>
        <v>0</v>
      </c>
      <c r="Q188" s="187">
        <v>0</v>
      </c>
      <c r="R188" s="187">
        <f>Q188*H188</f>
        <v>0</v>
      </c>
      <c r="S188" s="187">
        <v>0</v>
      </c>
      <c r="T188" s="188">
        <f>S188*H188</f>
        <v>0</v>
      </c>
      <c r="AR188" s="189" t="s">
        <v>184</v>
      </c>
      <c r="AT188" s="189" t="s">
        <v>179</v>
      </c>
      <c r="AU188" s="189" t="s">
        <v>81</v>
      </c>
      <c r="AY188" s="18" t="s">
        <v>177</v>
      </c>
      <c r="BE188" s="190">
        <f>IF(N188="základní",J188,0)</f>
        <v>0</v>
      </c>
      <c r="BF188" s="190">
        <f>IF(N188="snížená",J188,0)</f>
        <v>0</v>
      </c>
      <c r="BG188" s="190">
        <f>IF(N188="zákl. přenesená",J188,0)</f>
        <v>0</v>
      </c>
      <c r="BH188" s="190">
        <f>IF(N188="sníž. přenesená",J188,0)</f>
        <v>0</v>
      </c>
      <c r="BI188" s="190">
        <f>IF(N188="nulová",J188,0)</f>
        <v>0</v>
      </c>
      <c r="BJ188" s="18" t="s">
        <v>79</v>
      </c>
      <c r="BK188" s="190">
        <f>ROUND(I188*H188,2)</f>
        <v>0</v>
      </c>
      <c r="BL188" s="18" t="s">
        <v>184</v>
      </c>
      <c r="BM188" s="189" t="s">
        <v>1054</v>
      </c>
    </row>
    <row r="189" spans="2:65" s="1" customFormat="1" ht="16.5" customHeight="1">
      <c r="B189" s="177"/>
      <c r="C189" s="178" t="s">
        <v>491</v>
      </c>
      <c r="D189" s="178" t="s">
        <v>179</v>
      </c>
      <c r="E189" s="179" t="s">
        <v>5072</v>
      </c>
      <c r="F189" s="180" t="s">
        <v>5073</v>
      </c>
      <c r="G189" s="181" t="s">
        <v>494</v>
      </c>
      <c r="H189" s="182">
        <v>11</v>
      </c>
      <c r="I189" s="183"/>
      <c r="J189" s="184">
        <f>ROUND(I189*H189,2)</f>
        <v>0</v>
      </c>
      <c r="K189" s="180" t="s">
        <v>3</v>
      </c>
      <c r="L189" s="37"/>
      <c r="M189" s="185" t="s">
        <v>3</v>
      </c>
      <c r="N189" s="186" t="s">
        <v>43</v>
      </c>
      <c r="O189" s="70"/>
      <c r="P189" s="187">
        <f>O189*H189</f>
        <v>0</v>
      </c>
      <c r="Q189" s="187">
        <v>0</v>
      </c>
      <c r="R189" s="187">
        <f>Q189*H189</f>
        <v>0</v>
      </c>
      <c r="S189" s="187">
        <v>0</v>
      </c>
      <c r="T189" s="188">
        <f>S189*H189</f>
        <v>0</v>
      </c>
      <c r="AR189" s="189" t="s">
        <v>184</v>
      </c>
      <c r="AT189" s="189" t="s">
        <v>179</v>
      </c>
      <c r="AU189" s="189" t="s">
        <v>81</v>
      </c>
      <c r="AY189" s="18" t="s">
        <v>177</v>
      </c>
      <c r="BE189" s="190">
        <f>IF(N189="základní",J189,0)</f>
        <v>0</v>
      </c>
      <c r="BF189" s="190">
        <f>IF(N189="snížená",J189,0)</f>
        <v>0</v>
      </c>
      <c r="BG189" s="190">
        <f>IF(N189="zákl. přenesená",J189,0)</f>
        <v>0</v>
      </c>
      <c r="BH189" s="190">
        <f>IF(N189="sníž. přenesená",J189,0)</f>
        <v>0</v>
      </c>
      <c r="BI189" s="190">
        <f>IF(N189="nulová",J189,0)</f>
        <v>0</v>
      </c>
      <c r="BJ189" s="18" t="s">
        <v>79</v>
      </c>
      <c r="BK189" s="190">
        <f>ROUND(I189*H189,2)</f>
        <v>0</v>
      </c>
      <c r="BL189" s="18" t="s">
        <v>184</v>
      </c>
      <c r="BM189" s="189" t="s">
        <v>1062</v>
      </c>
    </row>
    <row r="190" spans="2:65" s="1" customFormat="1" ht="16.5" customHeight="1">
      <c r="B190" s="177"/>
      <c r="C190" s="178" t="s">
        <v>498</v>
      </c>
      <c r="D190" s="178" t="s">
        <v>179</v>
      </c>
      <c r="E190" s="179" t="s">
        <v>5074</v>
      </c>
      <c r="F190" s="180" t="s">
        <v>5075</v>
      </c>
      <c r="G190" s="181" t="s">
        <v>494</v>
      </c>
      <c r="H190" s="182">
        <v>23</v>
      </c>
      <c r="I190" s="183"/>
      <c r="J190" s="184">
        <f>ROUND(I190*H190,2)</f>
        <v>0</v>
      </c>
      <c r="K190" s="180" t="s">
        <v>3</v>
      </c>
      <c r="L190" s="37"/>
      <c r="M190" s="185" t="s">
        <v>3</v>
      </c>
      <c r="N190" s="186" t="s">
        <v>43</v>
      </c>
      <c r="O190" s="70"/>
      <c r="P190" s="187">
        <f>O190*H190</f>
        <v>0</v>
      </c>
      <c r="Q190" s="187">
        <v>0</v>
      </c>
      <c r="R190" s="187">
        <f>Q190*H190</f>
        <v>0</v>
      </c>
      <c r="S190" s="187">
        <v>0</v>
      </c>
      <c r="T190" s="188">
        <f>S190*H190</f>
        <v>0</v>
      </c>
      <c r="AR190" s="189" t="s">
        <v>184</v>
      </c>
      <c r="AT190" s="189" t="s">
        <v>179</v>
      </c>
      <c r="AU190" s="189" t="s">
        <v>81</v>
      </c>
      <c r="AY190" s="18" t="s">
        <v>177</v>
      </c>
      <c r="BE190" s="190">
        <f>IF(N190="základní",J190,0)</f>
        <v>0</v>
      </c>
      <c r="BF190" s="190">
        <f>IF(N190="snížená",J190,0)</f>
        <v>0</v>
      </c>
      <c r="BG190" s="190">
        <f>IF(N190="zákl. přenesená",J190,0)</f>
        <v>0</v>
      </c>
      <c r="BH190" s="190">
        <f>IF(N190="sníž. přenesená",J190,0)</f>
        <v>0</v>
      </c>
      <c r="BI190" s="190">
        <f>IF(N190="nulová",J190,0)</f>
        <v>0</v>
      </c>
      <c r="BJ190" s="18" t="s">
        <v>79</v>
      </c>
      <c r="BK190" s="190">
        <f>ROUND(I190*H190,2)</f>
        <v>0</v>
      </c>
      <c r="BL190" s="18" t="s">
        <v>184</v>
      </c>
      <c r="BM190" s="189" t="s">
        <v>1085</v>
      </c>
    </row>
    <row r="191" spans="2:65" s="1" customFormat="1" ht="16.5" customHeight="1">
      <c r="B191" s="177"/>
      <c r="C191" s="178" t="s">
        <v>504</v>
      </c>
      <c r="D191" s="178" t="s">
        <v>179</v>
      </c>
      <c r="E191" s="179" t="s">
        <v>5076</v>
      </c>
      <c r="F191" s="180" t="s">
        <v>5077</v>
      </c>
      <c r="G191" s="181" t="s">
        <v>494</v>
      </c>
      <c r="H191" s="182">
        <v>3</v>
      </c>
      <c r="I191" s="183"/>
      <c r="J191" s="184">
        <f>ROUND(I191*H191,2)</f>
        <v>0</v>
      </c>
      <c r="K191" s="180" t="s">
        <v>3</v>
      </c>
      <c r="L191" s="37"/>
      <c r="M191" s="185" t="s">
        <v>3</v>
      </c>
      <c r="N191" s="186" t="s">
        <v>43</v>
      </c>
      <c r="O191" s="70"/>
      <c r="P191" s="187">
        <f>O191*H191</f>
        <v>0</v>
      </c>
      <c r="Q191" s="187">
        <v>0</v>
      </c>
      <c r="R191" s="187">
        <f>Q191*H191</f>
        <v>0</v>
      </c>
      <c r="S191" s="187">
        <v>0</v>
      </c>
      <c r="T191" s="188">
        <f>S191*H191</f>
        <v>0</v>
      </c>
      <c r="AR191" s="189" t="s">
        <v>184</v>
      </c>
      <c r="AT191" s="189" t="s">
        <v>179</v>
      </c>
      <c r="AU191" s="189" t="s">
        <v>81</v>
      </c>
      <c r="AY191" s="18" t="s">
        <v>177</v>
      </c>
      <c r="BE191" s="190">
        <f>IF(N191="základní",J191,0)</f>
        <v>0</v>
      </c>
      <c r="BF191" s="190">
        <f>IF(N191="snížená",J191,0)</f>
        <v>0</v>
      </c>
      <c r="BG191" s="190">
        <f>IF(N191="zákl. přenesená",J191,0)</f>
        <v>0</v>
      </c>
      <c r="BH191" s="190">
        <f>IF(N191="sníž. přenesená",J191,0)</f>
        <v>0</v>
      </c>
      <c r="BI191" s="190">
        <f>IF(N191="nulová",J191,0)</f>
        <v>0</v>
      </c>
      <c r="BJ191" s="18" t="s">
        <v>79</v>
      </c>
      <c r="BK191" s="190">
        <f>ROUND(I191*H191,2)</f>
        <v>0</v>
      </c>
      <c r="BL191" s="18" t="s">
        <v>184</v>
      </c>
      <c r="BM191" s="189" t="s">
        <v>1095</v>
      </c>
    </row>
    <row r="192" spans="2:65" s="1" customFormat="1" ht="16.5" customHeight="1">
      <c r="B192" s="177"/>
      <c r="C192" s="178" t="s">
        <v>510</v>
      </c>
      <c r="D192" s="178" t="s">
        <v>179</v>
      </c>
      <c r="E192" s="179" t="s">
        <v>5078</v>
      </c>
      <c r="F192" s="180" t="s">
        <v>5079</v>
      </c>
      <c r="G192" s="181" t="s">
        <v>494</v>
      </c>
      <c r="H192" s="182">
        <v>6</v>
      </c>
      <c r="I192" s="183"/>
      <c r="J192" s="184">
        <f>ROUND(I192*H192,2)</f>
        <v>0</v>
      </c>
      <c r="K192" s="180" t="s">
        <v>3</v>
      </c>
      <c r="L192" s="37"/>
      <c r="M192" s="185" t="s">
        <v>3</v>
      </c>
      <c r="N192" s="186" t="s">
        <v>43</v>
      </c>
      <c r="O192" s="70"/>
      <c r="P192" s="187">
        <f>O192*H192</f>
        <v>0</v>
      </c>
      <c r="Q192" s="187">
        <v>0</v>
      </c>
      <c r="R192" s="187">
        <f>Q192*H192</f>
        <v>0</v>
      </c>
      <c r="S192" s="187">
        <v>0</v>
      </c>
      <c r="T192" s="188">
        <f>S192*H192</f>
        <v>0</v>
      </c>
      <c r="AR192" s="189" t="s">
        <v>184</v>
      </c>
      <c r="AT192" s="189" t="s">
        <v>179</v>
      </c>
      <c r="AU192" s="189" t="s">
        <v>81</v>
      </c>
      <c r="AY192" s="18" t="s">
        <v>177</v>
      </c>
      <c r="BE192" s="190">
        <f>IF(N192="základní",J192,0)</f>
        <v>0</v>
      </c>
      <c r="BF192" s="190">
        <f>IF(N192="snížená",J192,0)</f>
        <v>0</v>
      </c>
      <c r="BG192" s="190">
        <f>IF(N192="zákl. přenesená",J192,0)</f>
        <v>0</v>
      </c>
      <c r="BH192" s="190">
        <f>IF(N192="sníž. přenesená",J192,0)</f>
        <v>0</v>
      </c>
      <c r="BI192" s="190">
        <f>IF(N192="nulová",J192,0)</f>
        <v>0</v>
      </c>
      <c r="BJ192" s="18" t="s">
        <v>79</v>
      </c>
      <c r="BK192" s="190">
        <f>ROUND(I192*H192,2)</f>
        <v>0</v>
      </c>
      <c r="BL192" s="18" t="s">
        <v>184</v>
      </c>
      <c r="BM192" s="189" t="s">
        <v>1107</v>
      </c>
    </row>
    <row r="193" spans="2:65" s="1" customFormat="1" ht="24" customHeight="1">
      <c r="B193" s="177"/>
      <c r="C193" s="178" t="s">
        <v>516</v>
      </c>
      <c r="D193" s="178" t="s">
        <v>179</v>
      </c>
      <c r="E193" s="179" t="s">
        <v>5080</v>
      </c>
      <c r="F193" s="180" t="s">
        <v>5014</v>
      </c>
      <c r="G193" s="181" t="s">
        <v>3</v>
      </c>
      <c r="H193" s="182">
        <v>0</v>
      </c>
      <c r="I193" s="183"/>
      <c r="J193" s="184">
        <f>ROUND(I193*H193,2)</f>
        <v>0</v>
      </c>
      <c r="K193" s="180" t="s">
        <v>3</v>
      </c>
      <c r="L193" s="37"/>
      <c r="M193" s="185" t="s">
        <v>3</v>
      </c>
      <c r="N193" s="186" t="s">
        <v>43</v>
      </c>
      <c r="O193" s="70"/>
      <c r="P193" s="187">
        <f>O193*H193</f>
        <v>0</v>
      </c>
      <c r="Q193" s="187">
        <v>0</v>
      </c>
      <c r="R193" s="187">
        <f>Q193*H193</f>
        <v>0</v>
      </c>
      <c r="S193" s="187">
        <v>0</v>
      </c>
      <c r="T193" s="188">
        <f>S193*H193</f>
        <v>0</v>
      </c>
      <c r="AR193" s="189" t="s">
        <v>184</v>
      </c>
      <c r="AT193" s="189" t="s">
        <v>179</v>
      </c>
      <c r="AU193" s="189" t="s">
        <v>81</v>
      </c>
      <c r="AY193" s="18" t="s">
        <v>177</v>
      </c>
      <c r="BE193" s="190">
        <f>IF(N193="základní",J193,0)</f>
        <v>0</v>
      </c>
      <c r="BF193" s="190">
        <f>IF(N193="snížená",J193,0)</f>
        <v>0</v>
      </c>
      <c r="BG193" s="190">
        <f>IF(N193="zákl. přenesená",J193,0)</f>
        <v>0</v>
      </c>
      <c r="BH193" s="190">
        <f>IF(N193="sníž. přenesená",J193,0)</f>
        <v>0</v>
      </c>
      <c r="BI193" s="190">
        <f>IF(N193="nulová",J193,0)</f>
        <v>0</v>
      </c>
      <c r="BJ193" s="18" t="s">
        <v>79</v>
      </c>
      <c r="BK193" s="190">
        <f>ROUND(I193*H193,2)</f>
        <v>0</v>
      </c>
      <c r="BL193" s="18" t="s">
        <v>184</v>
      </c>
      <c r="BM193" s="189" t="s">
        <v>1118</v>
      </c>
    </row>
    <row r="194" spans="2:65" s="1" customFormat="1" ht="24" customHeight="1">
      <c r="B194" s="177"/>
      <c r="C194" s="178" t="s">
        <v>521</v>
      </c>
      <c r="D194" s="178" t="s">
        <v>179</v>
      </c>
      <c r="E194" s="179" t="s">
        <v>5081</v>
      </c>
      <c r="F194" s="180" t="s">
        <v>5082</v>
      </c>
      <c r="G194" s="181" t="s">
        <v>494</v>
      </c>
      <c r="H194" s="182">
        <v>45</v>
      </c>
      <c r="I194" s="183"/>
      <c r="J194" s="184">
        <f>ROUND(I194*H194,2)</f>
        <v>0</v>
      </c>
      <c r="K194" s="180" t="s">
        <v>3</v>
      </c>
      <c r="L194" s="37"/>
      <c r="M194" s="185" t="s">
        <v>3</v>
      </c>
      <c r="N194" s="186" t="s">
        <v>43</v>
      </c>
      <c r="O194" s="70"/>
      <c r="P194" s="187">
        <f>O194*H194</f>
        <v>0</v>
      </c>
      <c r="Q194" s="187">
        <v>0</v>
      </c>
      <c r="R194" s="187">
        <f>Q194*H194</f>
        <v>0</v>
      </c>
      <c r="S194" s="187">
        <v>0</v>
      </c>
      <c r="T194" s="188">
        <f>S194*H194</f>
        <v>0</v>
      </c>
      <c r="AR194" s="189" t="s">
        <v>184</v>
      </c>
      <c r="AT194" s="189" t="s">
        <v>179</v>
      </c>
      <c r="AU194" s="189" t="s">
        <v>81</v>
      </c>
      <c r="AY194" s="18" t="s">
        <v>177</v>
      </c>
      <c r="BE194" s="190">
        <f>IF(N194="základní",J194,0)</f>
        <v>0</v>
      </c>
      <c r="BF194" s="190">
        <f>IF(N194="snížená",J194,0)</f>
        <v>0</v>
      </c>
      <c r="BG194" s="190">
        <f>IF(N194="zákl. přenesená",J194,0)</f>
        <v>0</v>
      </c>
      <c r="BH194" s="190">
        <f>IF(N194="sníž. přenesená",J194,0)</f>
        <v>0</v>
      </c>
      <c r="BI194" s="190">
        <f>IF(N194="nulová",J194,0)</f>
        <v>0</v>
      </c>
      <c r="BJ194" s="18" t="s">
        <v>79</v>
      </c>
      <c r="BK194" s="190">
        <f>ROUND(I194*H194,2)</f>
        <v>0</v>
      </c>
      <c r="BL194" s="18" t="s">
        <v>184</v>
      </c>
      <c r="BM194" s="189" t="s">
        <v>1126</v>
      </c>
    </row>
    <row r="195" spans="2:65" s="1" customFormat="1" ht="16.5" customHeight="1">
      <c r="B195" s="177"/>
      <c r="C195" s="178" t="s">
        <v>526</v>
      </c>
      <c r="D195" s="178" t="s">
        <v>179</v>
      </c>
      <c r="E195" s="179" t="s">
        <v>5083</v>
      </c>
      <c r="F195" s="180" t="s">
        <v>5084</v>
      </c>
      <c r="G195" s="181" t="s">
        <v>494</v>
      </c>
      <c r="H195" s="182">
        <v>5</v>
      </c>
      <c r="I195" s="183"/>
      <c r="J195" s="184">
        <f>ROUND(I195*H195,2)</f>
        <v>0</v>
      </c>
      <c r="K195" s="180" t="s">
        <v>3</v>
      </c>
      <c r="L195" s="37"/>
      <c r="M195" s="185" t="s">
        <v>3</v>
      </c>
      <c r="N195" s="186" t="s">
        <v>43</v>
      </c>
      <c r="O195" s="70"/>
      <c r="P195" s="187">
        <f>O195*H195</f>
        <v>0</v>
      </c>
      <c r="Q195" s="187">
        <v>0</v>
      </c>
      <c r="R195" s="187">
        <f>Q195*H195</f>
        <v>0</v>
      </c>
      <c r="S195" s="187">
        <v>0</v>
      </c>
      <c r="T195" s="188">
        <f>S195*H195</f>
        <v>0</v>
      </c>
      <c r="AR195" s="189" t="s">
        <v>184</v>
      </c>
      <c r="AT195" s="189" t="s">
        <v>179</v>
      </c>
      <c r="AU195" s="189" t="s">
        <v>81</v>
      </c>
      <c r="AY195" s="18" t="s">
        <v>177</v>
      </c>
      <c r="BE195" s="190">
        <f>IF(N195="základní",J195,0)</f>
        <v>0</v>
      </c>
      <c r="BF195" s="190">
        <f>IF(N195="snížená",J195,0)</f>
        <v>0</v>
      </c>
      <c r="BG195" s="190">
        <f>IF(N195="zákl. přenesená",J195,0)</f>
        <v>0</v>
      </c>
      <c r="BH195" s="190">
        <f>IF(N195="sníž. přenesená",J195,0)</f>
        <v>0</v>
      </c>
      <c r="BI195" s="190">
        <f>IF(N195="nulová",J195,0)</f>
        <v>0</v>
      </c>
      <c r="BJ195" s="18" t="s">
        <v>79</v>
      </c>
      <c r="BK195" s="190">
        <f>ROUND(I195*H195,2)</f>
        <v>0</v>
      </c>
      <c r="BL195" s="18" t="s">
        <v>184</v>
      </c>
      <c r="BM195" s="189" t="s">
        <v>1135</v>
      </c>
    </row>
    <row r="196" spans="2:65" s="1" customFormat="1" ht="16.5" customHeight="1">
      <c r="B196" s="177"/>
      <c r="C196" s="178" t="s">
        <v>530</v>
      </c>
      <c r="D196" s="178" t="s">
        <v>179</v>
      </c>
      <c r="E196" s="179" t="s">
        <v>5085</v>
      </c>
      <c r="F196" s="180" t="s">
        <v>5020</v>
      </c>
      <c r="G196" s="181" t="s">
        <v>3</v>
      </c>
      <c r="H196" s="182">
        <v>0</v>
      </c>
      <c r="I196" s="183"/>
      <c r="J196" s="184">
        <f>ROUND(I196*H196,2)</f>
        <v>0</v>
      </c>
      <c r="K196" s="180" t="s">
        <v>3</v>
      </c>
      <c r="L196" s="37"/>
      <c r="M196" s="185" t="s">
        <v>3</v>
      </c>
      <c r="N196" s="186" t="s">
        <v>43</v>
      </c>
      <c r="O196" s="70"/>
      <c r="P196" s="187">
        <f>O196*H196</f>
        <v>0</v>
      </c>
      <c r="Q196" s="187">
        <v>0</v>
      </c>
      <c r="R196" s="187">
        <f>Q196*H196</f>
        <v>0</v>
      </c>
      <c r="S196" s="187">
        <v>0</v>
      </c>
      <c r="T196" s="188">
        <f>S196*H196</f>
        <v>0</v>
      </c>
      <c r="AR196" s="189" t="s">
        <v>184</v>
      </c>
      <c r="AT196" s="189" t="s">
        <v>179</v>
      </c>
      <c r="AU196" s="189" t="s">
        <v>81</v>
      </c>
      <c r="AY196" s="18" t="s">
        <v>177</v>
      </c>
      <c r="BE196" s="190">
        <f>IF(N196="základní",J196,0)</f>
        <v>0</v>
      </c>
      <c r="BF196" s="190">
        <f>IF(N196="snížená",J196,0)</f>
        <v>0</v>
      </c>
      <c r="BG196" s="190">
        <f>IF(N196="zákl. přenesená",J196,0)</f>
        <v>0</v>
      </c>
      <c r="BH196" s="190">
        <f>IF(N196="sníž. přenesená",J196,0)</f>
        <v>0</v>
      </c>
      <c r="BI196" s="190">
        <f>IF(N196="nulová",J196,0)</f>
        <v>0</v>
      </c>
      <c r="BJ196" s="18" t="s">
        <v>79</v>
      </c>
      <c r="BK196" s="190">
        <f>ROUND(I196*H196,2)</f>
        <v>0</v>
      </c>
      <c r="BL196" s="18" t="s">
        <v>184</v>
      </c>
      <c r="BM196" s="189" t="s">
        <v>1145</v>
      </c>
    </row>
    <row r="197" spans="2:65" s="1" customFormat="1" ht="24" customHeight="1">
      <c r="B197" s="177"/>
      <c r="C197" s="178" t="s">
        <v>731</v>
      </c>
      <c r="D197" s="178" t="s">
        <v>179</v>
      </c>
      <c r="E197" s="179" t="s">
        <v>5086</v>
      </c>
      <c r="F197" s="180" t="s">
        <v>5087</v>
      </c>
      <c r="G197" s="181" t="s">
        <v>494</v>
      </c>
      <c r="H197" s="182">
        <v>55</v>
      </c>
      <c r="I197" s="183"/>
      <c r="J197" s="184">
        <f>ROUND(I197*H197,2)</f>
        <v>0</v>
      </c>
      <c r="K197" s="180" t="s">
        <v>3</v>
      </c>
      <c r="L197" s="37"/>
      <c r="M197" s="185" t="s">
        <v>3</v>
      </c>
      <c r="N197" s="186" t="s">
        <v>43</v>
      </c>
      <c r="O197" s="70"/>
      <c r="P197" s="187">
        <f>O197*H197</f>
        <v>0</v>
      </c>
      <c r="Q197" s="187">
        <v>0</v>
      </c>
      <c r="R197" s="187">
        <f>Q197*H197</f>
        <v>0</v>
      </c>
      <c r="S197" s="187">
        <v>0</v>
      </c>
      <c r="T197" s="188">
        <f>S197*H197</f>
        <v>0</v>
      </c>
      <c r="AR197" s="189" t="s">
        <v>184</v>
      </c>
      <c r="AT197" s="189" t="s">
        <v>179</v>
      </c>
      <c r="AU197" s="189" t="s">
        <v>81</v>
      </c>
      <c r="AY197" s="18" t="s">
        <v>177</v>
      </c>
      <c r="BE197" s="190">
        <f>IF(N197="základní",J197,0)</f>
        <v>0</v>
      </c>
      <c r="BF197" s="190">
        <f>IF(N197="snížená",J197,0)</f>
        <v>0</v>
      </c>
      <c r="BG197" s="190">
        <f>IF(N197="zákl. přenesená",J197,0)</f>
        <v>0</v>
      </c>
      <c r="BH197" s="190">
        <f>IF(N197="sníž. přenesená",J197,0)</f>
        <v>0</v>
      </c>
      <c r="BI197" s="190">
        <f>IF(N197="nulová",J197,0)</f>
        <v>0</v>
      </c>
      <c r="BJ197" s="18" t="s">
        <v>79</v>
      </c>
      <c r="BK197" s="190">
        <f>ROUND(I197*H197,2)</f>
        <v>0</v>
      </c>
      <c r="BL197" s="18" t="s">
        <v>184</v>
      </c>
      <c r="BM197" s="189" t="s">
        <v>1156</v>
      </c>
    </row>
    <row r="198" spans="2:65" s="1" customFormat="1" ht="24" customHeight="1">
      <c r="B198" s="177"/>
      <c r="C198" s="178" t="s">
        <v>826</v>
      </c>
      <c r="D198" s="178" t="s">
        <v>179</v>
      </c>
      <c r="E198" s="179" t="s">
        <v>5088</v>
      </c>
      <c r="F198" s="180" t="s">
        <v>5089</v>
      </c>
      <c r="G198" s="181" t="s">
        <v>494</v>
      </c>
      <c r="H198" s="182">
        <v>35</v>
      </c>
      <c r="I198" s="183"/>
      <c r="J198" s="184">
        <f>ROUND(I198*H198,2)</f>
        <v>0</v>
      </c>
      <c r="K198" s="180" t="s">
        <v>3</v>
      </c>
      <c r="L198" s="37"/>
      <c r="M198" s="185" t="s">
        <v>3</v>
      </c>
      <c r="N198" s="186" t="s">
        <v>43</v>
      </c>
      <c r="O198" s="70"/>
      <c r="P198" s="187">
        <f>O198*H198</f>
        <v>0</v>
      </c>
      <c r="Q198" s="187">
        <v>0</v>
      </c>
      <c r="R198" s="187">
        <f>Q198*H198</f>
        <v>0</v>
      </c>
      <c r="S198" s="187">
        <v>0</v>
      </c>
      <c r="T198" s="188">
        <f>S198*H198</f>
        <v>0</v>
      </c>
      <c r="AR198" s="189" t="s">
        <v>184</v>
      </c>
      <c r="AT198" s="189" t="s">
        <v>179</v>
      </c>
      <c r="AU198" s="189" t="s">
        <v>81</v>
      </c>
      <c r="AY198" s="18" t="s">
        <v>177</v>
      </c>
      <c r="BE198" s="190">
        <f>IF(N198="základní",J198,0)</f>
        <v>0</v>
      </c>
      <c r="BF198" s="190">
        <f>IF(N198="snížená",J198,0)</f>
        <v>0</v>
      </c>
      <c r="BG198" s="190">
        <f>IF(N198="zákl. přenesená",J198,0)</f>
        <v>0</v>
      </c>
      <c r="BH198" s="190">
        <f>IF(N198="sníž. přenesená",J198,0)</f>
        <v>0</v>
      </c>
      <c r="BI198" s="190">
        <f>IF(N198="nulová",J198,0)</f>
        <v>0</v>
      </c>
      <c r="BJ198" s="18" t="s">
        <v>79</v>
      </c>
      <c r="BK198" s="190">
        <f>ROUND(I198*H198,2)</f>
        <v>0</v>
      </c>
      <c r="BL198" s="18" t="s">
        <v>184</v>
      </c>
      <c r="BM198" s="189" t="s">
        <v>1176</v>
      </c>
    </row>
    <row r="199" spans="2:65" s="1" customFormat="1" ht="16.5" customHeight="1">
      <c r="B199" s="177"/>
      <c r="C199" s="178" t="s">
        <v>832</v>
      </c>
      <c r="D199" s="178" t="s">
        <v>179</v>
      </c>
      <c r="E199" s="179" t="s">
        <v>5090</v>
      </c>
      <c r="F199" s="180" t="s">
        <v>5029</v>
      </c>
      <c r="G199" s="181" t="s">
        <v>261</v>
      </c>
      <c r="H199" s="182">
        <v>46</v>
      </c>
      <c r="I199" s="183"/>
      <c r="J199" s="184">
        <f>ROUND(I199*H199,2)</f>
        <v>0</v>
      </c>
      <c r="K199" s="180" t="s">
        <v>3</v>
      </c>
      <c r="L199" s="37"/>
      <c r="M199" s="185" t="s">
        <v>3</v>
      </c>
      <c r="N199" s="186" t="s">
        <v>43</v>
      </c>
      <c r="O199" s="70"/>
      <c r="P199" s="187">
        <f>O199*H199</f>
        <v>0</v>
      </c>
      <c r="Q199" s="187">
        <v>0</v>
      </c>
      <c r="R199" s="187">
        <f>Q199*H199</f>
        <v>0</v>
      </c>
      <c r="S199" s="187">
        <v>0</v>
      </c>
      <c r="T199" s="188">
        <f>S199*H199</f>
        <v>0</v>
      </c>
      <c r="AR199" s="189" t="s">
        <v>184</v>
      </c>
      <c r="AT199" s="189" t="s">
        <v>179</v>
      </c>
      <c r="AU199" s="189" t="s">
        <v>81</v>
      </c>
      <c r="AY199" s="18" t="s">
        <v>177</v>
      </c>
      <c r="BE199" s="190">
        <f>IF(N199="základní",J199,0)</f>
        <v>0</v>
      </c>
      <c r="BF199" s="190">
        <f>IF(N199="snížená",J199,0)</f>
        <v>0</v>
      </c>
      <c r="BG199" s="190">
        <f>IF(N199="zákl. přenesená",J199,0)</f>
        <v>0</v>
      </c>
      <c r="BH199" s="190">
        <f>IF(N199="sníž. přenesená",J199,0)</f>
        <v>0</v>
      </c>
      <c r="BI199" s="190">
        <f>IF(N199="nulová",J199,0)</f>
        <v>0</v>
      </c>
      <c r="BJ199" s="18" t="s">
        <v>79</v>
      </c>
      <c r="BK199" s="190">
        <f>ROUND(I199*H199,2)</f>
        <v>0</v>
      </c>
      <c r="BL199" s="18" t="s">
        <v>184</v>
      </c>
      <c r="BM199" s="189" t="s">
        <v>1199</v>
      </c>
    </row>
    <row r="200" spans="2:65" s="1" customFormat="1" ht="16.5" customHeight="1">
      <c r="B200" s="177"/>
      <c r="C200" s="178" t="s">
        <v>836</v>
      </c>
      <c r="D200" s="178" t="s">
        <v>179</v>
      </c>
      <c r="E200" s="179" t="s">
        <v>5091</v>
      </c>
      <c r="F200" s="180" t="s">
        <v>5033</v>
      </c>
      <c r="G200" s="181" t="s">
        <v>261</v>
      </c>
      <c r="H200" s="182">
        <v>34</v>
      </c>
      <c r="I200" s="183"/>
      <c r="J200" s="184">
        <f>ROUND(I200*H200,2)</f>
        <v>0</v>
      </c>
      <c r="K200" s="180" t="s">
        <v>3</v>
      </c>
      <c r="L200" s="37"/>
      <c r="M200" s="185" t="s">
        <v>3</v>
      </c>
      <c r="N200" s="186" t="s">
        <v>43</v>
      </c>
      <c r="O200" s="70"/>
      <c r="P200" s="187">
        <f>O200*H200</f>
        <v>0</v>
      </c>
      <c r="Q200" s="187">
        <v>0</v>
      </c>
      <c r="R200" s="187">
        <f>Q200*H200</f>
        <v>0</v>
      </c>
      <c r="S200" s="187">
        <v>0</v>
      </c>
      <c r="T200" s="188">
        <f>S200*H200</f>
        <v>0</v>
      </c>
      <c r="AR200" s="189" t="s">
        <v>184</v>
      </c>
      <c r="AT200" s="189" t="s">
        <v>179</v>
      </c>
      <c r="AU200" s="189" t="s">
        <v>81</v>
      </c>
      <c r="AY200" s="18" t="s">
        <v>177</v>
      </c>
      <c r="BE200" s="190">
        <f>IF(N200="základní",J200,0)</f>
        <v>0</v>
      </c>
      <c r="BF200" s="190">
        <f>IF(N200="snížená",J200,0)</f>
        <v>0</v>
      </c>
      <c r="BG200" s="190">
        <f>IF(N200="zákl. přenesená",J200,0)</f>
        <v>0</v>
      </c>
      <c r="BH200" s="190">
        <f>IF(N200="sníž. přenesená",J200,0)</f>
        <v>0</v>
      </c>
      <c r="BI200" s="190">
        <f>IF(N200="nulová",J200,0)</f>
        <v>0</v>
      </c>
      <c r="BJ200" s="18" t="s">
        <v>79</v>
      </c>
      <c r="BK200" s="190">
        <f>ROUND(I200*H200,2)</f>
        <v>0</v>
      </c>
      <c r="BL200" s="18" t="s">
        <v>184</v>
      </c>
      <c r="BM200" s="189" t="s">
        <v>1209</v>
      </c>
    </row>
    <row r="201" spans="2:63" s="11" customFormat="1" ht="25.9" customHeight="1">
      <c r="B201" s="164"/>
      <c r="D201" s="165" t="s">
        <v>71</v>
      </c>
      <c r="E201" s="166" t="s">
        <v>4047</v>
      </c>
      <c r="F201" s="166" t="s">
        <v>5092</v>
      </c>
      <c r="I201" s="167"/>
      <c r="J201" s="168">
        <f>BK201</f>
        <v>0</v>
      </c>
      <c r="L201" s="164"/>
      <c r="M201" s="169"/>
      <c r="N201" s="170"/>
      <c r="O201" s="170"/>
      <c r="P201" s="171">
        <f>P202</f>
        <v>0</v>
      </c>
      <c r="Q201" s="170"/>
      <c r="R201" s="171">
        <f>R202</f>
        <v>0</v>
      </c>
      <c r="S201" s="170"/>
      <c r="T201" s="172">
        <f>T202</f>
        <v>0</v>
      </c>
      <c r="AR201" s="165" t="s">
        <v>79</v>
      </c>
      <c r="AT201" s="173" t="s">
        <v>71</v>
      </c>
      <c r="AU201" s="173" t="s">
        <v>72</v>
      </c>
      <c r="AY201" s="165" t="s">
        <v>177</v>
      </c>
      <c r="BK201" s="174">
        <f>BK202</f>
        <v>0</v>
      </c>
    </row>
    <row r="202" spans="2:63" s="11" customFormat="1" ht="22.8" customHeight="1">
      <c r="B202" s="164"/>
      <c r="D202" s="165" t="s">
        <v>71</v>
      </c>
      <c r="E202" s="175" t="s">
        <v>4073</v>
      </c>
      <c r="F202" s="175" t="s">
        <v>5093</v>
      </c>
      <c r="I202" s="167"/>
      <c r="J202" s="176">
        <f>BK202</f>
        <v>0</v>
      </c>
      <c r="L202" s="164"/>
      <c r="M202" s="169"/>
      <c r="N202" s="170"/>
      <c r="O202" s="170"/>
      <c r="P202" s="171">
        <f>SUM(P203:P228)</f>
        <v>0</v>
      </c>
      <c r="Q202" s="170"/>
      <c r="R202" s="171">
        <f>SUM(R203:R228)</f>
        <v>0</v>
      </c>
      <c r="S202" s="170"/>
      <c r="T202" s="172">
        <f>SUM(T203:T228)</f>
        <v>0</v>
      </c>
      <c r="AR202" s="165" t="s">
        <v>79</v>
      </c>
      <c r="AT202" s="173" t="s">
        <v>71</v>
      </c>
      <c r="AU202" s="173" t="s">
        <v>79</v>
      </c>
      <c r="AY202" s="165" t="s">
        <v>177</v>
      </c>
      <c r="BK202" s="174">
        <f>SUM(BK203:BK228)</f>
        <v>0</v>
      </c>
    </row>
    <row r="203" spans="2:65" s="1" customFormat="1" ht="16.5" customHeight="1">
      <c r="B203" s="177"/>
      <c r="C203" s="178" t="s">
        <v>841</v>
      </c>
      <c r="D203" s="178" t="s">
        <v>179</v>
      </c>
      <c r="E203" s="179" t="s">
        <v>5094</v>
      </c>
      <c r="F203" s="180" t="s">
        <v>4969</v>
      </c>
      <c r="G203" s="181" t="s">
        <v>3930</v>
      </c>
      <c r="H203" s="182">
        <v>1</v>
      </c>
      <c r="I203" s="183"/>
      <c r="J203" s="184">
        <f>ROUND(I203*H203,2)</f>
        <v>0</v>
      </c>
      <c r="K203" s="180" t="s">
        <v>3</v>
      </c>
      <c r="L203" s="37"/>
      <c r="M203" s="185" t="s">
        <v>3</v>
      </c>
      <c r="N203" s="186" t="s">
        <v>43</v>
      </c>
      <c r="O203" s="70"/>
      <c r="P203" s="187">
        <f>O203*H203</f>
        <v>0</v>
      </c>
      <c r="Q203" s="187">
        <v>0</v>
      </c>
      <c r="R203" s="187">
        <f>Q203*H203</f>
        <v>0</v>
      </c>
      <c r="S203" s="187">
        <v>0</v>
      </c>
      <c r="T203" s="188">
        <f>S203*H203</f>
        <v>0</v>
      </c>
      <c r="AR203" s="189" t="s">
        <v>184</v>
      </c>
      <c r="AT203" s="189" t="s">
        <v>179</v>
      </c>
      <c r="AU203" s="189" t="s">
        <v>81</v>
      </c>
      <c r="AY203" s="18" t="s">
        <v>177</v>
      </c>
      <c r="BE203" s="190">
        <f>IF(N203="základní",J203,0)</f>
        <v>0</v>
      </c>
      <c r="BF203" s="190">
        <f>IF(N203="snížená",J203,0)</f>
        <v>0</v>
      </c>
      <c r="BG203" s="190">
        <f>IF(N203="zákl. přenesená",J203,0)</f>
        <v>0</v>
      </c>
      <c r="BH203" s="190">
        <f>IF(N203="sníž. přenesená",J203,0)</f>
        <v>0</v>
      </c>
      <c r="BI203" s="190">
        <f>IF(N203="nulová",J203,0)</f>
        <v>0</v>
      </c>
      <c r="BJ203" s="18" t="s">
        <v>79</v>
      </c>
      <c r="BK203" s="190">
        <f>ROUND(I203*H203,2)</f>
        <v>0</v>
      </c>
      <c r="BL203" s="18" t="s">
        <v>184</v>
      </c>
      <c r="BM203" s="189" t="s">
        <v>1243</v>
      </c>
    </row>
    <row r="204" spans="2:47" s="1" customFormat="1" ht="12">
      <c r="B204" s="37"/>
      <c r="D204" s="191" t="s">
        <v>3757</v>
      </c>
      <c r="F204" s="192" t="s">
        <v>5095</v>
      </c>
      <c r="I204" s="122"/>
      <c r="L204" s="37"/>
      <c r="M204" s="193"/>
      <c r="N204" s="70"/>
      <c r="O204" s="70"/>
      <c r="P204" s="70"/>
      <c r="Q204" s="70"/>
      <c r="R204" s="70"/>
      <c r="S204" s="70"/>
      <c r="T204" s="71"/>
      <c r="AT204" s="18" t="s">
        <v>3757</v>
      </c>
      <c r="AU204" s="18" t="s">
        <v>81</v>
      </c>
    </row>
    <row r="205" spans="2:65" s="1" customFormat="1" ht="16.5" customHeight="1">
      <c r="B205" s="177"/>
      <c r="C205" s="178" t="s">
        <v>847</v>
      </c>
      <c r="D205" s="178" t="s">
        <v>179</v>
      </c>
      <c r="E205" s="179" t="s">
        <v>5096</v>
      </c>
      <c r="F205" s="180" t="s">
        <v>5097</v>
      </c>
      <c r="G205" s="181" t="s">
        <v>3930</v>
      </c>
      <c r="H205" s="182">
        <v>4</v>
      </c>
      <c r="I205" s="183"/>
      <c r="J205" s="184">
        <f>ROUND(I205*H205,2)</f>
        <v>0</v>
      </c>
      <c r="K205" s="180" t="s">
        <v>3</v>
      </c>
      <c r="L205" s="37"/>
      <c r="M205" s="185" t="s">
        <v>3</v>
      </c>
      <c r="N205" s="186" t="s">
        <v>43</v>
      </c>
      <c r="O205" s="70"/>
      <c r="P205" s="187">
        <f>O205*H205</f>
        <v>0</v>
      </c>
      <c r="Q205" s="187">
        <v>0</v>
      </c>
      <c r="R205" s="187">
        <f>Q205*H205</f>
        <v>0</v>
      </c>
      <c r="S205" s="187">
        <v>0</v>
      </c>
      <c r="T205" s="188">
        <f>S205*H205</f>
        <v>0</v>
      </c>
      <c r="AR205" s="189" t="s">
        <v>184</v>
      </c>
      <c r="AT205" s="189" t="s">
        <v>179</v>
      </c>
      <c r="AU205" s="189" t="s">
        <v>81</v>
      </c>
      <c r="AY205" s="18" t="s">
        <v>177</v>
      </c>
      <c r="BE205" s="190">
        <f>IF(N205="základní",J205,0)</f>
        <v>0</v>
      </c>
      <c r="BF205" s="190">
        <f>IF(N205="snížená",J205,0)</f>
        <v>0</v>
      </c>
      <c r="BG205" s="190">
        <f>IF(N205="zákl. přenesená",J205,0)</f>
        <v>0</v>
      </c>
      <c r="BH205" s="190">
        <f>IF(N205="sníž. přenesená",J205,0)</f>
        <v>0</v>
      </c>
      <c r="BI205" s="190">
        <f>IF(N205="nulová",J205,0)</f>
        <v>0</v>
      </c>
      <c r="BJ205" s="18" t="s">
        <v>79</v>
      </c>
      <c r="BK205" s="190">
        <f>ROUND(I205*H205,2)</f>
        <v>0</v>
      </c>
      <c r="BL205" s="18" t="s">
        <v>184</v>
      </c>
      <c r="BM205" s="189" t="s">
        <v>1263</v>
      </c>
    </row>
    <row r="206" spans="2:65" s="1" customFormat="1" ht="16.5" customHeight="1">
      <c r="B206" s="177"/>
      <c r="C206" s="178" t="s">
        <v>851</v>
      </c>
      <c r="D206" s="178" t="s">
        <v>179</v>
      </c>
      <c r="E206" s="179" t="s">
        <v>5098</v>
      </c>
      <c r="F206" s="180" t="s">
        <v>4975</v>
      </c>
      <c r="G206" s="181" t="s">
        <v>3930</v>
      </c>
      <c r="H206" s="182">
        <v>1</v>
      </c>
      <c r="I206" s="183"/>
      <c r="J206" s="184">
        <f>ROUND(I206*H206,2)</f>
        <v>0</v>
      </c>
      <c r="K206" s="180" t="s">
        <v>3</v>
      </c>
      <c r="L206" s="37"/>
      <c r="M206" s="185" t="s">
        <v>3</v>
      </c>
      <c r="N206" s="186" t="s">
        <v>43</v>
      </c>
      <c r="O206" s="70"/>
      <c r="P206" s="187">
        <f>O206*H206</f>
        <v>0</v>
      </c>
      <c r="Q206" s="187">
        <v>0</v>
      </c>
      <c r="R206" s="187">
        <f>Q206*H206</f>
        <v>0</v>
      </c>
      <c r="S206" s="187">
        <v>0</v>
      </c>
      <c r="T206" s="188">
        <f>S206*H206</f>
        <v>0</v>
      </c>
      <c r="AR206" s="189" t="s">
        <v>184</v>
      </c>
      <c r="AT206" s="189" t="s">
        <v>179</v>
      </c>
      <c r="AU206" s="189" t="s">
        <v>81</v>
      </c>
      <c r="AY206" s="18" t="s">
        <v>177</v>
      </c>
      <c r="BE206" s="190">
        <f>IF(N206="základní",J206,0)</f>
        <v>0</v>
      </c>
      <c r="BF206" s="190">
        <f>IF(N206="snížená",J206,0)</f>
        <v>0</v>
      </c>
      <c r="BG206" s="190">
        <f>IF(N206="zákl. přenesená",J206,0)</f>
        <v>0</v>
      </c>
      <c r="BH206" s="190">
        <f>IF(N206="sníž. přenesená",J206,0)</f>
        <v>0</v>
      </c>
      <c r="BI206" s="190">
        <f>IF(N206="nulová",J206,0)</f>
        <v>0</v>
      </c>
      <c r="BJ206" s="18" t="s">
        <v>79</v>
      </c>
      <c r="BK206" s="190">
        <f>ROUND(I206*H206,2)</f>
        <v>0</v>
      </c>
      <c r="BL206" s="18" t="s">
        <v>184</v>
      </c>
      <c r="BM206" s="189" t="s">
        <v>1274</v>
      </c>
    </row>
    <row r="207" spans="2:47" s="1" customFormat="1" ht="12">
      <c r="B207" s="37"/>
      <c r="D207" s="191" t="s">
        <v>3757</v>
      </c>
      <c r="F207" s="192" t="s">
        <v>4976</v>
      </c>
      <c r="I207" s="122"/>
      <c r="L207" s="37"/>
      <c r="M207" s="193"/>
      <c r="N207" s="70"/>
      <c r="O207" s="70"/>
      <c r="P207" s="70"/>
      <c r="Q207" s="70"/>
      <c r="R207" s="70"/>
      <c r="S207" s="70"/>
      <c r="T207" s="71"/>
      <c r="AT207" s="18" t="s">
        <v>3757</v>
      </c>
      <c r="AU207" s="18" t="s">
        <v>81</v>
      </c>
    </row>
    <row r="208" spans="2:65" s="1" customFormat="1" ht="16.5" customHeight="1">
      <c r="B208" s="177"/>
      <c r="C208" s="178" t="s">
        <v>855</v>
      </c>
      <c r="D208" s="178" t="s">
        <v>179</v>
      </c>
      <c r="E208" s="179" t="s">
        <v>5099</v>
      </c>
      <c r="F208" s="180" t="s">
        <v>5051</v>
      </c>
      <c r="G208" s="181" t="s">
        <v>3930</v>
      </c>
      <c r="H208" s="182">
        <v>1</v>
      </c>
      <c r="I208" s="183"/>
      <c r="J208" s="184">
        <f>ROUND(I208*H208,2)</f>
        <v>0</v>
      </c>
      <c r="K208" s="180" t="s">
        <v>3</v>
      </c>
      <c r="L208" s="37"/>
      <c r="M208" s="185" t="s">
        <v>3</v>
      </c>
      <c r="N208" s="186" t="s">
        <v>43</v>
      </c>
      <c r="O208" s="70"/>
      <c r="P208" s="187">
        <f>O208*H208</f>
        <v>0</v>
      </c>
      <c r="Q208" s="187">
        <v>0</v>
      </c>
      <c r="R208" s="187">
        <f>Q208*H208</f>
        <v>0</v>
      </c>
      <c r="S208" s="187">
        <v>0</v>
      </c>
      <c r="T208" s="188">
        <f>S208*H208</f>
        <v>0</v>
      </c>
      <c r="AR208" s="189" t="s">
        <v>184</v>
      </c>
      <c r="AT208" s="189" t="s">
        <v>179</v>
      </c>
      <c r="AU208" s="189" t="s">
        <v>81</v>
      </c>
      <c r="AY208" s="18" t="s">
        <v>177</v>
      </c>
      <c r="BE208" s="190">
        <f>IF(N208="základní",J208,0)</f>
        <v>0</v>
      </c>
      <c r="BF208" s="190">
        <f>IF(N208="snížená",J208,0)</f>
        <v>0</v>
      </c>
      <c r="BG208" s="190">
        <f>IF(N208="zákl. přenesená",J208,0)</f>
        <v>0</v>
      </c>
      <c r="BH208" s="190">
        <f>IF(N208="sníž. přenesená",J208,0)</f>
        <v>0</v>
      </c>
      <c r="BI208" s="190">
        <f>IF(N208="nulová",J208,0)</f>
        <v>0</v>
      </c>
      <c r="BJ208" s="18" t="s">
        <v>79</v>
      </c>
      <c r="BK208" s="190">
        <f>ROUND(I208*H208,2)</f>
        <v>0</v>
      </c>
      <c r="BL208" s="18" t="s">
        <v>184</v>
      </c>
      <c r="BM208" s="189" t="s">
        <v>1303</v>
      </c>
    </row>
    <row r="209" spans="2:47" s="1" customFormat="1" ht="12">
      <c r="B209" s="37"/>
      <c r="D209" s="191" t="s">
        <v>3757</v>
      </c>
      <c r="F209" s="192" t="s">
        <v>4976</v>
      </c>
      <c r="I209" s="122"/>
      <c r="L209" s="37"/>
      <c r="M209" s="193"/>
      <c r="N209" s="70"/>
      <c r="O209" s="70"/>
      <c r="P209" s="70"/>
      <c r="Q209" s="70"/>
      <c r="R209" s="70"/>
      <c r="S209" s="70"/>
      <c r="T209" s="71"/>
      <c r="AT209" s="18" t="s">
        <v>3757</v>
      </c>
      <c r="AU209" s="18" t="s">
        <v>81</v>
      </c>
    </row>
    <row r="210" spans="2:65" s="1" customFormat="1" ht="16.5" customHeight="1">
      <c r="B210" s="177"/>
      <c r="C210" s="178" t="s">
        <v>861</v>
      </c>
      <c r="D210" s="178" t="s">
        <v>179</v>
      </c>
      <c r="E210" s="179" t="s">
        <v>5100</v>
      </c>
      <c r="F210" s="180" t="s">
        <v>4978</v>
      </c>
      <c r="G210" s="181" t="s">
        <v>3930</v>
      </c>
      <c r="H210" s="182">
        <v>6</v>
      </c>
      <c r="I210" s="183"/>
      <c r="J210" s="184">
        <f>ROUND(I210*H210,2)</f>
        <v>0</v>
      </c>
      <c r="K210" s="180" t="s">
        <v>3</v>
      </c>
      <c r="L210" s="37"/>
      <c r="M210" s="185" t="s">
        <v>3</v>
      </c>
      <c r="N210" s="186" t="s">
        <v>43</v>
      </c>
      <c r="O210" s="70"/>
      <c r="P210" s="187">
        <f>O210*H210</f>
        <v>0</v>
      </c>
      <c r="Q210" s="187">
        <v>0</v>
      </c>
      <c r="R210" s="187">
        <f>Q210*H210</f>
        <v>0</v>
      </c>
      <c r="S210" s="187">
        <v>0</v>
      </c>
      <c r="T210" s="188">
        <f>S210*H210</f>
        <v>0</v>
      </c>
      <c r="AR210" s="189" t="s">
        <v>184</v>
      </c>
      <c r="AT210" s="189" t="s">
        <v>179</v>
      </c>
      <c r="AU210" s="189" t="s">
        <v>81</v>
      </c>
      <c r="AY210" s="18" t="s">
        <v>177</v>
      </c>
      <c r="BE210" s="190">
        <f>IF(N210="základní",J210,0)</f>
        <v>0</v>
      </c>
      <c r="BF210" s="190">
        <f>IF(N210="snížená",J210,0)</f>
        <v>0</v>
      </c>
      <c r="BG210" s="190">
        <f>IF(N210="zákl. přenesená",J210,0)</f>
        <v>0</v>
      </c>
      <c r="BH210" s="190">
        <f>IF(N210="sníž. přenesená",J210,0)</f>
        <v>0</v>
      </c>
      <c r="BI210" s="190">
        <f>IF(N210="nulová",J210,0)</f>
        <v>0</v>
      </c>
      <c r="BJ210" s="18" t="s">
        <v>79</v>
      </c>
      <c r="BK210" s="190">
        <f>ROUND(I210*H210,2)</f>
        <v>0</v>
      </c>
      <c r="BL210" s="18" t="s">
        <v>184</v>
      </c>
      <c r="BM210" s="189" t="s">
        <v>1314</v>
      </c>
    </row>
    <row r="211" spans="2:47" s="1" customFormat="1" ht="12">
      <c r="B211" s="37"/>
      <c r="D211" s="191" t="s">
        <v>3757</v>
      </c>
      <c r="F211" s="192" t="s">
        <v>4979</v>
      </c>
      <c r="I211" s="122"/>
      <c r="L211" s="37"/>
      <c r="M211" s="193"/>
      <c r="N211" s="70"/>
      <c r="O211" s="70"/>
      <c r="P211" s="70"/>
      <c r="Q211" s="70"/>
      <c r="R211" s="70"/>
      <c r="S211" s="70"/>
      <c r="T211" s="71"/>
      <c r="AT211" s="18" t="s">
        <v>3757</v>
      </c>
      <c r="AU211" s="18" t="s">
        <v>81</v>
      </c>
    </row>
    <row r="212" spans="2:65" s="1" customFormat="1" ht="16.5" customHeight="1">
      <c r="B212" s="177"/>
      <c r="C212" s="178" t="s">
        <v>870</v>
      </c>
      <c r="D212" s="178" t="s">
        <v>179</v>
      </c>
      <c r="E212" s="179" t="s">
        <v>5101</v>
      </c>
      <c r="F212" s="180" t="s">
        <v>4981</v>
      </c>
      <c r="G212" s="181" t="s">
        <v>3930</v>
      </c>
      <c r="H212" s="182">
        <v>2</v>
      </c>
      <c r="I212" s="183"/>
      <c r="J212" s="184">
        <f>ROUND(I212*H212,2)</f>
        <v>0</v>
      </c>
      <c r="K212" s="180" t="s">
        <v>3</v>
      </c>
      <c r="L212" s="37"/>
      <c r="M212" s="185" t="s">
        <v>3</v>
      </c>
      <c r="N212" s="186" t="s">
        <v>43</v>
      </c>
      <c r="O212" s="70"/>
      <c r="P212" s="187">
        <f>O212*H212</f>
        <v>0</v>
      </c>
      <c r="Q212" s="187">
        <v>0</v>
      </c>
      <c r="R212" s="187">
        <f>Q212*H212</f>
        <v>0</v>
      </c>
      <c r="S212" s="187">
        <v>0</v>
      </c>
      <c r="T212" s="188">
        <f>S212*H212</f>
        <v>0</v>
      </c>
      <c r="AR212" s="189" t="s">
        <v>184</v>
      </c>
      <c r="AT212" s="189" t="s">
        <v>179</v>
      </c>
      <c r="AU212" s="189" t="s">
        <v>81</v>
      </c>
      <c r="AY212" s="18" t="s">
        <v>177</v>
      </c>
      <c r="BE212" s="190">
        <f>IF(N212="základní",J212,0)</f>
        <v>0</v>
      </c>
      <c r="BF212" s="190">
        <f>IF(N212="snížená",J212,0)</f>
        <v>0</v>
      </c>
      <c r="BG212" s="190">
        <f>IF(N212="zákl. přenesená",J212,0)</f>
        <v>0</v>
      </c>
      <c r="BH212" s="190">
        <f>IF(N212="sníž. přenesená",J212,0)</f>
        <v>0</v>
      </c>
      <c r="BI212" s="190">
        <f>IF(N212="nulová",J212,0)</f>
        <v>0</v>
      </c>
      <c r="BJ212" s="18" t="s">
        <v>79</v>
      </c>
      <c r="BK212" s="190">
        <f>ROUND(I212*H212,2)</f>
        <v>0</v>
      </c>
      <c r="BL212" s="18" t="s">
        <v>184</v>
      </c>
      <c r="BM212" s="189" t="s">
        <v>1331</v>
      </c>
    </row>
    <row r="213" spans="2:47" s="1" customFormat="1" ht="12">
      <c r="B213" s="37"/>
      <c r="D213" s="191" t="s">
        <v>3757</v>
      </c>
      <c r="F213" s="192" t="s">
        <v>4979</v>
      </c>
      <c r="I213" s="122"/>
      <c r="L213" s="37"/>
      <c r="M213" s="193"/>
      <c r="N213" s="70"/>
      <c r="O213" s="70"/>
      <c r="P213" s="70"/>
      <c r="Q213" s="70"/>
      <c r="R213" s="70"/>
      <c r="S213" s="70"/>
      <c r="T213" s="71"/>
      <c r="AT213" s="18" t="s">
        <v>3757</v>
      </c>
      <c r="AU213" s="18" t="s">
        <v>81</v>
      </c>
    </row>
    <row r="214" spans="2:65" s="1" customFormat="1" ht="16.5" customHeight="1">
      <c r="B214" s="177"/>
      <c r="C214" s="178" t="s">
        <v>875</v>
      </c>
      <c r="D214" s="178" t="s">
        <v>179</v>
      </c>
      <c r="E214" s="179" t="s">
        <v>5102</v>
      </c>
      <c r="F214" s="180" t="s">
        <v>5103</v>
      </c>
      <c r="G214" s="181" t="s">
        <v>3930</v>
      </c>
      <c r="H214" s="182">
        <v>1</v>
      </c>
      <c r="I214" s="183"/>
      <c r="J214" s="184">
        <f>ROUND(I214*H214,2)</f>
        <v>0</v>
      </c>
      <c r="K214" s="180" t="s">
        <v>3</v>
      </c>
      <c r="L214" s="37"/>
      <c r="M214" s="185" t="s">
        <v>3</v>
      </c>
      <c r="N214" s="186" t="s">
        <v>43</v>
      </c>
      <c r="O214" s="70"/>
      <c r="P214" s="187">
        <f>O214*H214</f>
        <v>0</v>
      </c>
      <c r="Q214" s="187">
        <v>0</v>
      </c>
      <c r="R214" s="187">
        <f>Q214*H214</f>
        <v>0</v>
      </c>
      <c r="S214" s="187">
        <v>0</v>
      </c>
      <c r="T214" s="188">
        <f>S214*H214</f>
        <v>0</v>
      </c>
      <c r="AR214" s="189" t="s">
        <v>184</v>
      </c>
      <c r="AT214" s="189" t="s">
        <v>179</v>
      </c>
      <c r="AU214" s="189" t="s">
        <v>81</v>
      </c>
      <c r="AY214" s="18" t="s">
        <v>177</v>
      </c>
      <c r="BE214" s="190">
        <f>IF(N214="základní",J214,0)</f>
        <v>0</v>
      </c>
      <c r="BF214" s="190">
        <f>IF(N214="snížená",J214,0)</f>
        <v>0</v>
      </c>
      <c r="BG214" s="190">
        <f>IF(N214="zákl. přenesená",J214,0)</f>
        <v>0</v>
      </c>
      <c r="BH214" s="190">
        <f>IF(N214="sníž. přenesená",J214,0)</f>
        <v>0</v>
      </c>
      <c r="BI214" s="190">
        <f>IF(N214="nulová",J214,0)</f>
        <v>0</v>
      </c>
      <c r="BJ214" s="18" t="s">
        <v>79</v>
      </c>
      <c r="BK214" s="190">
        <f>ROUND(I214*H214,2)</f>
        <v>0</v>
      </c>
      <c r="BL214" s="18" t="s">
        <v>184</v>
      </c>
      <c r="BM214" s="189" t="s">
        <v>1341</v>
      </c>
    </row>
    <row r="215" spans="2:47" s="1" customFormat="1" ht="12">
      <c r="B215" s="37"/>
      <c r="D215" s="191" t="s">
        <v>3757</v>
      </c>
      <c r="F215" s="192" t="s">
        <v>5104</v>
      </c>
      <c r="I215" s="122"/>
      <c r="L215" s="37"/>
      <c r="M215" s="193"/>
      <c r="N215" s="70"/>
      <c r="O215" s="70"/>
      <c r="P215" s="70"/>
      <c r="Q215" s="70"/>
      <c r="R215" s="70"/>
      <c r="S215" s="70"/>
      <c r="T215" s="71"/>
      <c r="AT215" s="18" t="s">
        <v>3757</v>
      </c>
      <c r="AU215" s="18" t="s">
        <v>81</v>
      </c>
    </row>
    <row r="216" spans="2:65" s="1" customFormat="1" ht="16.5" customHeight="1">
      <c r="B216" s="177"/>
      <c r="C216" s="178" t="s">
        <v>879</v>
      </c>
      <c r="D216" s="178" t="s">
        <v>179</v>
      </c>
      <c r="E216" s="179" t="s">
        <v>5105</v>
      </c>
      <c r="F216" s="180" t="s">
        <v>5106</v>
      </c>
      <c r="G216" s="181" t="s">
        <v>3930</v>
      </c>
      <c r="H216" s="182">
        <v>1</v>
      </c>
      <c r="I216" s="183"/>
      <c r="J216" s="184">
        <f>ROUND(I216*H216,2)</f>
        <v>0</v>
      </c>
      <c r="K216" s="180" t="s">
        <v>3</v>
      </c>
      <c r="L216" s="37"/>
      <c r="M216" s="185" t="s">
        <v>3</v>
      </c>
      <c r="N216" s="186" t="s">
        <v>43</v>
      </c>
      <c r="O216" s="70"/>
      <c r="P216" s="187">
        <f>O216*H216</f>
        <v>0</v>
      </c>
      <c r="Q216" s="187">
        <v>0</v>
      </c>
      <c r="R216" s="187">
        <f>Q216*H216</f>
        <v>0</v>
      </c>
      <c r="S216" s="187">
        <v>0</v>
      </c>
      <c r="T216" s="188">
        <f>S216*H216</f>
        <v>0</v>
      </c>
      <c r="AR216" s="189" t="s">
        <v>184</v>
      </c>
      <c r="AT216" s="189" t="s">
        <v>179</v>
      </c>
      <c r="AU216" s="189" t="s">
        <v>81</v>
      </c>
      <c r="AY216" s="18" t="s">
        <v>177</v>
      </c>
      <c r="BE216" s="190">
        <f>IF(N216="základní",J216,0)</f>
        <v>0</v>
      </c>
      <c r="BF216" s="190">
        <f>IF(N216="snížená",J216,0)</f>
        <v>0</v>
      </c>
      <c r="BG216" s="190">
        <f>IF(N216="zákl. přenesená",J216,0)</f>
        <v>0</v>
      </c>
      <c r="BH216" s="190">
        <f>IF(N216="sníž. přenesená",J216,0)</f>
        <v>0</v>
      </c>
      <c r="BI216" s="190">
        <f>IF(N216="nulová",J216,0)</f>
        <v>0</v>
      </c>
      <c r="BJ216" s="18" t="s">
        <v>79</v>
      </c>
      <c r="BK216" s="190">
        <f>ROUND(I216*H216,2)</f>
        <v>0</v>
      </c>
      <c r="BL216" s="18" t="s">
        <v>184</v>
      </c>
      <c r="BM216" s="189" t="s">
        <v>1448</v>
      </c>
    </row>
    <row r="217" spans="2:47" s="1" customFormat="1" ht="12">
      <c r="B217" s="37"/>
      <c r="D217" s="191" t="s">
        <v>3757</v>
      </c>
      <c r="F217" s="192" t="s">
        <v>5004</v>
      </c>
      <c r="I217" s="122"/>
      <c r="L217" s="37"/>
      <c r="M217" s="193"/>
      <c r="N217" s="70"/>
      <c r="O217" s="70"/>
      <c r="P217" s="70"/>
      <c r="Q217" s="70"/>
      <c r="R217" s="70"/>
      <c r="S217" s="70"/>
      <c r="T217" s="71"/>
      <c r="AT217" s="18" t="s">
        <v>3757</v>
      </c>
      <c r="AU217" s="18" t="s">
        <v>81</v>
      </c>
    </row>
    <row r="218" spans="2:65" s="1" customFormat="1" ht="16.5" customHeight="1">
      <c r="B218" s="177"/>
      <c r="C218" s="178" t="s">
        <v>895</v>
      </c>
      <c r="D218" s="178" t="s">
        <v>179</v>
      </c>
      <c r="E218" s="179" t="s">
        <v>5107</v>
      </c>
      <c r="F218" s="180" t="s">
        <v>5006</v>
      </c>
      <c r="G218" s="181" t="s">
        <v>3</v>
      </c>
      <c r="H218" s="182">
        <v>0</v>
      </c>
      <c r="I218" s="183"/>
      <c r="J218" s="184">
        <f>ROUND(I218*H218,2)</f>
        <v>0</v>
      </c>
      <c r="K218" s="180" t="s">
        <v>3</v>
      </c>
      <c r="L218" s="37"/>
      <c r="M218" s="185" t="s">
        <v>3</v>
      </c>
      <c r="N218" s="186" t="s">
        <v>43</v>
      </c>
      <c r="O218" s="70"/>
      <c r="P218" s="187">
        <f>O218*H218</f>
        <v>0</v>
      </c>
      <c r="Q218" s="187">
        <v>0</v>
      </c>
      <c r="R218" s="187">
        <f>Q218*H218</f>
        <v>0</v>
      </c>
      <c r="S218" s="187">
        <v>0</v>
      </c>
      <c r="T218" s="188">
        <f>S218*H218</f>
        <v>0</v>
      </c>
      <c r="AR218" s="189" t="s">
        <v>184</v>
      </c>
      <c r="AT218" s="189" t="s">
        <v>179</v>
      </c>
      <c r="AU218" s="189" t="s">
        <v>81</v>
      </c>
      <c r="AY218" s="18" t="s">
        <v>177</v>
      </c>
      <c r="BE218" s="190">
        <f>IF(N218="základní",J218,0)</f>
        <v>0</v>
      </c>
      <c r="BF218" s="190">
        <f>IF(N218="snížená",J218,0)</f>
        <v>0</v>
      </c>
      <c r="BG218" s="190">
        <f>IF(N218="zákl. přenesená",J218,0)</f>
        <v>0</v>
      </c>
      <c r="BH218" s="190">
        <f>IF(N218="sníž. přenesená",J218,0)</f>
        <v>0</v>
      </c>
      <c r="BI218" s="190">
        <f>IF(N218="nulová",J218,0)</f>
        <v>0</v>
      </c>
      <c r="BJ218" s="18" t="s">
        <v>79</v>
      </c>
      <c r="BK218" s="190">
        <f>ROUND(I218*H218,2)</f>
        <v>0</v>
      </c>
      <c r="BL218" s="18" t="s">
        <v>184</v>
      </c>
      <c r="BM218" s="189" t="s">
        <v>1460</v>
      </c>
    </row>
    <row r="219" spans="2:65" s="1" customFormat="1" ht="16.5" customHeight="1">
      <c r="B219" s="177"/>
      <c r="C219" s="178" t="s">
        <v>909</v>
      </c>
      <c r="D219" s="178" t="s">
        <v>179</v>
      </c>
      <c r="E219" s="179" t="s">
        <v>5108</v>
      </c>
      <c r="F219" s="180" t="s">
        <v>5109</v>
      </c>
      <c r="G219" s="181" t="s">
        <v>494</v>
      </c>
      <c r="H219" s="182">
        <v>2</v>
      </c>
      <c r="I219" s="183"/>
      <c r="J219" s="184">
        <f>ROUND(I219*H219,2)</f>
        <v>0</v>
      </c>
      <c r="K219" s="180" t="s">
        <v>3</v>
      </c>
      <c r="L219" s="37"/>
      <c r="M219" s="185" t="s">
        <v>3</v>
      </c>
      <c r="N219" s="186" t="s">
        <v>43</v>
      </c>
      <c r="O219" s="70"/>
      <c r="P219" s="187">
        <f>O219*H219</f>
        <v>0</v>
      </c>
      <c r="Q219" s="187">
        <v>0</v>
      </c>
      <c r="R219" s="187">
        <f>Q219*H219</f>
        <v>0</v>
      </c>
      <c r="S219" s="187">
        <v>0</v>
      </c>
      <c r="T219" s="188">
        <f>S219*H219</f>
        <v>0</v>
      </c>
      <c r="AR219" s="189" t="s">
        <v>184</v>
      </c>
      <c r="AT219" s="189" t="s">
        <v>179</v>
      </c>
      <c r="AU219" s="189" t="s">
        <v>81</v>
      </c>
      <c r="AY219" s="18" t="s">
        <v>177</v>
      </c>
      <c r="BE219" s="190">
        <f>IF(N219="základní",J219,0)</f>
        <v>0</v>
      </c>
      <c r="BF219" s="190">
        <f>IF(N219="snížená",J219,0)</f>
        <v>0</v>
      </c>
      <c r="BG219" s="190">
        <f>IF(N219="zákl. přenesená",J219,0)</f>
        <v>0</v>
      </c>
      <c r="BH219" s="190">
        <f>IF(N219="sníž. přenesená",J219,0)</f>
        <v>0</v>
      </c>
      <c r="BI219" s="190">
        <f>IF(N219="nulová",J219,0)</f>
        <v>0</v>
      </c>
      <c r="BJ219" s="18" t="s">
        <v>79</v>
      </c>
      <c r="BK219" s="190">
        <f>ROUND(I219*H219,2)</f>
        <v>0</v>
      </c>
      <c r="BL219" s="18" t="s">
        <v>184</v>
      </c>
      <c r="BM219" s="189" t="s">
        <v>1471</v>
      </c>
    </row>
    <row r="220" spans="2:65" s="1" customFormat="1" ht="16.5" customHeight="1">
      <c r="B220" s="177"/>
      <c r="C220" s="178" t="s">
        <v>914</v>
      </c>
      <c r="D220" s="178" t="s">
        <v>179</v>
      </c>
      <c r="E220" s="179" t="s">
        <v>5110</v>
      </c>
      <c r="F220" s="180" t="s">
        <v>5111</v>
      </c>
      <c r="G220" s="181" t="s">
        <v>494</v>
      </c>
      <c r="H220" s="182">
        <v>2</v>
      </c>
      <c r="I220" s="183"/>
      <c r="J220" s="184">
        <f>ROUND(I220*H220,2)</f>
        <v>0</v>
      </c>
      <c r="K220" s="180" t="s">
        <v>3</v>
      </c>
      <c r="L220" s="37"/>
      <c r="M220" s="185" t="s">
        <v>3</v>
      </c>
      <c r="N220" s="186" t="s">
        <v>43</v>
      </c>
      <c r="O220" s="70"/>
      <c r="P220" s="187">
        <f>O220*H220</f>
        <v>0</v>
      </c>
      <c r="Q220" s="187">
        <v>0</v>
      </c>
      <c r="R220" s="187">
        <f>Q220*H220</f>
        <v>0</v>
      </c>
      <c r="S220" s="187">
        <v>0</v>
      </c>
      <c r="T220" s="188">
        <f>S220*H220</f>
        <v>0</v>
      </c>
      <c r="AR220" s="189" t="s">
        <v>184</v>
      </c>
      <c r="AT220" s="189" t="s">
        <v>179</v>
      </c>
      <c r="AU220" s="189" t="s">
        <v>81</v>
      </c>
      <c r="AY220" s="18" t="s">
        <v>177</v>
      </c>
      <c r="BE220" s="190">
        <f>IF(N220="základní",J220,0)</f>
        <v>0</v>
      </c>
      <c r="BF220" s="190">
        <f>IF(N220="snížená",J220,0)</f>
        <v>0</v>
      </c>
      <c r="BG220" s="190">
        <f>IF(N220="zákl. přenesená",J220,0)</f>
        <v>0</v>
      </c>
      <c r="BH220" s="190">
        <f>IF(N220="sníž. přenesená",J220,0)</f>
        <v>0</v>
      </c>
      <c r="BI220" s="190">
        <f>IF(N220="nulová",J220,0)</f>
        <v>0</v>
      </c>
      <c r="BJ220" s="18" t="s">
        <v>79</v>
      </c>
      <c r="BK220" s="190">
        <f>ROUND(I220*H220,2)</f>
        <v>0</v>
      </c>
      <c r="BL220" s="18" t="s">
        <v>184</v>
      </c>
      <c r="BM220" s="189" t="s">
        <v>1482</v>
      </c>
    </row>
    <row r="221" spans="2:65" s="1" customFormat="1" ht="16.5" customHeight="1">
      <c r="B221" s="177"/>
      <c r="C221" s="178" t="s">
        <v>918</v>
      </c>
      <c r="D221" s="178" t="s">
        <v>179</v>
      </c>
      <c r="E221" s="179" t="s">
        <v>5112</v>
      </c>
      <c r="F221" s="180" t="s">
        <v>5113</v>
      </c>
      <c r="G221" s="181" t="s">
        <v>494</v>
      </c>
      <c r="H221" s="182">
        <v>9</v>
      </c>
      <c r="I221" s="183"/>
      <c r="J221" s="184">
        <f>ROUND(I221*H221,2)</f>
        <v>0</v>
      </c>
      <c r="K221" s="180" t="s">
        <v>3</v>
      </c>
      <c r="L221" s="37"/>
      <c r="M221" s="185" t="s">
        <v>3</v>
      </c>
      <c r="N221" s="186" t="s">
        <v>43</v>
      </c>
      <c r="O221" s="70"/>
      <c r="P221" s="187">
        <f>O221*H221</f>
        <v>0</v>
      </c>
      <c r="Q221" s="187">
        <v>0</v>
      </c>
      <c r="R221" s="187">
        <f>Q221*H221</f>
        <v>0</v>
      </c>
      <c r="S221" s="187">
        <v>0</v>
      </c>
      <c r="T221" s="188">
        <f>S221*H221</f>
        <v>0</v>
      </c>
      <c r="AR221" s="189" t="s">
        <v>184</v>
      </c>
      <c r="AT221" s="189" t="s">
        <v>179</v>
      </c>
      <c r="AU221" s="189" t="s">
        <v>81</v>
      </c>
      <c r="AY221" s="18" t="s">
        <v>177</v>
      </c>
      <c r="BE221" s="190">
        <f>IF(N221="základní",J221,0)</f>
        <v>0</v>
      </c>
      <c r="BF221" s="190">
        <f>IF(N221="snížená",J221,0)</f>
        <v>0</v>
      </c>
      <c r="BG221" s="190">
        <f>IF(N221="zákl. přenesená",J221,0)</f>
        <v>0</v>
      </c>
      <c r="BH221" s="190">
        <f>IF(N221="sníž. přenesená",J221,0)</f>
        <v>0</v>
      </c>
      <c r="BI221" s="190">
        <f>IF(N221="nulová",J221,0)</f>
        <v>0</v>
      </c>
      <c r="BJ221" s="18" t="s">
        <v>79</v>
      </c>
      <c r="BK221" s="190">
        <f>ROUND(I221*H221,2)</f>
        <v>0</v>
      </c>
      <c r="BL221" s="18" t="s">
        <v>184</v>
      </c>
      <c r="BM221" s="189" t="s">
        <v>1491</v>
      </c>
    </row>
    <row r="222" spans="2:65" s="1" customFormat="1" ht="16.5" customHeight="1">
      <c r="B222" s="177"/>
      <c r="C222" s="178" t="s">
        <v>932</v>
      </c>
      <c r="D222" s="178" t="s">
        <v>179</v>
      </c>
      <c r="E222" s="179" t="s">
        <v>5114</v>
      </c>
      <c r="F222" s="180" t="s">
        <v>5115</v>
      </c>
      <c r="G222" s="181" t="s">
        <v>494</v>
      </c>
      <c r="H222" s="182">
        <v>3</v>
      </c>
      <c r="I222" s="183"/>
      <c r="J222" s="184">
        <f>ROUND(I222*H222,2)</f>
        <v>0</v>
      </c>
      <c r="K222" s="180" t="s">
        <v>3</v>
      </c>
      <c r="L222" s="37"/>
      <c r="M222" s="185" t="s">
        <v>3</v>
      </c>
      <c r="N222" s="186" t="s">
        <v>43</v>
      </c>
      <c r="O222" s="70"/>
      <c r="P222" s="187">
        <f>O222*H222</f>
        <v>0</v>
      </c>
      <c r="Q222" s="187">
        <v>0</v>
      </c>
      <c r="R222" s="187">
        <f>Q222*H222</f>
        <v>0</v>
      </c>
      <c r="S222" s="187">
        <v>0</v>
      </c>
      <c r="T222" s="188">
        <f>S222*H222</f>
        <v>0</v>
      </c>
      <c r="AR222" s="189" t="s">
        <v>184</v>
      </c>
      <c r="AT222" s="189" t="s">
        <v>179</v>
      </c>
      <c r="AU222" s="189" t="s">
        <v>81</v>
      </c>
      <c r="AY222" s="18" t="s">
        <v>177</v>
      </c>
      <c r="BE222" s="190">
        <f>IF(N222="základní",J222,0)</f>
        <v>0</v>
      </c>
      <c r="BF222" s="190">
        <f>IF(N222="snížená",J222,0)</f>
        <v>0</v>
      </c>
      <c r="BG222" s="190">
        <f>IF(N222="zákl. přenesená",J222,0)</f>
        <v>0</v>
      </c>
      <c r="BH222" s="190">
        <f>IF(N222="sníž. přenesená",J222,0)</f>
        <v>0</v>
      </c>
      <c r="BI222" s="190">
        <f>IF(N222="nulová",J222,0)</f>
        <v>0</v>
      </c>
      <c r="BJ222" s="18" t="s">
        <v>79</v>
      </c>
      <c r="BK222" s="190">
        <f>ROUND(I222*H222,2)</f>
        <v>0</v>
      </c>
      <c r="BL222" s="18" t="s">
        <v>184</v>
      </c>
      <c r="BM222" s="189" t="s">
        <v>1499</v>
      </c>
    </row>
    <row r="223" spans="2:65" s="1" customFormat="1" ht="24" customHeight="1">
      <c r="B223" s="177"/>
      <c r="C223" s="178" t="s">
        <v>938</v>
      </c>
      <c r="D223" s="178" t="s">
        <v>179</v>
      </c>
      <c r="E223" s="179" t="s">
        <v>5116</v>
      </c>
      <c r="F223" s="180" t="s">
        <v>5014</v>
      </c>
      <c r="G223" s="181" t="s">
        <v>3</v>
      </c>
      <c r="H223" s="182">
        <v>0</v>
      </c>
      <c r="I223" s="183"/>
      <c r="J223" s="184">
        <f>ROUND(I223*H223,2)</f>
        <v>0</v>
      </c>
      <c r="K223" s="180" t="s">
        <v>3</v>
      </c>
      <c r="L223" s="37"/>
      <c r="M223" s="185" t="s">
        <v>3</v>
      </c>
      <c r="N223" s="186" t="s">
        <v>43</v>
      </c>
      <c r="O223" s="70"/>
      <c r="P223" s="187">
        <f>O223*H223</f>
        <v>0</v>
      </c>
      <c r="Q223" s="187">
        <v>0</v>
      </c>
      <c r="R223" s="187">
        <f>Q223*H223</f>
        <v>0</v>
      </c>
      <c r="S223" s="187">
        <v>0</v>
      </c>
      <c r="T223" s="188">
        <f>S223*H223</f>
        <v>0</v>
      </c>
      <c r="AR223" s="189" t="s">
        <v>184</v>
      </c>
      <c r="AT223" s="189" t="s">
        <v>179</v>
      </c>
      <c r="AU223" s="189" t="s">
        <v>81</v>
      </c>
      <c r="AY223" s="18" t="s">
        <v>177</v>
      </c>
      <c r="BE223" s="190">
        <f>IF(N223="základní",J223,0)</f>
        <v>0</v>
      </c>
      <c r="BF223" s="190">
        <f>IF(N223="snížená",J223,0)</f>
        <v>0</v>
      </c>
      <c r="BG223" s="190">
        <f>IF(N223="zákl. přenesená",J223,0)</f>
        <v>0</v>
      </c>
      <c r="BH223" s="190">
        <f>IF(N223="sníž. přenesená",J223,0)</f>
        <v>0</v>
      </c>
      <c r="BI223" s="190">
        <f>IF(N223="nulová",J223,0)</f>
        <v>0</v>
      </c>
      <c r="BJ223" s="18" t="s">
        <v>79</v>
      </c>
      <c r="BK223" s="190">
        <f>ROUND(I223*H223,2)</f>
        <v>0</v>
      </c>
      <c r="BL223" s="18" t="s">
        <v>184</v>
      </c>
      <c r="BM223" s="189" t="s">
        <v>1511</v>
      </c>
    </row>
    <row r="224" spans="2:65" s="1" customFormat="1" ht="24" customHeight="1">
      <c r="B224" s="177"/>
      <c r="C224" s="178" t="s">
        <v>944</v>
      </c>
      <c r="D224" s="178" t="s">
        <v>179</v>
      </c>
      <c r="E224" s="179" t="s">
        <v>5117</v>
      </c>
      <c r="F224" s="180" t="s">
        <v>5118</v>
      </c>
      <c r="G224" s="181" t="s">
        <v>494</v>
      </c>
      <c r="H224" s="182">
        <v>60</v>
      </c>
      <c r="I224" s="183"/>
      <c r="J224" s="184">
        <f>ROUND(I224*H224,2)</f>
        <v>0</v>
      </c>
      <c r="K224" s="180" t="s">
        <v>3</v>
      </c>
      <c r="L224" s="37"/>
      <c r="M224" s="185" t="s">
        <v>3</v>
      </c>
      <c r="N224" s="186" t="s">
        <v>43</v>
      </c>
      <c r="O224" s="70"/>
      <c r="P224" s="187">
        <f>O224*H224</f>
        <v>0</v>
      </c>
      <c r="Q224" s="187">
        <v>0</v>
      </c>
      <c r="R224" s="187">
        <f>Q224*H224</f>
        <v>0</v>
      </c>
      <c r="S224" s="187">
        <v>0</v>
      </c>
      <c r="T224" s="188">
        <f>S224*H224</f>
        <v>0</v>
      </c>
      <c r="AR224" s="189" t="s">
        <v>184</v>
      </c>
      <c r="AT224" s="189" t="s">
        <v>179</v>
      </c>
      <c r="AU224" s="189" t="s">
        <v>81</v>
      </c>
      <c r="AY224" s="18" t="s">
        <v>177</v>
      </c>
      <c r="BE224" s="190">
        <f>IF(N224="základní",J224,0)</f>
        <v>0</v>
      </c>
      <c r="BF224" s="190">
        <f>IF(N224="snížená",J224,0)</f>
        <v>0</v>
      </c>
      <c r="BG224" s="190">
        <f>IF(N224="zákl. přenesená",J224,0)</f>
        <v>0</v>
      </c>
      <c r="BH224" s="190">
        <f>IF(N224="sníž. přenesená",J224,0)</f>
        <v>0</v>
      </c>
      <c r="BI224" s="190">
        <f>IF(N224="nulová",J224,0)</f>
        <v>0</v>
      </c>
      <c r="BJ224" s="18" t="s">
        <v>79</v>
      </c>
      <c r="BK224" s="190">
        <f>ROUND(I224*H224,2)</f>
        <v>0</v>
      </c>
      <c r="BL224" s="18" t="s">
        <v>184</v>
      </c>
      <c r="BM224" s="189" t="s">
        <v>1526</v>
      </c>
    </row>
    <row r="225" spans="2:65" s="1" customFormat="1" ht="16.5" customHeight="1">
      <c r="B225" s="177"/>
      <c r="C225" s="178" t="s">
        <v>950</v>
      </c>
      <c r="D225" s="178" t="s">
        <v>179</v>
      </c>
      <c r="E225" s="179" t="s">
        <v>5119</v>
      </c>
      <c r="F225" s="180" t="s">
        <v>5120</v>
      </c>
      <c r="G225" s="181" t="s">
        <v>494</v>
      </c>
      <c r="H225" s="182">
        <v>22</v>
      </c>
      <c r="I225" s="183"/>
      <c r="J225" s="184">
        <f>ROUND(I225*H225,2)</f>
        <v>0</v>
      </c>
      <c r="K225" s="180" t="s">
        <v>3</v>
      </c>
      <c r="L225" s="37"/>
      <c r="M225" s="185" t="s">
        <v>3</v>
      </c>
      <c r="N225" s="186" t="s">
        <v>43</v>
      </c>
      <c r="O225" s="70"/>
      <c r="P225" s="187">
        <f>O225*H225</f>
        <v>0</v>
      </c>
      <c r="Q225" s="187">
        <v>0</v>
      </c>
      <c r="R225" s="187">
        <f>Q225*H225</f>
        <v>0</v>
      </c>
      <c r="S225" s="187">
        <v>0</v>
      </c>
      <c r="T225" s="188">
        <f>S225*H225</f>
        <v>0</v>
      </c>
      <c r="AR225" s="189" t="s">
        <v>184</v>
      </c>
      <c r="AT225" s="189" t="s">
        <v>179</v>
      </c>
      <c r="AU225" s="189" t="s">
        <v>81</v>
      </c>
      <c r="AY225" s="18" t="s">
        <v>177</v>
      </c>
      <c r="BE225" s="190">
        <f>IF(N225="základní",J225,0)</f>
        <v>0</v>
      </c>
      <c r="BF225" s="190">
        <f>IF(N225="snížená",J225,0)</f>
        <v>0</v>
      </c>
      <c r="BG225" s="190">
        <f>IF(N225="zákl. přenesená",J225,0)</f>
        <v>0</v>
      </c>
      <c r="BH225" s="190">
        <f>IF(N225="sníž. přenesená",J225,0)</f>
        <v>0</v>
      </c>
      <c r="BI225" s="190">
        <f>IF(N225="nulová",J225,0)</f>
        <v>0</v>
      </c>
      <c r="BJ225" s="18" t="s">
        <v>79</v>
      </c>
      <c r="BK225" s="190">
        <f>ROUND(I225*H225,2)</f>
        <v>0</v>
      </c>
      <c r="BL225" s="18" t="s">
        <v>184</v>
      </c>
      <c r="BM225" s="189" t="s">
        <v>1536</v>
      </c>
    </row>
    <row r="226" spans="2:65" s="1" customFormat="1" ht="16.5" customHeight="1">
      <c r="B226" s="177"/>
      <c r="C226" s="178" t="s">
        <v>959</v>
      </c>
      <c r="D226" s="178" t="s">
        <v>179</v>
      </c>
      <c r="E226" s="179" t="s">
        <v>5121</v>
      </c>
      <c r="F226" s="180" t="s">
        <v>5029</v>
      </c>
      <c r="G226" s="181" t="s">
        <v>261</v>
      </c>
      <c r="H226" s="182">
        <v>36</v>
      </c>
      <c r="I226" s="183"/>
      <c r="J226" s="184">
        <f>ROUND(I226*H226,2)</f>
        <v>0</v>
      </c>
      <c r="K226" s="180" t="s">
        <v>3</v>
      </c>
      <c r="L226" s="37"/>
      <c r="M226" s="185" t="s">
        <v>3</v>
      </c>
      <c r="N226" s="186" t="s">
        <v>43</v>
      </c>
      <c r="O226" s="70"/>
      <c r="P226" s="187">
        <f>O226*H226</f>
        <v>0</v>
      </c>
      <c r="Q226" s="187">
        <v>0</v>
      </c>
      <c r="R226" s="187">
        <f>Q226*H226</f>
        <v>0</v>
      </c>
      <c r="S226" s="187">
        <v>0</v>
      </c>
      <c r="T226" s="188">
        <f>S226*H226</f>
        <v>0</v>
      </c>
      <c r="AR226" s="189" t="s">
        <v>184</v>
      </c>
      <c r="AT226" s="189" t="s">
        <v>179</v>
      </c>
      <c r="AU226" s="189" t="s">
        <v>81</v>
      </c>
      <c r="AY226" s="18" t="s">
        <v>177</v>
      </c>
      <c r="BE226" s="190">
        <f>IF(N226="základní",J226,0)</f>
        <v>0</v>
      </c>
      <c r="BF226" s="190">
        <f>IF(N226="snížená",J226,0)</f>
        <v>0</v>
      </c>
      <c r="BG226" s="190">
        <f>IF(N226="zákl. přenesená",J226,0)</f>
        <v>0</v>
      </c>
      <c r="BH226" s="190">
        <f>IF(N226="sníž. přenesená",J226,0)</f>
        <v>0</v>
      </c>
      <c r="BI226" s="190">
        <f>IF(N226="nulová",J226,0)</f>
        <v>0</v>
      </c>
      <c r="BJ226" s="18" t="s">
        <v>79</v>
      </c>
      <c r="BK226" s="190">
        <f>ROUND(I226*H226,2)</f>
        <v>0</v>
      </c>
      <c r="BL226" s="18" t="s">
        <v>184</v>
      </c>
      <c r="BM226" s="189" t="s">
        <v>1550</v>
      </c>
    </row>
    <row r="227" spans="2:65" s="1" customFormat="1" ht="16.5" customHeight="1">
      <c r="B227" s="177"/>
      <c r="C227" s="178" t="s">
        <v>964</v>
      </c>
      <c r="D227" s="178" t="s">
        <v>179</v>
      </c>
      <c r="E227" s="179" t="s">
        <v>5122</v>
      </c>
      <c r="F227" s="180" t="s">
        <v>5031</v>
      </c>
      <c r="G227" s="181" t="s">
        <v>261</v>
      </c>
      <c r="H227" s="182">
        <v>1</v>
      </c>
      <c r="I227" s="183"/>
      <c r="J227" s="184">
        <f>ROUND(I227*H227,2)</f>
        <v>0</v>
      </c>
      <c r="K227" s="180" t="s">
        <v>3</v>
      </c>
      <c r="L227" s="37"/>
      <c r="M227" s="185" t="s">
        <v>3</v>
      </c>
      <c r="N227" s="186" t="s">
        <v>43</v>
      </c>
      <c r="O227" s="70"/>
      <c r="P227" s="187">
        <f>O227*H227</f>
        <v>0</v>
      </c>
      <c r="Q227" s="187">
        <v>0</v>
      </c>
      <c r="R227" s="187">
        <f>Q227*H227</f>
        <v>0</v>
      </c>
      <c r="S227" s="187">
        <v>0</v>
      </c>
      <c r="T227" s="188">
        <f>S227*H227</f>
        <v>0</v>
      </c>
      <c r="AR227" s="189" t="s">
        <v>184</v>
      </c>
      <c r="AT227" s="189" t="s">
        <v>179</v>
      </c>
      <c r="AU227" s="189" t="s">
        <v>81</v>
      </c>
      <c r="AY227" s="18" t="s">
        <v>177</v>
      </c>
      <c r="BE227" s="190">
        <f>IF(N227="základní",J227,0)</f>
        <v>0</v>
      </c>
      <c r="BF227" s="190">
        <f>IF(N227="snížená",J227,0)</f>
        <v>0</v>
      </c>
      <c r="BG227" s="190">
        <f>IF(N227="zákl. přenesená",J227,0)</f>
        <v>0</v>
      </c>
      <c r="BH227" s="190">
        <f>IF(N227="sníž. přenesená",J227,0)</f>
        <v>0</v>
      </c>
      <c r="BI227" s="190">
        <f>IF(N227="nulová",J227,0)</f>
        <v>0</v>
      </c>
      <c r="BJ227" s="18" t="s">
        <v>79</v>
      </c>
      <c r="BK227" s="190">
        <f>ROUND(I227*H227,2)</f>
        <v>0</v>
      </c>
      <c r="BL227" s="18" t="s">
        <v>184</v>
      </c>
      <c r="BM227" s="189" t="s">
        <v>1633</v>
      </c>
    </row>
    <row r="228" spans="2:65" s="1" customFormat="1" ht="16.5" customHeight="1">
      <c r="B228" s="177"/>
      <c r="C228" s="178" t="s">
        <v>969</v>
      </c>
      <c r="D228" s="178" t="s">
        <v>179</v>
      </c>
      <c r="E228" s="179" t="s">
        <v>5123</v>
      </c>
      <c r="F228" s="180" t="s">
        <v>5033</v>
      </c>
      <c r="G228" s="181" t="s">
        <v>261</v>
      </c>
      <c r="H228" s="182">
        <v>10</v>
      </c>
      <c r="I228" s="183"/>
      <c r="J228" s="184">
        <f>ROUND(I228*H228,2)</f>
        <v>0</v>
      </c>
      <c r="K228" s="180" t="s">
        <v>3</v>
      </c>
      <c r="L228" s="37"/>
      <c r="M228" s="185" t="s">
        <v>3</v>
      </c>
      <c r="N228" s="186" t="s">
        <v>43</v>
      </c>
      <c r="O228" s="70"/>
      <c r="P228" s="187">
        <f>O228*H228</f>
        <v>0</v>
      </c>
      <c r="Q228" s="187">
        <v>0</v>
      </c>
      <c r="R228" s="187">
        <f>Q228*H228</f>
        <v>0</v>
      </c>
      <c r="S228" s="187">
        <v>0</v>
      </c>
      <c r="T228" s="188">
        <f>S228*H228</f>
        <v>0</v>
      </c>
      <c r="AR228" s="189" t="s">
        <v>184</v>
      </c>
      <c r="AT228" s="189" t="s">
        <v>179</v>
      </c>
      <c r="AU228" s="189" t="s">
        <v>81</v>
      </c>
      <c r="AY228" s="18" t="s">
        <v>177</v>
      </c>
      <c r="BE228" s="190">
        <f>IF(N228="základní",J228,0)</f>
        <v>0</v>
      </c>
      <c r="BF228" s="190">
        <f>IF(N228="snížená",J228,0)</f>
        <v>0</v>
      </c>
      <c r="BG228" s="190">
        <f>IF(N228="zákl. přenesená",J228,0)</f>
        <v>0</v>
      </c>
      <c r="BH228" s="190">
        <f>IF(N228="sníž. přenesená",J228,0)</f>
        <v>0</v>
      </c>
      <c r="BI228" s="190">
        <f>IF(N228="nulová",J228,0)</f>
        <v>0</v>
      </c>
      <c r="BJ228" s="18" t="s">
        <v>79</v>
      </c>
      <c r="BK228" s="190">
        <f>ROUND(I228*H228,2)</f>
        <v>0</v>
      </c>
      <c r="BL228" s="18" t="s">
        <v>184</v>
      </c>
      <c r="BM228" s="189" t="s">
        <v>1644</v>
      </c>
    </row>
    <row r="229" spans="2:63" s="11" customFormat="1" ht="25.9" customHeight="1">
      <c r="B229" s="164"/>
      <c r="D229" s="165" t="s">
        <v>71</v>
      </c>
      <c r="E229" s="166" t="s">
        <v>4085</v>
      </c>
      <c r="F229" s="166" t="s">
        <v>5124</v>
      </c>
      <c r="I229" s="167"/>
      <c r="J229" s="168">
        <f>BK229</f>
        <v>0</v>
      </c>
      <c r="L229" s="164"/>
      <c r="M229" s="169"/>
      <c r="N229" s="170"/>
      <c r="O229" s="170"/>
      <c r="P229" s="171">
        <f>SUM(P230:P255)</f>
        <v>0</v>
      </c>
      <c r="Q229" s="170"/>
      <c r="R229" s="171">
        <f>SUM(R230:R255)</f>
        <v>0</v>
      </c>
      <c r="S229" s="170"/>
      <c r="T229" s="172">
        <f>SUM(T230:T255)</f>
        <v>0</v>
      </c>
      <c r="AR229" s="165" t="s">
        <v>79</v>
      </c>
      <c r="AT229" s="173" t="s">
        <v>71</v>
      </c>
      <c r="AU229" s="173" t="s">
        <v>72</v>
      </c>
      <c r="AY229" s="165" t="s">
        <v>177</v>
      </c>
      <c r="BK229" s="174">
        <f>SUM(BK230:BK255)</f>
        <v>0</v>
      </c>
    </row>
    <row r="230" spans="2:65" s="1" customFormat="1" ht="16.5" customHeight="1">
      <c r="B230" s="177"/>
      <c r="C230" s="178" t="s">
        <v>973</v>
      </c>
      <c r="D230" s="178" t="s">
        <v>179</v>
      </c>
      <c r="E230" s="179" t="s">
        <v>5125</v>
      </c>
      <c r="F230" s="180" t="s">
        <v>4969</v>
      </c>
      <c r="G230" s="181" t="s">
        <v>3930</v>
      </c>
      <c r="H230" s="182">
        <v>1</v>
      </c>
      <c r="I230" s="183"/>
      <c r="J230" s="184">
        <f>ROUND(I230*H230,2)</f>
        <v>0</v>
      </c>
      <c r="K230" s="180" t="s">
        <v>3</v>
      </c>
      <c r="L230" s="37"/>
      <c r="M230" s="185" t="s">
        <v>3</v>
      </c>
      <c r="N230" s="186" t="s">
        <v>43</v>
      </c>
      <c r="O230" s="70"/>
      <c r="P230" s="187">
        <f>O230*H230</f>
        <v>0</v>
      </c>
      <c r="Q230" s="187">
        <v>0</v>
      </c>
      <c r="R230" s="187">
        <f>Q230*H230</f>
        <v>0</v>
      </c>
      <c r="S230" s="187">
        <v>0</v>
      </c>
      <c r="T230" s="188">
        <f>S230*H230</f>
        <v>0</v>
      </c>
      <c r="AR230" s="189" t="s">
        <v>184</v>
      </c>
      <c r="AT230" s="189" t="s">
        <v>179</v>
      </c>
      <c r="AU230" s="189" t="s">
        <v>79</v>
      </c>
      <c r="AY230" s="18" t="s">
        <v>177</v>
      </c>
      <c r="BE230" s="190">
        <f>IF(N230="základní",J230,0)</f>
        <v>0</v>
      </c>
      <c r="BF230" s="190">
        <f>IF(N230="snížená",J230,0)</f>
        <v>0</v>
      </c>
      <c r="BG230" s="190">
        <f>IF(N230="zákl. přenesená",J230,0)</f>
        <v>0</v>
      </c>
      <c r="BH230" s="190">
        <f>IF(N230="sníž. přenesená",J230,0)</f>
        <v>0</v>
      </c>
      <c r="BI230" s="190">
        <f>IF(N230="nulová",J230,0)</f>
        <v>0</v>
      </c>
      <c r="BJ230" s="18" t="s">
        <v>79</v>
      </c>
      <c r="BK230" s="190">
        <f>ROUND(I230*H230,2)</f>
        <v>0</v>
      </c>
      <c r="BL230" s="18" t="s">
        <v>184</v>
      </c>
      <c r="BM230" s="189" t="s">
        <v>1655</v>
      </c>
    </row>
    <row r="231" spans="2:47" s="1" customFormat="1" ht="12">
      <c r="B231" s="37"/>
      <c r="D231" s="191" t="s">
        <v>3757</v>
      </c>
      <c r="F231" s="192" t="s">
        <v>5126</v>
      </c>
      <c r="I231" s="122"/>
      <c r="L231" s="37"/>
      <c r="M231" s="193"/>
      <c r="N231" s="70"/>
      <c r="O231" s="70"/>
      <c r="P231" s="70"/>
      <c r="Q231" s="70"/>
      <c r="R231" s="70"/>
      <c r="S231" s="70"/>
      <c r="T231" s="71"/>
      <c r="AT231" s="18" t="s">
        <v>3757</v>
      </c>
      <c r="AU231" s="18" t="s">
        <v>79</v>
      </c>
    </row>
    <row r="232" spans="2:65" s="1" customFormat="1" ht="16.5" customHeight="1">
      <c r="B232" s="177"/>
      <c r="C232" s="178" t="s">
        <v>978</v>
      </c>
      <c r="D232" s="178" t="s">
        <v>179</v>
      </c>
      <c r="E232" s="179" t="s">
        <v>5127</v>
      </c>
      <c r="F232" s="180" t="s">
        <v>5097</v>
      </c>
      <c r="G232" s="181" t="s">
        <v>3930</v>
      </c>
      <c r="H232" s="182">
        <v>4</v>
      </c>
      <c r="I232" s="183"/>
      <c r="J232" s="184">
        <f>ROUND(I232*H232,2)</f>
        <v>0</v>
      </c>
      <c r="K232" s="180" t="s">
        <v>3</v>
      </c>
      <c r="L232" s="37"/>
      <c r="M232" s="185" t="s">
        <v>3</v>
      </c>
      <c r="N232" s="186" t="s">
        <v>43</v>
      </c>
      <c r="O232" s="70"/>
      <c r="P232" s="187">
        <f>O232*H232</f>
        <v>0</v>
      </c>
      <c r="Q232" s="187">
        <v>0</v>
      </c>
      <c r="R232" s="187">
        <f>Q232*H232</f>
        <v>0</v>
      </c>
      <c r="S232" s="187">
        <v>0</v>
      </c>
      <c r="T232" s="188">
        <f>S232*H232</f>
        <v>0</v>
      </c>
      <c r="AR232" s="189" t="s">
        <v>184</v>
      </c>
      <c r="AT232" s="189" t="s">
        <v>179</v>
      </c>
      <c r="AU232" s="189" t="s">
        <v>79</v>
      </c>
      <c r="AY232" s="18" t="s">
        <v>177</v>
      </c>
      <c r="BE232" s="190">
        <f>IF(N232="základní",J232,0)</f>
        <v>0</v>
      </c>
      <c r="BF232" s="190">
        <f>IF(N232="snížená",J232,0)</f>
        <v>0</v>
      </c>
      <c r="BG232" s="190">
        <f>IF(N232="zákl. přenesená",J232,0)</f>
        <v>0</v>
      </c>
      <c r="BH232" s="190">
        <f>IF(N232="sníž. přenesená",J232,0)</f>
        <v>0</v>
      </c>
      <c r="BI232" s="190">
        <f>IF(N232="nulová",J232,0)</f>
        <v>0</v>
      </c>
      <c r="BJ232" s="18" t="s">
        <v>79</v>
      </c>
      <c r="BK232" s="190">
        <f>ROUND(I232*H232,2)</f>
        <v>0</v>
      </c>
      <c r="BL232" s="18" t="s">
        <v>184</v>
      </c>
      <c r="BM232" s="189" t="s">
        <v>1663</v>
      </c>
    </row>
    <row r="233" spans="2:65" s="1" customFormat="1" ht="16.5" customHeight="1">
      <c r="B233" s="177"/>
      <c r="C233" s="178" t="s">
        <v>983</v>
      </c>
      <c r="D233" s="178" t="s">
        <v>179</v>
      </c>
      <c r="E233" s="179" t="s">
        <v>5128</v>
      </c>
      <c r="F233" s="180" t="s">
        <v>5051</v>
      </c>
      <c r="G233" s="181" t="s">
        <v>3930</v>
      </c>
      <c r="H233" s="182">
        <v>3</v>
      </c>
      <c r="I233" s="183"/>
      <c r="J233" s="184">
        <f>ROUND(I233*H233,2)</f>
        <v>0</v>
      </c>
      <c r="K233" s="180" t="s">
        <v>3</v>
      </c>
      <c r="L233" s="37"/>
      <c r="M233" s="185" t="s">
        <v>3</v>
      </c>
      <c r="N233" s="186" t="s">
        <v>43</v>
      </c>
      <c r="O233" s="70"/>
      <c r="P233" s="187">
        <f>O233*H233</f>
        <v>0</v>
      </c>
      <c r="Q233" s="187">
        <v>0</v>
      </c>
      <c r="R233" s="187">
        <f>Q233*H233</f>
        <v>0</v>
      </c>
      <c r="S233" s="187">
        <v>0</v>
      </c>
      <c r="T233" s="188">
        <f>S233*H233</f>
        <v>0</v>
      </c>
      <c r="AR233" s="189" t="s">
        <v>184</v>
      </c>
      <c r="AT233" s="189" t="s">
        <v>179</v>
      </c>
      <c r="AU233" s="189" t="s">
        <v>79</v>
      </c>
      <c r="AY233" s="18" t="s">
        <v>177</v>
      </c>
      <c r="BE233" s="190">
        <f>IF(N233="základní",J233,0)</f>
        <v>0</v>
      </c>
      <c r="BF233" s="190">
        <f>IF(N233="snížená",J233,0)</f>
        <v>0</v>
      </c>
      <c r="BG233" s="190">
        <f>IF(N233="zákl. přenesená",J233,0)</f>
        <v>0</v>
      </c>
      <c r="BH233" s="190">
        <f>IF(N233="sníž. přenesená",J233,0)</f>
        <v>0</v>
      </c>
      <c r="BI233" s="190">
        <f>IF(N233="nulová",J233,0)</f>
        <v>0</v>
      </c>
      <c r="BJ233" s="18" t="s">
        <v>79</v>
      </c>
      <c r="BK233" s="190">
        <f>ROUND(I233*H233,2)</f>
        <v>0</v>
      </c>
      <c r="BL233" s="18" t="s">
        <v>184</v>
      </c>
      <c r="BM233" s="189" t="s">
        <v>1672</v>
      </c>
    </row>
    <row r="234" spans="2:47" s="1" customFormat="1" ht="12">
      <c r="B234" s="37"/>
      <c r="D234" s="191" t="s">
        <v>3757</v>
      </c>
      <c r="F234" s="192" t="s">
        <v>4976</v>
      </c>
      <c r="I234" s="122"/>
      <c r="L234" s="37"/>
      <c r="M234" s="193"/>
      <c r="N234" s="70"/>
      <c r="O234" s="70"/>
      <c r="P234" s="70"/>
      <c r="Q234" s="70"/>
      <c r="R234" s="70"/>
      <c r="S234" s="70"/>
      <c r="T234" s="71"/>
      <c r="AT234" s="18" t="s">
        <v>3757</v>
      </c>
      <c r="AU234" s="18" t="s">
        <v>79</v>
      </c>
    </row>
    <row r="235" spans="2:65" s="1" customFormat="1" ht="16.5" customHeight="1">
      <c r="B235" s="177"/>
      <c r="C235" s="178" t="s">
        <v>989</v>
      </c>
      <c r="D235" s="178" t="s">
        <v>179</v>
      </c>
      <c r="E235" s="179" t="s">
        <v>5129</v>
      </c>
      <c r="F235" s="180" t="s">
        <v>5130</v>
      </c>
      <c r="G235" s="181" t="s">
        <v>3930</v>
      </c>
      <c r="H235" s="182">
        <v>2</v>
      </c>
      <c r="I235" s="183"/>
      <c r="J235" s="184">
        <f>ROUND(I235*H235,2)</f>
        <v>0</v>
      </c>
      <c r="K235" s="180" t="s">
        <v>3</v>
      </c>
      <c r="L235" s="37"/>
      <c r="M235" s="185" t="s">
        <v>3</v>
      </c>
      <c r="N235" s="186" t="s">
        <v>43</v>
      </c>
      <c r="O235" s="70"/>
      <c r="P235" s="187">
        <f>O235*H235</f>
        <v>0</v>
      </c>
      <c r="Q235" s="187">
        <v>0</v>
      </c>
      <c r="R235" s="187">
        <f>Q235*H235</f>
        <v>0</v>
      </c>
      <c r="S235" s="187">
        <v>0</v>
      </c>
      <c r="T235" s="188">
        <f>S235*H235</f>
        <v>0</v>
      </c>
      <c r="AR235" s="189" t="s">
        <v>184</v>
      </c>
      <c r="AT235" s="189" t="s">
        <v>179</v>
      </c>
      <c r="AU235" s="189" t="s">
        <v>79</v>
      </c>
      <c r="AY235" s="18" t="s">
        <v>177</v>
      </c>
      <c r="BE235" s="190">
        <f>IF(N235="základní",J235,0)</f>
        <v>0</v>
      </c>
      <c r="BF235" s="190">
        <f>IF(N235="snížená",J235,0)</f>
        <v>0</v>
      </c>
      <c r="BG235" s="190">
        <f>IF(N235="zákl. přenesená",J235,0)</f>
        <v>0</v>
      </c>
      <c r="BH235" s="190">
        <f>IF(N235="sníž. přenesená",J235,0)</f>
        <v>0</v>
      </c>
      <c r="BI235" s="190">
        <f>IF(N235="nulová",J235,0)</f>
        <v>0</v>
      </c>
      <c r="BJ235" s="18" t="s">
        <v>79</v>
      </c>
      <c r="BK235" s="190">
        <f>ROUND(I235*H235,2)</f>
        <v>0</v>
      </c>
      <c r="BL235" s="18" t="s">
        <v>184</v>
      </c>
      <c r="BM235" s="189" t="s">
        <v>1681</v>
      </c>
    </row>
    <row r="236" spans="2:47" s="1" customFormat="1" ht="12">
      <c r="B236" s="37"/>
      <c r="D236" s="191" t="s">
        <v>3757</v>
      </c>
      <c r="F236" s="192" t="s">
        <v>4979</v>
      </c>
      <c r="I236" s="122"/>
      <c r="L236" s="37"/>
      <c r="M236" s="193"/>
      <c r="N236" s="70"/>
      <c r="O236" s="70"/>
      <c r="P236" s="70"/>
      <c r="Q236" s="70"/>
      <c r="R236" s="70"/>
      <c r="S236" s="70"/>
      <c r="T236" s="71"/>
      <c r="AT236" s="18" t="s">
        <v>3757</v>
      </c>
      <c r="AU236" s="18" t="s">
        <v>79</v>
      </c>
    </row>
    <row r="237" spans="2:65" s="1" customFormat="1" ht="16.5" customHeight="1">
      <c r="B237" s="177"/>
      <c r="C237" s="178" t="s">
        <v>995</v>
      </c>
      <c r="D237" s="178" t="s">
        <v>179</v>
      </c>
      <c r="E237" s="179" t="s">
        <v>5131</v>
      </c>
      <c r="F237" s="180" t="s">
        <v>5132</v>
      </c>
      <c r="G237" s="181" t="s">
        <v>3930</v>
      </c>
      <c r="H237" s="182">
        <v>1</v>
      </c>
      <c r="I237" s="183"/>
      <c r="J237" s="184">
        <f>ROUND(I237*H237,2)</f>
        <v>0</v>
      </c>
      <c r="K237" s="180" t="s">
        <v>3</v>
      </c>
      <c r="L237" s="37"/>
      <c r="M237" s="185" t="s">
        <v>3</v>
      </c>
      <c r="N237" s="186" t="s">
        <v>43</v>
      </c>
      <c r="O237" s="70"/>
      <c r="P237" s="187">
        <f>O237*H237</f>
        <v>0</v>
      </c>
      <c r="Q237" s="187">
        <v>0</v>
      </c>
      <c r="R237" s="187">
        <f>Q237*H237</f>
        <v>0</v>
      </c>
      <c r="S237" s="187">
        <v>0</v>
      </c>
      <c r="T237" s="188">
        <f>S237*H237</f>
        <v>0</v>
      </c>
      <c r="AR237" s="189" t="s">
        <v>184</v>
      </c>
      <c r="AT237" s="189" t="s">
        <v>179</v>
      </c>
      <c r="AU237" s="189" t="s">
        <v>79</v>
      </c>
      <c r="AY237" s="18" t="s">
        <v>177</v>
      </c>
      <c r="BE237" s="190">
        <f>IF(N237="základní",J237,0)</f>
        <v>0</v>
      </c>
      <c r="BF237" s="190">
        <f>IF(N237="snížená",J237,0)</f>
        <v>0</v>
      </c>
      <c r="BG237" s="190">
        <f>IF(N237="zákl. přenesená",J237,0)</f>
        <v>0</v>
      </c>
      <c r="BH237" s="190">
        <f>IF(N237="sníž. přenesená",J237,0)</f>
        <v>0</v>
      </c>
      <c r="BI237" s="190">
        <f>IF(N237="nulová",J237,0)</f>
        <v>0</v>
      </c>
      <c r="BJ237" s="18" t="s">
        <v>79</v>
      </c>
      <c r="BK237" s="190">
        <f>ROUND(I237*H237,2)</f>
        <v>0</v>
      </c>
      <c r="BL237" s="18" t="s">
        <v>184</v>
      </c>
      <c r="BM237" s="189" t="s">
        <v>1690</v>
      </c>
    </row>
    <row r="238" spans="2:47" s="1" customFormat="1" ht="12">
      <c r="B238" s="37"/>
      <c r="D238" s="191" t="s">
        <v>3757</v>
      </c>
      <c r="F238" s="192" t="s">
        <v>4976</v>
      </c>
      <c r="I238" s="122"/>
      <c r="L238" s="37"/>
      <c r="M238" s="193"/>
      <c r="N238" s="70"/>
      <c r="O238" s="70"/>
      <c r="P238" s="70"/>
      <c r="Q238" s="70"/>
      <c r="R238" s="70"/>
      <c r="S238" s="70"/>
      <c r="T238" s="71"/>
      <c r="AT238" s="18" t="s">
        <v>3757</v>
      </c>
      <c r="AU238" s="18" t="s">
        <v>79</v>
      </c>
    </row>
    <row r="239" spans="2:65" s="1" customFormat="1" ht="16.5" customHeight="1">
      <c r="B239" s="177"/>
      <c r="C239" s="178" t="s">
        <v>1001</v>
      </c>
      <c r="D239" s="178" t="s">
        <v>179</v>
      </c>
      <c r="E239" s="179" t="s">
        <v>5133</v>
      </c>
      <c r="F239" s="180" t="s">
        <v>4978</v>
      </c>
      <c r="G239" s="181" t="s">
        <v>3930</v>
      </c>
      <c r="H239" s="182">
        <v>2</v>
      </c>
      <c r="I239" s="183"/>
      <c r="J239" s="184">
        <f>ROUND(I239*H239,2)</f>
        <v>0</v>
      </c>
      <c r="K239" s="180" t="s">
        <v>3</v>
      </c>
      <c r="L239" s="37"/>
      <c r="M239" s="185" t="s">
        <v>3</v>
      </c>
      <c r="N239" s="186" t="s">
        <v>43</v>
      </c>
      <c r="O239" s="70"/>
      <c r="P239" s="187">
        <f>O239*H239</f>
        <v>0</v>
      </c>
      <c r="Q239" s="187">
        <v>0</v>
      </c>
      <c r="R239" s="187">
        <f>Q239*H239</f>
        <v>0</v>
      </c>
      <c r="S239" s="187">
        <v>0</v>
      </c>
      <c r="T239" s="188">
        <f>S239*H239</f>
        <v>0</v>
      </c>
      <c r="AR239" s="189" t="s">
        <v>184</v>
      </c>
      <c r="AT239" s="189" t="s">
        <v>179</v>
      </c>
      <c r="AU239" s="189" t="s">
        <v>79</v>
      </c>
      <c r="AY239" s="18" t="s">
        <v>177</v>
      </c>
      <c r="BE239" s="190">
        <f>IF(N239="základní",J239,0)</f>
        <v>0</v>
      </c>
      <c r="BF239" s="190">
        <f>IF(N239="snížená",J239,0)</f>
        <v>0</v>
      </c>
      <c r="BG239" s="190">
        <f>IF(N239="zákl. přenesená",J239,0)</f>
        <v>0</v>
      </c>
      <c r="BH239" s="190">
        <f>IF(N239="sníž. přenesená",J239,0)</f>
        <v>0</v>
      </c>
      <c r="BI239" s="190">
        <f>IF(N239="nulová",J239,0)</f>
        <v>0</v>
      </c>
      <c r="BJ239" s="18" t="s">
        <v>79</v>
      </c>
      <c r="BK239" s="190">
        <f>ROUND(I239*H239,2)</f>
        <v>0</v>
      </c>
      <c r="BL239" s="18" t="s">
        <v>184</v>
      </c>
      <c r="BM239" s="189" t="s">
        <v>1699</v>
      </c>
    </row>
    <row r="240" spans="2:47" s="1" customFormat="1" ht="12">
      <c r="B240" s="37"/>
      <c r="D240" s="191" t="s">
        <v>3757</v>
      </c>
      <c r="F240" s="192" t="s">
        <v>4979</v>
      </c>
      <c r="I240" s="122"/>
      <c r="L240" s="37"/>
      <c r="M240" s="193"/>
      <c r="N240" s="70"/>
      <c r="O240" s="70"/>
      <c r="P240" s="70"/>
      <c r="Q240" s="70"/>
      <c r="R240" s="70"/>
      <c r="S240" s="70"/>
      <c r="T240" s="71"/>
      <c r="AT240" s="18" t="s">
        <v>3757</v>
      </c>
      <c r="AU240" s="18" t="s">
        <v>79</v>
      </c>
    </row>
    <row r="241" spans="2:65" s="1" customFormat="1" ht="16.5" customHeight="1">
      <c r="B241" s="177"/>
      <c r="C241" s="178" t="s">
        <v>1006</v>
      </c>
      <c r="D241" s="178" t="s">
        <v>179</v>
      </c>
      <c r="E241" s="179" t="s">
        <v>5134</v>
      </c>
      <c r="F241" s="180" t="s">
        <v>4981</v>
      </c>
      <c r="G241" s="181" t="s">
        <v>3930</v>
      </c>
      <c r="H241" s="182">
        <v>6</v>
      </c>
      <c r="I241" s="183"/>
      <c r="J241" s="184">
        <f>ROUND(I241*H241,2)</f>
        <v>0</v>
      </c>
      <c r="K241" s="180" t="s">
        <v>3</v>
      </c>
      <c r="L241" s="37"/>
      <c r="M241" s="185" t="s">
        <v>3</v>
      </c>
      <c r="N241" s="186" t="s">
        <v>43</v>
      </c>
      <c r="O241" s="70"/>
      <c r="P241" s="187">
        <f>O241*H241</f>
        <v>0</v>
      </c>
      <c r="Q241" s="187">
        <v>0</v>
      </c>
      <c r="R241" s="187">
        <f>Q241*H241</f>
        <v>0</v>
      </c>
      <c r="S241" s="187">
        <v>0</v>
      </c>
      <c r="T241" s="188">
        <f>S241*H241</f>
        <v>0</v>
      </c>
      <c r="AR241" s="189" t="s">
        <v>184</v>
      </c>
      <c r="AT241" s="189" t="s">
        <v>179</v>
      </c>
      <c r="AU241" s="189" t="s">
        <v>79</v>
      </c>
      <c r="AY241" s="18" t="s">
        <v>177</v>
      </c>
      <c r="BE241" s="190">
        <f>IF(N241="základní",J241,0)</f>
        <v>0</v>
      </c>
      <c r="BF241" s="190">
        <f>IF(N241="snížená",J241,0)</f>
        <v>0</v>
      </c>
      <c r="BG241" s="190">
        <f>IF(N241="zákl. přenesená",J241,0)</f>
        <v>0</v>
      </c>
      <c r="BH241" s="190">
        <f>IF(N241="sníž. přenesená",J241,0)</f>
        <v>0</v>
      </c>
      <c r="BI241" s="190">
        <f>IF(N241="nulová",J241,0)</f>
        <v>0</v>
      </c>
      <c r="BJ241" s="18" t="s">
        <v>79</v>
      </c>
      <c r="BK241" s="190">
        <f>ROUND(I241*H241,2)</f>
        <v>0</v>
      </c>
      <c r="BL241" s="18" t="s">
        <v>184</v>
      </c>
      <c r="BM241" s="189" t="s">
        <v>1711</v>
      </c>
    </row>
    <row r="242" spans="2:47" s="1" customFormat="1" ht="12">
      <c r="B242" s="37"/>
      <c r="D242" s="191" t="s">
        <v>3757</v>
      </c>
      <c r="F242" s="192" t="s">
        <v>4979</v>
      </c>
      <c r="I242" s="122"/>
      <c r="L242" s="37"/>
      <c r="M242" s="193"/>
      <c r="N242" s="70"/>
      <c r="O242" s="70"/>
      <c r="P242" s="70"/>
      <c r="Q242" s="70"/>
      <c r="R242" s="70"/>
      <c r="S242" s="70"/>
      <c r="T242" s="71"/>
      <c r="AT242" s="18" t="s">
        <v>3757</v>
      </c>
      <c r="AU242" s="18" t="s">
        <v>79</v>
      </c>
    </row>
    <row r="243" spans="2:65" s="1" customFormat="1" ht="16.5" customHeight="1">
      <c r="B243" s="177"/>
      <c r="C243" s="178" t="s">
        <v>1011</v>
      </c>
      <c r="D243" s="178" t="s">
        <v>179</v>
      </c>
      <c r="E243" s="179" t="s">
        <v>5135</v>
      </c>
      <c r="F243" s="180" t="s">
        <v>5103</v>
      </c>
      <c r="G243" s="181" t="s">
        <v>3930</v>
      </c>
      <c r="H243" s="182">
        <v>1</v>
      </c>
      <c r="I243" s="183"/>
      <c r="J243" s="184">
        <f>ROUND(I243*H243,2)</f>
        <v>0</v>
      </c>
      <c r="K243" s="180" t="s">
        <v>3</v>
      </c>
      <c r="L243" s="37"/>
      <c r="M243" s="185" t="s">
        <v>3</v>
      </c>
      <c r="N243" s="186" t="s">
        <v>43</v>
      </c>
      <c r="O243" s="70"/>
      <c r="P243" s="187">
        <f>O243*H243</f>
        <v>0</v>
      </c>
      <c r="Q243" s="187">
        <v>0</v>
      </c>
      <c r="R243" s="187">
        <f>Q243*H243</f>
        <v>0</v>
      </c>
      <c r="S243" s="187">
        <v>0</v>
      </c>
      <c r="T243" s="188">
        <f>S243*H243</f>
        <v>0</v>
      </c>
      <c r="AR243" s="189" t="s">
        <v>184</v>
      </c>
      <c r="AT243" s="189" t="s">
        <v>179</v>
      </c>
      <c r="AU243" s="189" t="s">
        <v>79</v>
      </c>
      <c r="AY243" s="18" t="s">
        <v>177</v>
      </c>
      <c r="BE243" s="190">
        <f>IF(N243="základní",J243,0)</f>
        <v>0</v>
      </c>
      <c r="BF243" s="190">
        <f>IF(N243="snížená",J243,0)</f>
        <v>0</v>
      </c>
      <c r="BG243" s="190">
        <f>IF(N243="zákl. přenesená",J243,0)</f>
        <v>0</v>
      </c>
      <c r="BH243" s="190">
        <f>IF(N243="sníž. přenesená",J243,0)</f>
        <v>0</v>
      </c>
      <c r="BI243" s="190">
        <f>IF(N243="nulová",J243,0)</f>
        <v>0</v>
      </c>
      <c r="BJ243" s="18" t="s">
        <v>79</v>
      </c>
      <c r="BK243" s="190">
        <f>ROUND(I243*H243,2)</f>
        <v>0</v>
      </c>
      <c r="BL243" s="18" t="s">
        <v>184</v>
      </c>
      <c r="BM243" s="189" t="s">
        <v>1725</v>
      </c>
    </row>
    <row r="244" spans="2:47" s="1" customFormat="1" ht="12">
      <c r="B244" s="37"/>
      <c r="D244" s="191" t="s">
        <v>3757</v>
      </c>
      <c r="F244" s="192" t="s">
        <v>5104</v>
      </c>
      <c r="I244" s="122"/>
      <c r="L244" s="37"/>
      <c r="M244" s="193"/>
      <c r="N244" s="70"/>
      <c r="O244" s="70"/>
      <c r="P244" s="70"/>
      <c r="Q244" s="70"/>
      <c r="R244" s="70"/>
      <c r="S244" s="70"/>
      <c r="T244" s="71"/>
      <c r="AT244" s="18" t="s">
        <v>3757</v>
      </c>
      <c r="AU244" s="18" t="s">
        <v>79</v>
      </c>
    </row>
    <row r="245" spans="2:65" s="1" customFormat="1" ht="16.5" customHeight="1">
      <c r="B245" s="177"/>
      <c r="C245" s="178" t="s">
        <v>1015</v>
      </c>
      <c r="D245" s="178" t="s">
        <v>179</v>
      </c>
      <c r="E245" s="179" t="s">
        <v>5136</v>
      </c>
      <c r="F245" s="180" t="s">
        <v>5137</v>
      </c>
      <c r="G245" s="181" t="s">
        <v>3930</v>
      </c>
      <c r="H245" s="182">
        <v>1</v>
      </c>
      <c r="I245" s="183"/>
      <c r="J245" s="184">
        <f>ROUND(I245*H245,2)</f>
        <v>0</v>
      </c>
      <c r="K245" s="180" t="s">
        <v>3</v>
      </c>
      <c r="L245" s="37"/>
      <c r="M245" s="185" t="s">
        <v>3</v>
      </c>
      <c r="N245" s="186" t="s">
        <v>43</v>
      </c>
      <c r="O245" s="70"/>
      <c r="P245" s="187">
        <f>O245*H245</f>
        <v>0</v>
      </c>
      <c r="Q245" s="187">
        <v>0</v>
      </c>
      <c r="R245" s="187">
        <f>Q245*H245</f>
        <v>0</v>
      </c>
      <c r="S245" s="187">
        <v>0</v>
      </c>
      <c r="T245" s="188">
        <f>S245*H245</f>
        <v>0</v>
      </c>
      <c r="AR245" s="189" t="s">
        <v>184</v>
      </c>
      <c r="AT245" s="189" t="s">
        <v>179</v>
      </c>
      <c r="AU245" s="189" t="s">
        <v>79</v>
      </c>
      <c r="AY245" s="18" t="s">
        <v>177</v>
      </c>
      <c r="BE245" s="190">
        <f>IF(N245="základní",J245,0)</f>
        <v>0</v>
      </c>
      <c r="BF245" s="190">
        <f>IF(N245="snížená",J245,0)</f>
        <v>0</v>
      </c>
      <c r="BG245" s="190">
        <f>IF(N245="zákl. přenesená",J245,0)</f>
        <v>0</v>
      </c>
      <c r="BH245" s="190">
        <f>IF(N245="sníž. přenesená",J245,0)</f>
        <v>0</v>
      </c>
      <c r="BI245" s="190">
        <f>IF(N245="nulová",J245,0)</f>
        <v>0</v>
      </c>
      <c r="BJ245" s="18" t="s">
        <v>79</v>
      </c>
      <c r="BK245" s="190">
        <f>ROUND(I245*H245,2)</f>
        <v>0</v>
      </c>
      <c r="BL245" s="18" t="s">
        <v>184</v>
      </c>
      <c r="BM245" s="189" t="s">
        <v>1735</v>
      </c>
    </row>
    <row r="246" spans="2:47" s="1" customFormat="1" ht="12">
      <c r="B246" s="37"/>
      <c r="D246" s="191" t="s">
        <v>3757</v>
      </c>
      <c r="F246" s="192" t="s">
        <v>5104</v>
      </c>
      <c r="I246" s="122"/>
      <c r="L246" s="37"/>
      <c r="M246" s="193"/>
      <c r="N246" s="70"/>
      <c r="O246" s="70"/>
      <c r="P246" s="70"/>
      <c r="Q246" s="70"/>
      <c r="R246" s="70"/>
      <c r="S246" s="70"/>
      <c r="T246" s="71"/>
      <c r="AT246" s="18" t="s">
        <v>3757</v>
      </c>
      <c r="AU246" s="18" t="s">
        <v>79</v>
      </c>
    </row>
    <row r="247" spans="2:65" s="1" customFormat="1" ht="16.5" customHeight="1">
      <c r="B247" s="177"/>
      <c r="C247" s="178" t="s">
        <v>1020</v>
      </c>
      <c r="D247" s="178" t="s">
        <v>179</v>
      </c>
      <c r="E247" s="179" t="s">
        <v>5138</v>
      </c>
      <c r="F247" s="180" t="s">
        <v>5006</v>
      </c>
      <c r="G247" s="181" t="s">
        <v>3</v>
      </c>
      <c r="H247" s="182">
        <v>0</v>
      </c>
      <c r="I247" s="183"/>
      <c r="J247" s="184">
        <f>ROUND(I247*H247,2)</f>
        <v>0</v>
      </c>
      <c r="K247" s="180" t="s">
        <v>3</v>
      </c>
      <c r="L247" s="37"/>
      <c r="M247" s="185" t="s">
        <v>3</v>
      </c>
      <c r="N247" s="186" t="s">
        <v>43</v>
      </c>
      <c r="O247" s="70"/>
      <c r="P247" s="187">
        <f>O247*H247</f>
        <v>0</v>
      </c>
      <c r="Q247" s="187">
        <v>0</v>
      </c>
      <c r="R247" s="187">
        <f>Q247*H247</f>
        <v>0</v>
      </c>
      <c r="S247" s="187">
        <v>0</v>
      </c>
      <c r="T247" s="188">
        <f>S247*H247</f>
        <v>0</v>
      </c>
      <c r="AR247" s="189" t="s">
        <v>184</v>
      </c>
      <c r="AT247" s="189" t="s">
        <v>179</v>
      </c>
      <c r="AU247" s="189" t="s">
        <v>79</v>
      </c>
      <c r="AY247" s="18" t="s">
        <v>177</v>
      </c>
      <c r="BE247" s="190">
        <f>IF(N247="základní",J247,0)</f>
        <v>0</v>
      </c>
      <c r="BF247" s="190">
        <f>IF(N247="snížená",J247,0)</f>
        <v>0</v>
      </c>
      <c r="BG247" s="190">
        <f>IF(N247="zákl. přenesená",J247,0)</f>
        <v>0</v>
      </c>
      <c r="BH247" s="190">
        <f>IF(N247="sníž. přenesená",J247,0)</f>
        <v>0</v>
      </c>
      <c r="BI247" s="190">
        <f>IF(N247="nulová",J247,0)</f>
        <v>0</v>
      </c>
      <c r="BJ247" s="18" t="s">
        <v>79</v>
      </c>
      <c r="BK247" s="190">
        <f>ROUND(I247*H247,2)</f>
        <v>0</v>
      </c>
      <c r="BL247" s="18" t="s">
        <v>184</v>
      </c>
      <c r="BM247" s="189" t="s">
        <v>1742</v>
      </c>
    </row>
    <row r="248" spans="2:65" s="1" customFormat="1" ht="16.5" customHeight="1">
      <c r="B248" s="177"/>
      <c r="C248" s="178" t="s">
        <v>1026</v>
      </c>
      <c r="D248" s="178" t="s">
        <v>179</v>
      </c>
      <c r="E248" s="179" t="s">
        <v>5139</v>
      </c>
      <c r="F248" s="180" t="s">
        <v>5140</v>
      </c>
      <c r="G248" s="181" t="s">
        <v>494</v>
      </c>
      <c r="H248" s="182">
        <v>3</v>
      </c>
      <c r="I248" s="183"/>
      <c r="J248" s="184">
        <f>ROUND(I248*H248,2)</f>
        <v>0</v>
      </c>
      <c r="K248" s="180" t="s">
        <v>3</v>
      </c>
      <c r="L248" s="37"/>
      <c r="M248" s="185" t="s">
        <v>3</v>
      </c>
      <c r="N248" s="186" t="s">
        <v>43</v>
      </c>
      <c r="O248" s="70"/>
      <c r="P248" s="187">
        <f>O248*H248</f>
        <v>0</v>
      </c>
      <c r="Q248" s="187">
        <v>0</v>
      </c>
      <c r="R248" s="187">
        <f>Q248*H248</f>
        <v>0</v>
      </c>
      <c r="S248" s="187">
        <v>0</v>
      </c>
      <c r="T248" s="188">
        <f>S248*H248</f>
        <v>0</v>
      </c>
      <c r="AR248" s="189" t="s">
        <v>184</v>
      </c>
      <c r="AT248" s="189" t="s">
        <v>179</v>
      </c>
      <c r="AU248" s="189" t="s">
        <v>79</v>
      </c>
      <c r="AY248" s="18" t="s">
        <v>177</v>
      </c>
      <c r="BE248" s="190">
        <f>IF(N248="základní",J248,0)</f>
        <v>0</v>
      </c>
      <c r="BF248" s="190">
        <f>IF(N248="snížená",J248,0)</f>
        <v>0</v>
      </c>
      <c r="BG248" s="190">
        <f>IF(N248="zákl. přenesená",J248,0)</f>
        <v>0</v>
      </c>
      <c r="BH248" s="190">
        <f>IF(N248="sníž. přenesená",J248,0)</f>
        <v>0</v>
      </c>
      <c r="BI248" s="190">
        <f>IF(N248="nulová",J248,0)</f>
        <v>0</v>
      </c>
      <c r="BJ248" s="18" t="s">
        <v>79</v>
      </c>
      <c r="BK248" s="190">
        <f>ROUND(I248*H248,2)</f>
        <v>0</v>
      </c>
      <c r="BL248" s="18" t="s">
        <v>184</v>
      </c>
      <c r="BM248" s="189" t="s">
        <v>1750</v>
      </c>
    </row>
    <row r="249" spans="2:65" s="1" customFormat="1" ht="16.5" customHeight="1">
      <c r="B249" s="177"/>
      <c r="C249" s="178" t="s">
        <v>1033</v>
      </c>
      <c r="D249" s="178" t="s">
        <v>179</v>
      </c>
      <c r="E249" s="179" t="s">
        <v>5141</v>
      </c>
      <c r="F249" s="180" t="s">
        <v>5142</v>
      </c>
      <c r="G249" s="181" t="s">
        <v>494</v>
      </c>
      <c r="H249" s="182">
        <v>6</v>
      </c>
      <c r="I249" s="183"/>
      <c r="J249" s="184">
        <f>ROUND(I249*H249,2)</f>
        <v>0</v>
      </c>
      <c r="K249" s="180" t="s">
        <v>3</v>
      </c>
      <c r="L249" s="37"/>
      <c r="M249" s="185" t="s">
        <v>3</v>
      </c>
      <c r="N249" s="186" t="s">
        <v>43</v>
      </c>
      <c r="O249" s="70"/>
      <c r="P249" s="187">
        <f>O249*H249</f>
        <v>0</v>
      </c>
      <c r="Q249" s="187">
        <v>0</v>
      </c>
      <c r="R249" s="187">
        <f>Q249*H249</f>
        <v>0</v>
      </c>
      <c r="S249" s="187">
        <v>0</v>
      </c>
      <c r="T249" s="188">
        <f>S249*H249</f>
        <v>0</v>
      </c>
      <c r="AR249" s="189" t="s">
        <v>184</v>
      </c>
      <c r="AT249" s="189" t="s">
        <v>179</v>
      </c>
      <c r="AU249" s="189" t="s">
        <v>79</v>
      </c>
      <c r="AY249" s="18" t="s">
        <v>177</v>
      </c>
      <c r="BE249" s="190">
        <f>IF(N249="základní",J249,0)</f>
        <v>0</v>
      </c>
      <c r="BF249" s="190">
        <f>IF(N249="snížená",J249,0)</f>
        <v>0</v>
      </c>
      <c r="BG249" s="190">
        <f>IF(N249="zákl. přenesená",J249,0)</f>
        <v>0</v>
      </c>
      <c r="BH249" s="190">
        <f>IF(N249="sníž. přenesená",J249,0)</f>
        <v>0</v>
      </c>
      <c r="BI249" s="190">
        <f>IF(N249="nulová",J249,0)</f>
        <v>0</v>
      </c>
      <c r="BJ249" s="18" t="s">
        <v>79</v>
      </c>
      <c r="BK249" s="190">
        <f>ROUND(I249*H249,2)</f>
        <v>0</v>
      </c>
      <c r="BL249" s="18" t="s">
        <v>184</v>
      </c>
      <c r="BM249" s="189" t="s">
        <v>1764</v>
      </c>
    </row>
    <row r="250" spans="2:65" s="1" customFormat="1" ht="16.5" customHeight="1">
      <c r="B250" s="177"/>
      <c r="C250" s="178" t="s">
        <v>1039</v>
      </c>
      <c r="D250" s="178" t="s">
        <v>179</v>
      </c>
      <c r="E250" s="179" t="s">
        <v>5143</v>
      </c>
      <c r="F250" s="180" t="s">
        <v>5144</v>
      </c>
      <c r="G250" s="181" t="s">
        <v>494</v>
      </c>
      <c r="H250" s="182">
        <v>9</v>
      </c>
      <c r="I250" s="183"/>
      <c r="J250" s="184">
        <f>ROUND(I250*H250,2)</f>
        <v>0</v>
      </c>
      <c r="K250" s="180" t="s">
        <v>3</v>
      </c>
      <c r="L250" s="37"/>
      <c r="M250" s="185" t="s">
        <v>3</v>
      </c>
      <c r="N250" s="186" t="s">
        <v>43</v>
      </c>
      <c r="O250" s="70"/>
      <c r="P250" s="187">
        <f>O250*H250</f>
        <v>0</v>
      </c>
      <c r="Q250" s="187">
        <v>0</v>
      </c>
      <c r="R250" s="187">
        <f>Q250*H250</f>
        <v>0</v>
      </c>
      <c r="S250" s="187">
        <v>0</v>
      </c>
      <c r="T250" s="188">
        <f>S250*H250</f>
        <v>0</v>
      </c>
      <c r="AR250" s="189" t="s">
        <v>184</v>
      </c>
      <c r="AT250" s="189" t="s">
        <v>179</v>
      </c>
      <c r="AU250" s="189" t="s">
        <v>79</v>
      </c>
      <c r="AY250" s="18" t="s">
        <v>177</v>
      </c>
      <c r="BE250" s="190">
        <f>IF(N250="základní",J250,0)</f>
        <v>0</v>
      </c>
      <c r="BF250" s="190">
        <f>IF(N250="snížená",J250,0)</f>
        <v>0</v>
      </c>
      <c r="BG250" s="190">
        <f>IF(N250="zákl. přenesená",J250,0)</f>
        <v>0</v>
      </c>
      <c r="BH250" s="190">
        <f>IF(N250="sníž. přenesená",J250,0)</f>
        <v>0</v>
      </c>
      <c r="BI250" s="190">
        <f>IF(N250="nulová",J250,0)</f>
        <v>0</v>
      </c>
      <c r="BJ250" s="18" t="s">
        <v>79</v>
      </c>
      <c r="BK250" s="190">
        <f>ROUND(I250*H250,2)</f>
        <v>0</v>
      </c>
      <c r="BL250" s="18" t="s">
        <v>184</v>
      </c>
      <c r="BM250" s="189" t="s">
        <v>1774</v>
      </c>
    </row>
    <row r="251" spans="2:65" s="1" customFormat="1" ht="24" customHeight="1">
      <c r="B251" s="177"/>
      <c r="C251" s="178" t="s">
        <v>1044</v>
      </c>
      <c r="D251" s="178" t="s">
        <v>179</v>
      </c>
      <c r="E251" s="179" t="s">
        <v>5145</v>
      </c>
      <c r="F251" s="180" t="s">
        <v>5014</v>
      </c>
      <c r="G251" s="181" t="s">
        <v>3</v>
      </c>
      <c r="H251" s="182">
        <v>0</v>
      </c>
      <c r="I251" s="183"/>
      <c r="J251" s="184">
        <f>ROUND(I251*H251,2)</f>
        <v>0</v>
      </c>
      <c r="K251" s="180" t="s">
        <v>3</v>
      </c>
      <c r="L251" s="37"/>
      <c r="M251" s="185" t="s">
        <v>3</v>
      </c>
      <c r="N251" s="186" t="s">
        <v>43</v>
      </c>
      <c r="O251" s="70"/>
      <c r="P251" s="187">
        <f>O251*H251</f>
        <v>0</v>
      </c>
      <c r="Q251" s="187">
        <v>0</v>
      </c>
      <c r="R251" s="187">
        <f>Q251*H251</f>
        <v>0</v>
      </c>
      <c r="S251" s="187">
        <v>0</v>
      </c>
      <c r="T251" s="188">
        <f>S251*H251</f>
        <v>0</v>
      </c>
      <c r="AR251" s="189" t="s">
        <v>184</v>
      </c>
      <c r="AT251" s="189" t="s">
        <v>179</v>
      </c>
      <c r="AU251" s="189" t="s">
        <v>79</v>
      </c>
      <c r="AY251" s="18" t="s">
        <v>177</v>
      </c>
      <c r="BE251" s="190">
        <f>IF(N251="základní",J251,0)</f>
        <v>0</v>
      </c>
      <c r="BF251" s="190">
        <f>IF(N251="snížená",J251,0)</f>
        <v>0</v>
      </c>
      <c r="BG251" s="190">
        <f>IF(N251="zákl. přenesená",J251,0)</f>
        <v>0</v>
      </c>
      <c r="BH251" s="190">
        <f>IF(N251="sníž. přenesená",J251,0)</f>
        <v>0</v>
      </c>
      <c r="BI251" s="190">
        <f>IF(N251="nulová",J251,0)</f>
        <v>0</v>
      </c>
      <c r="BJ251" s="18" t="s">
        <v>79</v>
      </c>
      <c r="BK251" s="190">
        <f>ROUND(I251*H251,2)</f>
        <v>0</v>
      </c>
      <c r="BL251" s="18" t="s">
        <v>184</v>
      </c>
      <c r="BM251" s="189" t="s">
        <v>1784</v>
      </c>
    </row>
    <row r="252" spans="2:65" s="1" customFormat="1" ht="24" customHeight="1">
      <c r="B252" s="177"/>
      <c r="C252" s="178" t="s">
        <v>1049</v>
      </c>
      <c r="D252" s="178" t="s">
        <v>179</v>
      </c>
      <c r="E252" s="179" t="s">
        <v>5146</v>
      </c>
      <c r="F252" s="180" t="s">
        <v>5147</v>
      </c>
      <c r="G252" s="181" t="s">
        <v>494</v>
      </c>
      <c r="H252" s="182">
        <v>85</v>
      </c>
      <c r="I252" s="183"/>
      <c r="J252" s="184">
        <f>ROUND(I252*H252,2)</f>
        <v>0</v>
      </c>
      <c r="K252" s="180" t="s">
        <v>3</v>
      </c>
      <c r="L252" s="37"/>
      <c r="M252" s="185" t="s">
        <v>3</v>
      </c>
      <c r="N252" s="186" t="s">
        <v>43</v>
      </c>
      <c r="O252" s="70"/>
      <c r="P252" s="187">
        <f>O252*H252</f>
        <v>0</v>
      </c>
      <c r="Q252" s="187">
        <v>0</v>
      </c>
      <c r="R252" s="187">
        <f>Q252*H252</f>
        <v>0</v>
      </c>
      <c r="S252" s="187">
        <v>0</v>
      </c>
      <c r="T252" s="188">
        <f>S252*H252</f>
        <v>0</v>
      </c>
      <c r="AR252" s="189" t="s">
        <v>184</v>
      </c>
      <c r="AT252" s="189" t="s">
        <v>179</v>
      </c>
      <c r="AU252" s="189" t="s">
        <v>79</v>
      </c>
      <c r="AY252" s="18" t="s">
        <v>177</v>
      </c>
      <c r="BE252" s="190">
        <f>IF(N252="základní",J252,0)</f>
        <v>0</v>
      </c>
      <c r="BF252" s="190">
        <f>IF(N252="snížená",J252,0)</f>
        <v>0</v>
      </c>
      <c r="BG252" s="190">
        <f>IF(N252="zákl. přenesená",J252,0)</f>
        <v>0</v>
      </c>
      <c r="BH252" s="190">
        <f>IF(N252="sníž. přenesená",J252,0)</f>
        <v>0</v>
      </c>
      <c r="BI252" s="190">
        <f>IF(N252="nulová",J252,0)</f>
        <v>0</v>
      </c>
      <c r="BJ252" s="18" t="s">
        <v>79</v>
      </c>
      <c r="BK252" s="190">
        <f>ROUND(I252*H252,2)</f>
        <v>0</v>
      </c>
      <c r="BL252" s="18" t="s">
        <v>184</v>
      </c>
      <c r="BM252" s="189" t="s">
        <v>1797</v>
      </c>
    </row>
    <row r="253" spans="2:65" s="1" customFormat="1" ht="16.5" customHeight="1">
      <c r="B253" s="177"/>
      <c r="C253" s="178" t="s">
        <v>1054</v>
      </c>
      <c r="D253" s="178" t="s">
        <v>179</v>
      </c>
      <c r="E253" s="179" t="s">
        <v>5148</v>
      </c>
      <c r="F253" s="180" t="s">
        <v>5149</v>
      </c>
      <c r="G253" s="181" t="s">
        <v>494</v>
      </c>
      <c r="H253" s="182">
        <v>20</v>
      </c>
      <c r="I253" s="183"/>
      <c r="J253" s="184">
        <f>ROUND(I253*H253,2)</f>
        <v>0</v>
      </c>
      <c r="K253" s="180" t="s">
        <v>3</v>
      </c>
      <c r="L253" s="37"/>
      <c r="M253" s="185" t="s">
        <v>3</v>
      </c>
      <c r="N253" s="186" t="s">
        <v>43</v>
      </c>
      <c r="O253" s="70"/>
      <c r="P253" s="187">
        <f>O253*H253</f>
        <v>0</v>
      </c>
      <c r="Q253" s="187">
        <v>0</v>
      </c>
      <c r="R253" s="187">
        <f>Q253*H253</f>
        <v>0</v>
      </c>
      <c r="S253" s="187">
        <v>0</v>
      </c>
      <c r="T253" s="188">
        <f>S253*H253</f>
        <v>0</v>
      </c>
      <c r="AR253" s="189" t="s">
        <v>184</v>
      </c>
      <c r="AT253" s="189" t="s">
        <v>179</v>
      </c>
      <c r="AU253" s="189" t="s">
        <v>79</v>
      </c>
      <c r="AY253" s="18" t="s">
        <v>177</v>
      </c>
      <c r="BE253" s="190">
        <f>IF(N253="základní",J253,0)</f>
        <v>0</v>
      </c>
      <c r="BF253" s="190">
        <f>IF(N253="snížená",J253,0)</f>
        <v>0</v>
      </c>
      <c r="BG253" s="190">
        <f>IF(N253="zákl. přenesená",J253,0)</f>
        <v>0</v>
      </c>
      <c r="BH253" s="190">
        <f>IF(N253="sníž. přenesená",J253,0)</f>
        <v>0</v>
      </c>
      <c r="BI253" s="190">
        <f>IF(N253="nulová",J253,0)</f>
        <v>0</v>
      </c>
      <c r="BJ253" s="18" t="s">
        <v>79</v>
      </c>
      <c r="BK253" s="190">
        <f>ROUND(I253*H253,2)</f>
        <v>0</v>
      </c>
      <c r="BL253" s="18" t="s">
        <v>184</v>
      </c>
      <c r="BM253" s="189" t="s">
        <v>1807</v>
      </c>
    </row>
    <row r="254" spans="2:65" s="1" customFormat="1" ht="16.5" customHeight="1">
      <c r="B254" s="177"/>
      <c r="C254" s="178" t="s">
        <v>1058</v>
      </c>
      <c r="D254" s="178" t="s">
        <v>179</v>
      </c>
      <c r="E254" s="179" t="s">
        <v>5150</v>
      </c>
      <c r="F254" s="180" t="s">
        <v>5029</v>
      </c>
      <c r="G254" s="181" t="s">
        <v>261</v>
      </c>
      <c r="H254" s="182">
        <v>25</v>
      </c>
      <c r="I254" s="183"/>
      <c r="J254" s="184">
        <f>ROUND(I254*H254,2)</f>
        <v>0</v>
      </c>
      <c r="K254" s="180" t="s">
        <v>3</v>
      </c>
      <c r="L254" s="37"/>
      <c r="M254" s="185" t="s">
        <v>3</v>
      </c>
      <c r="N254" s="186" t="s">
        <v>43</v>
      </c>
      <c r="O254" s="70"/>
      <c r="P254" s="187">
        <f>O254*H254</f>
        <v>0</v>
      </c>
      <c r="Q254" s="187">
        <v>0</v>
      </c>
      <c r="R254" s="187">
        <f>Q254*H254</f>
        <v>0</v>
      </c>
      <c r="S254" s="187">
        <v>0</v>
      </c>
      <c r="T254" s="188">
        <f>S254*H254</f>
        <v>0</v>
      </c>
      <c r="AR254" s="189" t="s">
        <v>184</v>
      </c>
      <c r="AT254" s="189" t="s">
        <v>179</v>
      </c>
      <c r="AU254" s="189" t="s">
        <v>79</v>
      </c>
      <c r="AY254" s="18" t="s">
        <v>177</v>
      </c>
      <c r="BE254" s="190">
        <f>IF(N254="základní",J254,0)</f>
        <v>0</v>
      </c>
      <c r="BF254" s="190">
        <f>IF(N254="snížená",J254,0)</f>
        <v>0</v>
      </c>
      <c r="BG254" s="190">
        <f>IF(N254="zákl. přenesená",J254,0)</f>
        <v>0</v>
      </c>
      <c r="BH254" s="190">
        <f>IF(N254="sníž. přenesená",J254,0)</f>
        <v>0</v>
      </c>
      <c r="BI254" s="190">
        <f>IF(N254="nulová",J254,0)</f>
        <v>0</v>
      </c>
      <c r="BJ254" s="18" t="s">
        <v>79</v>
      </c>
      <c r="BK254" s="190">
        <f>ROUND(I254*H254,2)</f>
        <v>0</v>
      </c>
      <c r="BL254" s="18" t="s">
        <v>184</v>
      </c>
      <c r="BM254" s="189" t="s">
        <v>1821</v>
      </c>
    </row>
    <row r="255" spans="2:65" s="1" customFormat="1" ht="16.5" customHeight="1">
      <c r="B255" s="177"/>
      <c r="C255" s="178" t="s">
        <v>1062</v>
      </c>
      <c r="D255" s="178" t="s">
        <v>179</v>
      </c>
      <c r="E255" s="179" t="s">
        <v>5151</v>
      </c>
      <c r="F255" s="180" t="s">
        <v>5033</v>
      </c>
      <c r="G255" s="181" t="s">
        <v>261</v>
      </c>
      <c r="H255" s="182">
        <v>34</v>
      </c>
      <c r="I255" s="183"/>
      <c r="J255" s="184">
        <f>ROUND(I255*H255,2)</f>
        <v>0</v>
      </c>
      <c r="K255" s="180" t="s">
        <v>3</v>
      </c>
      <c r="L255" s="37"/>
      <c r="M255" s="185" t="s">
        <v>3</v>
      </c>
      <c r="N255" s="186" t="s">
        <v>43</v>
      </c>
      <c r="O255" s="70"/>
      <c r="P255" s="187">
        <f>O255*H255</f>
        <v>0</v>
      </c>
      <c r="Q255" s="187">
        <v>0</v>
      </c>
      <c r="R255" s="187">
        <f>Q255*H255</f>
        <v>0</v>
      </c>
      <c r="S255" s="187">
        <v>0</v>
      </c>
      <c r="T255" s="188">
        <f>S255*H255</f>
        <v>0</v>
      </c>
      <c r="AR255" s="189" t="s">
        <v>184</v>
      </c>
      <c r="AT255" s="189" t="s">
        <v>179</v>
      </c>
      <c r="AU255" s="189" t="s">
        <v>79</v>
      </c>
      <c r="AY255" s="18" t="s">
        <v>177</v>
      </c>
      <c r="BE255" s="190">
        <f>IF(N255="základní",J255,0)</f>
        <v>0</v>
      </c>
      <c r="BF255" s="190">
        <f>IF(N255="snížená",J255,0)</f>
        <v>0</v>
      </c>
      <c r="BG255" s="190">
        <f>IF(N255="zákl. přenesená",J255,0)</f>
        <v>0</v>
      </c>
      <c r="BH255" s="190">
        <f>IF(N255="sníž. přenesená",J255,0)</f>
        <v>0</v>
      </c>
      <c r="BI255" s="190">
        <f>IF(N255="nulová",J255,0)</f>
        <v>0</v>
      </c>
      <c r="BJ255" s="18" t="s">
        <v>79</v>
      </c>
      <c r="BK255" s="190">
        <f>ROUND(I255*H255,2)</f>
        <v>0</v>
      </c>
      <c r="BL255" s="18" t="s">
        <v>184</v>
      </c>
      <c r="BM255" s="189" t="s">
        <v>1833</v>
      </c>
    </row>
    <row r="256" spans="2:63" s="11" customFormat="1" ht="25.9" customHeight="1">
      <c r="B256" s="164"/>
      <c r="D256" s="165" t="s">
        <v>71</v>
      </c>
      <c r="E256" s="166" t="s">
        <v>4105</v>
      </c>
      <c r="F256" s="166" t="s">
        <v>5152</v>
      </c>
      <c r="I256" s="167"/>
      <c r="J256" s="168">
        <f>BK256</f>
        <v>0</v>
      </c>
      <c r="L256" s="164"/>
      <c r="M256" s="169"/>
      <c r="N256" s="170"/>
      <c r="O256" s="170"/>
      <c r="P256" s="171">
        <f>P257</f>
        <v>0</v>
      </c>
      <c r="Q256" s="170"/>
      <c r="R256" s="171">
        <f>R257</f>
        <v>0</v>
      </c>
      <c r="S256" s="170"/>
      <c r="T256" s="172">
        <f>T257</f>
        <v>0</v>
      </c>
      <c r="AR256" s="165" t="s">
        <v>79</v>
      </c>
      <c r="AT256" s="173" t="s">
        <v>71</v>
      </c>
      <c r="AU256" s="173" t="s">
        <v>72</v>
      </c>
      <c r="AY256" s="165" t="s">
        <v>177</v>
      </c>
      <c r="BK256" s="174">
        <f>BK257</f>
        <v>0</v>
      </c>
    </row>
    <row r="257" spans="2:63" s="11" customFormat="1" ht="22.8" customHeight="1">
      <c r="B257" s="164"/>
      <c r="D257" s="165" t="s">
        <v>71</v>
      </c>
      <c r="E257" s="175" t="s">
        <v>4140</v>
      </c>
      <c r="F257" s="175" t="s">
        <v>5153</v>
      </c>
      <c r="I257" s="167"/>
      <c r="J257" s="176">
        <f>BK257</f>
        <v>0</v>
      </c>
      <c r="L257" s="164"/>
      <c r="M257" s="169"/>
      <c r="N257" s="170"/>
      <c r="O257" s="170"/>
      <c r="P257" s="171">
        <f>SUM(P258:P333)</f>
        <v>0</v>
      </c>
      <c r="Q257" s="170"/>
      <c r="R257" s="171">
        <f>SUM(R258:R333)</f>
        <v>0</v>
      </c>
      <c r="S257" s="170"/>
      <c r="T257" s="172">
        <f>SUM(T258:T333)</f>
        <v>0</v>
      </c>
      <c r="AR257" s="165" t="s">
        <v>79</v>
      </c>
      <c r="AT257" s="173" t="s">
        <v>71</v>
      </c>
      <c r="AU257" s="173" t="s">
        <v>79</v>
      </c>
      <c r="AY257" s="165" t="s">
        <v>177</v>
      </c>
      <c r="BK257" s="174">
        <f>SUM(BK258:BK333)</f>
        <v>0</v>
      </c>
    </row>
    <row r="258" spans="2:65" s="1" customFormat="1" ht="16.5" customHeight="1">
      <c r="B258" s="177"/>
      <c r="C258" s="178" t="s">
        <v>1079</v>
      </c>
      <c r="D258" s="178" t="s">
        <v>179</v>
      </c>
      <c r="E258" s="179" t="s">
        <v>5154</v>
      </c>
      <c r="F258" s="180" t="s">
        <v>5155</v>
      </c>
      <c r="G258" s="181" t="s">
        <v>3930</v>
      </c>
      <c r="H258" s="182">
        <v>1</v>
      </c>
      <c r="I258" s="183"/>
      <c r="J258" s="184">
        <f>ROUND(I258*H258,2)</f>
        <v>0</v>
      </c>
      <c r="K258" s="180" t="s">
        <v>3</v>
      </c>
      <c r="L258" s="37"/>
      <c r="M258" s="185" t="s">
        <v>3</v>
      </c>
      <c r="N258" s="186" t="s">
        <v>43</v>
      </c>
      <c r="O258" s="70"/>
      <c r="P258" s="187">
        <f>O258*H258</f>
        <v>0</v>
      </c>
      <c r="Q258" s="187">
        <v>0</v>
      </c>
      <c r="R258" s="187">
        <f>Q258*H258</f>
        <v>0</v>
      </c>
      <c r="S258" s="187">
        <v>0</v>
      </c>
      <c r="T258" s="188">
        <f>S258*H258</f>
        <v>0</v>
      </c>
      <c r="AR258" s="189" t="s">
        <v>184</v>
      </c>
      <c r="AT258" s="189" t="s">
        <v>179</v>
      </c>
      <c r="AU258" s="189" t="s">
        <v>81</v>
      </c>
      <c r="AY258" s="18" t="s">
        <v>177</v>
      </c>
      <c r="BE258" s="190">
        <f>IF(N258="základní",J258,0)</f>
        <v>0</v>
      </c>
      <c r="BF258" s="190">
        <f>IF(N258="snížená",J258,0)</f>
        <v>0</v>
      </c>
      <c r="BG258" s="190">
        <f>IF(N258="zákl. přenesená",J258,0)</f>
        <v>0</v>
      </c>
      <c r="BH258" s="190">
        <f>IF(N258="sníž. přenesená",J258,0)</f>
        <v>0</v>
      </c>
      <c r="BI258" s="190">
        <f>IF(N258="nulová",J258,0)</f>
        <v>0</v>
      </c>
      <c r="BJ258" s="18" t="s">
        <v>79</v>
      </c>
      <c r="BK258" s="190">
        <f>ROUND(I258*H258,2)</f>
        <v>0</v>
      </c>
      <c r="BL258" s="18" t="s">
        <v>184</v>
      </c>
      <c r="BM258" s="189" t="s">
        <v>1846</v>
      </c>
    </row>
    <row r="259" spans="2:47" s="1" customFormat="1" ht="12">
      <c r="B259" s="37"/>
      <c r="D259" s="191" t="s">
        <v>3757</v>
      </c>
      <c r="F259" s="192" t="s">
        <v>5156</v>
      </c>
      <c r="I259" s="122"/>
      <c r="L259" s="37"/>
      <c r="M259" s="193"/>
      <c r="N259" s="70"/>
      <c r="O259" s="70"/>
      <c r="P259" s="70"/>
      <c r="Q259" s="70"/>
      <c r="R259" s="70"/>
      <c r="S259" s="70"/>
      <c r="T259" s="71"/>
      <c r="AT259" s="18" t="s">
        <v>3757</v>
      </c>
      <c r="AU259" s="18" t="s">
        <v>81</v>
      </c>
    </row>
    <row r="260" spans="2:65" s="1" customFormat="1" ht="24" customHeight="1">
      <c r="B260" s="177"/>
      <c r="C260" s="178" t="s">
        <v>1085</v>
      </c>
      <c r="D260" s="178" t="s">
        <v>179</v>
      </c>
      <c r="E260" s="179" t="s">
        <v>5157</v>
      </c>
      <c r="F260" s="180" t="s">
        <v>5158</v>
      </c>
      <c r="G260" s="181" t="s">
        <v>3930</v>
      </c>
      <c r="H260" s="182">
        <v>7</v>
      </c>
      <c r="I260" s="183"/>
      <c r="J260" s="184">
        <f>ROUND(I260*H260,2)</f>
        <v>0</v>
      </c>
      <c r="K260" s="180" t="s">
        <v>3</v>
      </c>
      <c r="L260" s="37"/>
      <c r="M260" s="185" t="s">
        <v>3</v>
      </c>
      <c r="N260" s="186" t="s">
        <v>43</v>
      </c>
      <c r="O260" s="70"/>
      <c r="P260" s="187">
        <f>O260*H260</f>
        <v>0</v>
      </c>
      <c r="Q260" s="187">
        <v>0</v>
      </c>
      <c r="R260" s="187">
        <f>Q260*H260</f>
        <v>0</v>
      </c>
      <c r="S260" s="187">
        <v>0</v>
      </c>
      <c r="T260" s="188">
        <f>S260*H260</f>
        <v>0</v>
      </c>
      <c r="AR260" s="189" t="s">
        <v>184</v>
      </c>
      <c r="AT260" s="189" t="s">
        <v>179</v>
      </c>
      <c r="AU260" s="189" t="s">
        <v>81</v>
      </c>
      <c r="AY260" s="18" t="s">
        <v>177</v>
      </c>
      <c r="BE260" s="190">
        <f>IF(N260="základní",J260,0)</f>
        <v>0</v>
      </c>
      <c r="BF260" s="190">
        <f>IF(N260="snížená",J260,0)</f>
        <v>0</v>
      </c>
      <c r="BG260" s="190">
        <f>IF(N260="zákl. přenesená",J260,0)</f>
        <v>0</v>
      </c>
      <c r="BH260" s="190">
        <f>IF(N260="sníž. přenesená",J260,0)</f>
        <v>0</v>
      </c>
      <c r="BI260" s="190">
        <f>IF(N260="nulová",J260,0)</f>
        <v>0</v>
      </c>
      <c r="BJ260" s="18" t="s">
        <v>79</v>
      </c>
      <c r="BK260" s="190">
        <f>ROUND(I260*H260,2)</f>
        <v>0</v>
      </c>
      <c r="BL260" s="18" t="s">
        <v>184</v>
      </c>
      <c r="BM260" s="189" t="s">
        <v>1857</v>
      </c>
    </row>
    <row r="261" spans="2:47" s="1" customFormat="1" ht="12">
      <c r="B261" s="37"/>
      <c r="D261" s="191" t="s">
        <v>3757</v>
      </c>
      <c r="F261" s="192" t="s">
        <v>5159</v>
      </c>
      <c r="I261" s="122"/>
      <c r="L261" s="37"/>
      <c r="M261" s="193"/>
      <c r="N261" s="70"/>
      <c r="O261" s="70"/>
      <c r="P261" s="70"/>
      <c r="Q261" s="70"/>
      <c r="R261" s="70"/>
      <c r="S261" s="70"/>
      <c r="T261" s="71"/>
      <c r="AT261" s="18" t="s">
        <v>3757</v>
      </c>
      <c r="AU261" s="18" t="s">
        <v>81</v>
      </c>
    </row>
    <row r="262" spans="2:65" s="1" customFormat="1" ht="24" customHeight="1">
      <c r="B262" s="177"/>
      <c r="C262" s="178" t="s">
        <v>1090</v>
      </c>
      <c r="D262" s="178" t="s">
        <v>179</v>
      </c>
      <c r="E262" s="179" t="s">
        <v>5160</v>
      </c>
      <c r="F262" s="180" t="s">
        <v>5161</v>
      </c>
      <c r="G262" s="181" t="s">
        <v>3930</v>
      </c>
      <c r="H262" s="182">
        <v>7</v>
      </c>
      <c r="I262" s="183"/>
      <c r="J262" s="184">
        <f>ROUND(I262*H262,2)</f>
        <v>0</v>
      </c>
      <c r="K262" s="180" t="s">
        <v>3</v>
      </c>
      <c r="L262" s="37"/>
      <c r="M262" s="185" t="s">
        <v>3</v>
      </c>
      <c r="N262" s="186" t="s">
        <v>43</v>
      </c>
      <c r="O262" s="70"/>
      <c r="P262" s="187">
        <f>O262*H262</f>
        <v>0</v>
      </c>
      <c r="Q262" s="187">
        <v>0</v>
      </c>
      <c r="R262" s="187">
        <f>Q262*H262</f>
        <v>0</v>
      </c>
      <c r="S262" s="187">
        <v>0</v>
      </c>
      <c r="T262" s="188">
        <f>S262*H262</f>
        <v>0</v>
      </c>
      <c r="AR262" s="189" t="s">
        <v>184</v>
      </c>
      <c r="AT262" s="189" t="s">
        <v>179</v>
      </c>
      <c r="AU262" s="189" t="s">
        <v>81</v>
      </c>
      <c r="AY262" s="18" t="s">
        <v>177</v>
      </c>
      <c r="BE262" s="190">
        <f>IF(N262="základní",J262,0)</f>
        <v>0</v>
      </c>
      <c r="BF262" s="190">
        <f>IF(N262="snížená",J262,0)</f>
        <v>0</v>
      </c>
      <c r="BG262" s="190">
        <f>IF(N262="zákl. přenesená",J262,0)</f>
        <v>0</v>
      </c>
      <c r="BH262" s="190">
        <f>IF(N262="sníž. přenesená",J262,0)</f>
        <v>0</v>
      </c>
      <c r="BI262" s="190">
        <f>IF(N262="nulová",J262,0)</f>
        <v>0</v>
      </c>
      <c r="BJ262" s="18" t="s">
        <v>79</v>
      </c>
      <c r="BK262" s="190">
        <f>ROUND(I262*H262,2)</f>
        <v>0</v>
      </c>
      <c r="BL262" s="18" t="s">
        <v>184</v>
      </c>
      <c r="BM262" s="189" t="s">
        <v>1866</v>
      </c>
    </row>
    <row r="263" spans="2:47" s="1" customFormat="1" ht="12">
      <c r="B263" s="37"/>
      <c r="D263" s="191" t="s">
        <v>3757</v>
      </c>
      <c r="F263" s="192" t="s">
        <v>5162</v>
      </c>
      <c r="I263" s="122"/>
      <c r="L263" s="37"/>
      <c r="M263" s="193"/>
      <c r="N263" s="70"/>
      <c r="O263" s="70"/>
      <c r="P263" s="70"/>
      <c r="Q263" s="70"/>
      <c r="R263" s="70"/>
      <c r="S263" s="70"/>
      <c r="T263" s="71"/>
      <c r="AT263" s="18" t="s">
        <v>3757</v>
      </c>
      <c r="AU263" s="18" t="s">
        <v>81</v>
      </c>
    </row>
    <row r="264" spans="2:65" s="1" customFormat="1" ht="16.5" customHeight="1">
      <c r="B264" s="177"/>
      <c r="C264" s="178" t="s">
        <v>1095</v>
      </c>
      <c r="D264" s="178" t="s">
        <v>179</v>
      </c>
      <c r="E264" s="179" t="s">
        <v>5163</v>
      </c>
      <c r="F264" s="180" t="s">
        <v>5164</v>
      </c>
      <c r="G264" s="181" t="s">
        <v>3930</v>
      </c>
      <c r="H264" s="182">
        <v>1</v>
      </c>
      <c r="I264" s="183"/>
      <c r="J264" s="184">
        <f>ROUND(I264*H264,2)</f>
        <v>0</v>
      </c>
      <c r="K264" s="180" t="s">
        <v>3</v>
      </c>
      <c r="L264" s="37"/>
      <c r="M264" s="185" t="s">
        <v>3</v>
      </c>
      <c r="N264" s="186" t="s">
        <v>43</v>
      </c>
      <c r="O264" s="70"/>
      <c r="P264" s="187">
        <f>O264*H264</f>
        <v>0</v>
      </c>
      <c r="Q264" s="187">
        <v>0</v>
      </c>
      <c r="R264" s="187">
        <f>Q264*H264</f>
        <v>0</v>
      </c>
      <c r="S264" s="187">
        <v>0</v>
      </c>
      <c r="T264" s="188">
        <f>S264*H264</f>
        <v>0</v>
      </c>
      <c r="AR264" s="189" t="s">
        <v>184</v>
      </c>
      <c r="AT264" s="189" t="s">
        <v>179</v>
      </c>
      <c r="AU264" s="189" t="s">
        <v>81</v>
      </c>
      <c r="AY264" s="18" t="s">
        <v>177</v>
      </c>
      <c r="BE264" s="190">
        <f>IF(N264="základní",J264,0)</f>
        <v>0</v>
      </c>
      <c r="BF264" s="190">
        <f>IF(N264="snížená",J264,0)</f>
        <v>0</v>
      </c>
      <c r="BG264" s="190">
        <f>IF(N264="zákl. přenesená",J264,0)</f>
        <v>0</v>
      </c>
      <c r="BH264" s="190">
        <f>IF(N264="sníž. přenesená",J264,0)</f>
        <v>0</v>
      </c>
      <c r="BI264" s="190">
        <f>IF(N264="nulová",J264,0)</f>
        <v>0</v>
      </c>
      <c r="BJ264" s="18" t="s">
        <v>79</v>
      </c>
      <c r="BK264" s="190">
        <f>ROUND(I264*H264,2)</f>
        <v>0</v>
      </c>
      <c r="BL264" s="18" t="s">
        <v>184</v>
      </c>
      <c r="BM264" s="189" t="s">
        <v>1882</v>
      </c>
    </row>
    <row r="265" spans="2:47" s="1" customFormat="1" ht="12">
      <c r="B265" s="37"/>
      <c r="D265" s="191" t="s">
        <v>3757</v>
      </c>
      <c r="F265" s="192" t="s">
        <v>5165</v>
      </c>
      <c r="I265" s="122"/>
      <c r="L265" s="37"/>
      <c r="M265" s="193"/>
      <c r="N265" s="70"/>
      <c r="O265" s="70"/>
      <c r="P265" s="70"/>
      <c r="Q265" s="70"/>
      <c r="R265" s="70"/>
      <c r="S265" s="70"/>
      <c r="T265" s="71"/>
      <c r="AT265" s="18" t="s">
        <v>3757</v>
      </c>
      <c r="AU265" s="18" t="s">
        <v>81</v>
      </c>
    </row>
    <row r="266" spans="2:65" s="1" customFormat="1" ht="16.5" customHeight="1">
      <c r="B266" s="177"/>
      <c r="C266" s="178" t="s">
        <v>1102</v>
      </c>
      <c r="D266" s="178" t="s">
        <v>179</v>
      </c>
      <c r="E266" s="179" t="s">
        <v>5166</v>
      </c>
      <c r="F266" s="180" t="s">
        <v>5167</v>
      </c>
      <c r="G266" s="181" t="s">
        <v>3930</v>
      </c>
      <c r="H266" s="182">
        <v>4</v>
      </c>
      <c r="I266" s="183"/>
      <c r="J266" s="184">
        <f>ROUND(I266*H266,2)</f>
        <v>0</v>
      </c>
      <c r="K266" s="180" t="s">
        <v>3</v>
      </c>
      <c r="L266" s="37"/>
      <c r="M266" s="185" t="s">
        <v>3</v>
      </c>
      <c r="N266" s="186" t="s">
        <v>43</v>
      </c>
      <c r="O266" s="70"/>
      <c r="P266" s="187">
        <f>O266*H266</f>
        <v>0</v>
      </c>
      <c r="Q266" s="187">
        <v>0</v>
      </c>
      <c r="R266" s="187">
        <f>Q266*H266</f>
        <v>0</v>
      </c>
      <c r="S266" s="187">
        <v>0</v>
      </c>
      <c r="T266" s="188">
        <f>S266*H266</f>
        <v>0</v>
      </c>
      <c r="AR266" s="189" t="s">
        <v>184</v>
      </c>
      <c r="AT266" s="189" t="s">
        <v>179</v>
      </c>
      <c r="AU266" s="189" t="s">
        <v>81</v>
      </c>
      <c r="AY266" s="18" t="s">
        <v>177</v>
      </c>
      <c r="BE266" s="190">
        <f>IF(N266="základní",J266,0)</f>
        <v>0</v>
      </c>
      <c r="BF266" s="190">
        <f>IF(N266="snížená",J266,0)</f>
        <v>0</v>
      </c>
      <c r="BG266" s="190">
        <f>IF(N266="zákl. přenesená",J266,0)</f>
        <v>0</v>
      </c>
      <c r="BH266" s="190">
        <f>IF(N266="sníž. přenesená",J266,0)</f>
        <v>0</v>
      </c>
      <c r="BI266" s="190">
        <f>IF(N266="nulová",J266,0)</f>
        <v>0</v>
      </c>
      <c r="BJ266" s="18" t="s">
        <v>79</v>
      </c>
      <c r="BK266" s="190">
        <f>ROUND(I266*H266,2)</f>
        <v>0</v>
      </c>
      <c r="BL266" s="18" t="s">
        <v>184</v>
      </c>
      <c r="BM266" s="189" t="s">
        <v>1889</v>
      </c>
    </row>
    <row r="267" spans="2:47" s="1" customFormat="1" ht="12">
      <c r="B267" s="37"/>
      <c r="D267" s="191" t="s">
        <v>3757</v>
      </c>
      <c r="F267" s="192" t="s">
        <v>5168</v>
      </c>
      <c r="I267" s="122"/>
      <c r="L267" s="37"/>
      <c r="M267" s="193"/>
      <c r="N267" s="70"/>
      <c r="O267" s="70"/>
      <c r="P267" s="70"/>
      <c r="Q267" s="70"/>
      <c r="R267" s="70"/>
      <c r="S267" s="70"/>
      <c r="T267" s="71"/>
      <c r="AT267" s="18" t="s">
        <v>3757</v>
      </c>
      <c r="AU267" s="18" t="s">
        <v>81</v>
      </c>
    </row>
    <row r="268" spans="2:65" s="1" customFormat="1" ht="16.5" customHeight="1">
      <c r="B268" s="177"/>
      <c r="C268" s="178" t="s">
        <v>1107</v>
      </c>
      <c r="D268" s="178" t="s">
        <v>179</v>
      </c>
      <c r="E268" s="179" t="s">
        <v>5169</v>
      </c>
      <c r="F268" s="180" t="s">
        <v>5170</v>
      </c>
      <c r="G268" s="181" t="s">
        <v>3930</v>
      </c>
      <c r="H268" s="182">
        <v>4</v>
      </c>
      <c r="I268" s="183"/>
      <c r="J268" s="184">
        <f>ROUND(I268*H268,2)</f>
        <v>0</v>
      </c>
      <c r="K268" s="180" t="s">
        <v>3</v>
      </c>
      <c r="L268" s="37"/>
      <c r="M268" s="185" t="s">
        <v>3</v>
      </c>
      <c r="N268" s="186" t="s">
        <v>43</v>
      </c>
      <c r="O268" s="70"/>
      <c r="P268" s="187">
        <f>O268*H268</f>
        <v>0</v>
      </c>
      <c r="Q268" s="187">
        <v>0</v>
      </c>
      <c r="R268" s="187">
        <f>Q268*H268</f>
        <v>0</v>
      </c>
      <c r="S268" s="187">
        <v>0</v>
      </c>
      <c r="T268" s="188">
        <f>S268*H268</f>
        <v>0</v>
      </c>
      <c r="AR268" s="189" t="s">
        <v>184</v>
      </c>
      <c r="AT268" s="189" t="s">
        <v>179</v>
      </c>
      <c r="AU268" s="189" t="s">
        <v>81</v>
      </c>
      <c r="AY268" s="18" t="s">
        <v>177</v>
      </c>
      <c r="BE268" s="190">
        <f>IF(N268="základní",J268,0)</f>
        <v>0</v>
      </c>
      <c r="BF268" s="190">
        <f>IF(N268="snížená",J268,0)</f>
        <v>0</v>
      </c>
      <c r="BG268" s="190">
        <f>IF(N268="zákl. přenesená",J268,0)</f>
        <v>0</v>
      </c>
      <c r="BH268" s="190">
        <f>IF(N268="sníž. přenesená",J268,0)</f>
        <v>0</v>
      </c>
      <c r="BI268" s="190">
        <f>IF(N268="nulová",J268,0)</f>
        <v>0</v>
      </c>
      <c r="BJ268" s="18" t="s">
        <v>79</v>
      </c>
      <c r="BK268" s="190">
        <f>ROUND(I268*H268,2)</f>
        <v>0</v>
      </c>
      <c r="BL268" s="18" t="s">
        <v>184</v>
      </c>
      <c r="BM268" s="189" t="s">
        <v>1896</v>
      </c>
    </row>
    <row r="269" spans="2:47" s="1" customFormat="1" ht="12">
      <c r="B269" s="37"/>
      <c r="D269" s="191" t="s">
        <v>3757</v>
      </c>
      <c r="F269" s="192" t="s">
        <v>5171</v>
      </c>
      <c r="I269" s="122"/>
      <c r="L269" s="37"/>
      <c r="M269" s="193"/>
      <c r="N269" s="70"/>
      <c r="O269" s="70"/>
      <c r="P269" s="70"/>
      <c r="Q269" s="70"/>
      <c r="R269" s="70"/>
      <c r="S269" s="70"/>
      <c r="T269" s="71"/>
      <c r="AT269" s="18" t="s">
        <v>3757</v>
      </c>
      <c r="AU269" s="18" t="s">
        <v>81</v>
      </c>
    </row>
    <row r="270" spans="2:65" s="1" customFormat="1" ht="16.5" customHeight="1">
      <c r="B270" s="177"/>
      <c r="C270" s="178" t="s">
        <v>1112</v>
      </c>
      <c r="D270" s="178" t="s">
        <v>179</v>
      </c>
      <c r="E270" s="179" t="s">
        <v>5172</v>
      </c>
      <c r="F270" s="180" t="s">
        <v>5173</v>
      </c>
      <c r="G270" s="181" t="s">
        <v>3930</v>
      </c>
      <c r="H270" s="182">
        <v>4</v>
      </c>
      <c r="I270" s="183"/>
      <c r="J270" s="184">
        <f>ROUND(I270*H270,2)</f>
        <v>0</v>
      </c>
      <c r="K270" s="180" t="s">
        <v>3</v>
      </c>
      <c r="L270" s="37"/>
      <c r="M270" s="185" t="s">
        <v>3</v>
      </c>
      <c r="N270" s="186" t="s">
        <v>43</v>
      </c>
      <c r="O270" s="70"/>
      <c r="P270" s="187">
        <f>O270*H270</f>
        <v>0</v>
      </c>
      <c r="Q270" s="187">
        <v>0</v>
      </c>
      <c r="R270" s="187">
        <f>Q270*H270</f>
        <v>0</v>
      </c>
      <c r="S270" s="187">
        <v>0</v>
      </c>
      <c r="T270" s="188">
        <f>S270*H270</f>
        <v>0</v>
      </c>
      <c r="AR270" s="189" t="s">
        <v>184</v>
      </c>
      <c r="AT270" s="189" t="s">
        <v>179</v>
      </c>
      <c r="AU270" s="189" t="s">
        <v>81</v>
      </c>
      <c r="AY270" s="18" t="s">
        <v>177</v>
      </c>
      <c r="BE270" s="190">
        <f>IF(N270="základní",J270,0)</f>
        <v>0</v>
      </c>
      <c r="BF270" s="190">
        <f>IF(N270="snížená",J270,0)</f>
        <v>0</v>
      </c>
      <c r="BG270" s="190">
        <f>IF(N270="zákl. přenesená",J270,0)</f>
        <v>0</v>
      </c>
      <c r="BH270" s="190">
        <f>IF(N270="sníž. přenesená",J270,0)</f>
        <v>0</v>
      </c>
      <c r="BI270" s="190">
        <f>IF(N270="nulová",J270,0)</f>
        <v>0</v>
      </c>
      <c r="BJ270" s="18" t="s">
        <v>79</v>
      </c>
      <c r="BK270" s="190">
        <f>ROUND(I270*H270,2)</f>
        <v>0</v>
      </c>
      <c r="BL270" s="18" t="s">
        <v>184</v>
      </c>
      <c r="BM270" s="189" t="s">
        <v>1912</v>
      </c>
    </row>
    <row r="271" spans="2:47" s="1" customFormat="1" ht="12">
      <c r="B271" s="37"/>
      <c r="D271" s="191" t="s">
        <v>3757</v>
      </c>
      <c r="F271" s="192" t="s">
        <v>5174</v>
      </c>
      <c r="I271" s="122"/>
      <c r="L271" s="37"/>
      <c r="M271" s="193"/>
      <c r="N271" s="70"/>
      <c r="O271" s="70"/>
      <c r="P271" s="70"/>
      <c r="Q271" s="70"/>
      <c r="R271" s="70"/>
      <c r="S271" s="70"/>
      <c r="T271" s="71"/>
      <c r="AT271" s="18" t="s">
        <v>3757</v>
      </c>
      <c r="AU271" s="18" t="s">
        <v>81</v>
      </c>
    </row>
    <row r="272" spans="2:65" s="1" customFormat="1" ht="16.5" customHeight="1">
      <c r="B272" s="177"/>
      <c r="C272" s="178" t="s">
        <v>1118</v>
      </c>
      <c r="D272" s="178" t="s">
        <v>179</v>
      </c>
      <c r="E272" s="179" t="s">
        <v>5175</v>
      </c>
      <c r="F272" s="180" t="s">
        <v>5176</v>
      </c>
      <c r="G272" s="181" t="s">
        <v>3930</v>
      </c>
      <c r="H272" s="182">
        <v>1</v>
      </c>
      <c r="I272" s="183"/>
      <c r="J272" s="184">
        <f>ROUND(I272*H272,2)</f>
        <v>0</v>
      </c>
      <c r="K272" s="180" t="s">
        <v>3</v>
      </c>
      <c r="L272" s="37"/>
      <c r="M272" s="185" t="s">
        <v>3</v>
      </c>
      <c r="N272" s="186" t="s">
        <v>43</v>
      </c>
      <c r="O272" s="70"/>
      <c r="P272" s="187">
        <f>O272*H272</f>
        <v>0</v>
      </c>
      <c r="Q272" s="187">
        <v>0</v>
      </c>
      <c r="R272" s="187">
        <f>Q272*H272</f>
        <v>0</v>
      </c>
      <c r="S272" s="187">
        <v>0</v>
      </c>
      <c r="T272" s="188">
        <f>S272*H272</f>
        <v>0</v>
      </c>
      <c r="AR272" s="189" t="s">
        <v>184</v>
      </c>
      <c r="AT272" s="189" t="s">
        <v>179</v>
      </c>
      <c r="AU272" s="189" t="s">
        <v>81</v>
      </c>
      <c r="AY272" s="18" t="s">
        <v>177</v>
      </c>
      <c r="BE272" s="190">
        <f>IF(N272="základní",J272,0)</f>
        <v>0</v>
      </c>
      <c r="BF272" s="190">
        <f>IF(N272="snížená",J272,0)</f>
        <v>0</v>
      </c>
      <c r="BG272" s="190">
        <f>IF(N272="zákl. přenesená",J272,0)</f>
        <v>0</v>
      </c>
      <c r="BH272" s="190">
        <f>IF(N272="sníž. přenesená",J272,0)</f>
        <v>0</v>
      </c>
      <c r="BI272" s="190">
        <f>IF(N272="nulová",J272,0)</f>
        <v>0</v>
      </c>
      <c r="BJ272" s="18" t="s">
        <v>79</v>
      </c>
      <c r="BK272" s="190">
        <f>ROUND(I272*H272,2)</f>
        <v>0</v>
      </c>
      <c r="BL272" s="18" t="s">
        <v>184</v>
      </c>
      <c r="BM272" s="189" t="s">
        <v>1926</v>
      </c>
    </row>
    <row r="273" spans="2:47" s="1" customFormat="1" ht="12">
      <c r="B273" s="37"/>
      <c r="D273" s="191" t="s">
        <v>3757</v>
      </c>
      <c r="F273" s="192" t="s">
        <v>5165</v>
      </c>
      <c r="I273" s="122"/>
      <c r="L273" s="37"/>
      <c r="M273" s="193"/>
      <c r="N273" s="70"/>
      <c r="O273" s="70"/>
      <c r="P273" s="70"/>
      <c r="Q273" s="70"/>
      <c r="R273" s="70"/>
      <c r="S273" s="70"/>
      <c r="T273" s="71"/>
      <c r="AT273" s="18" t="s">
        <v>3757</v>
      </c>
      <c r="AU273" s="18" t="s">
        <v>81</v>
      </c>
    </row>
    <row r="274" spans="2:65" s="1" customFormat="1" ht="16.5" customHeight="1">
      <c r="B274" s="177"/>
      <c r="C274" s="178" t="s">
        <v>1122</v>
      </c>
      <c r="D274" s="178" t="s">
        <v>179</v>
      </c>
      <c r="E274" s="179" t="s">
        <v>5177</v>
      </c>
      <c r="F274" s="180" t="s">
        <v>5178</v>
      </c>
      <c r="G274" s="181" t="s">
        <v>3930</v>
      </c>
      <c r="H274" s="182">
        <v>3</v>
      </c>
      <c r="I274" s="183"/>
      <c r="J274" s="184">
        <f>ROUND(I274*H274,2)</f>
        <v>0</v>
      </c>
      <c r="K274" s="180" t="s">
        <v>3</v>
      </c>
      <c r="L274" s="37"/>
      <c r="M274" s="185" t="s">
        <v>3</v>
      </c>
      <c r="N274" s="186" t="s">
        <v>43</v>
      </c>
      <c r="O274" s="70"/>
      <c r="P274" s="187">
        <f>O274*H274</f>
        <v>0</v>
      </c>
      <c r="Q274" s="187">
        <v>0</v>
      </c>
      <c r="R274" s="187">
        <f>Q274*H274</f>
        <v>0</v>
      </c>
      <c r="S274" s="187">
        <v>0</v>
      </c>
      <c r="T274" s="188">
        <f>S274*H274</f>
        <v>0</v>
      </c>
      <c r="AR274" s="189" t="s">
        <v>184</v>
      </c>
      <c r="AT274" s="189" t="s">
        <v>179</v>
      </c>
      <c r="AU274" s="189" t="s">
        <v>81</v>
      </c>
      <c r="AY274" s="18" t="s">
        <v>177</v>
      </c>
      <c r="BE274" s="190">
        <f>IF(N274="základní",J274,0)</f>
        <v>0</v>
      </c>
      <c r="BF274" s="190">
        <f>IF(N274="snížená",J274,0)</f>
        <v>0</v>
      </c>
      <c r="BG274" s="190">
        <f>IF(N274="zákl. přenesená",J274,0)</f>
        <v>0</v>
      </c>
      <c r="BH274" s="190">
        <f>IF(N274="sníž. přenesená",J274,0)</f>
        <v>0</v>
      </c>
      <c r="BI274" s="190">
        <f>IF(N274="nulová",J274,0)</f>
        <v>0</v>
      </c>
      <c r="BJ274" s="18" t="s">
        <v>79</v>
      </c>
      <c r="BK274" s="190">
        <f>ROUND(I274*H274,2)</f>
        <v>0</v>
      </c>
      <c r="BL274" s="18" t="s">
        <v>184</v>
      </c>
      <c r="BM274" s="189" t="s">
        <v>1941</v>
      </c>
    </row>
    <row r="275" spans="2:47" s="1" customFormat="1" ht="12">
      <c r="B275" s="37"/>
      <c r="D275" s="191" t="s">
        <v>3757</v>
      </c>
      <c r="F275" s="192" t="s">
        <v>5179</v>
      </c>
      <c r="I275" s="122"/>
      <c r="L275" s="37"/>
      <c r="M275" s="193"/>
      <c r="N275" s="70"/>
      <c r="O275" s="70"/>
      <c r="P275" s="70"/>
      <c r="Q275" s="70"/>
      <c r="R275" s="70"/>
      <c r="S275" s="70"/>
      <c r="T275" s="71"/>
      <c r="AT275" s="18" t="s">
        <v>3757</v>
      </c>
      <c r="AU275" s="18" t="s">
        <v>81</v>
      </c>
    </row>
    <row r="276" spans="2:65" s="1" customFormat="1" ht="16.5" customHeight="1">
      <c r="B276" s="177"/>
      <c r="C276" s="178" t="s">
        <v>1126</v>
      </c>
      <c r="D276" s="178" t="s">
        <v>179</v>
      </c>
      <c r="E276" s="179" t="s">
        <v>5180</v>
      </c>
      <c r="F276" s="180" t="s">
        <v>5181</v>
      </c>
      <c r="G276" s="181" t="s">
        <v>3930</v>
      </c>
      <c r="H276" s="182">
        <v>3</v>
      </c>
      <c r="I276" s="183"/>
      <c r="J276" s="184">
        <f>ROUND(I276*H276,2)</f>
        <v>0</v>
      </c>
      <c r="K276" s="180" t="s">
        <v>3</v>
      </c>
      <c r="L276" s="37"/>
      <c r="M276" s="185" t="s">
        <v>3</v>
      </c>
      <c r="N276" s="186" t="s">
        <v>43</v>
      </c>
      <c r="O276" s="70"/>
      <c r="P276" s="187">
        <f>O276*H276</f>
        <v>0</v>
      </c>
      <c r="Q276" s="187">
        <v>0</v>
      </c>
      <c r="R276" s="187">
        <f>Q276*H276</f>
        <v>0</v>
      </c>
      <c r="S276" s="187">
        <v>0</v>
      </c>
      <c r="T276" s="188">
        <f>S276*H276</f>
        <v>0</v>
      </c>
      <c r="AR276" s="189" t="s">
        <v>184</v>
      </c>
      <c r="AT276" s="189" t="s">
        <v>179</v>
      </c>
      <c r="AU276" s="189" t="s">
        <v>81</v>
      </c>
      <c r="AY276" s="18" t="s">
        <v>177</v>
      </c>
      <c r="BE276" s="190">
        <f>IF(N276="základní",J276,0)</f>
        <v>0</v>
      </c>
      <c r="BF276" s="190">
        <f>IF(N276="snížená",J276,0)</f>
        <v>0</v>
      </c>
      <c r="BG276" s="190">
        <f>IF(N276="zákl. přenesená",J276,0)</f>
        <v>0</v>
      </c>
      <c r="BH276" s="190">
        <f>IF(N276="sníž. přenesená",J276,0)</f>
        <v>0</v>
      </c>
      <c r="BI276" s="190">
        <f>IF(N276="nulová",J276,0)</f>
        <v>0</v>
      </c>
      <c r="BJ276" s="18" t="s">
        <v>79</v>
      </c>
      <c r="BK276" s="190">
        <f>ROUND(I276*H276,2)</f>
        <v>0</v>
      </c>
      <c r="BL276" s="18" t="s">
        <v>184</v>
      </c>
      <c r="BM276" s="189" t="s">
        <v>1952</v>
      </c>
    </row>
    <row r="277" spans="2:47" s="1" customFormat="1" ht="12">
      <c r="B277" s="37"/>
      <c r="D277" s="191" t="s">
        <v>3757</v>
      </c>
      <c r="F277" s="192" t="s">
        <v>5182</v>
      </c>
      <c r="I277" s="122"/>
      <c r="L277" s="37"/>
      <c r="M277" s="193"/>
      <c r="N277" s="70"/>
      <c r="O277" s="70"/>
      <c r="P277" s="70"/>
      <c r="Q277" s="70"/>
      <c r="R277" s="70"/>
      <c r="S277" s="70"/>
      <c r="T277" s="71"/>
      <c r="AT277" s="18" t="s">
        <v>3757</v>
      </c>
      <c r="AU277" s="18" t="s">
        <v>81</v>
      </c>
    </row>
    <row r="278" spans="2:65" s="1" customFormat="1" ht="24" customHeight="1">
      <c r="B278" s="177"/>
      <c r="C278" s="178" t="s">
        <v>1130</v>
      </c>
      <c r="D278" s="178" t="s">
        <v>179</v>
      </c>
      <c r="E278" s="179" t="s">
        <v>5183</v>
      </c>
      <c r="F278" s="180" t="s">
        <v>5184</v>
      </c>
      <c r="G278" s="181" t="s">
        <v>3930</v>
      </c>
      <c r="H278" s="182">
        <v>8</v>
      </c>
      <c r="I278" s="183"/>
      <c r="J278" s="184">
        <f>ROUND(I278*H278,2)</f>
        <v>0</v>
      </c>
      <c r="K278" s="180" t="s">
        <v>3</v>
      </c>
      <c r="L278" s="37"/>
      <c r="M278" s="185" t="s">
        <v>3</v>
      </c>
      <c r="N278" s="186" t="s">
        <v>43</v>
      </c>
      <c r="O278" s="70"/>
      <c r="P278" s="187">
        <f>O278*H278</f>
        <v>0</v>
      </c>
      <c r="Q278" s="187">
        <v>0</v>
      </c>
      <c r="R278" s="187">
        <f>Q278*H278</f>
        <v>0</v>
      </c>
      <c r="S278" s="187">
        <v>0</v>
      </c>
      <c r="T278" s="188">
        <f>S278*H278</f>
        <v>0</v>
      </c>
      <c r="AR278" s="189" t="s">
        <v>184</v>
      </c>
      <c r="AT278" s="189" t="s">
        <v>179</v>
      </c>
      <c r="AU278" s="189" t="s">
        <v>81</v>
      </c>
      <c r="AY278" s="18" t="s">
        <v>177</v>
      </c>
      <c r="BE278" s="190">
        <f>IF(N278="základní",J278,0)</f>
        <v>0</v>
      </c>
      <c r="BF278" s="190">
        <f>IF(N278="snížená",J278,0)</f>
        <v>0</v>
      </c>
      <c r="BG278" s="190">
        <f>IF(N278="zákl. přenesená",J278,0)</f>
        <v>0</v>
      </c>
      <c r="BH278" s="190">
        <f>IF(N278="sníž. přenesená",J278,0)</f>
        <v>0</v>
      </c>
      <c r="BI278" s="190">
        <f>IF(N278="nulová",J278,0)</f>
        <v>0</v>
      </c>
      <c r="BJ278" s="18" t="s">
        <v>79</v>
      </c>
      <c r="BK278" s="190">
        <f>ROUND(I278*H278,2)</f>
        <v>0</v>
      </c>
      <c r="BL278" s="18" t="s">
        <v>184</v>
      </c>
      <c r="BM278" s="189" t="s">
        <v>1963</v>
      </c>
    </row>
    <row r="279" spans="2:47" s="1" customFormat="1" ht="12">
      <c r="B279" s="37"/>
      <c r="D279" s="191" t="s">
        <v>3757</v>
      </c>
      <c r="F279" s="192" t="s">
        <v>5185</v>
      </c>
      <c r="I279" s="122"/>
      <c r="L279" s="37"/>
      <c r="M279" s="193"/>
      <c r="N279" s="70"/>
      <c r="O279" s="70"/>
      <c r="P279" s="70"/>
      <c r="Q279" s="70"/>
      <c r="R279" s="70"/>
      <c r="S279" s="70"/>
      <c r="T279" s="71"/>
      <c r="AT279" s="18" t="s">
        <v>3757</v>
      </c>
      <c r="AU279" s="18" t="s">
        <v>81</v>
      </c>
    </row>
    <row r="280" spans="2:65" s="1" customFormat="1" ht="16.5" customHeight="1">
      <c r="B280" s="177"/>
      <c r="C280" s="178" t="s">
        <v>1135</v>
      </c>
      <c r="D280" s="178" t="s">
        <v>179</v>
      </c>
      <c r="E280" s="179" t="s">
        <v>5186</v>
      </c>
      <c r="F280" s="180" t="s">
        <v>5187</v>
      </c>
      <c r="G280" s="181" t="s">
        <v>3930</v>
      </c>
      <c r="H280" s="182">
        <v>1</v>
      </c>
      <c r="I280" s="183"/>
      <c r="J280" s="184">
        <f>ROUND(I280*H280,2)</f>
        <v>0</v>
      </c>
      <c r="K280" s="180" t="s">
        <v>3</v>
      </c>
      <c r="L280" s="37"/>
      <c r="M280" s="185" t="s">
        <v>3</v>
      </c>
      <c r="N280" s="186" t="s">
        <v>43</v>
      </c>
      <c r="O280" s="70"/>
      <c r="P280" s="187">
        <f>O280*H280</f>
        <v>0</v>
      </c>
      <c r="Q280" s="187">
        <v>0</v>
      </c>
      <c r="R280" s="187">
        <f>Q280*H280</f>
        <v>0</v>
      </c>
      <c r="S280" s="187">
        <v>0</v>
      </c>
      <c r="T280" s="188">
        <f>S280*H280</f>
        <v>0</v>
      </c>
      <c r="AR280" s="189" t="s">
        <v>184</v>
      </c>
      <c r="AT280" s="189" t="s">
        <v>179</v>
      </c>
      <c r="AU280" s="189" t="s">
        <v>81</v>
      </c>
      <c r="AY280" s="18" t="s">
        <v>177</v>
      </c>
      <c r="BE280" s="190">
        <f>IF(N280="základní",J280,0)</f>
        <v>0</v>
      </c>
      <c r="BF280" s="190">
        <f>IF(N280="snížená",J280,0)</f>
        <v>0</v>
      </c>
      <c r="BG280" s="190">
        <f>IF(N280="zákl. přenesená",J280,0)</f>
        <v>0</v>
      </c>
      <c r="BH280" s="190">
        <f>IF(N280="sníž. přenesená",J280,0)</f>
        <v>0</v>
      </c>
      <c r="BI280" s="190">
        <f>IF(N280="nulová",J280,0)</f>
        <v>0</v>
      </c>
      <c r="BJ280" s="18" t="s">
        <v>79</v>
      </c>
      <c r="BK280" s="190">
        <f>ROUND(I280*H280,2)</f>
        <v>0</v>
      </c>
      <c r="BL280" s="18" t="s">
        <v>184</v>
      </c>
      <c r="BM280" s="189" t="s">
        <v>1972</v>
      </c>
    </row>
    <row r="281" spans="2:47" s="1" customFormat="1" ht="12">
      <c r="B281" s="37"/>
      <c r="D281" s="191" t="s">
        <v>3757</v>
      </c>
      <c r="F281" s="192" t="s">
        <v>5188</v>
      </c>
      <c r="I281" s="122"/>
      <c r="L281" s="37"/>
      <c r="M281" s="193"/>
      <c r="N281" s="70"/>
      <c r="O281" s="70"/>
      <c r="P281" s="70"/>
      <c r="Q281" s="70"/>
      <c r="R281" s="70"/>
      <c r="S281" s="70"/>
      <c r="T281" s="71"/>
      <c r="AT281" s="18" t="s">
        <v>3757</v>
      </c>
      <c r="AU281" s="18" t="s">
        <v>81</v>
      </c>
    </row>
    <row r="282" spans="2:65" s="1" customFormat="1" ht="16.5" customHeight="1">
      <c r="B282" s="177"/>
      <c r="C282" s="178" t="s">
        <v>1139</v>
      </c>
      <c r="D282" s="178" t="s">
        <v>179</v>
      </c>
      <c r="E282" s="179" t="s">
        <v>5189</v>
      </c>
      <c r="F282" s="180" t="s">
        <v>5190</v>
      </c>
      <c r="G282" s="181" t="s">
        <v>3930</v>
      </c>
      <c r="H282" s="182">
        <v>4</v>
      </c>
      <c r="I282" s="183"/>
      <c r="J282" s="184">
        <f>ROUND(I282*H282,2)</f>
        <v>0</v>
      </c>
      <c r="K282" s="180" t="s">
        <v>3</v>
      </c>
      <c r="L282" s="37"/>
      <c r="M282" s="185" t="s">
        <v>3</v>
      </c>
      <c r="N282" s="186" t="s">
        <v>43</v>
      </c>
      <c r="O282" s="70"/>
      <c r="P282" s="187">
        <f>O282*H282</f>
        <v>0</v>
      </c>
      <c r="Q282" s="187">
        <v>0</v>
      </c>
      <c r="R282" s="187">
        <f>Q282*H282</f>
        <v>0</v>
      </c>
      <c r="S282" s="187">
        <v>0</v>
      </c>
      <c r="T282" s="188">
        <f>S282*H282</f>
        <v>0</v>
      </c>
      <c r="AR282" s="189" t="s">
        <v>184</v>
      </c>
      <c r="AT282" s="189" t="s">
        <v>179</v>
      </c>
      <c r="AU282" s="189" t="s">
        <v>81</v>
      </c>
      <c r="AY282" s="18" t="s">
        <v>177</v>
      </c>
      <c r="BE282" s="190">
        <f>IF(N282="základní",J282,0)</f>
        <v>0</v>
      </c>
      <c r="BF282" s="190">
        <f>IF(N282="snížená",J282,0)</f>
        <v>0</v>
      </c>
      <c r="BG282" s="190">
        <f>IF(N282="zákl. přenesená",J282,0)</f>
        <v>0</v>
      </c>
      <c r="BH282" s="190">
        <f>IF(N282="sníž. přenesená",J282,0)</f>
        <v>0</v>
      </c>
      <c r="BI282" s="190">
        <f>IF(N282="nulová",J282,0)</f>
        <v>0</v>
      </c>
      <c r="BJ282" s="18" t="s">
        <v>79</v>
      </c>
      <c r="BK282" s="190">
        <f>ROUND(I282*H282,2)</f>
        <v>0</v>
      </c>
      <c r="BL282" s="18" t="s">
        <v>184</v>
      </c>
      <c r="BM282" s="189" t="s">
        <v>1981</v>
      </c>
    </row>
    <row r="283" spans="2:47" s="1" customFormat="1" ht="12">
      <c r="B283" s="37"/>
      <c r="D283" s="191" t="s">
        <v>3757</v>
      </c>
      <c r="F283" s="192" t="s">
        <v>5191</v>
      </c>
      <c r="I283" s="122"/>
      <c r="L283" s="37"/>
      <c r="M283" s="193"/>
      <c r="N283" s="70"/>
      <c r="O283" s="70"/>
      <c r="P283" s="70"/>
      <c r="Q283" s="70"/>
      <c r="R283" s="70"/>
      <c r="S283" s="70"/>
      <c r="T283" s="71"/>
      <c r="AT283" s="18" t="s">
        <v>3757</v>
      </c>
      <c r="AU283" s="18" t="s">
        <v>81</v>
      </c>
    </row>
    <row r="284" spans="2:65" s="1" customFormat="1" ht="16.5" customHeight="1">
      <c r="B284" s="177"/>
      <c r="C284" s="178" t="s">
        <v>1145</v>
      </c>
      <c r="D284" s="178" t="s">
        <v>179</v>
      </c>
      <c r="E284" s="179" t="s">
        <v>5192</v>
      </c>
      <c r="F284" s="180" t="s">
        <v>5193</v>
      </c>
      <c r="G284" s="181" t="s">
        <v>3930</v>
      </c>
      <c r="H284" s="182">
        <v>3</v>
      </c>
      <c r="I284" s="183"/>
      <c r="J284" s="184">
        <f>ROUND(I284*H284,2)</f>
        <v>0</v>
      </c>
      <c r="K284" s="180" t="s">
        <v>3</v>
      </c>
      <c r="L284" s="37"/>
      <c r="M284" s="185" t="s">
        <v>3</v>
      </c>
      <c r="N284" s="186" t="s">
        <v>43</v>
      </c>
      <c r="O284" s="70"/>
      <c r="P284" s="187">
        <f>O284*H284</f>
        <v>0</v>
      </c>
      <c r="Q284" s="187">
        <v>0</v>
      </c>
      <c r="R284" s="187">
        <f>Q284*H284</f>
        <v>0</v>
      </c>
      <c r="S284" s="187">
        <v>0</v>
      </c>
      <c r="T284" s="188">
        <f>S284*H284</f>
        <v>0</v>
      </c>
      <c r="AR284" s="189" t="s">
        <v>184</v>
      </c>
      <c r="AT284" s="189" t="s">
        <v>179</v>
      </c>
      <c r="AU284" s="189" t="s">
        <v>81</v>
      </c>
      <c r="AY284" s="18" t="s">
        <v>177</v>
      </c>
      <c r="BE284" s="190">
        <f>IF(N284="základní",J284,0)</f>
        <v>0</v>
      </c>
      <c r="BF284" s="190">
        <f>IF(N284="snížená",J284,0)</f>
        <v>0</v>
      </c>
      <c r="BG284" s="190">
        <f>IF(N284="zákl. přenesená",J284,0)</f>
        <v>0</v>
      </c>
      <c r="BH284" s="190">
        <f>IF(N284="sníž. přenesená",J284,0)</f>
        <v>0</v>
      </c>
      <c r="BI284" s="190">
        <f>IF(N284="nulová",J284,0)</f>
        <v>0</v>
      </c>
      <c r="BJ284" s="18" t="s">
        <v>79</v>
      </c>
      <c r="BK284" s="190">
        <f>ROUND(I284*H284,2)</f>
        <v>0</v>
      </c>
      <c r="BL284" s="18" t="s">
        <v>184</v>
      </c>
      <c r="BM284" s="189" t="s">
        <v>1991</v>
      </c>
    </row>
    <row r="285" spans="2:47" s="1" customFormat="1" ht="12">
      <c r="B285" s="37"/>
      <c r="D285" s="191" t="s">
        <v>3757</v>
      </c>
      <c r="F285" s="192" t="s">
        <v>5194</v>
      </c>
      <c r="I285" s="122"/>
      <c r="L285" s="37"/>
      <c r="M285" s="193"/>
      <c r="N285" s="70"/>
      <c r="O285" s="70"/>
      <c r="P285" s="70"/>
      <c r="Q285" s="70"/>
      <c r="R285" s="70"/>
      <c r="S285" s="70"/>
      <c r="T285" s="71"/>
      <c r="AT285" s="18" t="s">
        <v>3757</v>
      </c>
      <c r="AU285" s="18" t="s">
        <v>81</v>
      </c>
    </row>
    <row r="286" spans="2:65" s="1" customFormat="1" ht="16.5" customHeight="1">
      <c r="B286" s="177"/>
      <c r="C286" s="178" t="s">
        <v>1150</v>
      </c>
      <c r="D286" s="178" t="s">
        <v>179</v>
      </c>
      <c r="E286" s="179" t="s">
        <v>5195</v>
      </c>
      <c r="F286" s="180" t="s">
        <v>5196</v>
      </c>
      <c r="G286" s="181" t="s">
        <v>3930</v>
      </c>
      <c r="H286" s="182">
        <v>4</v>
      </c>
      <c r="I286" s="183"/>
      <c r="J286" s="184">
        <f>ROUND(I286*H286,2)</f>
        <v>0</v>
      </c>
      <c r="K286" s="180" t="s">
        <v>3</v>
      </c>
      <c r="L286" s="37"/>
      <c r="M286" s="185" t="s">
        <v>3</v>
      </c>
      <c r="N286" s="186" t="s">
        <v>43</v>
      </c>
      <c r="O286" s="70"/>
      <c r="P286" s="187">
        <f>O286*H286</f>
        <v>0</v>
      </c>
      <c r="Q286" s="187">
        <v>0</v>
      </c>
      <c r="R286" s="187">
        <f>Q286*H286</f>
        <v>0</v>
      </c>
      <c r="S286" s="187">
        <v>0</v>
      </c>
      <c r="T286" s="188">
        <f>S286*H286</f>
        <v>0</v>
      </c>
      <c r="AR286" s="189" t="s">
        <v>184</v>
      </c>
      <c r="AT286" s="189" t="s">
        <v>179</v>
      </c>
      <c r="AU286" s="189" t="s">
        <v>81</v>
      </c>
      <c r="AY286" s="18" t="s">
        <v>177</v>
      </c>
      <c r="BE286" s="190">
        <f>IF(N286="základní",J286,0)</f>
        <v>0</v>
      </c>
      <c r="BF286" s="190">
        <f>IF(N286="snížená",J286,0)</f>
        <v>0</v>
      </c>
      <c r="BG286" s="190">
        <f>IF(N286="zákl. přenesená",J286,0)</f>
        <v>0</v>
      </c>
      <c r="BH286" s="190">
        <f>IF(N286="sníž. přenesená",J286,0)</f>
        <v>0</v>
      </c>
      <c r="BI286" s="190">
        <f>IF(N286="nulová",J286,0)</f>
        <v>0</v>
      </c>
      <c r="BJ286" s="18" t="s">
        <v>79</v>
      </c>
      <c r="BK286" s="190">
        <f>ROUND(I286*H286,2)</f>
        <v>0</v>
      </c>
      <c r="BL286" s="18" t="s">
        <v>184</v>
      </c>
      <c r="BM286" s="189" t="s">
        <v>2012</v>
      </c>
    </row>
    <row r="287" spans="2:47" s="1" customFormat="1" ht="12">
      <c r="B287" s="37"/>
      <c r="D287" s="191" t="s">
        <v>3757</v>
      </c>
      <c r="F287" s="192" t="s">
        <v>5174</v>
      </c>
      <c r="I287" s="122"/>
      <c r="L287" s="37"/>
      <c r="M287" s="193"/>
      <c r="N287" s="70"/>
      <c r="O287" s="70"/>
      <c r="P287" s="70"/>
      <c r="Q287" s="70"/>
      <c r="R287" s="70"/>
      <c r="S287" s="70"/>
      <c r="T287" s="71"/>
      <c r="AT287" s="18" t="s">
        <v>3757</v>
      </c>
      <c r="AU287" s="18" t="s">
        <v>81</v>
      </c>
    </row>
    <row r="288" spans="2:65" s="1" customFormat="1" ht="16.5" customHeight="1">
      <c r="B288" s="177"/>
      <c r="C288" s="178" t="s">
        <v>1156</v>
      </c>
      <c r="D288" s="178" t="s">
        <v>179</v>
      </c>
      <c r="E288" s="179" t="s">
        <v>5197</v>
      </c>
      <c r="F288" s="180" t="s">
        <v>5187</v>
      </c>
      <c r="G288" s="181" t="s">
        <v>3930</v>
      </c>
      <c r="H288" s="182">
        <v>1</v>
      </c>
      <c r="I288" s="183"/>
      <c r="J288" s="184">
        <f>ROUND(I288*H288,2)</f>
        <v>0</v>
      </c>
      <c r="K288" s="180" t="s">
        <v>3</v>
      </c>
      <c r="L288" s="37"/>
      <c r="M288" s="185" t="s">
        <v>3</v>
      </c>
      <c r="N288" s="186" t="s">
        <v>43</v>
      </c>
      <c r="O288" s="70"/>
      <c r="P288" s="187">
        <f>O288*H288</f>
        <v>0</v>
      </c>
      <c r="Q288" s="187">
        <v>0</v>
      </c>
      <c r="R288" s="187">
        <f>Q288*H288</f>
        <v>0</v>
      </c>
      <c r="S288" s="187">
        <v>0</v>
      </c>
      <c r="T288" s="188">
        <f>S288*H288</f>
        <v>0</v>
      </c>
      <c r="AR288" s="189" t="s">
        <v>184</v>
      </c>
      <c r="AT288" s="189" t="s">
        <v>179</v>
      </c>
      <c r="AU288" s="189" t="s">
        <v>81</v>
      </c>
      <c r="AY288" s="18" t="s">
        <v>177</v>
      </c>
      <c r="BE288" s="190">
        <f>IF(N288="základní",J288,0)</f>
        <v>0</v>
      </c>
      <c r="BF288" s="190">
        <f>IF(N288="snížená",J288,0)</f>
        <v>0</v>
      </c>
      <c r="BG288" s="190">
        <f>IF(N288="zákl. přenesená",J288,0)</f>
        <v>0</v>
      </c>
      <c r="BH288" s="190">
        <f>IF(N288="sníž. přenesená",J288,0)</f>
        <v>0</v>
      </c>
      <c r="BI288" s="190">
        <f>IF(N288="nulová",J288,0)</f>
        <v>0</v>
      </c>
      <c r="BJ288" s="18" t="s">
        <v>79</v>
      </c>
      <c r="BK288" s="190">
        <f>ROUND(I288*H288,2)</f>
        <v>0</v>
      </c>
      <c r="BL288" s="18" t="s">
        <v>184</v>
      </c>
      <c r="BM288" s="189" t="s">
        <v>2026</v>
      </c>
    </row>
    <row r="289" spans="2:47" s="1" customFormat="1" ht="12">
      <c r="B289" s="37"/>
      <c r="D289" s="191" t="s">
        <v>3757</v>
      </c>
      <c r="F289" s="192" t="s">
        <v>5198</v>
      </c>
      <c r="I289" s="122"/>
      <c r="L289" s="37"/>
      <c r="M289" s="193"/>
      <c r="N289" s="70"/>
      <c r="O289" s="70"/>
      <c r="P289" s="70"/>
      <c r="Q289" s="70"/>
      <c r="R289" s="70"/>
      <c r="S289" s="70"/>
      <c r="T289" s="71"/>
      <c r="AT289" s="18" t="s">
        <v>3757</v>
      </c>
      <c r="AU289" s="18" t="s">
        <v>81</v>
      </c>
    </row>
    <row r="290" spans="2:65" s="1" customFormat="1" ht="24" customHeight="1">
      <c r="B290" s="177"/>
      <c r="C290" s="178" t="s">
        <v>1160</v>
      </c>
      <c r="D290" s="178" t="s">
        <v>179</v>
      </c>
      <c r="E290" s="179" t="s">
        <v>5199</v>
      </c>
      <c r="F290" s="180" t="s">
        <v>5200</v>
      </c>
      <c r="G290" s="181" t="s">
        <v>3930</v>
      </c>
      <c r="H290" s="182">
        <v>9</v>
      </c>
      <c r="I290" s="183"/>
      <c r="J290" s="184">
        <f>ROUND(I290*H290,2)</f>
        <v>0</v>
      </c>
      <c r="K290" s="180" t="s">
        <v>3</v>
      </c>
      <c r="L290" s="37"/>
      <c r="M290" s="185" t="s">
        <v>3</v>
      </c>
      <c r="N290" s="186" t="s">
        <v>43</v>
      </c>
      <c r="O290" s="70"/>
      <c r="P290" s="187">
        <f>O290*H290</f>
        <v>0</v>
      </c>
      <c r="Q290" s="187">
        <v>0</v>
      </c>
      <c r="R290" s="187">
        <f>Q290*H290</f>
        <v>0</v>
      </c>
      <c r="S290" s="187">
        <v>0</v>
      </c>
      <c r="T290" s="188">
        <f>S290*H290</f>
        <v>0</v>
      </c>
      <c r="AR290" s="189" t="s">
        <v>184</v>
      </c>
      <c r="AT290" s="189" t="s">
        <v>179</v>
      </c>
      <c r="AU290" s="189" t="s">
        <v>81</v>
      </c>
      <c r="AY290" s="18" t="s">
        <v>177</v>
      </c>
      <c r="BE290" s="190">
        <f>IF(N290="základní",J290,0)</f>
        <v>0</v>
      </c>
      <c r="BF290" s="190">
        <f>IF(N290="snížená",J290,0)</f>
        <v>0</v>
      </c>
      <c r="BG290" s="190">
        <f>IF(N290="zákl. přenesená",J290,0)</f>
        <v>0</v>
      </c>
      <c r="BH290" s="190">
        <f>IF(N290="sníž. přenesená",J290,0)</f>
        <v>0</v>
      </c>
      <c r="BI290" s="190">
        <f>IF(N290="nulová",J290,0)</f>
        <v>0</v>
      </c>
      <c r="BJ290" s="18" t="s">
        <v>79</v>
      </c>
      <c r="BK290" s="190">
        <f>ROUND(I290*H290,2)</f>
        <v>0</v>
      </c>
      <c r="BL290" s="18" t="s">
        <v>184</v>
      </c>
      <c r="BM290" s="189" t="s">
        <v>2037</v>
      </c>
    </row>
    <row r="291" spans="2:47" s="1" customFormat="1" ht="12">
      <c r="B291" s="37"/>
      <c r="D291" s="191" t="s">
        <v>3757</v>
      </c>
      <c r="F291" s="192" t="s">
        <v>5201</v>
      </c>
      <c r="I291" s="122"/>
      <c r="L291" s="37"/>
      <c r="M291" s="193"/>
      <c r="N291" s="70"/>
      <c r="O291" s="70"/>
      <c r="P291" s="70"/>
      <c r="Q291" s="70"/>
      <c r="R291" s="70"/>
      <c r="S291" s="70"/>
      <c r="T291" s="71"/>
      <c r="AT291" s="18" t="s">
        <v>3757</v>
      </c>
      <c r="AU291" s="18" t="s">
        <v>81</v>
      </c>
    </row>
    <row r="292" spans="2:65" s="1" customFormat="1" ht="16.5" customHeight="1">
      <c r="B292" s="177"/>
      <c r="C292" s="178" t="s">
        <v>1176</v>
      </c>
      <c r="D292" s="178" t="s">
        <v>179</v>
      </c>
      <c r="E292" s="179" t="s">
        <v>5202</v>
      </c>
      <c r="F292" s="180" t="s">
        <v>5203</v>
      </c>
      <c r="G292" s="181" t="s">
        <v>3930</v>
      </c>
      <c r="H292" s="182">
        <v>1</v>
      </c>
      <c r="I292" s="183"/>
      <c r="J292" s="184">
        <f>ROUND(I292*H292,2)</f>
        <v>0</v>
      </c>
      <c r="K292" s="180" t="s">
        <v>3</v>
      </c>
      <c r="L292" s="37"/>
      <c r="M292" s="185" t="s">
        <v>3</v>
      </c>
      <c r="N292" s="186" t="s">
        <v>43</v>
      </c>
      <c r="O292" s="70"/>
      <c r="P292" s="187">
        <f>O292*H292</f>
        <v>0</v>
      </c>
      <c r="Q292" s="187">
        <v>0</v>
      </c>
      <c r="R292" s="187">
        <f>Q292*H292</f>
        <v>0</v>
      </c>
      <c r="S292" s="187">
        <v>0</v>
      </c>
      <c r="T292" s="188">
        <f>S292*H292</f>
        <v>0</v>
      </c>
      <c r="AR292" s="189" t="s">
        <v>184</v>
      </c>
      <c r="AT292" s="189" t="s">
        <v>179</v>
      </c>
      <c r="AU292" s="189" t="s">
        <v>81</v>
      </c>
      <c r="AY292" s="18" t="s">
        <v>177</v>
      </c>
      <c r="BE292" s="190">
        <f>IF(N292="základní",J292,0)</f>
        <v>0</v>
      </c>
      <c r="BF292" s="190">
        <f>IF(N292="snížená",J292,0)</f>
        <v>0</v>
      </c>
      <c r="BG292" s="190">
        <f>IF(N292="zákl. přenesená",J292,0)</f>
        <v>0</v>
      </c>
      <c r="BH292" s="190">
        <f>IF(N292="sníž. přenesená",J292,0)</f>
        <v>0</v>
      </c>
      <c r="BI292" s="190">
        <f>IF(N292="nulová",J292,0)</f>
        <v>0</v>
      </c>
      <c r="BJ292" s="18" t="s">
        <v>79</v>
      </c>
      <c r="BK292" s="190">
        <f>ROUND(I292*H292,2)</f>
        <v>0</v>
      </c>
      <c r="BL292" s="18" t="s">
        <v>184</v>
      </c>
      <c r="BM292" s="189" t="s">
        <v>2048</v>
      </c>
    </row>
    <row r="293" spans="2:47" s="1" customFormat="1" ht="12">
      <c r="B293" s="37"/>
      <c r="D293" s="191" t="s">
        <v>3757</v>
      </c>
      <c r="F293" s="192" t="s">
        <v>5188</v>
      </c>
      <c r="I293" s="122"/>
      <c r="L293" s="37"/>
      <c r="M293" s="193"/>
      <c r="N293" s="70"/>
      <c r="O293" s="70"/>
      <c r="P293" s="70"/>
      <c r="Q293" s="70"/>
      <c r="R293" s="70"/>
      <c r="S293" s="70"/>
      <c r="T293" s="71"/>
      <c r="AT293" s="18" t="s">
        <v>3757</v>
      </c>
      <c r="AU293" s="18" t="s">
        <v>81</v>
      </c>
    </row>
    <row r="294" spans="2:65" s="1" customFormat="1" ht="16.5" customHeight="1">
      <c r="B294" s="177"/>
      <c r="C294" s="178" t="s">
        <v>1185</v>
      </c>
      <c r="D294" s="178" t="s">
        <v>179</v>
      </c>
      <c r="E294" s="179" t="s">
        <v>5204</v>
      </c>
      <c r="F294" s="180" t="s">
        <v>5205</v>
      </c>
      <c r="G294" s="181" t="s">
        <v>3930</v>
      </c>
      <c r="H294" s="182">
        <v>4</v>
      </c>
      <c r="I294" s="183"/>
      <c r="J294" s="184">
        <f>ROUND(I294*H294,2)</f>
        <v>0</v>
      </c>
      <c r="K294" s="180" t="s">
        <v>3</v>
      </c>
      <c r="L294" s="37"/>
      <c r="M294" s="185" t="s">
        <v>3</v>
      </c>
      <c r="N294" s="186" t="s">
        <v>43</v>
      </c>
      <c r="O294" s="70"/>
      <c r="P294" s="187">
        <f>O294*H294</f>
        <v>0</v>
      </c>
      <c r="Q294" s="187">
        <v>0</v>
      </c>
      <c r="R294" s="187">
        <f>Q294*H294</f>
        <v>0</v>
      </c>
      <c r="S294" s="187">
        <v>0</v>
      </c>
      <c r="T294" s="188">
        <f>S294*H294</f>
        <v>0</v>
      </c>
      <c r="AR294" s="189" t="s">
        <v>184</v>
      </c>
      <c r="AT294" s="189" t="s">
        <v>179</v>
      </c>
      <c r="AU294" s="189" t="s">
        <v>81</v>
      </c>
      <c r="AY294" s="18" t="s">
        <v>177</v>
      </c>
      <c r="BE294" s="190">
        <f>IF(N294="základní",J294,0)</f>
        <v>0</v>
      </c>
      <c r="BF294" s="190">
        <f>IF(N294="snížená",J294,0)</f>
        <v>0</v>
      </c>
      <c r="BG294" s="190">
        <f>IF(N294="zákl. přenesená",J294,0)</f>
        <v>0</v>
      </c>
      <c r="BH294" s="190">
        <f>IF(N294="sníž. přenesená",J294,0)</f>
        <v>0</v>
      </c>
      <c r="BI294" s="190">
        <f>IF(N294="nulová",J294,0)</f>
        <v>0</v>
      </c>
      <c r="BJ294" s="18" t="s">
        <v>79</v>
      </c>
      <c r="BK294" s="190">
        <f>ROUND(I294*H294,2)</f>
        <v>0</v>
      </c>
      <c r="BL294" s="18" t="s">
        <v>184</v>
      </c>
      <c r="BM294" s="189" t="s">
        <v>2058</v>
      </c>
    </row>
    <row r="295" spans="2:47" s="1" customFormat="1" ht="12">
      <c r="B295" s="37"/>
      <c r="D295" s="191" t="s">
        <v>3757</v>
      </c>
      <c r="F295" s="192" t="s">
        <v>5206</v>
      </c>
      <c r="I295" s="122"/>
      <c r="L295" s="37"/>
      <c r="M295" s="193"/>
      <c r="N295" s="70"/>
      <c r="O295" s="70"/>
      <c r="P295" s="70"/>
      <c r="Q295" s="70"/>
      <c r="R295" s="70"/>
      <c r="S295" s="70"/>
      <c r="T295" s="71"/>
      <c r="AT295" s="18" t="s">
        <v>3757</v>
      </c>
      <c r="AU295" s="18" t="s">
        <v>81</v>
      </c>
    </row>
    <row r="296" spans="2:65" s="1" customFormat="1" ht="16.5" customHeight="1">
      <c r="B296" s="177"/>
      <c r="C296" s="178" t="s">
        <v>1199</v>
      </c>
      <c r="D296" s="178" t="s">
        <v>179</v>
      </c>
      <c r="E296" s="179" t="s">
        <v>5207</v>
      </c>
      <c r="F296" s="180" t="s">
        <v>5208</v>
      </c>
      <c r="G296" s="181" t="s">
        <v>3930</v>
      </c>
      <c r="H296" s="182">
        <v>3</v>
      </c>
      <c r="I296" s="183"/>
      <c r="J296" s="184">
        <f>ROUND(I296*H296,2)</f>
        <v>0</v>
      </c>
      <c r="K296" s="180" t="s">
        <v>3</v>
      </c>
      <c r="L296" s="37"/>
      <c r="M296" s="185" t="s">
        <v>3</v>
      </c>
      <c r="N296" s="186" t="s">
        <v>43</v>
      </c>
      <c r="O296" s="70"/>
      <c r="P296" s="187">
        <f>O296*H296</f>
        <v>0</v>
      </c>
      <c r="Q296" s="187">
        <v>0</v>
      </c>
      <c r="R296" s="187">
        <f>Q296*H296</f>
        <v>0</v>
      </c>
      <c r="S296" s="187">
        <v>0</v>
      </c>
      <c r="T296" s="188">
        <f>S296*H296</f>
        <v>0</v>
      </c>
      <c r="AR296" s="189" t="s">
        <v>184</v>
      </c>
      <c r="AT296" s="189" t="s">
        <v>179</v>
      </c>
      <c r="AU296" s="189" t="s">
        <v>81</v>
      </c>
      <c r="AY296" s="18" t="s">
        <v>177</v>
      </c>
      <c r="BE296" s="190">
        <f>IF(N296="základní",J296,0)</f>
        <v>0</v>
      </c>
      <c r="BF296" s="190">
        <f>IF(N296="snížená",J296,0)</f>
        <v>0</v>
      </c>
      <c r="BG296" s="190">
        <f>IF(N296="zákl. přenesená",J296,0)</f>
        <v>0</v>
      </c>
      <c r="BH296" s="190">
        <f>IF(N296="sníž. přenesená",J296,0)</f>
        <v>0</v>
      </c>
      <c r="BI296" s="190">
        <f>IF(N296="nulová",J296,0)</f>
        <v>0</v>
      </c>
      <c r="BJ296" s="18" t="s">
        <v>79</v>
      </c>
      <c r="BK296" s="190">
        <f>ROUND(I296*H296,2)</f>
        <v>0</v>
      </c>
      <c r="BL296" s="18" t="s">
        <v>184</v>
      </c>
      <c r="BM296" s="189" t="s">
        <v>2067</v>
      </c>
    </row>
    <row r="297" spans="2:47" s="1" customFormat="1" ht="12">
      <c r="B297" s="37"/>
      <c r="D297" s="191" t="s">
        <v>3757</v>
      </c>
      <c r="F297" s="192" t="s">
        <v>5194</v>
      </c>
      <c r="I297" s="122"/>
      <c r="L297" s="37"/>
      <c r="M297" s="193"/>
      <c r="N297" s="70"/>
      <c r="O297" s="70"/>
      <c r="P297" s="70"/>
      <c r="Q297" s="70"/>
      <c r="R297" s="70"/>
      <c r="S297" s="70"/>
      <c r="T297" s="71"/>
      <c r="AT297" s="18" t="s">
        <v>3757</v>
      </c>
      <c r="AU297" s="18" t="s">
        <v>81</v>
      </c>
    </row>
    <row r="298" spans="2:65" s="1" customFormat="1" ht="16.5" customHeight="1">
      <c r="B298" s="177"/>
      <c r="C298" s="178" t="s">
        <v>1204</v>
      </c>
      <c r="D298" s="178" t="s">
        <v>179</v>
      </c>
      <c r="E298" s="179" t="s">
        <v>5209</v>
      </c>
      <c r="F298" s="180" t="s">
        <v>5210</v>
      </c>
      <c r="G298" s="181" t="s">
        <v>3930</v>
      </c>
      <c r="H298" s="182">
        <v>4</v>
      </c>
      <c r="I298" s="183"/>
      <c r="J298" s="184">
        <f>ROUND(I298*H298,2)</f>
        <v>0</v>
      </c>
      <c r="K298" s="180" t="s">
        <v>3</v>
      </c>
      <c r="L298" s="37"/>
      <c r="M298" s="185" t="s">
        <v>3</v>
      </c>
      <c r="N298" s="186" t="s">
        <v>43</v>
      </c>
      <c r="O298" s="70"/>
      <c r="P298" s="187">
        <f>O298*H298</f>
        <v>0</v>
      </c>
      <c r="Q298" s="187">
        <v>0</v>
      </c>
      <c r="R298" s="187">
        <f>Q298*H298</f>
        <v>0</v>
      </c>
      <c r="S298" s="187">
        <v>0</v>
      </c>
      <c r="T298" s="188">
        <f>S298*H298</f>
        <v>0</v>
      </c>
      <c r="AR298" s="189" t="s">
        <v>184</v>
      </c>
      <c r="AT298" s="189" t="s">
        <v>179</v>
      </c>
      <c r="AU298" s="189" t="s">
        <v>81</v>
      </c>
      <c r="AY298" s="18" t="s">
        <v>177</v>
      </c>
      <c r="BE298" s="190">
        <f>IF(N298="základní",J298,0)</f>
        <v>0</v>
      </c>
      <c r="BF298" s="190">
        <f>IF(N298="snížená",J298,0)</f>
        <v>0</v>
      </c>
      <c r="BG298" s="190">
        <f>IF(N298="zákl. přenesená",J298,0)</f>
        <v>0</v>
      </c>
      <c r="BH298" s="190">
        <f>IF(N298="sníž. přenesená",J298,0)</f>
        <v>0</v>
      </c>
      <c r="BI298" s="190">
        <f>IF(N298="nulová",J298,0)</f>
        <v>0</v>
      </c>
      <c r="BJ298" s="18" t="s">
        <v>79</v>
      </c>
      <c r="BK298" s="190">
        <f>ROUND(I298*H298,2)</f>
        <v>0</v>
      </c>
      <c r="BL298" s="18" t="s">
        <v>184</v>
      </c>
      <c r="BM298" s="189" t="s">
        <v>2077</v>
      </c>
    </row>
    <row r="299" spans="2:47" s="1" customFormat="1" ht="12">
      <c r="B299" s="37"/>
      <c r="D299" s="191" t="s">
        <v>3757</v>
      </c>
      <c r="F299" s="192" t="s">
        <v>5174</v>
      </c>
      <c r="I299" s="122"/>
      <c r="L299" s="37"/>
      <c r="M299" s="193"/>
      <c r="N299" s="70"/>
      <c r="O299" s="70"/>
      <c r="P299" s="70"/>
      <c r="Q299" s="70"/>
      <c r="R299" s="70"/>
      <c r="S299" s="70"/>
      <c r="T299" s="71"/>
      <c r="AT299" s="18" t="s">
        <v>3757</v>
      </c>
      <c r="AU299" s="18" t="s">
        <v>81</v>
      </c>
    </row>
    <row r="300" spans="2:65" s="1" customFormat="1" ht="16.5" customHeight="1">
      <c r="B300" s="177"/>
      <c r="C300" s="178" t="s">
        <v>1209</v>
      </c>
      <c r="D300" s="178" t="s">
        <v>179</v>
      </c>
      <c r="E300" s="179" t="s">
        <v>5211</v>
      </c>
      <c r="F300" s="180" t="s">
        <v>5203</v>
      </c>
      <c r="G300" s="181" t="s">
        <v>3930</v>
      </c>
      <c r="H300" s="182">
        <v>1</v>
      </c>
      <c r="I300" s="183"/>
      <c r="J300" s="184">
        <f>ROUND(I300*H300,2)</f>
        <v>0</v>
      </c>
      <c r="K300" s="180" t="s">
        <v>3</v>
      </c>
      <c r="L300" s="37"/>
      <c r="M300" s="185" t="s">
        <v>3</v>
      </c>
      <c r="N300" s="186" t="s">
        <v>43</v>
      </c>
      <c r="O300" s="70"/>
      <c r="P300" s="187">
        <f>O300*H300</f>
        <v>0</v>
      </c>
      <c r="Q300" s="187">
        <v>0</v>
      </c>
      <c r="R300" s="187">
        <f>Q300*H300</f>
        <v>0</v>
      </c>
      <c r="S300" s="187">
        <v>0</v>
      </c>
      <c r="T300" s="188">
        <f>S300*H300</f>
        <v>0</v>
      </c>
      <c r="AR300" s="189" t="s">
        <v>184</v>
      </c>
      <c r="AT300" s="189" t="s">
        <v>179</v>
      </c>
      <c r="AU300" s="189" t="s">
        <v>81</v>
      </c>
      <c r="AY300" s="18" t="s">
        <v>177</v>
      </c>
      <c r="BE300" s="190">
        <f>IF(N300="základní",J300,0)</f>
        <v>0</v>
      </c>
      <c r="BF300" s="190">
        <f>IF(N300="snížená",J300,0)</f>
        <v>0</v>
      </c>
      <c r="BG300" s="190">
        <f>IF(N300="zákl. přenesená",J300,0)</f>
        <v>0</v>
      </c>
      <c r="BH300" s="190">
        <f>IF(N300="sníž. přenesená",J300,0)</f>
        <v>0</v>
      </c>
      <c r="BI300" s="190">
        <f>IF(N300="nulová",J300,0)</f>
        <v>0</v>
      </c>
      <c r="BJ300" s="18" t="s">
        <v>79</v>
      </c>
      <c r="BK300" s="190">
        <f>ROUND(I300*H300,2)</f>
        <v>0</v>
      </c>
      <c r="BL300" s="18" t="s">
        <v>184</v>
      </c>
      <c r="BM300" s="189" t="s">
        <v>2087</v>
      </c>
    </row>
    <row r="301" spans="2:47" s="1" customFormat="1" ht="12">
      <c r="B301" s="37"/>
      <c r="D301" s="191" t="s">
        <v>3757</v>
      </c>
      <c r="F301" s="192" t="s">
        <v>5198</v>
      </c>
      <c r="I301" s="122"/>
      <c r="L301" s="37"/>
      <c r="M301" s="193"/>
      <c r="N301" s="70"/>
      <c r="O301" s="70"/>
      <c r="P301" s="70"/>
      <c r="Q301" s="70"/>
      <c r="R301" s="70"/>
      <c r="S301" s="70"/>
      <c r="T301" s="71"/>
      <c r="AT301" s="18" t="s">
        <v>3757</v>
      </c>
      <c r="AU301" s="18" t="s">
        <v>81</v>
      </c>
    </row>
    <row r="302" spans="2:65" s="1" customFormat="1" ht="24" customHeight="1">
      <c r="B302" s="177"/>
      <c r="C302" s="178" t="s">
        <v>1224</v>
      </c>
      <c r="D302" s="178" t="s">
        <v>179</v>
      </c>
      <c r="E302" s="179" t="s">
        <v>5212</v>
      </c>
      <c r="F302" s="180" t="s">
        <v>5213</v>
      </c>
      <c r="G302" s="181" t="s">
        <v>3930</v>
      </c>
      <c r="H302" s="182">
        <v>9</v>
      </c>
      <c r="I302" s="183"/>
      <c r="J302" s="184">
        <f>ROUND(I302*H302,2)</f>
        <v>0</v>
      </c>
      <c r="K302" s="180" t="s">
        <v>3</v>
      </c>
      <c r="L302" s="37"/>
      <c r="M302" s="185" t="s">
        <v>3</v>
      </c>
      <c r="N302" s="186" t="s">
        <v>43</v>
      </c>
      <c r="O302" s="70"/>
      <c r="P302" s="187">
        <f>O302*H302</f>
        <v>0</v>
      </c>
      <c r="Q302" s="187">
        <v>0</v>
      </c>
      <c r="R302" s="187">
        <f>Q302*H302</f>
        <v>0</v>
      </c>
      <c r="S302" s="187">
        <v>0</v>
      </c>
      <c r="T302" s="188">
        <f>S302*H302</f>
        <v>0</v>
      </c>
      <c r="AR302" s="189" t="s">
        <v>184</v>
      </c>
      <c r="AT302" s="189" t="s">
        <v>179</v>
      </c>
      <c r="AU302" s="189" t="s">
        <v>81</v>
      </c>
      <c r="AY302" s="18" t="s">
        <v>177</v>
      </c>
      <c r="BE302" s="190">
        <f>IF(N302="základní",J302,0)</f>
        <v>0</v>
      </c>
      <c r="BF302" s="190">
        <f>IF(N302="snížená",J302,0)</f>
        <v>0</v>
      </c>
      <c r="BG302" s="190">
        <f>IF(N302="zákl. přenesená",J302,0)</f>
        <v>0</v>
      </c>
      <c r="BH302" s="190">
        <f>IF(N302="sníž. přenesená",J302,0)</f>
        <v>0</v>
      </c>
      <c r="BI302" s="190">
        <f>IF(N302="nulová",J302,0)</f>
        <v>0</v>
      </c>
      <c r="BJ302" s="18" t="s">
        <v>79</v>
      </c>
      <c r="BK302" s="190">
        <f>ROUND(I302*H302,2)</f>
        <v>0</v>
      </c>
      <c r="BL302" s="18" t="s">
        <v>184</v>
      </c>
      <c r="BM302" s="189" t="s">
        <v>2097</v>
      </c>
    </row>
    <row r="303" spans="2:47" s="1" customFormat="1" ht="12">
      <c r="B303" s="37"/>
      <c r="D303" s="191" t="s">
        <v>3757</v>
      </c>
      <c r="F303" s="192" t="s">
        <v>5214</v>
      </c>
      <c r="I303" s="122"/>
      <c r="L303" s="37"/>
      <c r="M303" s="193"/>
      <c r="N303" s="70"/>
      <c r="O303" s="70"/>
      <c r="P303" s="70"/>
      <c r="Q303" s="70"/>
      <c r="R303" s="70"/>
      <c r="S303" s="70"/>
      <c r="T303" s="71"/>
      <c r="AT303" s="18" t="s">
        <v>3757</v>
      </c>
      <c r="AU303" s="18" t="s">
        <v>81</v>
      </c>
    </row>
    <row r="304" spans="2:65" s="1" customFormat="1" ht="16.5" customHeight="1">
      <c r="B304" s="177"/>
      <c r="C304" s="178" t="s">
        <v>1243</v>
      </c>
      <c r="D304" s="178" t="s">
        <v>179</v>
      </c>
      <c r="E304" s="179" t="s">
        <v>5215</v>
      </c>
      <c r="F304" s="180" t="s">
        <v>5216</v>
      </c>
      <c r="G304" s="181" t="s">
        <v>3930</v>
      </c>
      <c r="H304" s="182">
        <v>1</v>
      </c>
      <c r="I304" s="183"/>
      <c r="J304" s="184">
        <f>ROUND(I304*H304,2)</f>
        <v>0</v>
      </c>
      <c r="K304" s="180" t="s">
        <v>3</v>
      </c>
      <c r="L304" s="37"/>
      <c r="M304" s="185" t="s">
        <v>3</v>
      </c>
      <c r="N304" s="186" t="s">
        <v>43</v>
      </c>
      <c r="O304" s="70"/>
      <c r="P304" s="187">
        <f>O304*H304</f>
        <v>0</v>
      </c>
      <c r="Q304" s="187">
        <v>0</v>
      </c>
      <c r="R304" s="187">
        <f>Q304*H304</f>
        <v>0</v>
      </c>
      <c r="S304" s="187">
        <v>0</v>
      </c>
      <c r="T304" s="188">
        <f>S304*H304</f>
        <v>0</v>
      </c>
      <c r="AR304" s="189" t="s">
        <v>184</v>
      </c>
      <c r="AT304" s="189" t="s">
        <v>179</v>
      </c>
      <c r="AU304" s="189" t="s">
        <v>81</v>
      </c>
      <c r="AY304" s="18" t="s">
        <v>177</v>
      </c>
      <c r="BE304" s="190">
        <f>IF(N304="základní",J304,0)</f>
        <v>0</v>
      </c>
      <c r="BF304" s="190">
        <f>IF(N304="snížená",J304,0)</f>
        <v>0</v>
      </c>
      <c r="BG304" s="190">
        <f>IF(N304="zákl. přenesená",J304,0)</f>
        <v>0</v>
      </c>
      <c r="BH304" s="190">
        <f>IF(N304="sníž. přenesená",J304,0)</f>
        <v>0</v>
      </c>
      <c r="BI304" s="190">
        <f>IF(N304="nulová",J304,0)</f>
        <v>0</v>
      </c>
      <c r="BJ304" s="18" t="s">
        <v>79</v>
      </c>
      <c r="BK304" s="190">
        <f>ROUND(I304*H304,2)</f>
        <v>0</v>
      </c>
      <c r="BL304" s="18" t="s">
        <v>184</v>
      </c>
      <c r="BM304" s="189" t="s">
        <v>2107</v>
      </c>
    </row>
    <row r="305" spans="2:47" s="1" customFormat="1" ht="12">
      <c r="B305" s="37"/>
      <c r="D305" s="191" t="s">
        <v>3757</v>
      </c>
      <c r="F305" s="192" t="s">
        <v>5188</v>
      </c>
      <c r="I305" s="122"/>
      <c r="L305" s="37"/>
      <c r="M305" s="193"/>
      <c r="N305" s="70"/>
      <c r="O305" s="70"/>
      <c r="P305" s="70"/>
      <c r="Q305" s="70"/>
      <c r="R305" s="70"/>
      <c r="S305" s="70"/>
      <c r="T305" s="71"/>
      <c r="AT305" s="18" t="s">
        <v>3757</v>
      </c>
      <c r="AU305" s="18" t="s">
        <v>81</v>
      </c>
    </row>
    <row r="306" spans="2:65" s="1" customFormat="1" ht="16.5" customHeight="1">
      <c r="B306" s="177"/>
      <c r="C306" s="178" t="s">
        <v>1257</v>
      </c>
      <c r="D306" s="178" t="s">
        <v>179</v>
      </c>
      <c r="E306" s="179" t="s">
        <v>5217</v>
      </c>
      <c r="F306" s="180" t="s">
        <v>5218</v>
      </c>
      <c r="G306" s="181" t="s">
        <v>3930</v>
      </c>
      <c r="H306" s="182">
        <v>4</v>
      </c>
      <c r="I306" s="183"/>
      <c r="J306" s="184">
        <f>ROUND(I306*H306,2)</f>
        <v>0</v>
      </c>
      <c r="K306" s="180" t="s">
        <v>3</v>
      </c>
      <c r="L306" s="37"/>
      <c r="M306" s="185" t="s">
        <v>3</v>
      </c>
      <c r="N306" s="186" t="s">
        <v>43</v>
      </c>
      <c r="O306" s="70"/>
      <c r="P306" s="187">
        <f>O306*H306</f>
        <v>0</v>
      </c>
      <c r="Q306" s="187">
        <v>0</v>
      </c>
      <c r="R306" s="187">
        <f>Q306*H306</f>
        <v>0</v>
      </c>
      <c r="S306" s="187">
        <v>0</v>
      </c>
      <c r="T306" s="188">
        <f>S306*H306</f>
        <v>0</v>
      </c>
      <c r="AR306" s="189" t="s">
        <v>184</v>
      </c>
      <c r="AT306" s="189" t="s">
        <v>179</v>
      </c>
      <c r="AU306" s="189" t="s">
        <v>81</v>
      </c>
      <c r="AY306" s="18" t="s">
        <v>177</v>
      </c>
      <c r="BE306" s="190">
        <f>IF(N306="základní",J306,0)</f>
        <v>0</v>
      </c>
      <c r="BF306" s="190">
        <f>IF(N306="snížená",J306,0)</f>
        <v>0</v>
      </c>
      <c r="BG306" s="190">
        <f>IF(N306="zákl. přenesená",J306,0)</f>
        <v>0</v>
      </c>
      <c r="BH306" s="190">
        <f>IF(N306="sníž. přenesená",J306,0)</f>
        <v>0</v>
      </c>
      <c r="BI306" s="190">
        <f>IF(N306="nulová",J306,0)</f>
        <v>0</v>
      </c>
      <c r="BJ306" s="18" t="s">
        <v>79</v>
      </c>
      <c r="BK306" s="190">
        <f>ROUND(I306*H306,2)</f>
        <v>0</v>
      </c>
      <c r="BL306" s="18" t="s">
        <v>184</v>
      </c>
      <c r="BM306" s="189" t="s">
        <v>2119</v>
      </c>
    </row>
    <row r="307" spans="2:47" s="1" customFormat="1" ht="12">
      <c r="B307" s="37"/>
      <c r="D307" s="191" t="s">
        <v>3757</v>
      </c>
      <c r="F307" s="192" t="s">
        <v>5219</v>
      </c>
      <c r="I307" s="122"/>
      <c r="L307" s="37"/>
      <c r="M307" s="193"/>
      <c r="N307" s="70"/>
      <c r="O307" s="70"/>
      <c r="P307" s="70"/>
      <c r="Q307" s="70"/>
      <c r="R307" s="70"/>
      <c r="S307" s="70"/>
      <c r="T307" s="71"/>
      <c r="AT307" s="18" t="s">
        <v>3757</v>
      </c>
      <c r="AU307" s="18" t="s">
        <v>81</v>
      </c>
    </row>
    <row r="308" spans="2:65" s="1" customFormat="1" ht="16.5" customHeight="1">
      <c r="B308" s="177"/>
      <c r="C308" s="178" t="s">
        <v>1263</v>
      </c>
      <c r="D308" s="178" t="s">
        <v>179</v>
      </c>
      <c r="E308" s="179" t="s">
        <v>5220</v>
      </c>
      <c r="F308" s="180" t="s">
        <v>5221</v>
      </c>
      <c r="G308" s="181" t="s">
        <v>3930</v>
      </c>
      <c r="H308" s="182">
        <v>3</v>
      </c>
      <c r="I308" s="183"/>
      <c r="J308" s="184">
        <f>ROUND(I308*H308,2)</f>
        <v>0</v>
      </c>
      <c r="K308" s="180" t="s">
        <v>3</v>
      </c>
      <c r="L308" s="37"/>
      <c r="M308" s="185" t="s">
        <v>3</v>
      </c>
      <c r="N308" s="186" t="s">
        <v>43</v>
      </c>
      <c r="O308" s="70"/>
      <c r="P308" s="187">
        <f>O308*H308</f>
        <v>0</v>
      </c>
      <c r="Q308" s="187">
        <v>0</v>
      </c>
      <c r="R308" s="187">
        <f>Q308*H308</f>
        <v>0</v>
      </c>
      <c r="S308" s="187">
        <v>0</v>
      </c>
      <c r="T308" s="188">
        <f>S308*H308</f>
        <v>0</v>
      </c>
      <c r="AR308" s="189" t="s">
        <v>184</v>
      </c>
      <c r="AT308" s="189" t="s">
        <v>179</v>
      </c>
      <c r="AU308" s="189" t="s">
        <v>81</v>
      </c>
      <c r="AY308" s="18" t="s">
        <v>177</v>
      </c>
      <c r="BE308" s="190">
        <f>IF(N308="základní",J308,0)</f>
        <v>0</v>
      </c>
      <c r="BF308" s="190">
        <f>IF(N308="snížená",J308,0)</f>
        <v>0</v>
      </c>
      <c r="BG308" s="190">
        <f>IF(N308="zákl. přenesená",J308,0)</f>
        <v>0</v>
      </c>
      <c r="BH308" s="190">
        <f>IF(N308="sníž. přenesená",J308,0)</f>
        <v>0</v>
      </c>
      <c r="BI308" s="190">
        <f>IF(N308="nulová",J308,0)</f>
        <v>0</v>
      </c>
      <c r="BJ308" s="18" t="s">
        <v>79</v>
      </c>
      <c r="BK308" s="190">
        <f>ROUND(I308*H308,2)</f>
        <v>0</v>
      </c>
      <c r="BL308" s="18" t="s">
        <v>184</v>
      </c>
      <c r="BM308" s="189" t="s">
        <v>2129</v>
      </c>
    </row>
    <row r="309" spans="2:47" s="1" customFormat="1" ht="12">
      <c r="B309" s="37"/>
      <c r="D309" s="191" t="s">
        <v>3757</v>
      </c>
      <c r="F309" s="192" t="s">
        <v>5194</v>
      </c>
      <c r="I309" s="122"/>
      <c r="L309" s="37"/>
      <c r="M309" s="193"/>
      <c r="N309" s="70"/>
      <c r="O309" s="70"/>
      <c r="P309" s="70"/>
      <c r="Q309" s="70"/>
      <c r="R309" s="70"/>
      <c r="S309" s="70"/>
      <c r="T309" s="71"/>
      <c r="AT309" s="18" t="s">
        <v>3757</v>
      </c>
      <c r="AU309" s="18" t="s">
        <v>81</v>
      </c>
    </row>
    <row r="310" spans="2:65" s="1" customFormat="1" ht="16.5" customHeight="1">
      <c r="B310" s="177"/>
      <c r="C310" s="178" t="s">
        <v>1269</v>
      </c>
      <c r="D310" s="178" t="s">
        <v>179</v>
      </c>
      <c r="E310" s="179" t="s">
        <v>5222</v>
      </c>
      <c r="F310" s="180" t="s">
        <v>5223</v>
      </c>
      <c r="G310" s="181" t="s">
        <v>3930</v>
      </c>
      <c r="H310" s="182">
        <v>4</v>
      </c>
      <c r="I310" s="183"/>
      <c r="J310" s="184">
        <f>ROUND(I310*H310,2)</f>
        <v>0</v>
      </c>
      <c r="K310" s="180" t="s">
        <v>3</v>
      </c>
      <c r="L310" s="37"/>
      <c r="M310" s="185" t="s">
        <v>3</v>
      </c>
      <c r="N310" s="186" t="s">
        <v>43</v>
      </c>
      <c r="O310" s="70"/>
      <c r="P310" s="187">
        <f>O310*H310</f>
        <v>0</v>
      </c>
      <c r="Q310" s="187">
        <v>0</v>
      </c>
      <c r="R310" s="187">
        <f>Q310*H310</f>
        <v>0</v>
      </c>
      <c r="S310" s="187">
        <v>0</v>
      </c>
      <c r="T310" s="188">
        <f>S310*H310</f>
        <v>0</v>
      </c>
      <c r="AR310" s="189" t="s">
        <v>184</v>
      </c>
      <c r="AT310" s="189" t="s">
        <v>179</v>
      </c>
      <c r="AU310" s="189" t="s">
        <v>81</v>
      </c>
      <c r="AY310" s="18" t="s">
        <v>177</v>
      </c>
      <c r="BE310" s="190">
        <f>IF(N310="základní",J310,0)</f>
        <v>0</v>
      </c>
      <c r="BF310" s="190">
        <f>IF(N310="snížená",J310,0)</f>
        <v>0</v>
      </c>
      <c r="BG310" s="190">
        <f>IF(N310="zákl. přenesená",J310,0)</f>
        <v>0</v>
      </c>
      <c r="BH310" s="190">
        <f>IF(N310="sníž. přenesená",J310,0)</f>
        <v>0</v>
      </c>
      <c r="BI310" s="190">
        <f>IF(N310="nulová",J310,0)</f>
        <v>0</v>
      </c>
      <c r="BJ310" s="18" t="s">
        <v>79</v>
      </c>
      <c r="BK310" s="190">
        <f>ROUND(I310*H310,2)</f>
        <v>0</v>
      </c>
      <c r="BL310" s="18" t="s">
        <v>184</v>
      </c>
      <c r="BM310" s="189" t="s">
        <v>2138</v>
      </c>
    </row>
    <row r="311" spans="2:47" s="1" customFormat="1" ht="12">
      <c r="B311" s="37"/>
      <c r="D311" s="191" t="s">
        <v>3757</v>
      </c>
      <c r="F311" s="192" t="s">
        <v>5174</v>
      </c>
      <c r="I311" s="122"/>
      <c r="L311" s="37"/>
      <c r="M311" s="193"/>
      <c r="N311" s="70"/>
      <c r="O311" s="70"/>
      <c r="P311" s="70"/>
      <c r="Q311" s="70"/>
      <c r="R311" s="70"/>
      <c r="S311" s="70"/>
      <c r="T311" s="71"/>
      <c r="AT311" s="18" t="s">
        <v>3757</v>
      </c>
      <c r="AU311" s="18" t="s">
        <v>81</v>
      </c>
    </row>
    <row r="312" spans="2:65" s="1" customFormat="1" ht="16.5" customHeight="1">
      <c r="B312" s="177"/>
      <c r="C312" s="178" t="s">
        <v>1274</v>
      </c>
      <c r="D312" s="178" t="s">
        <v>179</v>
      </c>
      <c r="E312" s="179" t="s">
        <v>5224</v>
      </c>
      <c r="F312" s="180" t="s">
        <v>5216</v>
      </c>
      <c r="G312" s="181" t="s">
        <v>3930</v>
      </c>
      <c r="H312" s="182">
        <v>1</v>
      </c>
      <c r="I312" s="183"/>
      <c r="J312" s="184">
        <f>ROUND(I312*H312,2)</f>
        <v>0</v>
      </c>
      <c r="K312" s="180" t="s">
        <v>3</v>
      </c>
      <c r="L312" s="37"/>
      <c r="M312" s="185" t="s">
        <v>3</v>
      </c>
      <c r="N312" s="186" t="s">
        <v>43</v>
      </c>
      <c r="O312" s="70"/>
      <c r="P312" s="187">
        <f>O312*H312</f>
        <v>0</v>
      </c>
      <c r="Q312" s="187">
        <v>0</v>
      </c>
      <c r="R312" s="187">
        <f>Q312*H312</f>
        <v>0</v>
      </c>
      <c r="S312" s="187">
        <v>0</v>
      </c>
      <c r="T312" s="188">
        <f>S312*H312</f>
        <v>0</v>
      </c>
      <c r="AR312" s="189" t="s">
        <v>184</v>
      </c>
      <c r="AT312" s="189" t="s">
        <v>179</v>
      </c>
      <c r="AU312" s="189" t="s">
        <v>81</v>
      </c>
      <c r="AY312" s="18" t="s">
        <v>177</v>
      </c>
      <c r="BE312" s="190">
        <f>IF(N312="základní",J312,0)</f>
        <v>0</v>
      </c>
      <c r="BF312" s="190">
        <f>IF(N312="snížená",J312,0)</f>
        <v>0</v>
      </c>
      <c r="BG312" s="190">
        <f>IF(N312="zákl. přenesená",J312,0)</f>
        <v>0</v>
      </c>
      <c r="BH312" s="190">
        <f>IF(N312="sníž. přenesená",J312,0)</f>
        <v>0</v>
      </c>
      <c r="BI312" s="190">
        <f>IF(N312="nulová",J312,0)</f>
        <v>0</v>
      </c>
      <c r="BJ312" s="18" t="s">
        <v>79</v>
      </c>
      <c r="BK312" s="190">
        <f>ROUND(I312*H312,2)</f>
        <v>0</v>
      </c>
      <c r="BL312" s="18" t="s">
        <v>184</v>
      </c>
      <c r="BM312" s="189" t="s">
        <v>2148</v>
      </c>
    </row>
    <row r="313" spans="2:47" s="1" customFormat="1" ht="12">
      <c r="B313" s="37"/>
      <c r="D313" s="191" t="s">
        <v>3757</v>
      </c>
      <c r="F313" s="192" t="s">
        <v>5198</v>
      </c>
      <c r="I313" s="122"/>
      <c r="L313" s="37"/>
      <c r="M313" s="193"/>
      <c r="N313" s="70"/>
      <c r="O313" s="70"/>
      <c r="P313" s="70"/>
      <c r="Q313" s="70"/>
      <c r="R313" s="70"/>
      <c r="S313" s="70"/>
      <c r="T313" s="71"/>
      <c r="AT313" s="18" t="s">
        <v>3757</v>
      </c>
      <c r="AU313" s="18" t="s">
        <v>81</v>
      </c>
    </row>
    <row r="314" spans="2:65" s="1" customFormat="1" ht="24" customHeight="1">
      <c r="B314" s="177"/>
      <c r="C314" s="178" t="s">
        <v>1280</v>
      </c>
      <c r="D314" s="178" t="s">
        <v>179</v>
      </c>
      <c r="E314" s="179" t="s">
        <v>5225</v>
      </c>
      <c r="F314" s="180" t="s">
        <v>5226</v>
      </c>
      <c r="G314" s="181" t="s">
        <v>3930</v>
      </c>
      <c r="H314" s="182">
        <v>9</v>
      </c>
      <c r="I314" s="183"/>
      <c r="J314" s="184">
        <f>ROUND(I314*H314,2)</f>
        <v>0</v>
      </c>
      <c r="K314" s="180" t="s">
        <v>3</v>
      </c>
      <c r="L314" s="37"/>
      <c r="M314" s="185" t="s">
        <v>3</v>
      </c>
      <c r="N314" s="186" t="s">
        <v>43</v>
      </c>
      <c r="O314" s="70"/>
      <c r="P314" s="187">
        <f>O314*H314</f>
        <v>0</v>
      </c>
      <c r="Q314" s="187">
        <v>0</v>
      </c>
      <c r="R314" s="187">
        <f>Q314*H314</f>
        <v>0</v>
      </c>
      <c r="S314" s="187">
        <v>0</v>
      </c>
      <c r="T314" s="188">
        <f>S314*H314</f>
        <v>0</v>
      </c>
      <c r="AR314" s="189" t="s">
        <v>184</v>
      </c>
      <c r="AT314" s="189" t="s">
        <v>179</v>
      </c>
      <c r="AU314" s="189" t="s">
        <v>81</v>
      </c>
      <c r="AY314" s="18" t="s">
        <v>177</v>
      </c>
      <c r="BE314" s="190">
        <f>IF(N314="základní",J314,0)</f>
        <v>0</v>
      </c>
      <c r="BF314" s="190">
        <f>IF(N314="snížená",J314,0)</f>
        <v>0</v>
      </c>
      <c r="BG314" s="190">
        <f>IF(N314="zákl. přenesená",J314,0)</f>
        <v>0</v>
      </c>
      <c r="BH314" s="190">
        <f>IF(N314="sníž. přenesená",J314,0)</f>
        <v>0</v>
      </c>
      <c r="BI314" s="190">
        <f>IF(N314="nulová",J314,0)</f>
        <v>0</v>
      </c>
      <c r="BJ314" s="18" t="s">
        <v>79</v>
      </c>
      <c r="BK314" s="190">
        <f>ROUND(I314*H314,2)</f>
        <v>0</v>
      </c>
      <c r="BL314" s="18" t="s">
        <v>184</v>
      </c>
      <c r="BM314" s="189" t="s">
        <v>2158</v>
      </c>
    </row>
    <row r="315" spans="2:47" s="1" customFormat="1" ht="12">
      <c r="B315" s="37"/>
      <c r="D315" s="191" t="s">
        <v>3757</v>
      </c>
      <c r="F315" s="192" t="s">
        <v>5227</v>
      </c>
      <c r="I315" s="122"/>
      <c r="L315" s="37"/>
      <c r="M315" s="193"/>
      <c r="N315" s="70"/>
      <c r="O315" s="70"/>
      <c r="P315" s="70"/>
      <c r="Q315" s="70"/>
      <c r="R315" s="70"/>
      <c r="S315" s="70"/>
      <c r="T315" s="71"/>
      <c r="AT315" s="18" t="s">
        <v>3757</v>
      </c>
      <c r="AU315" s="18" t="s">
        <v>81</v>
      </c>
    </row>
    <row r="316" spans="2:65" s="1" customFormat="1" ht="16.5" customHeight="1">
      <c r="B316" s="177"/>
      <c r="C316" s="178" t="s">
        <v>1303</v>
      </c>
      <c r="D316" s="178" t="s">
        <v>179</v>
      </c>
      <c r="E316" s="179" t="s">
        <v>5228</v>
      </c>
      <c r="F316" s="180" t="s">
        <v>5229</v>
      </c>
      <c r="G316" s="181" t="s">
        <v>3</v>
      </c>
      <c r="H316" s="182">
        <v>0</v>
      </c>
      <c r="I316" s="183"/>
      <c r="J316" s="184">
        <f>ROUND(I316*H316,2)</f>
        <v>0</v>
      </c>
      <c r="K316" s="180" t="s">
        <v>3</v>
      </c>
      <c r="L316" s="37"/>
      <c r="M316" s="185" t="s">
        <v>3</v>
      </c>
      <c r="N316" s="186" t="s">
        <v>43</v>
      </c>
      <c r="O316" s="70"/>
      <c r="P316" s="187">
        <f>O316*H316</f>
        <v>0</v>
      </c>
      <c r="Q316" s="187">
        <v>0</v>
      </c>
      <c r="R316" s="187">
        <f>Q316*H316</f>
        <v>0</v>
      </c>
      <c r="S316" s="187">
        <v>0</v>
      </c>
      <c r="T316" s="188">
        <f>S316*H316</f>
        <v>0</v>
      </c>
      <c r="AR316" s="189" t="s">
        <v>184</v>
      </c>
      <c r="AT316" s="189" t="s">
        <v>179</v>
      </c>
      <c r="AU316" s="189" t="s">
        <v>81</v>
      </c>
      <c r="AY316" s="18" t="s">
        <v>177</v>
      </c>
      <c r="BE316" s="190">
        <f>IF(N316="základní",J316,0)</f>
        <v>0</v>
      </c>
      <c r="BF316" s="190">
        <f>IF(N316="snížená",J316,0)</f>
        <v>0</v>
      </c>
      <c r="BG316" s="190">
        <f>IF(N316="zákl. přenesená",J316,0)</f>
        <v>0</v>
      </c>
      <c r="BH316" s="190">
        <f>IF(N316="sníž. přenesená",J316,0)</f>
        <v>0</v>
      </c>
      <c r="BI316" s="190">
        <f>IF(N316="nulová",J316,0)</f>
        <v>0</v>
      </c>
      <c r="BJ316" s="18" t="s">
        <v>79</v>
      </c>
      <c r="BK316" s="190">
        <f>ROUND(I316*H316,2)</f>
        <v>0</v>
      </c>
      <c r="BL316" s="18" t="s">
        <v>184</v>
      </c>
      <c r="BM316" s="189" t="s">
        <v>2168</v>
      </c>
    </row>
    <row r="317" spans="2:65" s="1" customFormat="1" ht="16.5" customHeight="1">
      <c r="B317" s="177"/>
      <c r="C317" s="178" t="s">
        <v>1308</v>
      </c>
      <c r="D317" s="178" t="s">
        <v>179</v>
      </c>
      <c r="E317" s="179" t="s">
        <v>5230</v>
      </c>
      <c r="F317" s="180" t="s">
        <v>5231</v>
      </c>
      <c r="G317" s="181" t="s">
        <v>494</v>
      </c>
      <c r="H317" s="182">
        <v>185</v>
      </c>
      <c r="I317" s="183"/>
      <c r="J317" s="184">
        <f>ROUND(I317*H317,2)</f>
        <v>0</v>
      </c>
      <c r="K317" s="180" t="s">
        <v>3</v>
      </c>
      <c r="L317" s="37"/>
      <c r="M317" s="185" t="s">
        <v>3</v>
      </c>
      <c r="N317" s="186" t="s">
        <v>43</v>
      </c>
      <c r="O317" s="70"/>
      <c r="P317" s="187">
        <f>O317*H317</f>
        <v>0</v>
      </c>
      <c r="Q317" s="187">
        <v>0</v>
      </c>
      <c r="R317" s="187">
        <f>Q317*H317</f>
        <v>0</v>
      </c>
      <c r="S317" s="187">
        <v>0</v>
      </c>
      <c r="T317" s="188">
        <f>S317*H317</f>
        <v>0</v>
      </c>
      <c r="AR317" s="189" t="s">
        <v>184</v>
      </c>
      <c r="AT317" s="189" t="s">
        <v>179</v>
      </c>
      <c r="AU317" s="189" t="s">
        <v>81</v>
      </c>
      <c r="AY317" s="18" t="s">
        <v>177</v>
      </c>
      <c r="BE317" s="190">
        <f>IF(N317="základní",J317,0)</f>
        <v>0</v>
      </c>
      <c r="BF317" s="190">
        <f>IF(N317="snížená",J317,0)</f>
        <v>0</v>
      </c>
      <c r="BG317" s="190">
        <f>IF(N317="zákl. přenesená",J317,0)</f>
        <v>0</v>
      </c>
      <c r="BH317" s="190">
        <f>IF(N317="sníž. přenesená",J317,0)</f>
        <v>0</v>
      </c>
      <c r="BI317" s="190">
        <f>IF(N317="nulová",J317,0)</f>
        <v>0</v>
      </c>
      <c r="BJ317" s="18" t="s">
        <v>79</v>
      </c>
      <c r="BK317" s="190">
        <f>ROUND(I317*H317,2)</f>
        <v>0</v>
      </c>
      <c r="BL317" s="18" t="s">
        <v>184</v>
      </c>
      <c r="BM317" s="189" t="s">
        <v>2178</v>
      </c>
    </row>
    <row r="318" spans="2:65" s="1" customFormat="1" ht="24" customHeight="1">
      <c r="B318" s="177"/>
      <c r="C318" s="178" t="s">
        <v>1314</v>
      </c>
      <c r="D318" s="178" t="s">
        <v>179</v>
      </c>
      <c r="E318" s="179" t="s">
        <v>5232</v>
      </c>
      <c r="F318" s="180" t="s">
        <v>5233</v>
      </c>
      <c r="G318" s="181" t="s">
        <v>494</v>
      </c>
      <c r="H318" s="182">
        <v>260</v>
      </c>
      <c r="I318" s="183"/>
      <c r="J318" s="184">
        <f>ROUND(I318*H318,2)</f>
        <v>0</v>
      </c>
      <c r="K318" s="180" t="s">
        <v>3</v>
      </c>
      <c r="L318" s="37"/>
      <c r="M318" s="185" t="s">
        <v>3</v>
      </c>
      <c r="N318" s="186" t="s">
        <v>43</v>
      </c>
      <c r="O318" s="70"/>
      <c r="P318" s="187">
        <f>O318*H318</f>
        <v>0</v>
      </c>
      <c r="Q318" s="187">
        <v>0</v>
      </c>
      <c r="R318" s="187">
        <f>Q318*H318</f>
        <v>0</v>
      </c>
      <c r="S318" s="187">
        <v>0</v>
      </c>
      <c r="T318" s="188">
        <f>S318*H318</f>
        <v>0</v>
      </c>
      <c r="AR318" s="189" t="s">
        <v>184</v>
      </c>
      <c r="AT318" s="189" t="s">
        <v>179</v>
      </c>
      <c r="AU318" s="189" t="s">
        <v>81</v>
      </c>
      <c r="AY318" s="18" t="s">
        <v>177</v>
      </c>
      <c r="BE318" s="190">
        <f>IF(N318="základní",J318,0)</f>
        <v>0</v>
      </c>
      <c r="BF318" s="190">
        <f>IF(N318="snížená",J318,0)</f>
        <v>0</v>
      </c>
      <c r="BG318" s="190">
        <f>IF(N318="zákl. přenesená",J318,0)</f>
        <v>0</v>
      </c>
      <c r="BH318" s="190">
        <f>IF(N318="sníž. přenesená",J318,0)</f>
        <v>0</v>
      </c>
      <c r="BI318" s="190">
        <f>IF(N318="nulová",J318,0)</f>
        <v>0</v>
      </c>
      <c r="BJ318" s="18" t="s">
        <v>79</v>
      </c>
      <c r="BK318" s="190">
        <f>ROUND(I318*H318,2)</f>
        <v>0</v>
      </c>
      <c r="BL318" s="18" t="s">
        <v>184</v>
      </c>
      <c r="BM318" s="189" t="s">
        <v>2187</v>
      </c>
    </row>
    <row r="319" spans="2:65" s="1" customFormat="1" ht="24" customHeight="1">
      <c r="B319" s="177"/>
      <c r="C319" s="178" t="s">
        <v>1322</v>
      </c>
      <c r="D319" s="178" t="s">
        <v>179</v>
      </c>
      <c r="E319" s="179" t="s">
        <v>5234</v>
      </c>
      <c r="F319" s="180" t="s">
        <v>5235</v>
      </c>
      <c r="G319" s="181" t="s">
        <v>494</v>
      </c>
      <c r="H319" s="182">
        <v>240</v>
      </c>
      <c r="I319" s="183"/>
      <c r="J319" s="184">
        <f>ROUND(I319*H319,2)</f>
        <v>0</v>
      </c>
      <c r="K319" s="180" t="s">
        <v>3</v>
      </c>
      <c r="L319" s="37"/>
      <c r="M319" s="185" t="s">
        <v>3</v>
      </c>
      <c r="N319" s="186" t="s">
        <v>43</v>
      </c>
      <c r="O319" s="70"/>
      <c r="P319" s="187">
        <f>O319*H319</f>
        <v>0</v>
      </c>
      <c r="Q319" s="187">
        <v>0</v>
      </c>
      <c r="R319" s="187">
        <f>Q319*H319</f>
        <v>0</v>
      </c>
      <c r="S319" s="187">
        <v>0</v>
      </c>
      <c r="T319" s="188">
        <f>S319*H319</f>
        <v>0</v>
      </c>
      <c r="AR319" s="189" t="s">
        <v>184</v>
      </c>
      <c r="AT319" s="189" t="s">
        <v>179</v>
      </c>
      <c r="AU319" s="189" t="s">
        <v>81</v>
      </c>
      <c r="AY319" s="18" t="s">
        <v>177</v>
      </c>
      <c r="BE319" s="190">
        <f>IF(N319="základní",J319,0)</f>
        <v>0</v>
      </c>
      <c r="BF319" s="190">
        <f>IF(N319="snížená",J319,0)</f>
        <v>0</v>
      </c>
      <c r="BG319" s="190">
        <f>IF(N319="zákl. přenesená",J319,0)</f>
        <v>0</v>
      </c>
      <c r="BH319" s="190">
        <f>IF(N319="sníž. přenesená",J319,0)</f>
        <v>0</v>
      </c>
      <c r="BI319" s="190">
        <f>IF(N319="nulová",J319,0)</f>
        <v>0</v>
      </c>
      <c r="BJ319" s="18" t="s">
        <v>79</v>
      </c>
      <c r="BK319" s="190">
        <f>ROUND(I319*H319,2)</f>
        <v>0</v>
      </c>
      <c r="BL319" s="18" t="s">
        <v>184</v>
      </c>
      <c r="BM319" s="189" t="s">
        <v>2196</v>
      </c>
    </row>
    <row r="320" spans="2:65" s="1" customFormat="1" ht="24" customHeight="1">
      <c r="B320" s="177"/>
      <c r="C320" s="178" t="s">
        <v>1331</v>
      </c>
      <c r="D320" s="178" t="s">
        <v>179</v>
      </c>
      <c r="E320" s="179" t="s">
        <v>5236</v>
      </c>
      <c r="F320" s="180" t="s">
        <v>5237</v>
      </c>
      <c r="G320" s="181" t="s">
        <v>494</v>
      </c>
      <c r="H320" s="182">
        <v>220</v>
      </c>
      <c r="I320" s="183"/>
      <c r="J320" s="184">
        <f>ROUND(I320*H320,2)</f>
        <v>0</v>
      </c>
      <c r="K320" s="180" t="s">
        <v>3</v>
      </c>
      <c r="L320" s="37"/>
      <c r="M320" s="185" t="s">
        <v>3</v>
      </c>
      <c r="N320" s="186" t="s">
        <v>43</v>
      </c>
      <c r="O320" s="70"/>
      <c r="P320" s="187">
        <f>O320*H320</f>
        <v>0</v>
      </c>
      <c r="Q320" s="187">
        <v>0</v>
      </c>
      <c r="R320" s="187">
        <f>Q320*H320</f>
        <v>0</v>
      </c>
      <c r="S320" s="187">
        <v>0</v>
      </c>
      <c r="T320" s="188">
        <f>S320*H320</f>
        <v>0</v>
      </c>
      <c r="AR320" s="189" t="s">
        <v>184</v>
      </c>
      <c r="AT320" s="189" t="s">
        <v>179</v>
      </c>
      <c r="AU320" s="189" t="s">
        <v>81</v>
      </c>
      <c r="AY320" s="18" t="s">
        <v>177</v>
      </c>
      <c r="BE320" s="190">
        <f>IF(N320="základní",J320,0)</f>
        <v>0</v>
      </c>
      <c r="BF320" s="190">
        <f>IF(N320="snížená",J320,0)</f>
        <v>0</v>
      </c>
      <c r="BG320" s="190">
        <f>IF(N320="zákl. přenesená",J320,0)</f>
        <v>0</v>
      </c>
      <c r="BH320" s="190">
        <f>IF(N320="sníž. přenesená",J320,0)</f>
        <v>0</v>
      </c>
      <c r="BI320" s="190">
        <f>IF(N320="nulová",J320,0)</f>
        <v>0</v>
      </c>
      <c r="BJ320" s="18" t="s">
        <v>79</v>
      </c>
      <c r="BK320" s="190">
        <f>ROUND(I320*H320,2)</f>
        <v>0</v>
      </c>
      <c r="BL320" s="18" t="s">
        <v>184</v>
      </c>
      <c r="BM320" s="189" t="s">
        <v>2208</v>
      </c>
    </row>
    <row r="321" spans="2:65" s="1" customFormat="1" ht="16.5" customHeight="1">
      <c r="B321" s="177"/>
      <c r="C321" s="178" t="s">
        <v>1336</v>
      </c>
      <c r="D321" s="178" t="s">
        <v>179</v>
      </c>
      <c r="E321" s="179" t="s">
        <v>5238</v>
      </c>
      <c r="F321" s="180" t="s">
        <v>5239</v>
      </c>
      <c r="G321" s="181" t="s">
        <v>494</v>
      </c>
      <c r="H321" s="182">
        <v>130</v>
      </c>
      <c r="I321" s="183"/>
      <c r="J321" s="184">
        <f>ROUND(I321*H321,2)</f>
        <v>0</v>
      </c>
      <c r="K321" s="180" t="s">
        <v>3</v>
      </c>
      <c r="L321" s="37"/>
      <c r="M321" s="185" t="s">
        <v>3</v>
      </c>
      <c r="N321" s="186" t="s">
        <v>43</v>
      </c>
      <c r="O321" s="70"/>
      <c r="P321" s="187">
        <f>O321*H321</f>
        <v>0</v>
      </c>
      <c r="Q321" s="187">
        <v>0</v>
      </c>
      <c r="R321" s="187">
        <f>Q321*H321</f>
        <v>0</v>
      </c>
      <c r="S321" s="187">
        <v>0</v>
      </c>
      <c r="T321" s="188">
        <f>S321*H321</f>
        <v>0</v>
      </c>
      <c r="AR321" s="189" t="s">
        <v>184</v>
      </c>
      <c r="AT321" s="189" t="s">
        <v>179</v>
      </c>
      <c r="AU321" s="189" t="s">
        <v>81</v>
      </c>
      <c r="AY321" s="18" t="s">
        <v>177</v>
      </c>
      <c r="BE321" s="190">
        <f>IF(N321="základní",J321,0)</f>
        <v>0</v>
      </c>
      <c r="BF321" s="190">
        <f>IF(N321="snížená",J321,0)</f>
        <v>0</v>
      </c>
      <c r="BG321" s="190">
        <f>IF(N321="zákl. přenesená",J321,0)</f>
        <v>0</v>
      </c>
      <c r="BH321" s="190">
        <f>IF(N321="sníž. přenesená",J321,0)</f>
        <v>0</v>
      </c>
      <c r="BI321" s="190">
        <f>IF(N321="nulová",J321,0)</f>
        <v>0</v>
      </c>
      <c r="BJ321" s="18" t="s">
        <v>79</v>
      </c>
      <c r="BK321" s="190">
        <f>ROUND(I321*H321,2)</f>
        <v>0</v>
      </c>
      <c r="BL321" s="18" t="s">
        <v>184</v>
      </c>
      <c r="BM321" s="189" t="s">
        <v>2218</v>
      </c>
    </row>
    <row r="322" spans="2:65" s="1" customFormat="1" ht="16.5" customHeight="1">
      <c r="B322" s="177"/>
      <c r="C322" s="178" t="s">
        <v>1341</v>
      </c>
      <c r="D322" s="178" t="s">
        <v>179</v>
      </c>
      <c r="E322" s="179" t="s">
        <v>5240</v>
      </c>
      <c r="F322" s="180" t="s">
        <v>5241</v>
      </c>
      <c r="G322" s="181" t="s">
        <v>494</v>
      </c>
      <c r="H322" s="182">
        <v>140</v>
      </c>
      <c r="I322" s="183"/>
      <c r="J322" s="184">
        <f>ROUND(I322*H322,2)</f>
        <v>0</v>
      </c>
      <c r="K322" s="180" t="s">
        <v>3</v>
      </c>
      <c r="L322" s="37"/>
      <c r="M322" s="185" t="s">
        <v>3</v>
      </c>
      <c r="N322" s="186" t="s">
        <v>43</v>
      </c>
      <c r="O322" s="70"/>
      <c r="P322" s="187">
        <f>O322*H322</f>
        <v>0</v>
      </c>
      <c r="Q322" s="187">
        <v>0</v>
      </c>
      <c r="R322" s="187">
        <f>Q322*H322</f>
        <v>0</v>
      </c>
      <c r="S322" s="187">
        <v>0</v>
      </c>
      <c r="T322" s="188">
        <f>S322*H322</f>
        <v>0</v>
      </c>
      <c r="AR322" s="189" t="s">
        <v>184</v>
      </c>
      <c r="AT322" s="189" t="s">
        <v>179</v>
      </c>
      <c r="AU322" s="189" t="s">
        <v>81</v>
      </c>
      <c r="AY322" s="18" t="s">
        <v>177</v>
      </c>
      <c r="BE322" s="190">
        <f>IF(N322="základní",J322,0)</f>
        <v>0</v>
      </c>
      <c r="BF322" s="190">
        <f>IF(N322="snížená",J322,0)</f>
        <v>0</v>
      </c>
      <c r="BG322" s="190">
        <f>IF(N322="zákl. přenesená",J322,0)</f>
        <v>0</v>
      </c>
      <c r="BH322" s="190">
        <f>IF(N322="sníž. přenesená",J322,0)</f>
        <v>0</v>
      </c>
      <c r="BI322" s="190">
        <f>IF(N322="nulová",J322,0)</f>
        <v>0</v>
      </c>
      <c r="BJ322" s="18" t="s">
        <v>79</v>
      </c>
      <c r="BK322" s="190">
        <f>ROUND(I322*H322,2)</f>
        <v>0</v>
      </c>
      <c r="BL322" s="18" t="s">
        <v>184</v>
      </c>
      <c r="BM322" s="189" t="s">
        <v>2227</v>
      </c>
    </row>
    <row r="323" spans="2:47" s="1" customFormat="1" ht="12">
      <c r="B323" s="37"/>
      <c r="D323" s="191" t="s">
        <v>3757</v>
      </c>
      <c r="F323" s="192" t="s">
        <v>5027</v>
      </c>
      <c r="I323" s="122"/>
      <c r="L323" s="37"/>
      <c r="M323" s="193"/>
      <c r="N323" s="70"/>
      <c r="O323" s="70"/>
      <c r="P323" s="70"/>
      <c r="Q323" s="70"/>
      <c r="R323" s="70"/>
      <c r="S323" s="70"/>
      <c r="T323" s="71"/>
      <c r="AT323" s="18" t="s">
        <v>3757</v>
      </c>
      <c r="AU323" s="18" t="s">
        <v>81</v>
      </c>
    </row>
    <row r="324" spans="2:65" s="1" customFormat="1" ht="16.5" customHeight="1">
      <c r="B324" s="177"/>
      <c r="C324" s="178" t="s">
        <v>1346</v>
      </c>
      <c r="D324" s="178" t="s">
        <v>179</v>
      </c>
      <c r="E324" s="179" t="s">
        <v>5242</v>
      </c>
      <c r="F324" s="180" t="s">
        <v>5243</v>
      </c>
      <c r="G324" s="181" t="s">
        <v>3930</v>
      </c>
      <c r="H324" s="182">
        <v>9</v>
      </c>
      <c r="I324" s="183"/>
      <c r="J324" s="184">
        <f>ROUND(I324*H324,2)</f>
        <v>0</v>
      </c>
      <c r="K324" s="180" t="s">
        <v>3</v>
      </c>
      <c r="L324" s="37"/>
      <c r="M324" s="185" t="s">
        <v>3</v>
      </c>
      <c r="N324" s="186" t="s">
        <v>43</v>
      </c>
      <c r="O324" s="70"/>
      <c r="P324" s="187">
        <f>O324*H324</f>
        <v>0</v>
      </c>
      <c r="Q324" s="187">
        <v>0</v>
      </c>
      <c r="R324" s="187">
        <f>Q324*H324</f>
        <v>0</v>
      </c>
      <c r="S324" s="187">
        <v>0</v>
      </c>
      <c r="T324" s="188">
        <f>S324*H324</f>
        <v>0</v>
      </c>
      <c r="AR324" s="189" t="s">
        <v>184</v>
      </c>
      <c r="AT324" s="189" t="s">
        <v>179</v>
      </c>
      <c r="AU324" s="189" t="s">
        <v>81</v>
      </c>
      <c r="AY324" s="18" t="s">
        <v>177</v>
      </c>
      <c r="BE324" s="190">
        <f>IF(N324="základní",J324,0)</f>
        <v>0</v>
      </c>
      <c r="BF324" s="190">
        <f>IF(N324="snížená",J324,0)</f>
        <v>0</v>
      </c>
      <c r="BG324" s="190">
        <f>IF(N324="zákl. přenesená",J324,0)</f>
        <v>0</v>
      </c>
      <c r="BH324" s="190">
        <f>IF(N324="sníž. přenesená",J324,0)</f>
        <v>0</v>
      </c>
      <c r="BI324" s="190">
        <f>IF(N324="nulová",J324,0)</f>
        <v>0</v>
      </c>
      <c r="BJ324" s="18" t="s">
        <v>79</v>
      </c>
      <c r="BK324" s="190">
        <f>ROUND(I324*H324,2)</f>
        <v>0</v>
      </c>
      <c r="BL324" s="18" t="s">
        <v>184</v>
      </c>
      <c r="BM324" s="189" t="s">
        <v>2235</v>
      </c>
    </row>
    <row r="325" spans="2:65" s="1" customFormat="1" ht="16.5" customHeight="1">
      <c r="B325" s="177"/>
      <c r="C325" s="178" t="s">
        <v>1448</v>
      </c>
      <c r="D325" s="178" t="s">
        <v>179</v>
      </c>
      <c r="E325" s="179" t="s">
        <v>5244</v>
      </c>
      <c r="F325" s="180" t="s">
        <v>5245</v>
      </c>
      <c r="G325" s="181" t="s">
        <v>3930</v>
      </c>
      <c r="H325" s="182">
        <v>38</v>
      </c>
      <c r="I325" s="183"/>
      <c r="J325" s="184">
        <f>ROUND(I325*H325,2)</f>
        <v>0</v>
      </c>
      <c r="K325" s="180" t="s">
        <v>3</v>
      </c>
      <c r="L325" s="37"/>
      <c r="M325" s="185" t="s">
        <v>3</v>
      </c>
      <c r="N325" s="186" t="s">
        <v>43</v>
      </c>
      <c r="O325" s="70"/>
      <c r="P325" s="187">
        <f>O325*H325</f>
        <v>0</v>
      </c>
      <c r="Q325" s="187">
        <v>0</v>
      </c>
      <c r="R325" s="187">
        <f>Q325*H325</f>
        <v>0</v>
      </c>
      <c r="S325" s="187">
        <v>0</v>
      </c>
      <c r="T325" s="188">
        <f>S325*H325</f>
        <v>0</v>
      </c>
      <c r="AR325" s="189" t="s">
        <v>184</v>
      </c>
      <c r="AT325" s="189" t="s">
        <v>179</v>
      </c>
      <c r="AU325" s="189" t="s">
        <v>81</v>
      </c>
      <c r="AY325" s="18" t="s">
        <v>177</v>
      </c>
      <c r="BE325" s="190">
        <f>IF(N325="základní",J325,0)</f>
        <v>0</v>
      </c>
      <c r="BF325" s="190">
        <f>IF(N325="snížená",J325,0)</f>
        <v>0</v>
      </c>
      <c r="BG325" s="190">
        <f>IF(N325="zákl. přenesená",J325,0)</f>
        <v>0</v>
      </c>
      <c r="BH325" s="190">
        <f>IF(N325="sníž. přenesená",J325,0)</f>
        <v>0</v>
      </c>
      <c r="BI325" s="190">
        <f>IF(N325="nulová",J325,0)</f>
        <v>0</v>
      </c>
      <c r="BJ325" s="18" t="s">
        <v>79</v>
      </c>
      <c r="BK325" s="190">
        <f>ROUND(I325*H325,2)</f>
        <v>0</v>
      </c>
      <c r="BL325" s="18" t="s">
        <v>184</v>
      </c>
      <c r="BM325" s="189" t="s">
        <v>2244</v>
      </c>
    </row>
    <row r="326" spans="2:65" s="1" customFormat="1" ht="16.5" customHeight="1">
      <c r="B326" s="177"/>
      <c r="C326" s="178" t="s">
        <v>1455</v>
      </c>
      <c r="D326" s="178" t="s">
        <v>179</v>
      </c>
      <c r="E326" s="179" t="s">
        <v>5246</v>
      </c>
      <c r="F326" s="180" t="s">
        <v>5247</v>
      </c>
      <c r="G326" s="181" t="s">
        <v>3930</v>
      </c>
      <c r="H326" s="182">
        <v>44</v>
      </c>
      <c r="I326" s="183"/>
      <c r="J326" s="184">
        <f>ROUND(I326*H326,2)</f>
        <v>0</v>
      </c>
      <c r="K326" s="180" t="s">
        <v>3</v>
      </c>
      <c r="L326" s="37"/>
      <c r="M326" s="185" t="s">
        <v>3</v>
      </c>
      <c r="N326" s="186" t="s">
        <v>43</v>
      </c>
      <c r="O326" s="70"/>
      <c r="P326" s="187">
        <f>O326*H326</f>
        <v>0</v>
      </c>
      <c r="Q326" s="187">
        <v>0</v>
      </c>
      <c r="R326" s="187">
        <f>Q326*H326</f>
        <v>0</v>
      </c>
      <c r="S326" s="187">
        <v>0</v>
      </c>
      <c r="T326" s="188">
        <f>S326*H326</f>
        <v>0</v>
      </c>
      <c r="AR326" s="189" t="s">
        <v>184</v>
      </c>
      <c r="AT326" s="189" t="s">
        <v>179</v>
      </c>
      <c r="AU326" s="189" t="s">
        <v>81</v>
      </c>
      <c r="AY326" s="18" t="s">
        <v>177</v>
      </c>
      <c r="BE326" s="190">
        <f>IF(N326="základní",J326,0)</f>
        <v>0</v>
      </c>
      <c r="BF326" s="190">
        <f>IF(N326="snížená",J326,0)</f>
        <v>0</v>
      </c>
      <c r="BG326" s="190">
        <f>IF(N326="zákl. přenesená",J326,0)</f>
        <v>0</v>
      </c>
      <c r="BH326" s="190">
        <f>IF(N326="sníž. přenesená",J326,0)</f>
        <v>0</v>
      </c>
      <c r="BI326" s="190">
        <f>IF(N326="nulová",J326,0)</f>
        <v>0</v>
      </c>
      <c r="BJ326" s="18" t="s">
        <v>79</v>
      </c>
      <c r="BK326" s="190">
        <f>ROUND(I326*H326,2)</f>
        <v>0</v>
      </c>
      <c r="BL326" s="18" t="s">
        <v>184</v>
      </c>
      <c r="BM326" s="189" t="s">
        <v>2252</v>
      </c>
    </row>
    <row r="327" spans="2:65" s="1" customFormat="1" ht="16.5" customHeight="1">
      <c r="B327" s="177"/>
      <c r="C327" s="178" t="s">
        <v>1460</v>
      </c>
      <c r="D327" s="178" t="s">
        <v>179</v>
      </c>
      <c r="E327" s="179" t="s">
        <v>5248</v>
      </c>
      <c r="F327" s="180" t="s">
        <v>5249</v>
      </c>
      <c r="G327" s="181" t="s">
        <v>4644</v>
      </c>
      <c r="H327" s="182">
        <v>13</v>
      </c>
      <c r="I327" s="183"/>
      <c r="J327" s="184">
        <f>ROUND(I327*H327,2)</f>
        <v>0</v>
      </c>
      <c r="K327" s="180" t="s">
        <v>3</v>
      </c>
      <c r="L327" s="37"/>
      <c r="M327" s="185" t="s">
        <v>3</v>
      </c>
      <c r="N327" s="186" t="s">
        <v>43</v>
      </c>
      <c r="O327" s="70"/>
      <c r="P327" s="187">
        <f>O327*H327</f>
        <v>0</v>
      </c>
      <c r="Q327" s="187">
        <v>0</v>
      </c>
      <c r="R327" s="187">
        <f>Q327*H327</f>
        <v>0</v>
      </c>
      <c r="S327" s="187">
        <v>0</v>
      </c>
      <c r="T327" s="188">
        <f>S327*H327</f>
        <v>0</v>
      </c>
      <c r="AR327" s="189" t="s">
        <v>184</v>
      </c>
      <c r="AT327" s="189" t="s">
        <v>179</v>
      </c>
      <c r="AU327" s="189" t="s">
        <v>81</v>
      </c>
      <c r="AY327" s="18" t="s">
        <v>177</v>
      </c>
      <c r="BE327" s="190">
        <f>IF(N327="základní",J327,0)</f>
        <v>0</v>
      </c>
      <c r="BF327" s="190">
        <f>IF(N327="snížená",J327,0)</f>
        <v>0</v>
      </c>
      <c r="BG327" s="190">
        <f>IF(N327="zákl. přenesená",J327,0)</f>
        <v>0</v>
      </c>
      <c r="BH327" s="190">
        <f>IF(N327="sníž. přenesená",J327,0)</f>
        <v>0</v>
      </c>
      <c r="BI327" s="190">
        <f>IF(N327="nulová",J327,0)</f>
        <v>0</v>
      </c>
      <c r="BJ327" s="18" t="s">
        <v>79</v>
      </c>
      <c r="BK327" s="190">
        <f>ROUND(I327*H327,2)</f>
        <v>0</v>
      </c>
      <c r="BL327" s="18" t="s">
        <v>184</v>
      </c>
      <c r="BM327" s="189" t="s">
        <v>2261</v>
      </c>
    </row>
    <row r="328" spans="2:65" s="1" customFormat="1" ht="16.5" customHeight="1">
      <c r="B328" s="177"/>
      <c r="C328" s="178" t="s">
        <v>1466</v>
      </c>
      <c r="D328" s="178" t="s">
        <v>179</v>
      </c>
      <c r="E328" s="179" t="s">
        <v>5250</v>
      </c>
      <c r="F328" s="180" t="s">
        <v>5251</v>
      </c>
      <c r="G328" s="181" t="s">
        <v>4644</v>
      </c>
      <c r="H328" s="182">
        <v>15</v>
      </c>
      <c r="I328" s="183"/>
      <c r="J328" s="184">
        <f>ROUND(I328*H328,2)</f>
        <v>0</v>
      </c>
      <c r="K328" s="180" t="s">
        <v>3</v>
      </c>
      <c r="L328" s="37"/>
      <c r="M328" s="185" t="s">
        <v>3</v>
      </c>
      <c r="N328" s="186" t="s">
        <v>43</v>
      </c>
      <c r="O328" s="70"/>
      <c r="P328" s="187">
        <f>O328*H328</f>
        <v>0</v>
      </c>
      <c r="Q328" s="187">
        <v>0</v>
      </c>
      <c r="R328" s="187">
        <f>Q328*H328</f>
        <v>0</v>
      </c>
      <c r="S328" s="187">
        <v>0</v>
      </c>
      <c r="T328" s="188">
        <f>S328*H328</f>
        <v>0</v>
      </c>
      <c r="AR328" s="189" t="s">
        <v>184</v>
      </c>
      <c r="AT328" s="189" t="s">
        <v>179</v>
      </c>
      <c r="AU328" s="189" t="s">
        <v>81</v>
      </c>
      <c r="AY328" s="18" t="s">
        <v>177</v>
      </c>
      <c r="BE328" s="190">
        <f>IF(N328="základní",J328,0)</f>
        <v>0</v>
      </c>
      <c r="BF328" s="190">
        <f>IF(N328="snížená",J328,0)</f>
        <v>0</v>
      </c>
      <c r="BG328" s="190">
        <f>IF(N328="zákl. přenesená",J328,0)</f>
        <v>0</v>
      </c>
      <c r="BH328" s="190">
        <f>IF(N328="sníž. přenesená",J328,0)</f>
        <v>0</v>
      </c>
      <c r="BI328" s="190">
        <f>IF(N328="nulová",J328,0)</f>
        <v>0</v>
      </c>
      <c r="BJ328" s="18" t="s">
        <v>79</v>
      </c>
      <c r="BK328" s="190">
        <f>ROUND(I328*H328,2)</f>
        <v>0</v>
      </c>
      <c r="BL328" s="18" t="s">
        <v>184</v>
      </c>
      <c r="BM328" s="189" t="s">
        <v>2268</v>
      </c>
    </row>
    <row r="329" spans="2:65" s="1" customFormat="1" ht="16.5" customHeight="1">
      <c r="B329" s="177"/>
      <c r="C329" s="178" t="s">
        <v>1471</v>
      </c>
      <c r="D329" s="178" t="s">
        <v>179</v>
      </c>
      <c r="E329" s="179" t="s">
        <v>5252</v>
      </c>
      <c r="F329" s="180" t="s">
        <v>5253</v>
      </c>
      <c r="G329" s="181" t="s">
        <v>4644</v>
      </c>
      <c r="H329" s="182">
        <v>14</v>
      </c>
      <c r="I329" s="183"/>
      <c r="J329" s="184">
        <f>ROUND(I329*H329,2)</f>
        <v>0</v>
      </c>
      <c r="K329" s="180" t="s">
        <v>3</v>
      </c>
      <c r="L329" s="37"/>
      <c r="M329" s="185" t="s">
        <v>3</v>
      </c>
      <c r="N329" s="186" t="s">
        <v>43</v>
      </c>
      <c r="O329" s="70"/>
      <c r="P329" s="187">
        <f>O329*H329</f>
        <v>0</v>
      </c>
      <c r="Q329" s="187">
        <v>0</v>
      </c>
      <c r="R329" s="187">
        <f>Q329*H329</f>
        <v>0</v>
      </c>
      <c r="S329" s="187">
        <v>0</v>
      </c>
      <c r="T329" s="188">
        <f>S329*H329</f>
        <v>0</v>
      </c>
      <c r="AR329" s="189" t="s">
        <v>184</v>
      </c>
      <c r="AT329" s="189" t="s">
        <v>179</v>
      </c>
      <c r="AU329" s="189" t="s">
        <v>81</v>
      </c>
      <c r="AY329" s="18" t="s">
        <v>177</v>
      </c>
      <c r="BE329" s="190">
        <f>IF(N329="základní",J329,0)</f>
        <v>0</v>
      </c>
      <c r="BF329" s="190">
        <f>IF(N329="snížená",J329,0)</f>
        <v>0</v>
      </c>
      <c r="BG329" s="190">
        <f>IF(N329="zákl. přenesená",J329,0)</f>
        <v>0</v>
      </c>
      <c r="BH329" s="190">
        <f>IF(N329="sníž. přenesená",J329,0)</f>
        <v>0</v>
      </c>
      <c r="BI329" s="190">
        <f>IF(N329="nulová",J329,0)</f>
        <v>0</v>
      </c>
      <c r="BJ329" s="18" t="s">
        <v>79</v>
      </c>
      <c r="BK329" s="190">
        <f>ROUND(I329*H329,2)</f>
        <v>0</v>
      </c>
      <c r="BL329" s="18" t="s">
        <v>184</v>
      </c>
      <c r="BM329" s="189" t="s">
        <v>2276</v>
      </c>
    </row>
    <row r="330" spans="2:65" s="1" customFormat="1" ht="16.5" customHeight="1">
      <c r="B330" s="177"/>
      <c r="C330" s="178" t="s">
        <v>1477</v>
      </c>
      <c r="D330" s="178" t="s">
        <v>179</v>
      </c>
      <c r="E330" s="179" t="s">
        <v>5254</v>
      </c>
      <c r="F330" s="180" t="s">
        <v>5255</v>
      </c>
      <c r="G330" s="181" t="s">
        <v>4644</v>
      </c>
      <c r="H330" s="182">
        <v>13</v>
      </c>
      <c r="I330" s="183"/>
      <c r="J330" s="184">
        <f>ROUND(I330*H330,2)</f>
        <v>0</v>
      </c>
      <c r="K330" s="180" t="s">
        <v>3</v>
      </c>
      <c r="L330" s="37"/>
      <c r="M330" s="185" t="s">
        <v>3</v>
      </c>
      <c r="N330" s="186" t="s">
        <v>43</v>
      </c>
      <c r="O330" s="70"/>
      <c r="P330" s="187">
        <f>O330*H330</f>
        <v>0</v>
      </c>
      <c r="Q330" s="187">
        <v>0</v>
      </c>
      <c r="R330" s="187">
        <f>Q330*H330</f>
        <v>0</v>
      </c>
      <c r="S330" s="187">
        <v>0</v>
      </c>
      <c r="T330" s="188">
        <f>S330*H330</f>
        <v>0</v>
      </c>
      <c r="AR330" s="189" t="s">
        <v>184</v>
      </c>
      <c r="AT330" s="189" t="s">
        <v>179</v>
      </c>
      <c r="AU330" s="189" t="s">
        <v>81</v>
      </c>
      <c r="AY330" s="18" t="s">
        <v>177</v>
      </c>
      <c r="BE330" s="190">
        <f>IF(N330="základní",J330,0)</f>
        <v>0</v>
      </c>
      <c r="BF330" s="190">
        <f>IF(N330="snížená",J330,0)</f>
        <v>0</v>
      </c>
      <c r="BG330" s="190">
        <f>IF(N330="zákl. přenesená",J330,0)</f>
        <v>0</v>
      </c>
      <c r="BH330" s="190">
        <f>IF(N330="sníž. přenesená",J330,0)</f>
        <v>0</v>
      </c>
      <c r="BI330" s="190">
        <f>IF(N330="nulová",J330,0)</f>
        <v>0</v>
      </c>
      <c r="BJ330" s="18" t="s">
        <v>79</v>
      </c>
      <c r="BK330" s="190">
        <f>ROUND(I330*H330,2)</f>
        <v>0</v>
      </c>
      <c r="BL330" s="18" t="s">
        <v>184</v>
      </c>
      <c r="BM330" s="189" t="s">
        <v>2283</v>
      </c>
    </row>
    <row r="331" spans="2:65" s="1" customFormat="1" ht="16.5" customHeight="1">
      <c r="B331" s="177"/>
      <c r="C331" s="178" t="s">
        <v>1482</v>
      </c>
      <c r="D331" s="178" t="s">
        <v>179</v>
      </c>
      <c r="E331" s="179" t="s">
        <v>5256</v>
      </c>
      <c r="F331" s="180" t="s">
        <v>5257</v>
      </c>
      <c r="G331" s="181" t="s">
        <v>4644</v>
      </c>
      <c r="H331" s="182">
        <v>11</v>
      </c>
      <c r="I331" s="183"/>
      <c r="J331" s="184">
        <f>ROUND(I331*H331,2)</f>
        <v>0</v>
      </c>
      <c r="K331" s="180" t="s">
        <v>3</v>
      </c>
      <c r="L331" s="37"/>
      <c r="M331" s="185" t="s">
        <v>3</v>
      </c>
      <c r="N331" s="186" t="s">
        <v>43</v>
      </c>
      <c r="O331" s="70"/>
      <c r="P331" s="187">
        <f>O331*H331</f>
        <v>0</v>
      </c>
      <c r="Q331" s="187">
        <v>0</v>
      </c>
      <c r="R331" s="187">
        <f>Q331*H331</f>
        <v>0</v>
      </c>
      <c r="S331" s="187">
        <v>0</v>
      </c>
      <c r="T331" s="188">
        <f>S331*H331</f>
        <v>0</v>
      </c>
      <c r="AR331" s="189" t="s">
        <v>184</v>
      </c>
      <c r="AT331" s="189" t="s">
        <v>179</v>
      </c>
      <c r="AU331" s="189" t="s">
        <v>81</v>
      </c>
      <c r="AY331" s="18" t="s">
        <v>177</v>
      </c>
      <c r="BE331" s="190">
        <f>IF(N331="základní",J331,0)</f>
        <v>0</v>
      </c>
      <c r="BF331" s="190">
        <f>IF(N331="snížená",J331,0)</f>
        <v>0</v>
      </c>
      <c r="BG331" s="190">
        <f>IF(N331="zákl. přenesená",J331,0)</f>
        <v>0</v>
      </c>
      <c r="BH331" s="190">
        <f>IF(N331="sníž. přenesená",J331,0)</f>
        <v>0</v>
      </c>
      <c r="BI331" s="190">
        <f>IF(N331="nulová",J331,0)</f>
        <v>0</v>
      </c>
      <c r="BJ331" s="18" t="s">
        <v>79</v>
      </c>
      <c r="BK331" s="190">
        <f>ROUND(I331*H331,2)</f>
        <v>0</v>
      </c>
      <c r="BL331" s="18" t="s">
        <v>184</v>
      </c>
      <c r="BM331" s="189" t="s">
        <v>2296</v>
      </c>
    </row>
    <row r="332" spans="2:65" s="1" customFormat="1" ht="16.5" customHeight="1">
      <c r="B332" s="177"/>
      <c r="C332" s="178" t="s">
        <v>1487</v>
      </c>
      <c r="D332" s="178" t="s">
        <v>179</v>
      </c>
      <c r="E332" s="179" t="s">
        <v>5258</v>
      </c>
      <c r="F332" s="180" t="s">
        <v>5259</v>
      </c>
      <c r="G332" s="181" t="s">
        <v>4644</v>
      </c>
      <c r="H332" s="182">
        <v>9</v>
      </c>
      <c r="I332" s="183"/>
      <c r="J332" s="184">
        <f>ROUND(I332*H332,2)</f>
        <v>0</v>
      </c>
      <c r="K332" s="180" t="s">
        <v>3</v>
      </c>
      <c r="L332" s="37"/>
      <c r="M332" s="185" t="s">
        <v>3</v>
      </c>
      <c r="N332" s="186" t="s">
        <v>43</v>
      </c>
      <c r="O332" s="70"/>
      <c r="P332" s="187">
        <f>O332*H332</f>
        <v>0</v>
      </c>
      <c r="Q332" s="187">
        <v>0</v>
      </c>
      <c r="R332" s="187">
        <f>Q332*H332</f>
        <v>0</v>
      </c>
      <c r="S332" s="187">
        <v>0</v>
      </c>
      <c r="T332" s="188">
        <f>S332*H332</f>
        <v>0</v>
      </c>
      <c r="AR332" s="189" t="s">
        <v>184</v>
      </c>
      <c r="AT332" s="189" t="s">
        <v>179</v>
      </c>
      <c r="AU332" s="189" t="s">
        <v>81</v>
      </c>
      <c r="AY332" s="18" t="s">
        <v>177</v>
      </c>
      <c r="BE332" s="190">
        <f>IF(N332="základní",J332,0)</f>
        <v>0</v>
      </c>
      <c r="BF332" s="190">
        <f>IF(N332="snížená",J332,0)</f>
        <v>0</v>
      </c>
      <c r="BG332" s="190">
        <f>IF(N332="zákl. přenesená",J332,0)</f>
        <v>0</v>
      </c>
      <c r="BH332" s="190">
        <f>IF(N332="sníž. přenesená",J332,0)</f>
        <v>0</v>
      </c>
      <c r="BI332" s="190">
        <f>IF(N332="nulová",J332,0)</f>
        <v>0</v>
      </c>
      <c r="BJ332" s="18" t="s">
        <v>79</v>
      </c>
      <c r="BK332" s="190">
        <f>ROUND(I332*H332,2)</f>
        <v>0</v>
      </c>
      <c r="BL332" s="18" t="s">
        <v>184</v>
      </c>
      <c r="BM332" s="189" t="s">
        <v>2305</v>
      </c>
    </row>
    <row r="333" spans="2:65" s="1" customFormat="1" ht="24" customHeight="1">
      <c r="B333" s="177"/>
      <c r="C333" s="178" t="s">
        <v>1491</v>
      </c>
      <c r="D333" s="178" t="s">
        <v>179</v>
      </c>
      <c r="E333" s="179" t="s">
        <v>5260</v>
      </c>
      <c r="F333" s="180" t="s">
        <v>5261</v>
      </c>
      <c r="G333" s="181" t="s">
        <v>3726</v>
      </c>
      <c r="H333" s="182">
        <v>18</v>
      </c>
      <c r="I333" s="183"/>
      <c r="J333" s="184">
        <f>ROUND(I333*H333,2)</f>
        <v>0</v>
      </c>
      <c r="K333" s="180" t="s">
        <v>3</v>
      </c>
      <c r="L333" s="37"/>
      <c r="M333" s="185" t="s">
        <v>3</v>
      </c>
      <c r="N333" s="186" t="s">
        <v>43</v>
      </c>
      <c r="O333" s="70"/>
      <c r="P333" s="187">
        <f>O333*H333</f>
        <v>0</v>
      </c>
      <c r="Q333" s="187">
        <v>0</v>
      </c>
      <c r="R333" s="187">
        <f>Q333*H333</f>
        <v>0</v>
      </c>
      <c r="S333" s="187">
        <v>0</v>
      </c>
      <c r="T333" s="188">
        <f>S333*H333</f>
        <v>0</v>
      </c>
      <c r="AR333" s="189" t="s">
        <v>184</v>
      </c>
      <c r="AT333" s="189" t="s">
        <v>179</v>
      </c>
      <c r="AU333" s="189" t="s">
        <v>81</v>
      </c>
      <c r="AY333" s="18" t="s">
        <v>177</v>
      </c>
      <c r="BE333" s="190">
        <f>IF(N333="základní",J333,0)</f>
        <v>0</v>
      </c>
      <c r="BF333" s="190">
        <f>IF(N333="snížená",J333,0)</f>
        <v>0</v>
      </c>
      <c r="BG333" s="190">
        <f>IF(N333="zákl. přenesená",J333,0)</f>
        <v>0</v>
      </c>
      <c r="BH333" s="190">
        <f>IF(N333="sníž. přenesená",J333,0)</f>
        <v>0</v>
      </c>
      <c r="BI333" s="190">
        <f>IF(N333="nulová",J333,0)</f>
        <v>0</v>
      </c>
      <c r="BJ333" s="18" t="s">
        <v>79</v>
      </c>
      <c r="BK333" s="190">
        <f>ROUND(I333*H333,2)</f>
        <v>0</v>
      </c>
      <c r="BL333" s="18" t="s">
        <v>184</v>
      </c>
      <c r="BM333" s="189" t="s">
        <v>2315</v>
      </c>
    </row>
    <row r="334" spans="2:63" s="11" customFormat="1" ht="25.9" customHeight="1">
      <c r="B334" s="164"/>
      <c r="D334" s="165" t="s">
        <v>71</v>
      </c>
      <c r="E334" s="166" t="s">
        <v>4166</v>
      </c>
      <c r="F334" s="166" t="s">
        <v>5262</v>
      </c>
      <c r="I334" s="167"/>
      <c r="J334" s="168">
        <f>BK334</f>
        <v>0</v>
      </c>
      <c r="L334" s="164"/>
      <c r="M334" s="169"/>
      <c r="N334" s="170"/>
      <c r="O334" s="170"/>
      <c r="P334" s="171">
        <f>P335</f>
        <v>0</v>
      </c>
      <c r="Q334" s="170"/>
      <c r="R334" s="171">
        <f>R335</f>
        <v>0</v>
      </c>
      <c r="S334" s="170"/>
      <c r="T334" s="172">
        <f>T335</f>
        <v>0</v>
      </c>
      <c r="AR334" s="165" t="s">
        <v>79</v>
      </c>
      <c r="AT334" s="173" t="s">
        <v>71</v>
      </c>
      <c r="AU334" s="173" t="s">
        <v>72</v>
      </c>
      <c r="AY334" s="165" t="s">
        <v>177</v>
      </c>
      <c r="BK334" s="174">
        <f>BK335</f>
        <v>0</v>
      </c>
    </row>
    <row r="335" spans="2:63" s="11" customFormat="1" ht="22.8" customHeight="1">
      <c r="B335" s="164"/>
      <c r="D335" s="165" t="s">
        <v>71</v>
      </c>
      <c r="E335" s="175" t="s">
        <v>4176</v>
      </c>
      <c r="F335" s="175" t="s">
        <v>5263</v>
      </c>
      <c r="I335" s="167"/>
      <c r="J335" s="176">
        <f>BK335</f>
        <v>0</v>
      </c>
      <c r="L335" s="164"/>
      <c r="M335" s="169"/>
      <c r="N335" s="170"/>
      <c r="O335" s="170"/>
      <c r="P335" s="171">
        <f>SUM(P336:P352)</f>
        <v>0</v>
      </c>
      <c r="Q335" s="170"/>
      <c r="R335" s="171">
        <f>SUM(R336:R352)</f>
        <v>0</v>
      </c>
      <c r="S335" s="170"/>
      <c r="T335" s="172">
        <f>SUM(T336:T352)</f>
        <v>0</v>
      </c>
      <c r="AR335" s="165" t="s">
        <v>79</v>
      </c>
      <c r="AT335" s="173" t="s">
        <v>71</v>
      </c>
      <c r="AU335" s="173" t="s">
        <v>79</v>
      </c>
      <c r="AY335" s="165" t="s">
        <v>177</v>
      </c>
      <c r="BK335" s="174">
        <f>SUM(BK336:BK352)</f>
        <v>0</v>
      </c>
    </row>
    <row r="336" spans="2:65" s="1" customFormat="1" ht="16.5" customHeight="1">
      <c r="B336" s="177"/>
      <c r="C336" s="178" t="s">
        <v>1495</v>
      </c>
      <c r="D336" s="178" t="s">
        <v>179</v>
      </c>
      <c r="E336" s="179" t="s">
        <v>5264</v>
      </c>
      <c r="F336" s="180" t="s">
        <v>5265</v>
      </c>
      <c r="G336" s="181" t="s">
        <v>3930</v>
      </c>
      <c r="H336" s="182">
        <v>1</v>
      </c>
      <c r="I336" s="183"/>
      <c r="J336" s="184">
        <f>ROUND(I336*H336,2)</f>
        <v>0</v>
      </c>
      <c r="K336" s="180" t="s">
        <v>3</v>
      </c>
      <c r="L336" s="37"/>
      <c r="M336" s="185" t="s">
        <v>3</v>
      </c>
      <c r="N336" s="186" t="s">
        <v>43</v>
      </c>
      <c r="O336" s="70"/>
      <c r="P336" s="187">
        <f>O336*H336</f>
        <v>0</v>
      </c>
      <c r="Q336" s="187">
        <v>0</v>
      </c>
      <c r="R336" s="187">
        <f>Q336*H336</f>
        <v>0</v>
      </c>
      <c r="S336" s="187">
        <v>0</v>
      </c>
      <c r="T336" s="188">
        <f>S336*H336</f>
        <v>0</v>
      </c>
      <c r="AR336" s="189" t="s">
        <v>184</v>
      </c>
      <c r="AT336" s="189" t="s">
        <v>179</v>
      </c>
      <c r="AU336" s="189" t="s">
        <v>81</v>
      </c>
      <c r="AY336" s="18" t="s">
        <v>177</v>
      </c>
      <c r="BE336" s="190">
        <f>IF(N336="základní",J336,0)</f>
        <v>0</v>
      </c>
      <c r="BF336" s="190">
        <f>IF(N336="snížená",J336,0)</f>
        <v>0</v>
      </c>
      <c r="BG336" s="190">
        <f>IF(N336="zákl. přenesená",J336,0)</f>
        <v>0</v>
      </c>
      <c r="BH336" s="190">
        <f>IF(N336="sníž. přenesená",J336,0)</f>
        <v>0</v>
      </c>
      <c r="BI336" s="190">
        <f>IF(N336="nulová",J336,0)</f>
        <v>0</v>
      </c>
      <c r="BJ336" s="18" t="s">
        <v>79</v>
      </c>
      <c r="BK336" s="190">
        <f>ROUND(I336*H336,2)</f>
        <v>0</v>
      </c>
      <c r="BL336" s="18" t="s">
        <v>184</v>
      </c>
      <c r="BM336" s="189" t="s">
        <v>2324</v>
      </c>
    </row>
    <row r="337" spans="2:47" s="1" customFormat="1" ht="12">
      <c r="B337" s="37"/>
      <c r="D337" s="191" t="s">
        <v>3757</v>
      </c>
      <c r="F337" s="192" t="s">
        <v>5266</v>
      </c>
      <c r="I337" s="122"/>
      <c r="L337" s="37"/>
      <c r="M337" s="193"/>
      <c r="N337" s="70"/>
      <c r="O337" s="70"/>
      <c r="P337" s="70"/>
      <c r="Q337" s="70"/>
      <c r="R337" s="70"/>
      <c r="S337" s="70"/>
      <c r="T337" s="71"/>
      <c r="AT337" s="18" t="s">
        <v>3757</v>
      </c>
      <c r="AU337" s="18" t="s">
        <v>81</v>
      </c>
    </row>
    <row r="338" spans="2:65" s="1" customFormat="1" ht="16.5" customHeight="1">
      <c r="B338" s="177"/>
      <c r="C338" s="178" t="s">
        <v>1499</v>
      </c>
      <c r="D338" s="178" t="s">
        <v>179</v>
      </c>
      <c r="E338" s="179" t="s">
        <v>5267</v>
      </c>
      <c r="F338" s="180" t="s">
        <v>5268</v>
      </c>
      <c r="G338" s="181" t="s">
        <v>3930</v>
      </c>
      <c r="H338" s="182">
        <v>1</v>
      </c>
      <c r="I338" s="183"/>
      <c r="J338" s="184">
        <f>ROUND(I338*H338,2)</f>
        <v>0</v>
      </c>
      <c r="K338" s="180" t="s">
        <v>3</v>
      </c>
      <c r="L338" s="37"/>
      <c r="M338" s="185" t="s">
        <v>3</v>
      </c>
      <c r="N338" s="186" t="s">
        <v>43</v>
      </c>
      <c r="O338" s="70"/>
      <c r="P338" s="187">
        <f>O338*H338</f>
        <v>0</v>
      </c>
      <c r="Q338" s="187">
        <v>0</v>
      </c>
      <c r="R338" s="187">
        <f>Q338*H338</f>
        <v>0</v>
      </c>
      <c r="S338" s="187">
        <v>0</v>
      </c>
      <c r="T338" s="188">
        <f>S338*H338</f>
        <v>0</v>
      </c>
      <c r="AR338" s="189" t="s">
        <v>184</v>
      </c>
      <c r="AT338" s="189" t="s">
        <v>179</v>
      </c>
      <c r="AU338" s="189" t="s">
        <v>81</v>
      </c>
      <c r="AY338" s="18" t="s">
        <v>177</v>
      </c>
      <c r="BE338" s="190">
        <f>IF(N338="základní",J338,0)</f>
        <v>0</v>
      </c>
      <c r="BF338" s="190">
        <f>IF(N338="snížená",J338,0)</f>
        <v>0</v>
      </c>
      <c r="BG338" s="190">
        <f>IF(N338="zákl. přenesená",J338,0)</f>
        <v>0</v>
      </c>
      <c r="BH338" s="190">
        <f>IF(N338="sníž. přenesená",J338,0)</f>
        <v>0</v>
      </c>
      <c r="BI338" s="190">
        <f>IF(N338="nulová",J338,0)</f>
        <v>0</v>
      </c>
      <c r="BJ338" s="18" t="s">
        <v>79</v>
      </c>
      <c r="BK338" s="190">
        <f>ROUND(I338*H338,2)</f>
        <v>0</v>
      </c>
      <c r="BL338" s="18" t="s">
        <v>184</v>
      </c>
      <c r="BM338" s="189" t="s">
        <v>2334</v>
      </c>
    </row>
    <row r="339" spans="2:47" s="1" customFormat="1" ht="12">
      <c r="B339" s="37"/>
      <c r="D339" s="191" t="s">
        <v>3757</v>
      </c>
      <c r="F339" s="192" t="s">
        <v>5269</v>
      </c>
      <c r="I339" s="122"/>
      <c r="L339" s="37"/>
      <c r="M339" s="193"/>
      <c r="N339" s="70"/>
      <c r="O339" s="70"/>
      <c r="P339" s="70"/>
      <c r="Q339" s="70"/>
      <c r="R339" s="70"/>
      <c r="S339" s="70"/>
      <c r="T339" s="71"/>
      <c r="AT339" s="18" t="s">
        <v>3757</v>
      </c>
      <c r="AU339" s="18" t="s">
        <v>81</v>
      </c>
    </row>
    <row r="340" spans="2:65" s="1" customFormat="1" ht="16.5" customHeight="1">
      <c r="B340" s="177"/>
      <c r="C340" s="178" t="s">
        <v>1504</v>
      </c>
      <c r="D340" s="178" t="s">
        <v>179</v>
      </c>
      <c r="E340" s="179" t="s">
        <v>5270</v>
      </c>
      <c r="F340" s="180" t="s">
        <v>5271</v>
      </c>
      <c r="G340" s="181" t="s">
        <v>3930</v>
      </c>
      <c r="H340" s="182">
        <v>1</v>
      </c>
      <c r="I340" s="183"/>
      <c r="J340" s="184">
        <f>ROUND(I340*H340,2)</f>
        <v>0</v>
      </c>
      <c r="K340" s="180" t="s">
        <v>3</v>
      </c>
      <c r="L340" s="37"/>
      <c r="M340" s="185" t="s">
        <v>3</v>
      </c>
      <c r="N340" s="186" t="s">
        <v>43</v>
      </c>
      <c r="O340" s="70"/>
      <c r="P340" s="187">
        <f>O340*H340</f>
        <v>0</v>
      </c>
      <c r="Q340" s="187">
        <v>0</v>
      </c>
      <c r="R340" s="187">
        <f>Q340*H340</f>
        <v>0</v>
      </c>
      <c r="S340" s="187">
        <v>0</v>
      </c>
      <c r="T340" s="188">
        <f>S340*H340</f>
        <v>0</v>
      </c>
      <c r="AR340" s="189" t="s">
        <v>184</v>
      </c>
      <c r="AT340" s="189" t="s">
        <v>179</v>
      </c>
      <c r="AU340" s="189" t="s">
        <v>81</v>
      </c>
      <c r="AY340" s="18" t="s">
        <v>177</v>
      </c>
      <c r="BE340" s="190">
        <f>IF(N340="základní",J340,0)</f>
        <v>0</v>
      </c>
      <c r="BF340" s="190">
        <f>IF(N340="snížená",J340,0)</f>
        <v>0</v>
      </c>
      <c r="BG340" s="190">
        <f>IF(N340="zákl. přenesená",J340,0)</f>
        <v>0</v>
      </c>
      <c r="BH340" s="190">
        <f>IF(N340="sníž. přenesená",J340,0)</f>
        <v>0</v>
      </c>
      <c r="BI340" s="190">
        <f>IF(N340="nulová",J340,0)</f>
        <v>0</v>
      </c>
      <c r="BJ340" s="18" t="s">
        <v>79</v>
      </c>
      <c r="BK340" s="190">
        <f>ROUND(I340*H340,2)</f>
        <v>0</v>
      </c>
      <c r="BL340" s="18" t="s">
        <v>184</v>
      </c>
      <c r="BM340" s="189" t="s">
        <v>2344</v>
      </c>
    </row>
    <row r="341" spans="2:47" s="1" customFormat="1" ht="12">
      <c r="B341" s="37"/>
      <c r="D341" s="191" t="s">
        <v>3757</v>
      </c>
      <c r="F341" s="192" t="s">
        <v>5272</v>
      </c>
      <c r="I341" s="122"/>
      <c r="L341" s="37"/>
      <c r="M341" s="193"/>
      <c r="N341" s="70"/>
      <c r="O341" s="70"/>
      <c r="P341" s="70"/>
      <c r="Q341" s="70"/>
      <c r="R341" s="70"/>
      <c r="S341" s="70"/>
      <c r="T341" s="71"/>
      <c r="AT341" s="18" t="s">
        <v>3757</v>
      </c>
      <c r="AU341" s="18" t="s">
        <v>81</v>
      </c>
    </row>
    <row r="342" spans="2:65" s="1" customFormat="1" ht="16.5" customHeight="1">
      <c r="B342" s="177"/>
      <c r="C342" s="178" t="s">
        <v>1511</v>
      </c>
      <c r="D342" s="178" t="s">
        <v>179</v>
      </c>
      <c r="E342" s="179" t="s">
        <v>5273</v>
      </c>
      <c r="F342" s="180" t="s">
        <v>5265</v>
      </c>
      <c r="G342" s="181" t="s">
        <v>3930</v>
      </c>
      <c r="H342" s="182">
        <v>2</v>
      </c>
      <c r="I342" s="183"/>
      <c r="J342" s="184">
        <f>ROUND(I342*H342,2)</f>
        <v>0</v>
      </c>
      <c r="K342" s="180" t="s">
        <v>3</v>
      </c>
      <c r="L342" s="37"/>
      <c r="M342" s="185" t="s">
        <v>3</v>
      </c>
      <c r="N342" s="186" t="s">
        <v>43</v>
      </c>
      <c r="O342" s="70"/>
      <c r="P342" s="187">
        <f>O342*H342</f>
        <v>0</v>
      </c>
      <c r="Q342" s="187">
        <v>0</v>
      </c>
      <c r="R342" s="187">
        <f>Q342*H342</f>
        <v>0</v>
      </c>
      <c r="S342" s="187">
        <v>0</v>
      </c>
      <c r="T342" s="188">
        <f>S342*H342</f>
        <v>0</v>
      </c>
      <c r="AR342" s="189" t="s">
        <v>184</v>
      </c>
      <c r="AT342" s="189" t="s">
        <v>179</v>
      </c>
      <c r="AU342" s="189" t="s">
        <v>81</v>
      </c>
      <c r="AY342" s="18" t="s">
        <v>177</v>
      </c>
      <c r="BE342" s="190">
        <f>IF(N342="základní",J342,0)</f>
        <v>0</v>
      </c>
      <c r="BF342" s="190">
        <f>IF(N342="snížená",J342,0)</f>
        <v>0</v>
      </c>
      <c r="BG342" s="190">
        <f>IF(N342="zákl. přenesená",J342,0)</f>
        <v>0</v>
      </c>
      <c r="BH342" s="190">
        <f>IF(N342="sníž. přenesená",J342,0)</f>
        <v>0</v>
      </c>
      <c r="BI342" s="190">
        <f>IF(N342="nulová",J342,0)</f>
        <v>0</v>
      </c>
      <c r="BJ342" s="18" t="s">
        <v>79</v>
      </c>
      <c r="BK342" s="190">
        <f>ROUND(I342*H342,2)</f>
        <v>0</v>
      </c>
      <c r="BL342" s="18" t="s">
        <v>184</v>
      </c>
      <c r="BM342" s="189" t="s">
        <v>2353</v>
      </c>
    </row>
    <row r="343" spans="2:47" s="1" customFormat="1" ht="12">
      <c r="B343" s="37"/>
      <c r="D343" s="191" t="s">
        <v>3757</v>
      </c>
      <c r="F343" s="192" t="s">
        <v>5274</v>
      </c>
      <c r="I343" s="122"/>
      <c r="L343" s="37"/>
      <c r="M343" s="193"/>
      <c r="N343" s="70"/>
      <c r="O343" s="70"/>
      <c r="P343" s="70"/>
      <c r="Q343" s="70"/>
      <c r="R343" s="70"/>
      <c r="S343" s="70"/>
      <c r="T343" s="71"/>
      <c r="AT343" s="18" t="s">
        <v>3757</v>
      </c>
      <c r="AU343" s="18" t="s">
        <v>81</v>
      </c>
    </row>
    <row r="344" spans="2:65" s="1" customFormat="1" ht="16.5" customHeight="1">
      <c r="B344" s="177"/>
      <c r="C344" s="178" t="s">
        <v>1520</v>
      </c>
      <c r="D344" s="178" t="s">
        <v>179</v>
      </c>
      <c r="E344" s="179" t="s">
        <v>5275</v>
      </c>
      <c r="F344" s="180" t="s">
        <v>5276</v>
      </c>
      <c r="G344" s="181" t="s">
        <v>3930</v>
      </c>
      <c r="H344" s="182">
        <v>4</v>
      </c>
      <c r="I344" s="183"/>
      <c r="J344" s="184">
        <f>ROUND(I344*H344,2)</f>
        <v>0</v>
      </c>
      <c r="K344" s="180" t="s">
        <v>3</v>
      </c>
      <c r="L344" s="37"/>
      <c r="M344" s="185" t="s">
        <v>3</v>
      </c>
      <c r="N344" s="186" t="s">
        <v>43</v>
      </c>
      <c r="O344" s="70"/>
      <c r="P344" s="187">
        <f>O344*H344</f>
        <v>0</v>
      </c>
      <c r="Q344" s="187">
        <v>0</v>
      </c>
      <c r="R344" s="187">
        <f>Q344*H344</f>
        <v>0</v>
      </c>
      <c r="S344" s="187">
        <v>0</v>
      </c>
      <c r="T344" s="188">
        <f>S344*H344</f>
        <v>0</v>
      </c>
      <c r="AR344" s="189" t="s">
        <v>184</v>
      </c>
      <c r="AT344" s="189" t="s">
        <v>179</v>
      </c>
      <c r="AU344" s="189" t="s">
        <v>81</v>
      </c>
      <c r="AY344" s="18" t="s">
        <v>177</v>
      </c>
      <c r="BE344" s="190">
        <f>IF(N344="základní",J344,0)</f>
        <v>0</v>
      </c>
      <c r="BF344" s="190">
        <f>IF(N344="snížená",J344,0)</f>
        <v>0</v>
      </c>
      <c r="BG344" s="190">
        <f>IF(N344="zákl. přenesená",J344,0)</f>
        <v>0</v>
      </c>
      <c r="BH344" s="190">
        <f>IF(N344="sníž. přenesená",J344,0)</f>
        <v>0</v>
      </c>
      <c r="BI344" s="190">
        <f>IF(N344="nulová",J344,0)</f>
        <v>0</v>
      </c>
      <c r="BJ344" s="18" t="s">
        <v>79</v>
      </c>
      <c r="BK344" s="190">
        <f>ROUND(I344*H344,2)</f>
        <v>0</v>
      </c>
      <c r="BL344" s="18" t="s">
        <v>184</v>
      </c>
      <c r="BM344" s="189" t="s">
        <v>2363</v>
      </c>
    </row>
    <row r="345" spans="2:47" s="1" customFormat="1" ht="12">
      <c r="B345" s="37"/>
      <c r="D345" s="191" t="s">
        <v>3757</v>
      </c>
      <c r="F345" s="192" t="s">
        <v>5272</v>
      </c>
      <c r="I345" s="122"/>
      <c r="L345" s="37"/>
      <c r="M345" s="193"/>
      <c r="N345" s="70"/>
      <c r="O345" s="70"/>
      <c r="P345" s="70"/>
      <c r="Q345" s="70"/>
      <c r="R345" s="70"/>
      <c r="S345" s="70"/>
      <c r="T345" s="71"/>
      <c r="AT345" s="18" t="s">
        <v>3757</v>
      </c>
      <c r="AU345" s="18" t="s">
        <v>81</v>
      </c>
    </row>
    <row r="346" spans="2:65" s="1" customFormat="1" ht="16.5" customHeight="1">
      <c r="B346" s="177"/>
      <c r="C346" s="178" t="s">
        <v>1526</v>
      </c>
      <c r="D346" s="178" t="s">
        <v>179</v>
      </c>
      <c r="E346" s="179" t="s">
        <v>5277</v>
      </c>
      <c r="F346" s="180" t="s">
        <v>5278</v>
      </c>
      <c r="G346" s="181" t="s">
        <v>3930</v>
      </c>
      <c r="H346" s="182">
        <v>1</v>
      </c>
      <c r="I346" s="183"/>
      <c r="J346" s="184">
        <f>ROUND(I346*H346,2)</f>
        <v>0</v>
      </c>
      <c r="K346" s="180" t="s">
        <v>3</v>
      </c>
      <c r="L346" s="37"/>
      <c r="M346" s="185" t="s">
        <v>3</v>
      </c>
      <c r="N346" s="186" t="s">
        <v>43</v>
      </c>
      <c r="O346" s="70"/>
      <c r="P346" s="187">
        <f>O346*H346</f>
        <v>0</v>
      </c>
      <c r="Q346" s="187">
        <v>0</v>
      </c>
      <c r="R346" s="187">
        <f>Q346*H346</f>
        <v>0</v>
      </c>
      <c r="S346" s="187">
        <v>0</v>
      </c>
      <c r="T346" s="188">
        <f>S346*H346</f>
        <v>0</v>
      </c>
      <c r="AR346" s="189" t="s">
        <v>184</v>
      </c>
      <c r="AT346" s="189" t="s">
        <v>179</v>
      </c>
      <c r="AU346" s="189" t="s">
        <v>81</v>
      </c>
      <c r="AY346" s="18" t="s">
        <v>177</v>
      </c>
      <c r="BE346" s="190">
        <f>IF(N346="základní",J346,0)</f>
        <v>0</v>
      </c>
      <c r="BF346" s="190">
        <f>IF(N346="snížená",J346,0)</f>
        <v>0</v>
      </c>
      <c r="BG346" s="190">
        <f>IF(N346="zákl. přenesená",J346,0)</f>
        <v>0</v>
      </c>
      <c r="BH346" s="190">
        <f>IF(N346="sníž. přenesená",J346,0)</f>
        <v>0</v>
      </c>
      <c r="BI346" s="190">
        <f>IF(N346="nulová",J346,0)</f>
        <v>0</v>
      </c>
      <c r="BJ346" s="18" t="s">
        <v>79</v>
      </c>
      <c r="BK346" s="190">
        <f>ROUND(I346*H346,2)</f>
        <v>0</v>
      </c>
      <c r="BL346" s="18" t="s">
        <v>184</v>
      </c>
      <c r="BM346" s="189" t="s">
        <v>2371</v>
      </c>
    </row>
    <row r="347" spans="2:47" s="1" customFormat="1" ht="12">
      <c r="B347" s="37"/>
      <c r="D347" s="191" t="s">
        <v>3757</v>
      </c>
      <c r="F347" s="192" t="s">
        <v>5279</v>
      </c>
      <c r="I347" s="122"/>
      <c r="L347" s="37"/>
      <c r="M347" s="193"/>
      <c r="N347" s="70"/>
      <c r="O347" s="70"/>
      <c r="P347" s="70"/>
      <c r="Q347" s="70"/>
      <c r="R347" s="70"/>
      <c r="S347" s="70"/>
      <c r="T347" s="71"/>
      <c r="AT347" s="18" t="s">
        <v>3757</v>
      </c>
      <c r="AU347" s="18" t="s">
        <v>81</v>
      </c>
    </row>
    <row r="348" spans="2:65" s="1" customFormat="1" ht="16.5" customHeight="1">
      <c r="B348" s="177"/>
      <c r="C348" s="178" t="s">
        <v>1531</v>
      </c>
      <c r="D348" s="178" t="s">
        <v>179</v>
      </c>
      <c r="E348" s="179" t="s">
        <v>5280</v>
      </c>
      <c r="F348" s="180" t="s">
        <v>5281</v>
      </c>
      <c r="G348" s="181" t="s">
        <v>3930</v>
      </c>
      <c r="H348" s="182">
        <v>1</v>
      </c>
      <c r="I348" s="183"/>
      <c r="J348" s="184">
        <f>ROUND(I348*H348,2)</f>
        <v>0</v>
      </c>
      <c r="K348" s="180" t="s">
        <v>3</v>
      </c>
      <c r="L348" s="37"/>
      <c r="M348" s="185" t="s">
        <v>3</v>
      </c>
      <c r="N348" s="186" t="s">
        <v>43</v>
      </c>
      <c r="O348" s="70"/>
      <c r="P348" s="187">
        <f>O348*H348</f>
        <v>0</v>
      </c>
      <c r="Q348" s="187">
        <v>0</v>
      </c>
      <c r="R348" s="187">
        <f>Q348*H348</f>
        <v>0</v>
      </c>
      <c r="S348" s="187">
        <v>0</v>
      </c>
      <c r="T348" s="188">
        <f>S348*H348</f>
        <v>0</v>
      </c>
      <c r="AR348" s="189" t="s">
        <v>184</v>
      </c>
      <c r="AT348" s="189" t="s">
        <v>179</v>
      </c>
      <c r="AU348" s="189" t="s">
        <v>81</v>
      </c>
      <c r="AY348" s="18" t="s">
        <v>177</v>
      </c>
      <c r="BE348" s="190">
        <f>IF(N348="základní",J348,0)</f>
        <v>0</v>
      </c>
      <c r="BF348" s="190">
        <f>IF(N348="snížená",J348,0)</f>
        <v>0</v>
      </c>
      <c r="BG348" s="190">
        <f>IF(N348="zákl. přenesená",J348,0)</f>
        <v>0</v>
      </c>
      <c r="BH348" s="190">
        <f>IF(N348="sníž. přenesená",J348,0)</f>
        <v>0</v>
      </c>
      <c r="BI348" s="190">
        <f>IF(N348="nulová",J348,0)</f>
        <v>0</v>
      </c>
      <c r="BJ348" s="18" t="s">
        <v>79</v>
      </c>
      <c r="BK348" s="190">
        <f>ROUND(I348*H348,2)</f>
        <v>0</v>
      </c>
      <c r="BL348" s="18" t="s">
        <v>184</v>
      </c>
      <c r="BM348" s="189" t="s">
        <v>2379</v>
      </c>
    </row>
    <row r="349" spans="2:47" s="1" customFormat="1" ht="12">
      <c r="B349" s="37"/>
      <c r="D349" s="191" t="s">
        <v>3757</v>
      </c>
      <c r="F349" s="192" t="s">
        <v>5272</v>
      </c>
      <c r="I349" s="122"/>
      <c r="L349" s="37"/>
      <c r="M349" s="193"/>
      <c r="N349" s="70"/>
      <c r="O349" s="70"/>
      <c r="P349" s="70"/>
      <c r="Q349" s="70"/>
      <c r="R349" s="70"/>
      <c r="S349" s="70"/>
      <c r="T349" s="71"/>
      <c r="AT349" s="18" t="s">
        <v>3757</v>
      </c>
      <c r="AU349" s="18" t="s">
        <v>81</v>
      </c>
    </row>
    <row r="350" spans="2:65" s="1" customFormat="1" ht="24" customHeight="1">
      <c r="B350" s="177"/>
      <c r="C350" s="178" t="s">
        <v>1536</v>
      </c>
      <c r="D350" s="178" t="s">
        <v>179</v>
      </c>
      <c r="E350" s="179" t="s">
        <v>5282</v>
      </c>
      <c r="F350" s="180" t="s">
        <v>5283</v>
      </c>
      <c r="G350" s="181" t="s">
        <v>494</v>
      </c>
      <c r="H350" s="182">
        <v>60</v>
      </c>
      <c r="I350" s="183"/>
      <c r="J350" s="184">
        <f>ROUND(I350*H350,2)</f>
        <v>0</v>
      </c>
      <c r="K350" s="180" t="s">
        <v>3</v>
      </c>
      <c r="L350" s="37"/>
      <c r="M350" s="185" t="s">
        <v>3</v>
      </c>
      <c r="N350" s="186" t="s">
        <v>43</v>
      </c>
      <c r="O350" s="70"/>
      <c r="P350" s="187">
        <f>O350*H350</f>
        <v>0</v>
      </c>
      <c r="Q350" s="187">
        <v>0</v>
      </c>
      <c r="R350" s="187">
        <f>Q350*H350</f>
        <v>0</v>
      </c>
      <c r="S350" s="187">
        <v>0</v>
      </c>
      <c r="T350" s="188">
        <f>S350*H350</f>
        <v>0</v>
      </c>
      <c r="AR350" s="189" t="s">
        <v>184</v>
      </c>
      <c r="AT350" s="189" t="s">
        <v>179</v>
      </c>
      <c r="AU350" s="189" t="s">
        <v>81</v>
      </c>
      <c r="AY350" s="18" t="s">
        <v>177</v>
      </c>
      <c r="BE350" s="190">
        <f>IF(N350="základní",J350,0)</f>
        <v>0</v>
      </c>
      <c r="BF350" s="190">
        <f>IF(N350="snížená",J350,0)</f>
        <v>0</v>
      </c>
      <c r="BG350" s="190">
        <f>IF(N350="zákl. přenesená",J350,0)</f>
        <v>0</v>
      </c>
      <c r="BH350" s="190">
        <f>IF(N350="sníž. přenesená",J350,0)</f>
        <v>0</v>
      </c>
      <c r="BI350" s="190">
        <f>IF(N350="nulová",J350,0)</f>
        <v>0</v>
      </c>
      <c r="BJ350" s="18" t="s">
        <v>79</v>
      </c>
      <c r="BK350" s="190">
        <f>ROUND(I350*H350,2)</f>
        <v>0</v>
      </c>
      <c r="BL350" s="18" t="s">
        <v>184</v>
      </c>
      <c r="BM350" s="189" t="s">
        <v>2388</v>
      </c>
    </row>
    <row r="351" spans="2:47" s="1" customFormat="1" ht="12">
      <c r="B351" s="37"/>
      <c r="D351" s="191" t="s">
        <v>3757</v>
      </c>
      <c r="F351" s="192" t="s">
        <v>5027</v>
      </c>
      <c r="I351" s="122"/>
      <c r="L351" s="37"/>
      <c r="M351" s="193"/>
      <c r="N351" s="70"/>
      <c r="O351" s="70"/>
      <c r="P351" s="70"/>
      <c r="Q351" s="70"/>
      <c r="R351" s="70"/>
      <c r="S351" s="70"/>
      <c r="T351" s="71"/>
      <c r="AT351" s="18" t="s">
        <v>3757</v>
      </c>
      <c r="AU351" s="18" t="s">
        <v>81</v>
      </c>
    </row>
    <row r="352" spans="2:65" s="1" customFormat="1" ht="24" customHeight="1">
      <c r="B352" s="177"/>
      <c r="C352" s="178" t="s">
        <v>1541</v>
      </c>
      <c r="D352" s="178" t="s">
        <v>179</v>
      </c>
      <c r="E352" s="179" t="s">
        <v>5284</v>
      </c>
      <c r="F352" s="180" t="s">
        <v>5285</v>
      </c>
      <c r="G352" s="181" t="s">
        <v>3726</v>
      </c>
      <c r="H352" s="182">
        <v>6</v>
      </c>
      <c r="I352" s="183"/>
      <c r="J352" s="184">
        <f>ROUND(I352*H352,2)</f>
        <v>0</v>
      </c>
      <c r="K352" s="180" t="s">
        <v>3</v>
      </c>
      <c r="L352" s="37"/>
      <c r="M352" s="185" t="s">
        <v>3</v>
      </c>
      <c r="N352" s="186" t="s">
        <v>43</v>
      </c>
      <c r="O352" s="70"/>
      <c r="P352" s="187">
        <f>O352*H352</f>
        <v>0</v>
      </c>
      <c r="Q352" s="187">
        <v>0</v>
      </c>
      <c r="R352" s="187">
        <f>Q352*H352</f>
        <v>0</v>
      </c>
      <c r="S352" s="187">
        <v>0</v>
      </c>
      <c r="T352" s="188">
        <f>S352*H352</f>
        <v>0</v>
      </c>
      <c r="AR352" s="189" t="s">
        <v>184</v>
      </c>
      <c r="AT352" s="189" t="s">
        <v>179</v>
      </c>
      <c r="AU352" s="189" t="s">
        <v>81</v>
      </c>
      <c r="AY352" s="18" t="s">
        <v>177</v>
      </c>
      <c r="BE352" s="190">
        <f>IF(N352="základní",J352,0)</f>
        <v>0</v>
      </c>
      <c r="BF352" s="190">
        <f>IF(N352="snížená",J352,0)</f>
        <v>0</v>
      </c>
      <c r="BG352" s="190">
        <f>IF(N352="zákl. přenesená",J352,0)</f>
        <v>0</v>
      </c>
      <c r="BH352" s="190">
        <f>IF(N352="sníž. přenesená",J352,0)</f>
        <v>0</v>
      </c>
      <c r="BI352" s="190">
        <f>IF(N352="nulová",J352,0)</f>
        <v>0</v>
      </c>
      <c r="BJ352" s="18" t="s">
        <v>79</v>
      </c>
      <c r="BK352" s="190">
        <f>ROUND(I352*H352,2)</f>
        <v>0</v>
      </c>
      <c r="BL352" s="18" t="s">
        <v>184</v>
      </c>
      <c r="BM352" s="189" t="s">
        <v>2398</v>
      </c>
    </row>
    <row r="353" spans="2:63" s="11" customFormat="1" ht="25.9" customHeight="1">
      <c r="B353" s="164"/>
      <c r="D353" s="165" t="s">
        <v>71</v>
      </c>
      <c r="E353" s="166" t="s">
        <v>4513</v>
      </c>
      <c r="F353" s="166" t="s">
        <v>5286</v>
      </c>
      <c r="I353" s="167"/>
      <c r="J353" s="168">
        <f>BK353</f>
        <v>0</v>
      </c>
      <c r="L353" s="164"/>
      <c r="M353" s="169"/>
      <c r="N353" s="170"/>
      <c r="O353" s="170"/>
      <c r="P353" s="171">
        <f>P354</f>
        <v>0</v>
      </c>
      <c r="Q353" s="170"/>
      <c r="R353" s="171">
        <f>R354</f>
        <v>0</v>
      </c>
      <c r="S353" s="170"/>
      <c r="T353" s="172">
        <f>T354</f>
        <v>0</v>
      </c>
      <c r="AR353" s="165" t="s">
        <v>79</v>
      </c>
      <c r="AT353" s="173" t="s">
        <v>71</v>
      </c>
      <c r="AU353" s="173" t="s">
        <v>72</v>
      </c>
      <c r="AY353" s="165" t="s">
        <v>177</v>
      </c>
      <c r="BK353" s="174">
        <f>BK354</f>
        <v>0</v>
      </c>
    </row>
    <row r="354" spans="2:63" s="11" customFormat="1" ht="22.8" customHeight="1">
      <c r="B354" s="164"/>
      <c r="D354" s="165" t="s">
        <v>71</v>
      </c>
      <c r="E354" s="175" t="s">
        <v>5287</v>
      </c>
      <c r="F354" s="175" t="s">
        <v>5288</v>
      </c>
      <c r="I354" s="167"/>
      <c r="J354" s="176">
        <f>BK354</f>
        <v>0</v>
      </c>
      <c r="L354" s="164"/>
      <c r="M354" s="169"/>
      <c r="N354" s="170"/>
      <c r="O354" s="170"/>
      <c r="P354" s="171">
        <f>SUM(P355:P373)</f>
        <v>0</v>
      </c>
      <c r="Q354" s="170"/>
      <c r="R354" s="171">
        <f>SUM(R355:R373)</f>
        <v>0</v>
      </c>
      <c r="S354" s="170"/>
      <c r="T354" s="172">
        <f>SUM(T355:T373)</f>
        <v>0</v>
      </c>
      <c r="AR354" s="165" t="s">
        <v>79</v>
      </c>
      <c r="AT354" s="173" t="s">
        <v>71</v>
      </c>
      <c r="AU354" s="173" t="s">
        <v>79</v>
      </c>
      <c r="AY354" s="165" t="s">
        <v>177</v>
      </c>
      <c r="BK354" s="174">
        <f>SUM(BK355:BK373)</f>
        <v>0</v>
      </c>
    </row>
    <row r="355" spans="2:65" s="1" customFormat="1" ht="16.5" customHeight="1">
      <c r="B355" s="177"/>
      <c r="C355" s="178" t="s">
        <v>1550</v>
      </c>
      <c r="D355" s="178" t="s">
        <v>179</v>
      </c>
      <c r="E355" s="179" t="s">
        <v>5289</v>
      </c>
      <c r="F355" s="180" t="s">
        <v>5290</v>
      </c>
      <c r="G355" s="181" t="s">
        <v>3930</v>
      </c>
      <c r="H355" s="182">
        <v>5</v>
      </c>
      <c r="I355" s="183"/>
      <c r="J355" s="184">
        <f>ROUND(I355*H355,2)</f>
        <v>0</v>
      </c>
      <c r="K355" s="180" t="s">
        <v>3</v>
      </c>
      <c r="L355" s="37"/>
      <c r="M355" s="185" t="s">
        <v>3</v>
      </c>
      <c r="N355" s="186" t="s">
        <v>43</v>
      </c>
      <c r="O355" s="70"/>
      <c r="P355" s="187">
        <f>O355*H355</f>
        <v>0</v>
      </c>
      <c r="Q355" s="187">
        <v>0</v>
      </c>
      <c r="R355" s="187">
        <f>Q355*H355</f>
        <v>0</v>
      </c>
      <c r="S355" s="187">
        <v>0</v>
      </c>
      <c r="T355" s="188">
        <f>S355*H355</f>
        <v>0</v>
      </c>
      <c r="AR355" s="189" t="s">
        <v>184</v>
      </c>
      <c r="AT355" s="189" t="s">
        <v>179</v>
      </c>
      <c r="AU355" s="189" t="s">
        <v>81</v>
      </c>
      <c r="AY355" s="18" t="s">
        <v>177</v>
      </c>
      <c r="BE355" s="190">
        <f>IF(N355="základní",J355,0)</f>
        <v>0</v>
      </c>
      <c r="BF355" s="190">
        <f>IF(N355="snížená",J355,0)</f>
        <v>0</v>
      </c>
      <c r="BG355" s="190">
        <f>IF(N355="zákl. přenesená",J355,0)</f>
        <v>0</v>
      </c>
      <c r="BH355" s="190">
        <f>IF(N355="sníž. přenesená",J355,0)</f>
        <v>0</v>
      </c>
      <c r="BI355" s="190">
        <f>IF(N355="nulová",J355,0)</f>
        <v>0</v>
      </c>
      <c r="BJ355" s="18" t="s">
        <v>79</v>
      </c>
      <c r="BK355" s="190">
        <f>ROUND(I355*H355,2)</f>
        <v>0</v>
      </c>
      <c r="BL355" s="18" t="s">
        <v>184</v>
      </c>
      <c r="BM355" s="189" t="s">
        <v>2407</v>
      </c>
    </row>
    <row r="356" spans="2:47" s="1" customFormat="1" ht="12">
      <c r="B356" s="37"/>
      <c r="D356" s="191" t="s">
        <v>3757</v>
      </c>
      <c r="F356" s="192" t="s">
        <v>5291</v>
      </c>
      <c r="I356" s="122"/>
      <c r="L356" s="37"/>
      <c r="M356" s="193"/>
      <c r="N356" s="70"/>
      <c r="O356" s="70"/>
      <c r="P356" s="70"/>
      <c r="Q356" s="70"/>
      <c r="R356" s="70"/>
      <c r="S356" s="70"/>
      <c r="T356" s="71"/>
      <c r="AT356" s="18" t="s">
        <v>3757</v>
      </c>
      <c r="AU356" s="18" t="s">
        <v>81</v>
      </c>
    </row>
    <row r="357" spans="2:65" s="1" customFormat="1" ht="16.5" customHeight="1">
      <c r="B357" s="177"/>
      <c r="C357" s="178" t="s">
        <v>1628</v>
      </c>
      <c r="D357" s="178" t="s">
        <v>179</v>
      </c>
      <c r="E357" s="179" t="s">
        <v>5292</v>
      </c>
      <c r="F357" s="180" t="s">
        <v>5290</v>
      </c>
      <c r="G357" s="181" t="s">
        <v>3930</v>
      </c>
      <c r="H357" s="182">
        <v>5</v>
      </c>
      <c r="I357" s="183"/>
      <c r="J357" s="184">
        <f>ROUND(I357*H357,2)</f>
        <v>0</v>
      </c>
      <c r="K357" s="180" t="s">
        <v>3</v>
      </c>
      <c r="L357" s="37"/>
      <c r="M357" s="185" t="s">
        <v>3</v>
      </c>
      <c r="N357" s="186" t="s">
        <v>43</v>
      </c>
      <c r="O357" s="70"/>
      <c r="P357" s="187">
        <f>O357*H357</f>
        <v>0</v>
      </c>
      <c r="Q357" s="187">
        <v>0</v>
      </c>
      <c r="R357" s="187">
        <f>Q357*H357</f>
        <v>0</v>
      </c>
      <c r="S357" s="187">
        <v>0</v>
      </c>
      <c r="T357" s="188">
        <f>S357*H357</f>
        <v>0</v>
      </c>
      <c r="AR357" s="189" t="s">
        <v>184</v>
      </c>
      <c r="AT357" s="189" t="s">
        <v>179</v>
      </c>
      <c r="AU357" s="189" t="s">
        <v>81</v>
      </c>
      <c r="AY357" s="18" t="s">
        <v>177</v>
      </c>
      <c r="BE357" s="190">
        <f>IF(N357="základní",J357,0)</f>
        <v>0</v>
      </c>
      <c r="BF357" s="190">
        <f>IF(N357="snížená",J357,0)</f>
        <v>0</v>
      </c>
      <c r="BG357" s="190">
        <f>IF(N357="zákl. přenesená",J357,0)</f>
        <v>0</v>
      </c>
      <c r="BH357" s="190">
        <f>IF(N357="sníž. přenesená",J357,0)</f>
        <v>0</v>
      </c>
      <c r="BI357" s="190">
        <f>IF(N357="nulová",J357,0)</f>
        <v>0</v>
      </c>
      <c r="BJ357" s="18" t="s">
        <v>79</v>
      </c>
      <c r="BK357" s="190">
        <f>ROUND(I357*H357,2)</f>
        <v>0</v>
      </c>
      <c r="BL357" s="18" t="s">
        <v>184</v>
      </c>
      <c r="BM357" s="189" t="s">
        <v>2416</v>
      </c>
    </row>
    <row r="358" spans="2:47" s="1" customFormat="1" ht="12">
      <c r="B358" s="37"/>
      <c r="D358" s="191" t="s">
        <v>3757</v>
      </c>
      <c r="F358" s="192" t="s">
        <v>5293</v>
      </c>
      <c r="I358" s="122"/>
      <c r="L358" s="37"/>
      <c r="M358" s="193"/>
      <c r="N358" s="70"/>
      <c r="O358" s="70"/>
      <c r="P358" s="70"/>
      <c r="Q358" s="70"/>
      <c r="R358" s="70"/>
      <c r="S358" s="70"/>
      <c r="T358" s="71"/>
      <c r="AT358" s="18" t="s">
        <v>3757</v>
      </c>
      <c r="AU358" s="18" t="s">
        <v>81</v>
      </c>
    </row>
    <row r="359" spans="2:65" s="1" customFormat="1" ht="16.5" customHeight="1">
      <c r="B359" s="177"/>
      <c r="C359" s="178" t="s">
        <v>1633</v>
      </c>
      <c r="D359" s="178" t="s">
        <v>179</v>
      </c>
      <c r="E359" s="179" t="s">
        <v>5294</v>
      </c>
      <c r="F359" s="180" t="s">
        <v>5295</v>
      </c>
      <c r="G359" s="181" t="s">
        <v>3930</v>
      </c>
      <c r="H359" s="182">
        <v>2</v>
      </c>
      <c r="I359" s="183"/>
      <c r="J359" s="184">
        <f>ROUND(I359*H359,2)</f>
        <v>0</v>
      </c>
      <c r="K359" s="180" t="s">
        <v>3</v>
      </c>
      <c r="L359" s="37"/>
      <c r="M359" s="185" t="s">
        <v>3</v>
      </c>
      <c r="N359" s="186" t="s">
        <v>43</v>
      </c>
      <c r="O359" s="70"/>
      <c r="P359" s="187">
        <f>O359*H359</f>
        <v>0</v>
      </c>
      <c r="Q359" s="187">
        <v>0</v>
      </c>
      <c r="R359" s="187">
        <f>Q359*H359</f>
        <v>0</v>
      </c>
      <c r="S359" s="187">
        <v>0</v>
      </c>
      <c r="T359" s="188">
        <f>S359*H359</f>
        <v>0</v>
      </c>
      <c r="AR359" s="189" t="s">
        <v>184</v>
      </c>
      <c r="AT359" s="189" t="s">
        <v>179</v>
      </c>
      <c r="AU359" s="189" t="s">
        <v>81</v>
      </c>
      <c r="AY359" s="18" t="s">
        <v>177</v>
      </c>
      <c r="BE359" s="190">
        <f>IF(N359="základní",J359,0)</f>
        <v>0</v>
      </c>
      <c r="BF359" s="190">
        <f>IF(N359="snížená",J359,0)</f>
        <v>0</v>
      </c>
      <c r="BG359" s="190">
        <f>IF(N359="zákl. přenesená",J359,0)</f>
        <v>0</v>
      </c>
      <c r="BH359" s="190">
        <f>IF(N359="sníž. přenesená",J359,0)</f>
        <v>0</v>
      </c>
      <c r="BI359" s="190">
        <f>IF(N359="nulová",J359,0)</f>
        <v>0</v>
      </c>
      <c r="BJ359" s="18" t="s">
        <v>79</v>
      </c>
      <c r="BK359" s="190">
        <f>ROUND(I359*H359,2)</f>
        <v>0</v>
      </c>
      <c r="BL359" s="18" t="s">
        <v>184</v>
      </c>
      <c r="BM359" s="189" t="s">
        <v>2424</v>
      </c>
    </row>
    <row r="360" spans="2:47" s="1" customFormat="1" ht="12">
      <c r="B360" s="37"/>
      <c r="D360" s="191" t="s">
        <v>3757</v>
      </c>
      <c r="F360" s="192" t="s">
        <v>5296</v>
      </c>
      <c r="I360" s="122"/>
      <c r="L360" s="37"/>
      <c r="M360" s="193"/>
      <c r="N360" s="70"/>
      <c r="O360" s="70"/>
      <c r="P360" s="70"/>
      <c r="Q360" s="70"/>
      <c r="R360" s="70"/>
      <c r="S360" s="70"/>
      <c r="T360" s="71"/>
      <c r="AT360" s="18" t="s">
        <v>3757</v>
      </c>
      <c r="AU360" s="18" t="s">
        <v>81</v>
      </c>
    </row>
    <row r="361" spans="2:65" s="1" customFormat="1" ht="16.5" customHeight="1">
      <c r="B361" s="177"/>
      <c r="C361" s="178" t="s">
        <v>1637</v>
      </c>
      <c r="D361" s="178" t="s">
        <v>179</v>
      </c>
      <c r="E361" s="179" t="s">
        <v>5297</v>
      </c>
      <c r="F361" s="180" t="s">
        <v>5298</v>
      </c>
      <c r="G361" s="181" t="s">
        <v>3930</v>
      </c>
      <c r="H361" s="182">
        <v>1</v>
      </c>
      <c r="I361" s="183"/>
      <c r="J361" s="184">
        <f>ROUND(I361*H361,2)</f>
        <v>0</v>
      </c>
      <c r="K361" s="180" t="s">
        <v>3</v>
      </c>
      <c r="L361" s="37"/>
      <c r="M361" s="185" t="s">
        <v>3</v>
      </c>
      <c r="N361" s="186" t="s">
        <v>43</v>
      </c>
      <c r="O361" s="70"/>
      <c r="P361" s="187">
        <f>O361*H361</f>
        <v>0</v>
      </c>
      <c r="Q361" s="187">
        <v>0</v>
      </c>
      <c r="R361" s="187">
        <f>Q361*H361</f>
        <v>0</v>
      </c>
      <c r="S361" s="187">
        <v>0</v>
      </c>
      <c r="T361" s="188">
        <f>S361*H361</f>
        <v>0</v>
      </c>
      <c r="AR361" s="189" t="s">
        <v>184</v>
      </c>
      <c r="AT361" s="189" t="s">
        <v>179</v>
      </c>
      <c r="AU361" s="189" t="s">
        <v>81</v>
      </c>
      <c r="AY361" s="18" t="s">
        <v>177</v>
      </c>
      <c r="BE361" s="190">
        <f>IF(N361="základní",J361,0)</f>
        <v>0</v>
      </c>
      <c r="BF361" s="190">
        <f>IF(N361="snížená",J361,0)</f>
        <v>0</v>
      </c>
      <c r="BG361" s="190">
        <f>IF(N361="zákl. přenesená",J361,0)</f>
        <v>0</v>
      </c>
      <c r="BH361" s="190">
        <f>IF(N361="sníž. přenesená",J361,0)</f>
        <v>0</v>
      </c>
      <c r="BI361" s="190">
        <f>IF(N361="nulová",J361,0)</f>
        <v>0</v>
      </c>
      <c r="BJ361" s="18" t="s">
        <v>79</v>
      </c>
      <c r="BK361" s="190">
        <f>ROUND(I361*H361,2)</f>
        <v>0</v>
      </c>
      <c r="BL361" s="18" t="s">
        <v>184</v>
      </c>
      <c r="BM361" s="189" t="s">
        <v>2433</v>
      </c>
    </row>
    <row r="362" spans="2:47" s="1" customFormat="1" ht="12">
      <c r="B362" s="37"/>
      <c r="D362" s="191" t="s">
        <v>3757</v>
      </c>
      <c r="F362" s="192" t="s">
        <v>5299</v>
      </c>
      <c r="I362" s="122"/>
      <c r="L362" s="37"/>
      <c r="M362" s="193"/>
      <c r="N362" s="70"/>
      <c r="O362" s="70"/>
      <c r="P362" s="70"/>
      <c r="Q362" s="70"/>
      <c r="R362" s="70"/>
      <c r="S362" s="70"/>
      <c r="T362" s="71"/>
      <c r="AT362" s="18" t="s">
        <v>3757</v>
      </c>
      <c r="AU362" s="18" t="s">
        <v>81</v>
      </c>
    </row>
    <row r="363" spans="2:65" s="1" customFormat="1" ht="16.5" customHeight="1">
      <c r="B363" s="177"/>
      <c r="C363" s="178" t="s">
        <v>1644</v>
      </c>
      <c r="D363" s="178" t="s">
        <v>179</v>
      </c>
      <c r="E363" s="179" t="s">
        <v>5300</v>
      </c>
      <c r="F363" s="180" t="s">
        <v>5301</v>
      </c>
      <c r="G363" s="181" t="s">
        <v>3930</v>
      </c>
      <c r="H363" s="182">
        <v>2</v>
      </c>
      <c r="I363" s="183"/>
      <c r="J363" s="184">
        <f>ROUND(I363*H363,2)</f>
        <v>0</v>
      </c>
      <c r="K363" s="180" t="s">
        <v>3</v>
      </c>
      <c r="L363" s="37"/>
      <c r="M363" s="185" t="s">
        <v>3</v>
      </c>
      <c r="N363" s="186" t="s">
        <v>43</v>
      </c>
      <c r="O363" s="70"/>
      <c r="P363" s="187">
        <f>O363*H363</f>
        <v>0</v>
      </c>
      <c r="Q363" s="187">
        <v>0</v>
      </c>
      <c r="R363" s="187">
        <f>Q363*H363</f>
        <v>0</v>
      </c>
      <c r="S363" s="187">
        <v>0</v>
      </c>
      <c r="T363" s="188">
        <f>S363*H363</f>
        <v>0</v>
      </c>
      <c r="AR363" s="189" t="s">
        <v>184</v>
      </c>
      <c r="AT363" s="189" t="s">
        <v>179</v>
      </c>
      <c r="AU363" s="189" t="s">
        <v>81</v>
      </c>
      <c r="AY363" s="18" t="s">
        <v>177</v>
      </c>
      <c r="BE363" s="190">
        <f>IF(N363="základní",J363,0)</f>
        <v>0</v>
      </c>
      <c r="BF363" s="190">
        <f>IF(N363="snížená",J363,0)</f>
        <v>0</v>
      </c>
      <c r="BG363" s="190">
        <f>IF(N363="zákl. přenesená",J363,0)</f>
        <v>0</v>
      </c>
      <c r="BH363" s="190">
        <f>IF(N363="sníž. přenesená",J363,0)</f>
        <v>0</v>
      </c>
      <c r="BI363" s="190">
        <f>IF(N363="nulová",J363,0)</f>
        <v>0</v>
      </c>
      <c r="BJ363" s="18" t="s">
        <v>79</v>
      </c>
      <c r="BK363" s="190">
        <f>ROUND(I363*H363,2)</f>
        <v>0</v>
      </c>
      <c r="BL363" s="18" t="s">
        <v>184</v>
      </c>
      <c r="BM363" s="189" t="s">
        <v>2442</v>
      </c>
    </row>
    <row r="364" spans="2:47" s="1" customFormat="1" ht="12">
      <c r="B364" s="37"/>
      <c r="D364" s="191" t="s">
        <v>3757</v>
      </c>
      <c r="F364" s="192" t="s">
        <v>5302</v>
      </c>
      <c r="I364" s="122"/>
      <c r="L364" s="37"/>
      <c r="M364" s="193"/>
      <c r="N364" s="70"/>
      <c r="O364" s="70"/>
      <c r="P364" s="70"/>
      <c r="Q364" s="70"/>
      <c r="R364" s="70"/>
      <c r="S364" s="70"/>
      <c r="T364" s="71"/>
      <c r="AT364" s="18" t="s">
        <v>3757</v>
      </c>
      <c r="AU364" s="18" t="s">
        <v>81</v>
      </c>
    </row>
    <row r="365" spans="2:65" s="1" customFormat="1" ht="16.5" customHeight="1">
      <c r="B365" s="177"/>
      <c r="C365" s="178" t="s">
        <v>1649</v>
      </c>
      <c r="D365" s="178" t="s">
        <v>179</v>
      </c>
      <c r="E365" s="179" t="s">
        <v>5303</v>
      </c>
      <c r="F365" s="180" t="s">
        <v>5304</v>
      </c>
      <c r="G365" s="181" t="s">
        <v>3930</v>
      </c>
      <c r="H365" s="182">
        <v>1</v>
      </c>
      <c r="I365" s="183"/>
      <c r="J365" s="184">
        <f>ROUND(I365*H365,2)</f>
        <v>0</v>
      </c>
      <c r="K365" s="180" t="s">
        <v>3</v>
      </c>
      <c r="L365" s="37"/>
      <c r="M365" s="185" t="s">
        <v>3</v>
      </c>
      <c r="N365" s="186" t="s">
        <v>43</v>
      </c>
      <c r="O365" s="70"/>
      <c r="P365" s="187">
        <f>O365*H365</f>
        <v>0</v>
      </c>
      <c r="Q365" s="187">
        <v>0</v>
      </c>
      <c r="R365" s="187">
        <f>Q365*H365</f>
        <v>0</v>
      </c>
      <c r="S365" s="187">
        <v>0</v>
      </c>
      <c r="T365" s="188">
        <f>S365*H365</f>
        <v>0</v>
      </c>
      <c r="AR365" s="189" t="s">
        <v>184</v>
      </c>
      <c r="AT365" s="189" t="s">
        <v>179</v>
      </c>
      <c r="AU365" s="189" t="s">
        <v>81</v>
      </c>
      <c r="AY365" s="18" t="s">
        <v>177</v>
      </c>
      <c r="BE365" s="190">
        <f>IF(N365="základní",J365,0)</f>
        <v>0</v>
      </c>
      <c r="BF365" s="190">
        <f>IF(N365="snížená",J365,0)</f>
        <v>0</v>
      </c>
      <c r="BG365" s="190">
        <f>IF(N365="zákl. přenesená",J365,0)</f>
        <v>0</v>
      </c>
      <c r="BH365" s="190">
        <f>IF(N365="sníž. přenesená",J365,0)</f>
        <v>0</v>
      </c>
      <c r="BI365" s="190">
        <f>IF(N365="nulová",J365,0)</f>
        <v>0</v>
      </c>
      <c r="BJ365" s="18" t="s">
        <v>79</v>
      </c>
      <c r="BK365" s="190">
        <f>ROUND(I365*H365,2)</f>
        <v>0</v>
      </c>
      <c r="BL365" s="18" t="s">
        <v>184</v>
      </c>
      <c r="BM365" s="189" t="s">
        <v>2450</v>
      </c>
    </row>
    <row r="366" spans="2:47" s="1" customFormat="1" ht="12">
      <c r="B366" s="37"/>
      <c r="D366" s="191" t="s">
        <v>3757</v>
      </c>
      <c r="F366" s="192" t="s">
        <v>5302</v>
      </c>
      <c r="I366" s="122"/>
      <c r="L366" s="37"/>
      <c r="M366" s="193"/>
      <c r="N366" s="70"/>
      <c r="O366" s="70"/>
      <c r="P366" s="70"/>
      <c r="Q366" s="70"/>
      <c r="R366" s="70"/>
      <c r="S366" s="70"/>
      <c r="T366" s="71"/>
      <c r="AT366" s="18" t="s">
        <v>3757</v>
      </c>
      <c r="AU366" s="18" t="s">
        <v>81</v>
      </c>
    </row>
    <row r="367" spans="2:65" s="1" customFormat="1" ht="16.5" customHeight="1">
      <c r="B367" s="177"/>
      <c r="C367" s="178" t="s">
        <v>1655</v>
      </c>
      <c r="D367" s="178" t="s">
        <v>179</v>
      </c>
      <c r="E367" s="179" t="s">
        <v>5305</v>
      </c>
      <c r="F367" s="180" t="s">
        <v>5306</v>
      </c>
      <c r="G367" s="181" t="s">
        <v>3930</v>
      </c>
      <c r="H367" s="182">
        <v>1</v>
      </c>
      <c r="I367" s="183"/>
      <c r="J367" s="184">
        <f>ROUND(I367*H367,2)</f>
        <v>0</v>
      </c>
      <c r="K367" s="180" t="s">
        <v>3</v>
      </c>
      <c r="L367" s="37"/>
      <c r="M367" s="185" t="s">
        <v>3</v>
      </c>
      <c r="N367" s="186" t="s">
        <v>43</v>
      </c>
      <c r="O367" s="70"/>
      <c r="P367" s="187">
        <f>O367*H367</f>
        <v>0</v>
      </c>
      <c r="Q367" s="187">
        <v>0</v>
      </c>
      <c r="R367" s="187">
        <f>Q367*H367</f>
        <v>0</v>
      </c>
      <c r="S367" s="187">
        <v>0</v>
      </c>
      <c r="T367" s="188">
        <f>S367*H367</f>
        <v>0</v>
      </c>
      <c r="AR367" s="189" t="s">
        <v>184</v>
      </c>
      <c r="AT367" s="189" t="s">
        <v>179</v>
      </c>
      <c r="AU367" s="189" t="s">
        <v>81</v>
      </c>
      <c r="AY367" s="18" t="s">
        <v>177</v>
      </c>
      <c r="BE367" s="190">
        <f>IF(N367="základní",J367,0)</f>
        <v>0</v>
      </c>
      <c r="BF367" s="190">
        <f>IF(N367="snížená",J367,0)</f>
        <v>0</v>
      </c>
      <c r="BG367" s="190">
        <f>IF(N367="zákl. přenesená",J367,0)</f>
        <v>0</v>
      </c>
      <c r="BH367" s="190">
        <f>IF(N367="sníž. přenesená",J367,0)</f>
        <v>0</v>
      </c>
      <c r="BI367" s="190">
        <f>IF(N367="nulová",J367,0)</f>
        <v>0</v>
      </c>
      <c r="BJ367" s="18" t="s">
        <v>79</v>
      </c>
      <c r="BK367" s="190">
        <f>ROUND(I367*H367,2)</f>
        <v>0</v>
      </c>
      <c r="BL367" s="18" t="s">
        <v>184</v>
      </c>
      <c r="BM367" s="189" t="s">
        <v>2458</v>
      </c>
    </row>
    <row r="368" spans="2:65" s="1" customFormat="1" ht="16.5" customHeight="1">
      <c r="B368" s="177"/>
      <c r="C368" s="178" t="s">
        <v>1658</v>
      </c>
      <c r="D368" s="178" t="s">
        <v>179</v>
      </c>
      <c r="E368" s="179" t="s">
        <v>5307</v>
      </c>
      <c r="F368" s="180" t="s">
        <v>5006</v>
      </c>
      <c r="G368" s="181" t="s">
        <v>3</v>
      </c>
      <c r="H368" s="182">
        <v>0</v>
      </c>
      <c r="I368" s="183"/>
      <c r="J368" s="184">
        <f>ROUND(I368*H368,2)</f>
        <v>0</v>
      </c>
      <c r="K368" s="180" t="s">
        <v>3</v>
      </c>
      <c r="L368" s="37"/>
      <c r="M368" s="185" t="s">
        <v>3</v>
      </c>
      <c r="N368" s="186" t="s">
        <v>43</v>
      </c>
      <c r="O368" s="70"/>
      <c r="P368" s="187">
        <f>O368*H368</f>
        <v>0</v>
      </c>
      <c r="Q368" s="187">
        <v>0</v>
      </c>
      <c r="R368" s="187">
        <f>Q368*H368</f>
        <v>0</v>
      </c>
      <c r="S368" s="187">
        <v>0</v>
      </c>
      <c r="T368" s="188">
        <f>S368*H368</f>
        <v>0</v>
      </c>
      <c r="AR368" s="189" t="s">
        <v>184</v>
      </c>
      <c r="AT368" s="189" t="s">
        <v>179</v>
      </c>
      <c r="AU368" s="189" t="s">
        <v>81</v>
      </c>
      <c r="AY368" s="18" t="s">
        <v>177</v>
      </c>
      <c r="BE368" s="190">
        <f>IF(N368="základní",J368,0)</f>
        <v>0</v>
      </c>
      <c r="BF368" s="190">
        <f>IF(N368="snížená",J368,0)</f>
        <v>0</v>
      </c>
      <c r="BG368" s="190">
        <f>IF(N368="zákl. přenesená",J368,0)</f>
        <v>0</v>
      </c>
      <c r="BH368" s="190">
        <f>IF(N368="sníž. přenesená",J368,0)</f>
        <v>0</v>
      </c>
      <c r="BI368" s="190">
        <f>IF(N368="nulová",J368,0)</f>
        <v>0</v>
      </c>
      <c r="BJ368" s="18" t="s">
        <v>79</v>
      </c>
      <c r="BK368" s="190">
        <f>ROUND(I368*H368,2)</f>
        <v>0</v>
      </c>
      <c r="BL368" s="18" t="s">
        <v>184</v>
      </c>
      <c r="BM368" s="189" t="s">
        <v>2466</v>
      </c>
    </row>
    <row r="369" spans="2:65" s="1" customFormat="1" ht="16.5" customHeight="1">
      <c r="B369" s="177"/>
      <c r="C369" s="178" t="s">
        <v>1663</v>
      </c>
      <c r="D369" s="178" t="s">
        <v>179</v>
      </c>
      <c r="E369" s="179" t="s">
        <v>5308</v>
      </c>
      <c r="F369" s="180" t="s">
        <v>5309</v>
      </c>
      <c r="G369" s="181" t="s">
        <v>494</v>
      </c>
      <c r="H369" s="182">
        <v>15</v>
      </c>
      <c r="I369" s="183"/>
      <c r="J369" s="184">
        <f>ROUND(I369*H369,2)</f>
        <v>0</v>
      </c>
      <c r="K369" s="180" t="s">
        <v>3</v>
      </c>
      <c r="L369" s="37"/>
      <c r="M369" s="185" t="s">
        <v>3</v>
      </c>
      <c r="N369" s="186" t="s">
        <v>43</v>
      </c>
      <c r="O369" s="70"/>
      <c r="P369" s="187">
        <f>O369*H369</f>
        <v>0</v>
      </c>
      <c r="Q369" s="187">
        <v>0</v>
      </c>
      <c r="R369" s="187">
        <f>Q369*H369</f>
        <v>0</v>
      </c>
      <c r="S369" s="187">
        <v>0</v>
      </c>
      <c r="T369" s="188">
        <f>S369*H369</f>
        <v>0</v>
      </c>
      <c r="AR369" s="189" t="s">
        <v>184</v>
      </c>
      <c r="AT369" s="189" t="s">
        <v>179</v>
      </c>
      <c r="AU369" s="189" t="s">
        <v>81</v>
      </c>
      <c r="AY369" s="18" t="s">
        <v>177</v>
      </c>
      <c r="BE369" s="190">
        <f>IF(N369="základní",J369,0)</f>
        <v>0</v>
      </c>
      <c r="BF369" s="190">
        <f>IF(N369="snížená",J369,0)</f>
        <v>0</v>
      </c>
      <c r="BG369" s="190">
        <f>IF(N369="zákl. přenesená",J369,0)</f>
        <v>0</v>
      </c>
      <c r="BH369" s="190">
        <f>IF(N369="sníž. přenesená",J369,0)</f>
        <v>0</v>
      </c>
      <c r="BI369" s="190">
        <f>IF(N369="nulová",J369,0)</f>
        <v>0</v>
      </c>
      <c r="BJ369" s="18" t="s">
        <v>79</v>
      </c>
      <c r="BK369" s="190">
        <f>ROUND(I369*H369,2)</f>
        <v>0</v>
      </c>
      <c r="BL369" s="18" t="s">
        <v>184</v>
      </c>
      <c r="BM369" s="189" t="s">
        <v>2474</v>
      </c>
    </row>
    <row r="370" spans="2:65" s="1" customFormat="1" ht="24" customHeight="1">
      <c r="B370" s="177"/>
      <c r="C370" s="178" t="s">
        <v>1666</v>
      </c>
      <c r="D370" s="178" t="s">
        <v>179</v>
      </c>
      <c r="E370" s="179" t="s">
        <v>5310</v>
      </c>
      <c r="F370" s="180" t="s">
        <v>5014</v>
      </c>
      <c r="G370" s="181" t="s">
        <v>3</v>
      </c>
      <c r="H370" s="182">
        <v>0</v>
      </c>
      <c r="I370" s="183"/>
      <c r="J370" s="184">
        <f>ROUND(I370*H370,2)</f>
        <v>0</v>
      </c>
      <c r="K370" s="180" t="s">
        <v>3</v>
      </c>
      <c r="L370" s="37"/>
      <c r="M370" s="185" t="s">
        <v>3</v>
      </c>
      <c r="N370" s="186" t="s">
        <v>43</v>
      </c>
      <c r="O370" s="70"/>
      <c r="P370" s="187">
        <f>O370*H370</f>
        <v>0</v>
      </c>
      <c r="Q370" s="187">
        <v>0</v>
      </c>
      <c r="R370" s="187">
        <f>Q370*H370</f>
        <v>0</v>
      </c>
      <c r="S370" s="187">
        <v>0</v>
      </c>
      <c r="T370" s="188">
        <f>S370*H370</f>
        <v>0</v>
      </c>
      <c r="AR370" s="189" t="s">
        <v>184</v>
      </c>
      <c r="AT370" s="189" t="s">
        <v>179</v>
      </c>
      <c r="AU370" s="189" t="s">
        <v>81</v>
      </c>
      <c r="AY370" s="18" t="s">
        <v>177</v>
      </c>
      <c r="BE370" s="190">
        <f>IF(N370="základní",J370,0)</f>
        <v>0</v>
      </c>
      <c r="BF370" s="190">
        <f>IF(N370="snížená",J370,0)</f>
        <v>0</v>
      </c>
      <c r="BG370" s="190">
        <f>IF(N370="zákl. přenesená",J370,0)</f>
        <v>0</v>
      </c>
      <c r="BH370" s="190">
        <f>IF(N370="sníž. přenesená",J370,0)</f>
        <v>0</v>
      </c>
      <c r="BI370" s="190">
        <f>IF(N370="nulová",J370,0)</f>
        <v>0</v>
      </c>
      <c r="BJ370" s="18" t="s">
        <v>79</v>
      </c>
      <c r="BK370" s="190">
        <f>ROUND(I370*H370,2)</f>
        <v>0</v>
      </c>
      <c r="BL370" s="18" t="s">
        <v>184</v>
      </c>
      <c r="BM370" s="189" t="s">
        <v>2482</v>
      </c>
    </row>
    <row r="371" spans="2:65" s="1" customFormat="1" ht="16.5" customHeight="1">
      <c r="B371" s="177"/>
      <c r="C371" s="178" t="s">
        <v>1672</v>
      </c>
      <c r="D371" s="178" t="s">
        <v>179</v>
      </c>
      <c r="E371" s="179" t="s">
        <v>5311</v>
      </c>
      <c r="F371" s="180" t="s">
        <v>5312</v>
      </c>
      <c r="G371" s="181" t="s">
        <v>494</v>
      </c>
      <c r="H371" s="182">
        <v>35</v>
      </c>
      <c r="I371" s="183"/>
      <c r="J371" s="184">
        <f>ROUND(I371*H371,2)</f>
        <v>0</v>
      </c>
      <c r="K371" s="180" t="s">
        <v>3</v>
      </c>
      <c r="L371" s="37"/>
      <c r="M371" s="185" t="s">
        <v>3</v>
      </c>
      <c r="N371" s="186" t="s">
        <v>43</v>
      </c>
      <c r="O371" s="70"/>
      <c r="P371" s="187">
        <f>O371*H371</f>
        <v>0</v>
      </c>
      <c r="Q371" s="187">
        <v>0</v>
      </c>
      <c r="R371" s="187">
        <f>Q371*H371</f>
        <v>0</v>
      </c>
      <c r="S371" s="187">
        <v>0</v>
      </c>
      <c r="T371" s="188">
        <f>S371*H371</f>
        <v>0</v>
      </c>
      <c r="AR371" s="189" t="s">
        <v>184</v>
      </c>
      <c r="AT371" s="189" t="s">
        <v>179</v>
      </c>
      <c r="AU371" s="189" t="s">
        <v>81</v>
      </c>
      <c r="AY371" s="18" t="s">
        <v>177</v>
      </c>
      <c r="BE371" s="190">
        <f>IF(N371="základní",J371,0)</f>
        <v>0</v>
      </c>
      <c r="BF371" s="190">
        <f>IF(N371="snížená",J371,0)</f>
        <v>0</v>
      </c>
      <c r="BG371" s="190">
        <f>IF(N371="zákl. přenesená",J371,0)</f>
        <v>0</v>
      </c>
      <c r="BH371" s="190">
        <f>IF(N371="sníž. přenesená",J371,0)</f>
        <v>0</v>
      </c>
      <c r="BI371" s="190">
        <f>IF(N371="nulová",J371,0)</f>
        <v>0</v>
      </c>
      <c r="BJ371" s="18" t="s">
        <v>79</v>
      </c>
      <c r="BK371" s="190">
        <f>ROUND(I371*H371,2)</f>
        <v>0</v>
      </c>
      <c r="BL371" s="18" t="s">
        <v>184</v>
      </c>
      <c r="BM371" s="189" t="s">
        <v>2490</v>
      </c>
    </row>
    <row r="372" spans="2:65" s="1" customFormat="1" ht="16.5" customHeight="1">
      <c r="B372" s="177"/>
      <c r="C372" s="178" t="s">
        <v>1677</v>
      </c>
      <c r="D372" s="178" t="s">
        <v>179</v>
      </c>
      <c r="E372" s="179" t="s">
        <v>5313</v>
      </c>
      <c r="F372" s="180" t="s">
        <v>5031</v>
      </c>
      <c r="G372" s="181" t="s">
        <v>261</v>
      </c>
      <c r="H372" s="182">
        <v>1</v>
      </c>
      <c r="I372" s="183"/>
      <c r="J372" s="184">
        <f>ROUND(I372*H372,2)</f>
        <v>0</v>
      </c>
      <c r="K372" s="180" t="s">
        <v>3</v>
      </c>
      <c r="L372" s="37"/>
      <c r="M372" s="185" t="s">
        <v>3</v>
      </c>
      <c r="N372" s="186" t="s">
        <v>43</v>
      </c>
      <c r="O372" s="70"/>
      <c r="P372" s="187">
        <f>O372*H372</f>
        <v>0</v>
      </c>
      <c r="Q372" s="187">
        <v>0</v>
      </c>
      <c r="R372" s="187">
        <f>Q372*H372</f>
        <v>0</v>
      </c>
      <c r="S372" s="187">
        <v>0</v>
      </c>
      <c r="T372" s="188">
        <f>S372*H372</f>
        <v>0</v>
      </c>
      <c r="AR372" s="189" t="s">
        <v>184</v>
      </c>
      <c r="AT372" s="189" t="s">
        <v>179</v>
      </c>
      <c r="AU372" s="189" t="s">
        <v>81</v>
      </c>
      <c r="AY372" s="18" t="s">
        <v>177</v>
      </c>
      <c r="BE372" s="190">
        <f>IF(N372="základní",J372,0)</f>
        <v>0</v>
      </c>
      <c r="BF372" s="190">
        <f>IF(N372="snížená",J372,0)</f>
        <v>0</v>
      </c>
      <c r="BG372" s="190">
        <f>IF(N372="zákl. přenesená",J372,0)</f>
        <v>0</v>
      </c>
      <c r="BH372" s="190">
        <f>IF(N372="sníž. přenesená",J372,0)</f>
        <v>0</v>
      </c>
      <c r="BI372" s="190">
        <f>IF(N372="nulová",J372,0)</f>
        <v>0</v>
      </c>
      <c r="BJ372" s="18" t="s">
        <v>79</v>
      </c>
      <c r="BK372" s="190">
        <f>ROUND(I372*H372,2)</f>
        <v>0</v>
      </c>
      <c r="BL372" s="18" t="s">
        <v>184</v>
      </c>
      <c r="BM372" s="189" t="s">
        <v>2498</v>
      </c>
    </row>
    <row r="373" spans="2:65" s="1" customFormat="1" ht="16.5" customHeight="1">
      <c r="B373" s="177"/>
      <c r="C373" s="178" t="s">
        <v>1681</v>
      </c>
      <c r="D373" s="178" t="s">
        <v>179</v>
      </c>
      <c r="E373" s="179" t="s">
        <v>5314</v>
      </c>
      <c r="F373" s="180" t="s">
        <v>5033</v>
      </c>
      <c r="G373" s="181" t="s">
        <v>261</v>
      </c>
      <c r="H373" s="182">
        <v>2</v>
      </c>
      <c r="I373" s="183"/>
      <c r="J373" s="184">
        <f>ROUND(I373*H373,2)</f>
        <v>0</v>
      </c>
      <c r="K373" s="180" t="s">
        <v>3</v>
      </c>
      <c r="L373" s="37"/>
      <c r="M373" s="185" t="s">
        <v>3</v>
      </c>
      <c r="N373" s="186" t="s">
        <v>43</v>
      </c>
      <c r="O373" s="70"/>
      <c r="P373" s="187">
        <f>O373*H373</f>
        <v>0</v>
      </c>
      <c r="Q373" s="187">
        <v>0</v>
      </c>
      <c r="R373" s="187">
        <f>Q373*H373</f>
        <v>0</v>
      </c>
      <c r="S373" s="187">
        <v>0</v>
      </c>
      <c r="T373" s="188">
        <f>S373*H373</f>
        <v>0</v>
      </c>
      <c r="AR373" s="189" t="s">
        <v>184</v>
      </c>
      <c r="AT373" s="189" t="s">
        <v>179</v>
      </c>
      <c r="AU373" s="189" t="s">
        <v>81</v>
      </c>
      <c r="AY373" s="18" t="s">
        <v>177</v>
      </c>
      <c r="BE373" s="190">
        <f>IF(N373="základní",J373,0)</f>
        <v>0</v>
      </c>
      <c r="BF373" s="190">
        <f>IF(N373="snížená",J373,0)</f>
        <v>0</v>
      </c>
      <c r="BG373" s="190">
        <f>IF(N373="zákl. přenesená",J373,0)</f>
        <v>0</v>
      </c>
      <c r="BH373" s="190">
        <f>IF(N373="sníž. přenesená",J373,0)</f>
        <v>0</v>
      </c>
      <c r="BI373" s="190">
        <f>IF(N373="nulová",J373,0)</f>
        <v>0</v>
      </c>
      <c r="BJ373" s="18" t="s">
        <v>79</v>
      </c>
      <c r="BK373" s="190">
        <f>ROUND(I373*H373,2)</f>
        <v>0</v>
      </c>
      <c r="BL373" s="18" t="s">
        <v>184</v>
      </c>
      <c r="BM373" s="189" t="s">
        <v>2506</v>
      </c>
    </row>
    <row r="374" spans="2:63" s="11" customFormat="1" ht="25.9" customHeight="1">
      <c r="B374" s="164"/>
      <c r="D374" s="165" t="s">
        <v>71</v>
      </c>
      <c r="E374" s="166" t="s">
        <v>5315</v>
      </c>
      <c r="F374" s="166" t="s">
        <v>5316</v>
      </c>
      <c r="I374" s="167"/>
      <c r="J374" s="168">
        <f>BK374</f>
        <v>0</v>
      </c>
      <c r="L374" s="164"/>
      <c r="M374" s="169"/>
      <c r="N374" s="170"/>
      <c r="O374" s="170"/>
      <c r="P374" s="171">
        <f>P375</f>
        <v>0</v>
      </c>
      <c r="Q374" s="170"/>
      <c r="R374" s="171">
        <f>R375</f>
        <v>0</v>
      </c>
      <c r="S374" s="170"/>
      <c r="T374" s="172">
        <f>T375</f>
        <v>0</v>
      </c>
      <c r="AR374" s="165" t="s">
        <v>79</v>
      </c>
      <c r="AT374" s="173" t="s">
        <v>71</v>
      </c>
      <c r="AU374" s="173" t="s">
        <v>72</v>
      </c>
      <c r="AY374" s="165" t="s">
        <v>177</v>
      </c>
      <c r="BK374" s="174">
        <f>BK375</f>
        <v>0</v>
      </c>
    </row>
    <row r="375" spans="2:63" s="11" customFormat="1" ht="22.8" customHeight="1">
      <c r="B375" s="164"/>
      <c r="D375" s="165" t="s">
        <v>71</v>
      </c>
      <c r="E375" s="175" t="s">
        <v>5317</v>
      </c>
      <c r="F375" s="175" t="s">
        <v>5318</v>
      </c>
      <c r="I375" s="167"/>
      <c r="J375" s="176">
        <f>BK375</f>
        <v>0</v>
      </c>
      <c r="L375" s="164"/>
      <c r="M375" s="169"/>
      <c r="N375" s="170"/>
      <c r="O375" s="170"/>
      <c r="P375" s="171">
        <f>SUM(P376:P388)</f>
        <v>0</v>
      </c>
      <c r="Q375" s="170"/>
      <c r="R375" s="171">
        <f>SUM(R376:R388)</f>
        <v>0</v>
      </c>
      <c r="S375" s="170"/>
      <c r="T375" s="172">
        <f>SUM(T376:T388)</f>
        <v>0</v>
      </c>
      <c r="AR375" s="165" t="s">
        <v>79</v>
      </c>
      <c r="AT375" s="173" t="s">
        <v>71</v>
      </c>
      <c r="AU375" s="173" t="s">
        <v>79</v>
      </c>
      <c r="AY375" s="165" t="s">
        <v>177</v>
      </c>
      <c r="BK375" s="174">
        <f>SUM(BK376:BK388)</f>
        <v>0</v>
      </c>
    </row>
    <row r="376" spans="2:65" s="1" customFormat="1" ht="16.5" customHeight="1">
      <c r="B376" s="177"/>
      <c r="C376" s="178" t="s">
        <v>1686</v>
      </c>
      <c r="D376" s="178" t="s">
        <v>179</v>
      </c>
      <c r="E376" s="179" t="s">
        <v>5319</v>
      </c>
      <c r="F376" s="180" t="s">
        <v>5047</v>
      </c>
      <c r="G376" s="181" t="s">
        <v>3930</v>
      </c>
      <c r="H376" s="182">
        <v>1</v>
      </c>
      <c r="I376" s="183"/>
      <c r="J376" s="184">
        <f>ROUND(I376*H376,2)</f>
        <v>0</v>
      </c>
      <c r="K376" s="180" t="s">
        <v>3</v>
      </c>
      <c r="L376" s="37"/>
      <c r="M376" s="185" t="s">
        <v>3</v>
      </c>
      <c r="N376" s="186" t="s">
        <v>43</v>
      </c>
      <c r="O376" s="70"/>
      <c r="P376" s="187">
        <f>O376*H376</f>
        <v>0</v>
      </c>
      <c r="Q376" s="187">
        <v>0</v>
      </c>
      <c r="R376" s="187">
        <f>Q376*H376</f>
        <v>0</v>
      </c>
      <c r="S376" s="187">
        <v>0</v>
      </c>
      <c r="T376" s="188">
        <f>S376*H376</f>
        <v>0</v>
      </c>
      <c r="AR376" s="189" t="s">
        <v>184</v>
      </c>
      <c r="AT376" s="189" t="s">
        <v>179</v>
      </c>
      <c r="AU376" s="189" t="s">
        <v>81</v>
      </c>
      <c r="AY376" s="18" t="s">
        <v>177</v>
      </c>
      <c r="BE376" s="190">
        <f>IF(N376="základní",J376,0)</f>
        <v>0</v>
      </c>
      <c r="BF376" s="190">
        <f>IF(N376="snížená",J376,0)</f>
        <v>0</v>
      </c>
      <c r="BG376" s="190">
        <f>IF(N376="zákl. přenesená",J376,0)</f>
        <v>0</v>
      </c>
      <c r="BH376" s="190">
        <f>IF(N376="sníž. přenesená",J376,0)</f>
        <v>0</v>
      </c>
      <c r="BI376" s="190">
        <f>IF(N376="nulová",J376,0)</f>
        <v>0</v>
      </c>
      <c r="BJ376" s="18" t="s">
        <v>79</v>
      </c>
      <c r="BK376" s="190">
        <f>ROUND(I376*H376,2)</f>
        <v>0</v>
      </c>
      <c r="BL376" s="18" t="s">
        <v>184</v>
      </c>
      <c r="BM376" s="189" t="s">
        <v>2514</v>
      </c>
    </row>
    <row r="377" spans="2:47" s="1" customFormat="1" ht="12">
      <c r="B377" s="37"/>
      <c r="D377" s="191" t="s">
        <v>3757</v>
      </c>
      <c r="F377" s="192" t="s">
        <v>4976</v>
      </c>
      <c r="I377" s="122"/>
      <c r="L377" s="37"/>
      <c r="M377" s="193"/>
      <c r="N377" s="70"/>
      <c r="O377" s="70"/>
      <c r="P377" s="70"/>
      <c r="Q377" s="70"/>
      <c r="R377" s="70"/>
      <c r="S377" s="70"/>
      <c r="T377" s="71"/>
      <c r="AT377" s="18" t="s">
        <v>3757</v>
      </c>
      <c r="AU377" s="18" t="s">
        <v>81</v>
      </c>
    </row>
    <row r="378" spans="2:65" s="1" customFormat="1" ht="16.5" customHeight="1">
      <c r="B378" s="177"/>
      <c r="C378" s="178" t="s">
        <v>1690</v>
      </c>
      <c r="D378" s="178" t="s">
        <v>179</v>
      </c>
      <c r="E378" s="179" t="s">
        <v>5320</v>
      </c>
      <c r="F378" s="180" t="s">
        <v>4978</v>
      </c>
      <c r="G378" s="181" t="s">
        <v>3930</v>
      </c>
      <c r="H378" s="182">
        <v>2</v>
      </c>
      <c r="I378" s="183"/>
      <c r="J378" s="184">
        <f>ROUND(I378*H378,2)</f>
        <v>0</v>
      </c>
      <c r="K378" s="180" t="s">
        <v>3</v>
      </c>
      <c r="L378" s="37"/>
      <c r="M378" s="185" t="s">
        <v>3</v>
      </c>
      <c r="N378" s="186" t="s">
        <v>43</v>
      </c>
      <c r="O378" s="70"/>
      <c r="P378" s="187">
        <f>O378*H378</f>
        <v>0</v>
      </c>
      <c r="Q378" s="187">
        <v>0</v>
      </c>
      <c r="R378" s="187">
        <f>Q378*H378</f>
        <v>0</v>
      </c>
      <c r="S378" s="187">
        <v>0</v>
      </c>
      <c r="T378" s="188">
        <f>S378*H378</f>
        <v>0</v>
      </c>
      <c r="AR378" s="189" t="s">
        <v>184</v>
      </c>
      <c r="AT378" s="189" t="s">
        <v>179</v>
      </c>
      <c r="AU378" s="189" t="s">
        <v>81</v>
      </c>
      <c r="AY378" s="18" t="s">
        <v>177</v>
      </c>
      <c r="BE378" s="190">
        <f>IF(N378="základní",J378,0)</f>
        <v>0</v>
      </c>
      <c r="BF378" s="190">
        <f>IF(N378="snížená",J378,0)</f>
        <v>0</v>
      </c>
      <c r="BG378" s="190">
        <f>IF(N378="zákl. přenesená",J378,0)</f>
        <v>0</v>
      </c>
      <c r="BH378" s="190">
        <f>IF(N378="sníž. přenesená",J378,0)</f>
        <v>0</v>
      </c>
      <c r="BI378" s="190">
        <f>IF(N378="nulová",J378,0)</f>
        <v>0</v>
      </c>
      <c r="BJ378" s="18" t="s">
        <v>79</v>
      </c>
      <c r="BK378" s="190">
        <f>ROUND(I378*H378,2)</f>
        <v>0</v>
      </c>
      <c r="BL378" s="18" t="s">
        <v>184</v>
      </c>
      <c r="BM378" s="189" t="s">
        <v>2522</v>
      </c>
    </row>
    <row r="379" spans="2:47" s="1" customFormat="1" ht="12">
      <c r="B379" s="37"/>
      <c r="D379" s="191" t="s">
        <v>3757</v>
      </c>
      <c r="F379" s="192" t="s">
        <v>4979</v>
      </c>
      <c r="I379" s="122"/>
      <c r="L379" s="37"/>
      <c r="M379" s="193"/>
      <c r="N379" s="70"/>
      <c r="O379" s="70"/>
      <c r="P379" s="70"/>
      <c r="Q379" s="70"/>
      <c r="R379" s="70"/>
      <c r="S379" s="70"/>
      <c r="T379" s="71"/>
      <c r="AT379" s="18" t="s">
        <v>3757</v>
      </c>
      <c r="AU379" s="18" t="s">
        <v>81</v>
      </c>
    </row>
    <row r="380" spans="2:65" s="1" customFormat="1" ht="16.5" customHeight="1">
      <c r="B380" s="177"/>
      <c r="C380" s="178" t="s">
        <v>1694</v>
      </c>
      <c r="D380" s="178" t="s">
        <v>179</v>
      </c>
      <c r="E380" s="179" t="s">
        <v>5321</v>
      </c>
      <c r="F380" s="180" t="s">
        <v>4981</v>
      </c>
      <c r="G380" s="181" t="s">
        <v>3930</v>
      </c>
      <c r="H380" s="182">
        <v>5</v>
      </c>
      <c r="I380" s="183"/>
      <c r="J380" s="184">
        <f>ROUND(I380*H380,2)</f>
        <v>0</v>
      </c>
      <c r="K380" s="180" t="s">
        <v>3</v>
      </c>
      <c r="L380" s="37"/>
      <c r="M380" s="185" t="s">
        <v>3</v>
      </c>
      <c r="N380" s="186" t="s">
        <v>43</v>
      </c>
      <c r="O380" s="70"/>
      <c r="P380" s="187">
        <f>O380*H380</f>
        <v>0</v>
      </c>
      <c r="Q380" s="187">
        <v>0</v>
      </c>
      <c r="R380" s="187">
        <f>Q380*H380</f>
        <v>0</v>
      </c>
      <c r="S380" s="187">
        <v>0</v>
      </c>
      <c r="T380" s="188">
        <f>S380*H380</f>
        <v>0</v>
      </c>
      <c r="AR380" s="189" t="s">
        <v>184</v>
      </c>
      <c r="AT380" s="189" t="s">
        <v>179</v>
      </c>
      <c r="AU380" s="189" t="s">
        <v>81</v>
      </c>
      <c r="AY380" s="18" t="s">
        <v>177</v>
      </c>
      <c r="BE380" s="190">
        <f>IF(N380="základní",J380,0)</f>
        <v>0</v>
      </c>
      <c r="BF380" s="190">
        <f>IF(N380="snížená",J380,0)</f>
        <v>0</v>
      </c>
      <c r="BG380" s="190">
        <f>IF(N380="zákl. přenesená",J380,0)</f>
        <v>0</v>
      </c>
      <c r="BH380" s="190">
        <f>IF(N380="sníž. přenesená",J380,0)</f>
        <v>0</v>
      </c>
      <c r="BI380" s="190">
        <f>IF(N380="nulová",J380,0)</f>
        <v>0</v>
      </c>
      <c r="BJ380" s="18" t="s">
        <v>79</v>
      </c>
      <c r="BK380" s="190">
        <f>ROUND(I380*H380,2)</f>
        <v>0</v>
      </c>
      <c r="BL380" s="18" t="s">
        <v>184</v>
      </c>
      <c r="BM380" s="189" t="s">
        <v>2530</v>
      </c>
    </row>
    <row r="381" spans="2:47" s="1" customFormat="1" ht="12">
      <c r="B381" s="37"/>
      <c r="D381" s="191" t="s">
        <v>3757</v>
      </c>
      <c r="F381" s="192" t="s">
        <v>4979</v>
      </c>
      <c r="I381" s="122"/>
      <c r="L381" s="37"/>
      <c r="M381" s="193"/>
      <c r="N381" s="70"/>
      <c r="O381" s="70"/>
      <c r="P381" s="70"/>
      <c r="Q381" s="70"/>
      <c r="R381" s="70"/>
      <c r="S381" s="70"/>
      <c r="T381" s="71"/>
      <c r="AT381" s="18" t="s">
        <v>3757</v>
      </c>
      <c r="AU381" s="18" t="s">
        <v>81</v>
      </c>
    </row>
    <row r="382" spans="2:65" s="1" customFormat="1" ht="16.5" customHeight="1">
      <c r="B382" s="177"/>
      <c r="C382" s="178" t="s">
        <v>1699</v>
      </c>
      <c r="D382" s="178" t="s">
        <v>179</v>
      </c>
      <c r="E382" s="179" t="s">
        <v>5322</v>
      </c>
      <c r="F382" s="180" t="s">
        <v>5006</v>
      </c>
      <c r="G382" s="181" t="s">
        <v>3</v>
      </c>
      <c r="H382" s="182">
        <v>0</v>
      </c>
      <c r="I382" s="183"/>
      <c r="J382" s="184">
        <f>ROUND(I382*H382,2)</f>
        <v>0</v>
      </c>
      <c r="K382" s="180" t="s">
        <v>3</v>
      </c>
      <c r="L382" s="37"/>
      <c r="M382" s="185" t="s">
        <v>3</v>
      </c>
      <c r="N382" s="186" t="s">
        <v>43</v>
      </c>
      <c r="O382" s="70"/>
      <c r="P382" s="187">
        <f>O382*H382</f>
        <v>0</v>
      </c>
      <c r="Q382" s="187">
        <v>0</v>
      </c>
      <c r="R382" s="187">
        <f>Q382*H382</f>
        <v>0</v>
      </c>
      <c r="S382" s="187">
        <v>0</v>
      </c>
      <c r="T382" s="188">
        <f>S382*H382</f>
        <v>0</v>
      </c>
      <c r="AR382" s="189" t="s">
        <v>184</v>
      </c>
      <c r="AT382" s="189" t="s">
        <v>179</v>
      </c>
      <c r="AU382" s="189" t="s">
        <v>81</v>
      </c>
      <c r="AY382" s="18" t="s">
        <v>177</v>
      </c>
      <c r="BE382" s="190">
        <f>IF(N382="základní",J382,0)</f>
        <v>0</v>
      </c>
      <c r="BF382" s="190">
        <f>IF(N382="snížená",J382,0)</f>
        <v>0</v>
      </c>
      <c r="BG382" s="190">
        <f>IF(N382="zákl. přenesená",J382,0)</f>
        <v>0</v>
      </c>
      <c r="BH382" s="190">
        <f>IF(N382="sníž. přenesená",J382,0)</f>
        <v>0</v>
      </c>
      <c r="BI382" s="190">
        <f>IF(N382="nulová",J382,0)</f>
        <v>0</v>
      </c>
      <c r="BJ382" s="18" t="s">
        <v>79</v>
      </c>
      <c r="BK382" s="190">
        <f>ROUND(I382*H382,2)</f>
        <v>0</v>
      </c>
      <c r="BL382" s="18" t="s">
        <v>184</v>
      </c>
      <c r="BM382" s="189" t="s">
        <v>2538</v>
      </c>
    </row>
    <row r="383" spans="2:65" s="1" customFormat="1" ht="16.5" customHeight="1">
      <c r="B383" s="177"/>
      <c r="C383" s="178" t="s">
        <v>1704</v>
      </c>
      <c r="D383" s="178" t="s">
        <v>179</v>
      </c>
      <c r="E383" s="179" t="s">
        <v>5323</v>
      </c>
      <c r="F383" s="180" t="s">
        <v>5324</v>
      </c>
      <c r="G383" s="181" t="s">
        <v>494</v>
      </c>
      <c r="H383" s="182">
        <v>2</v>
      </c>
      <c r="I383" s="183"/>
      <c r="J383" s="184">
        <f>ROUND(I383*H383,2)</f>
        <v>0</v>
      </c>
      <c r="K383" s="180" t="s">
        <v>3</v>
      </c>
      <c r="L383" s="37"/>
      <c r="M383" s="185" t="s">
        <v>3</v>
      </c>
      <c r="N383" s="186" t="s">
        <v>43</v>
      </c>
      <c r="O383" s="70"/>
      <c r="P383" s="187">
        <f>O383*H383</f>
        <v>0</v>
      </c>
      <c r="Q383" s="187">
        <v>0</v>
      </c>
      <c r="R383" s="187">
        <f>Q383*H383</f>
        <v>0</v>
      </c>
      <c r="S383" s="187">
        <v>0</v>
      </c>
      <c r="T383" s="188">
        <f>S383*H383</f>
        <v>0</v>
      </c>
      <c r="AR383" s="189" t="s">
        <v>184</v>
      </c>
      <c r="AT383" s="189" t="s">
        <v>179</v>
      </c>
      <c r="AU383" s="189" t="s">
        <v>81</v>
      </c>
      <c r="AY383" s="18" t="s">
        <v>177</v>
      </c>
      <c r="BE383" s="190">
        <f>IF(N383="základní",J383,0)</f>
        <v>0</v>
      </c>
      <c r="BF383" s="190">
        <f>IF(N383="snížená",J383,0)</f>
        <v>0</v>
      </c>
      <c r="BG383" s="190">
        <f>IF(N383="zákl. přenesená",J383,0)</f>
        <v>0</v>
      </c>
      <c r="BH383" s="190">
        <f>IF(N383="sníž. přenesená",J383,0)</f>
        <v>0</v>
      </c>
      <c r="BI383" s="190">
        <f>IF(N383="nulová",J383,0)</f>
        <v>0</v>
      </c>
      <c r="BJ383" s="18" t="s">
        <v>79</v>
      </c>
      <c r="BK383" s="190">
        <f>ROUND(I383*H383,2)</f>
        <v>0</v>
      </c>
      <c r="BL383" s="18" t="s">
        <v>184</v>
      </c>
      <c r="BM383" s="189" t="s">
        <v>2546</v>
      </c>
    </row>
    <row r="384" spans="2:65" s="1" customFormat="1" ht="16.5" customHeight="1">
      <c r="B384" s="177"/>
      <c r="C384" s="178" t="s">
        <v>1711</v>
      </c>
      <c r="D384" s="178" t="s">
        <v>179</v>
      </c>
      <c r="E384" s="179" t="s">
        <v>5325</v>
      </c>
      <c r="F384" s="180" t="s">
        <v>5077</v>
      </c>
      <c r="G384" s="181" t="s">
        <v>494</v>
      </c>
      <c r="H384" s="182">
        <v>3</v>
      </c>
      <c r="I384" s="183"/>
      <c r="J384" s="184">
        <f>ROUND(I384*H384,2)</f>
        <v>0</v>
      </c>
      <c r="K384" s="180" t="s">
        <v>3</v>
      </c>
      <c r="L384" s="37"/>
      <c r="M384" s="185" t="s">
        <v>3</v>
      </c>
      <c r="N384" s="186" t="s">
        <v>43</v>
      </c>
      <c r="O384" s="70"/>
      <c r="P384" s="187">
        <f>O384*H384</f>
        <v>0</v>
      </c>
      <c r="Q384" s="187">
        <v>0</v>
      </c>
      <c r="R384" s="187">
        <f>Q384*H384</f>
        <v>0</v>
      </c>
      <c r="S384" s="187">
        <v>0</v>
      </c>
      <c r="T384" s="188">
        <f>S384*H384</f>
        <v>0</v>
      </c>
      <c r="AR384" s="189" t="s">
        <v>184</v>
      </c>
      <c r="AT384" s="189" t="s">
        <v>179</v>
      </c>
      <c r="AU384" s="189" t="s">
        <v>81</v>
      </c>
      <c r="AY384" s="18" t="s">
        <v>177</v>
      </c>
      <c r="BE384" s="190">
        <f>IF(N384="základní",J384,0)</f>
        <v>0</v>
      </c>
      <c r="BF384" s="190">
        <f>IF(N384="snížená",J384,0)</f>
        <v>0</v>
      </c>
      <c r="BG384" s="190">
        <f>IF(N384="zákl. přenesená",J384,0)</f>
        <v>0</v>
      </c>
      <c r="BH384" s="190">
        <f>IF(N384="sníž. přenesená",J384,0)</f>
        <v>0</v>
      </c>
      <c r="BI384" s="190">
        <f>IF(N384="nulová",J384,0)</f>
        <v>0</v>
      </c>
      <c r="BJ384" s="18" t="s">
        <v>79</v>
      </c>
      <c r="BK384" s="190">
        <f>ROUND(I384*H384,2)</f>
        <v>0</v>
      </c>
      <c r="BL384" s="18" t="s">
        <v>184</v>
      </c>
      <c r="BM384" s="189" t="s">
        <v>2554</v>
      </c>
    </row>
    <row r="385" spans="2:65" s="1" customFormat="1" ht="16.5" customHeight="1">
      <c r="B385" s="177"/>
      <c r="C385" s="178" t="s">
        <v>1720</v>
      </c>
      <c r="D385" s="178" t="s">
        <v>179</v>
      </c>
      <c r="E385" s="179" t="s">
        <v>5326</v>
      </c>
      <c r="F385" s="180" t="s">
        <v>5327</v>
      </c>
      <c r="G385" s="181" t="s">
        <v>494</v>
      </c>
      <c r="H385" s="182">
        <v>8</v>
      </c>
      <c r="I385" s="183"/>
      <c r="J385" s="184">
        <f>ROUND(I385*H385,2)</f>
        <v>0</v>
      </c>
      <c r="K385" s="180" t="s">
        <v>3</v>
      </c>
      <c r="L385" s="37"/>
      <c r="M385" s="185" t="s">
        <v>3</v>
      </c>
      <c r="N385" s="186" t="s">
        <v>43</v>
      </c>
      <c r="O385" s="70"/>
      <c r="P385" s="187">
        <f>O385*H385</f>
        <v>0</v>
      </c>
      <c r="Q385" s="187">
        <v>0</v>
      </c>
      <c r="R385" s="187">
        <f>Q385*H385</f>
        <v>0</v>
      </c>
      <c r="S385" s="187">
        <v>0</v>
      </c>
      <c r="T385" s="188">
        <f>S385*H385</f>
        <v>0</v>
      </c>
      <c r="AR385" s="189" t="s">
        <v>184</v>
      </c>
      <c r="AT385" s="189" t="s">
        <v>179</v>
      </c>
      <c r="AU385" s="189" t="s">
        <v>81</v>
      </c>
      <c r="AY385" s="18" t="s">
        <v>177</v>
      </c>
      <c r="BE385" s="190">
        <f>IF(N385="základní",J385,0)</f>
        <v>0</v>
      </c>
      <c r="BF385" s="190">
        <f>IF(N385="snížená",J385,0)</f>
        <v>0</v>
      </c>
      <c r="BG385" s="190">
        <f>IF(N385="zákl. přenesená",J385,0)</f>
        <v>0</v>
      </c>
      <c r="BH385" s="190">
        <f>IF(N385="sníž. přenesená",J385,0)</f>
        <v>0</v>
      </c>
      <c r="BI385" s="190">
        <f>IF(N385="nulová",J385,0)</f>
        <v>0</v>
      </c>
      <c r="BJ385" s="18" t="s">
        <v>79</v>
      </c>
      <c r="BK385" s="190">
        <f>ROUND(I385*H385,2)</f>
        <v>0</v>
      </c>
      <c r="BL385" s="18" t="s">
        <v>184</v>
      </c>
      <c r="BM385" s="189" t="s">
        <v>2562</v>
      </c>
    </row>
    <row r="386" spans="2:65" s="1" customFormat="1" ht="24" customHeight="1">
      <c r="B386" s="177"/>
      <c r="C386" s="178" t="s">
        <v>1725</v>
      </c>
      <c r="D386" s="178" t="s">
        <v>179</v>
      </c>
      <c r="E386" s="179" t="s">
        <v>5328</v>
      </c>
      <c r="F386" s="180" t="s">
        <v>5014</v>
      </c>
      <c r="G386" s="181" t="s">
        <v>3</v>
      </c>
      <c r="H386" s="182">
        <v>0</v>
      </c>
      <c r="I386" s="183"/>
      <c r="J386" s="184">
        <f>ROUND(I386*H386,2)</f>
        <v>0</v>
      </c>
      <c r="K386" s="180" t="s">
        <v>3</v>
      </c>
      <c r="L386" s="37"/>
      <c r="M386" s="185" t="s">
        <v>3</v>
      </c>
      <c r="N386" s="186" t="s">
        <v>43</v>
      </c>
      <c r="O386" s="70"/>
      <c r="P386" s="187">
        <f>O386*H386</f>
        <v>0</v>
      </c>
      <c r="Q386" s="187">
        <v>0</v>
      </c>
      <c r="R386" s="187">
        <f>Q386*H386</f>
        <v>0</v>
      </c>
      <c r="S386" s="187">
        <v>0</v>
      </c>
      <c r="T386" s="188">
        <f>S386*H386</f>
        <v>0</v>
      </c>
      <c r="AR386" s="189" t="s">
        <v>184</v>
      </c>
      <c r="AT386" s="189" t="s">
        <v>179</v>
      </c>
      <c r="AU386" s="189" t="s">
        <v>81</v>
      </c>
      <c r="AY386" s="18" t="s">
        <v>177</v>
      </c>
      <c r="BE386" s="190">
        <f>IF(N386="základní",J386,0)</f>
        <v>0</v>
      </c>
      <c r="BF386" s="190">
        <f>IF(N386="snížená",J386,0)</f>
        <v>0</v>
      </c>
      <c r="BG386" s="190">
        <f>IF(N386="zákl. přenesená",J386,0)</f>
        <v>0</v>
      </c>
      <c r="BH386" s="190">
        <f>IF(N386="sníž. přenesená",J386,0)</f>
        <v>0</v>
      </c>
      <c r="BI386" s="190">
        <f>IF(N386="nulová",J386,0)</f>
        <v>0</v>
      </c>
      <c r="BJ386" s="18" t="s">
        <v>79</v>
      </c>
      <c r="BK386" s="190">
        <f>ROUND(I386*H386,2)</f>
        <v>0</v>
      </c>
      <c r="BL386" s="18" t="s">
        <v>184</v>
      </c>
      <c r="BM386" s="189" t="s">
        <v>2570</v>
      </c>
    </row>
    <row r="387" spans="2:65" s="1" customFormat="1" ht="16.5" customHeight="1">
      <c r="B387" s="177"/>
      <c r="C387" s="178" t="s">
        <v>1730</v>
      </c>
      <c r="D387" s="178" t="s">
        <v>179</v>
      </c>
      <c r="E387" s="179" t="s">
        <v>5329</v>
      </c>
      <c r="F387" s="180" t="s">
        <v>5330</v>
      </c>
      <c r="G387" s="181" t="s">
        <v>494</v>
      </c>
      <c r="H387" s="182">
        <v>30</v>
      </c>
      <c r="I387" s="183"/>
      <c r="J387" s="184">
        <f>ROUND(I387*H387,2)</f>
        <v>0</v>
      </c>
      <c r="K387" s="180" t="s">
        <v>3</v>
      </c>
      <c r="L387" s="37"/>
      <c r="M387" s="185" t="s">
        <v>3</v>
      </c>
      <c r="N387" s="186" t="s">
        <v>43</v>
      </c>
      <c r="O387" s="70"/>
      <c r="P387" s="187">
        <f>O387*H387</f>
        <v>0</v>
      </c>
      <c r="Q387" s="187">
        <v>0</v>
      </c>
      <c r="R387" s="187">
        <f>Q387*H387</f>
        <v>0</v>
      </c>
      <c r="S387" s="187">
        <v>0</v>
      </c>
      <c r="T387" s="188">
        <f>S387*H387</f>
        <v>0</v>
      </c>
      <c r="AR387" s="189" t="s">
        <v>184</v>
      </c>
      <c r="AT387" s="189" t="s">
        <v>179</v>
      </c>
      <c r="AU387" s="189" t="s">
        <v>81</v>
      </c>
      <c r="AY387" s="18" t="s">
        <v>177</v>
      </c>
      <c r="BE387" s="190">
        <f>IF(N387="základní",J387,0)</f>
        <v>0</v>
      </c>
      <c r="BF387" s="190">
        <f>IF(N387="snížená",J387,0)</f>
        <v>0</v>
      </c>
      <c r="BG387" s="190">
        <f>IF(N387="zákl. přenesená",J387,0)</f>
        <v>0</v>
      </c>
      <c r="BH387" s="190">
        <f>IF(N387="sníž. přenesená",J387,0)</f>
        <v>0</v>
      </c>
      <c r="BI387" s="190">
        <f>IF(N387="nulová",J387,0)</f>
        <v>0</v>
      </c>
      <c r="BJ387" s="18" t="s">
        <v>79</v>
      </c>
      <c r="BK387" s="190">
        <f>ROUND(I387*H387,2)</f>
        <v>0</v>
      </c>
      <c r="BL387" s="18" t="s">
        <v>184</v>
      </c>
      <c r="BM387" s="189" t="s">
        <v>2578</v>
      </c>
    </row>
    <row r="388" spans="2:65" s="1" customFormat="1" ht="16.5" customHeight="1">
      <c r="B388" s="177"/>
      <c r="C388" s="178" t="s">
        <v>1735</v>
      </c>
      <c r="D388" s="178" t="s">
        <v>179</v>
      </c>
      <c r="E388" s="179" t="s">
        <v>5331</v>
      </c>
      <c r="F388" s="180" t="s">
        <v>5029</v>
      </c>
      <c r="G388" s="181" t="s">
        <v>261</v>
      </c>
      <c r="H388" s="182">
        <v>3</v>
      </c>
      <c r="I388" s="183"/>
      <c r="J388" s="184">
        <f>ROUND(I388*H388,2)</f>
        <v>0</v>
      </c>
      <c r="K388" s="180" t="s">
        <v>3</v>
      </c>
      <c r="L388" s="37"/>
      <c r="M388" s="185" t="s">
        <v>3</v>
      </c>
      <c r="N388" s="186" t="s">
        <v>43</v>
      </c>
      <c r="O388" s="70"/>
      <c r="P388" s="187">
        <f>O388*H388</f>
        <v>0</v>
      </c>
      <c r="Q388" s="187">
        <v>0</v>
      </c>
      <c r="R388" s="187">
        <f>Q388*H388</f>
        <v>0</v>
      </c>
      <c r="S388" s="187">
        <v>0</v>
      </c>
      <c r="T388" s="188">
        <f>S388*H388</f>
        <v>0</v>
      </c>
      <c r="AR388" s="189" t="s">
        <v>184</v>
      </c>
      <c r="AT388" s="189" t="s">
        <v>179</v>
      </c>
      <c r="AU388" s="189" t="s">
        <v>81</v>
      </c>
      <c r="AY388" s="18" t="s">
        <v>177</v>
      </c>
      <c r="BE388" s="190">
        <f>IF(N388="základní",J388,0)</f>
        <v>0</v>
      </c>
      <c r="BF388" s="190">
        <f>IF(N388="snížená",J388,0)</f>
        <v>0</v>
      </c>
      <c r="BG388" s="190">
        <f>IF(N388="zákl. přenesená",J388,0)</f>
        <v>0</v>
      </c>
      <c r="BH388" s="190">
        <f>IF(N388="sníž. přenesená",J388,0)</f>
        <v>0</v>
      </c>
      <c r="BI388" s="190">
        <f>IF(N388="nulová",J388,0)</f>
        <v>0</v>
      </c>
      <c r="BJ388" s="18" t="s">
        <v>79</v>
      </c>
      <c r="BK388" s="190">
        <f>ROUND(I388*H388,2)</f>
        <v>0</v>
      </c>
      <c r="BL388" s="18" t="s">
        <v>184</v>
      </c>
      <c r="BM388" s="189" t="s">
        <v>2586</v>
      </c>
    </row>
    <row r="389" spans="2:63" s="11" customFormat="1" ht="25.9" customHeight="1">
      <c r="B389" s="164"/>
      <c r="D389" s="165" t="s">
        <v>71</v>
      </c>
      <c r="E389" s="166" t="s">
        <v>5332</v>
      </c>
      <c r="F389" s="166" t="s">
        <v>5333</v>
      </c>
      <c r="I389" s="167"/>
      <c r="J389" s="168">
        <f>BK389</f>
        <v>0</v>
      </c>
      <c r="L389" s="164"/>
      <c r="M389" s="169"/>
      <c r="N389" s="170"/>
      <c r="O389" s="170"/>
      <c r="P389" s="171">
        <f>P390</f>
        <v>0</v>
      </c>
      <c r="Q389" s="170"/>
      <c r="R389" s="171">
        <f>R390</f>
        <v>0</v>
      </c>
      <c r="S389" s="170"/>
      <c r="T389" s="172">
        <f>T390</f>
        <v>0</v>
      </c>
      <c r="AR389" s="165" t="s">
        <v>79</v>
      </c>
      <c r="AT389" s="173" t="s">
        <v>71</v>
      </c>
      <c r="AU389" s="173" t="s">
        <v>72</v>
      </c>
      <c r="AY389" s="165" t="s">
        <v>177</v>
      </c>
      <c r="BK389" s="174">
        <f>BK390</f>
        <v>0</v>
      </c>
    </row>
    <row r="390" spans="2:63" s="11" customFormat="1" ht="22.8" customHeight="1">
      <c r="B390" s="164"/>
      <c r="D390" s="165" t="s">
        <v>71</v>
      </c>
      <c r="E390" s="175" t="s">
        <v>5334</v>
      </c>
      <c r="F390" s="175" t="s">
        <v>5335</v>
      </c>
      <c r="I390" s="167"/>
      <c r="J390" s="176">
        <f>BK390</f>
        <v>0</v>
      </c>
      <c r="L390" s="164"/>
      <c r="M390" s="169"/>
      <c r="N390" s="170"/>
      <c r="O390" s="170"/>
      <c r="P390" s="171">
        <f>SUM(P391:P401)</f>
        <v>0</v>
      </c>
      <c r="Q390" s="170"/>
      <c r="R390" s="171">
        <f>SUM(R391:R401)</f>
        <v>0</v>
      </c>
      <c r="S390" s="170"/>
      <c r="T390" s="172">
        <f>SUM(T391:T401)</f>
        <v>0</v>
      </c>
      <c r="AR390" s="165" t="s">
        <v>79</v>
      </c>
      <c r="AT390" s="173" t="s">
        <v>71</v>
      </c>
      <c r="AU390" s="173" t="s">
        <v>79</v>
      </c>
      <c r="AY390" s="165" t="s">
        <v>177</v>
      </c>
      <c r="BK390" s="174">
        <f>SUM(BK391:BK401)</f>
        <v>0</v>
      </c>
    </row>
    <row r="391" spans="2:65" s="1" customFormat="1" ht="16.5" customHeight="1">
      <c r="B391" s="177"/>
      <c r="C391" s="178" t="s">
        <v>1740</v>
      </c>
      <c r="D391" s="178" t="s">
        <v>179</v>
      </c>
      <c r="E391" s="179" t="s">
        <v>5336</v>
      </c>
      <c r="F391" s="180" t="s">
        <v>5337</v>
      </c>
      <c r="G391" s="181" t="s">
        <v>3930</v>
      </c>
      <c r="H391" s="182">
        <v>2</v>
      </c>
      <c r="I391" s="183"/>
      <c r="J391" s="184">
        <f>ROUND(I391*H391,2)</f>
        <v>0</v>
      </c>
      <c r="K391" s="180" t="s">
        <v>3</v>
      </c>
      <c r="L391" s="37"/>
      <c r="M391" s="185" t="s">
        <v>3</v>
      </c>
      <c r="N391" s="186" t="s">
        <v>43</v>
      </c>
      <c r="O391" s="70"/>
      <c r="P391" s="187">
        <f>O391*H391</f>
        <v>0</v>
      </c>
      <c r="Q391" s="187">
        <v>0</v>
      </c>
      <c r="R391" s="187">
        <f>Q391*H391</f>
        <v>0</v>
      </c>
      <c r="S391" s="187">
        <v>0</v>
      </c>
      <c r="T391" s="188">
        <f>S391*H391</f>
        <v>0</v>
      </c>
      <c r="AR391" s="189" t="s">
        <v>184</v>
      </c>
      <c r="AT391" s="189" t="s">
        <v>179</v>
      </c>
      <c r="AU391" s="189" t="s">
        <v>81</v>
      </c>
      <c r="AY391" s="18" t="s">
        <v>177</v>
      </c>
      <c r="BE391" s="190">
        <f>IF(N391="základní",J391,0)</f>
        <v>0</v>
      </c>
      <c r="BF391" s="190">
        <f>IF(N391="snížená",J391,0)</f>
        <v>0</v>
      </c>
      <c r="BG391" s="190">
        <f>IF(N391="zákl. přenesená",J391,0)</f>
        <v>0</v>
      </c>
      <c r="BH391" s="190">
        <f>IF(N391="sníž. přenesená",J391,0)</f>
        <v>0</v>
      </c>
      <c r="BI391" s="190">
        <f>IF(N391="nulová",J391,0)</f>
        <v>0</v>
      </c>
      <c r="BJ391" s="18" t="s">
        <v>79</v>
      </c>
      <c r="BK391" s="190">
        <f>ROUND(I391*H391,2)</f>
        <v>0</v>
      </c>
      <c r="BL391" s="18" t="s">
        <v>184</v>
      </c>
      <c r="BM391" s="189" t="s">
        <v>2594</v>
      </c>
    </row>
    <row r="392" spans="2:47" s="1" customFormat="1" ht="12">
      <c r="B392" s="37"/>
      <c r="D392" s="191" t="s">
        <v>3757</v>
      </c>
      <c r="F392" s="192" t="s">
        <v>5338</v>
      </c>
      <c r="I392" s="122"/>
      <c r="L392" s="37"/>
      <c r="M392" s="193"/>
      <c r="N392" s="70"/>
      <c r="O392" s="70"/>
      <c r="P392" s="70"/>
      <c r="Q392" s="70"/>
      <c r="R392" s="70"/>
      <c r="S392" s="70"/>
      <c r="T392" s="71"/>
      <c r="AT392" s="18" t="s">
        <v>3757</v>
      </c>
      <c r="AU392" s="18" t="s">
        <v>81</v>
      </c>
    </row>
    <row r="393" spans="2:65" s="1" customFormat="1" ht="16.5" customHeight="1">
      <c r="B393" s="177"/>
      <c r="C393" s="178" t="s">
        <v>1742</v>
      </c>
      <c r="D393" s="178" t="s">
        <v>179</v>
      </c>
      <c r="E393" s="179" t="s">
        <v>5339</v>
      </c>
      <c r="F393" s="180" t="s">
        <v>5340</v>
      </c>
      <c r="G393" s="181" t="s">
        <v>3930</v>
      </c>
      <c r="H393" s="182">
        <v>1</v>
      </c>
      <c r="I393" s="183"/>
      <c r="J393" s="184">
        <f>ROUND(I393*H393,2)</f>
        <v>0</v>
      </c>
      <c r="K393" s="180" t="s">
        <v>3</v>
      </c>
      <c r="L393" s="37"/>
      <c r="M393" s="185" t="s">
        <v>3</v>
      </c>
      <c r="N393" s="186" t="s">
        <v>43</v>
      </c>
      <c r="O393" s="70"/>
      <c r="P393" s="187">
        <f>O393*H393</f>
        <v>0</v>
      </c>
      <c r="Q393" s="187">
        <v>0</v>
      </c>
      <c r="R393" s="187">
        <f>Q393*H393</f>
        <v>0</v>
      </c>
      <c r="S393" s="187">
        <v>0</v>
      </c>
      <c r="T393" s="188">
        <f>S393*H393</f>
        <v>0</v>
      </c>
      <c r="AR393" s="189" t="s">
        <v>184</v>
      </c>
      <c r="AT393" s="189" t="s">
        <v>179</v>
      </c>
      <c r="AU393" s="189" t="s">
        <v>81</v>
      </c>
      <c r="AY393" s="18" t="s">
        <v>177</v>
      </c>
      <c r="BE393" s="190">
        <f>IF(N393="základní",J393,0)</f>
        <v>0</v>
      </c>
      <c r="BF393" s="190">
        <f>IF(N393="snížená",J393,0)</f>
        <v>0</v>
      </c>
      <c r="BG393" s="190">
        <f>IF(N393="zákl. přenesená",J393,0)</f>
        <v>0</v>
      </c>
      <c r="BH393" s="190">
        <f>IF(N393="sníž. přenesená",J393,0)</f>
        <v>0</v>
      </c>
      <c r="BI393" s="190">
        <f>IF(N393="nulová",J393,0)</f>
        <v>0</v>
      </c>
      <c r="BJ393" s="18" t="s">
        <v>79</v>
      </c>
      <c r="BK393" s="190">
        <f>ROUND(I393*H393,2)</f>
        <v>0</v>
      </c>
      <c r="BL393" s="18" t="s">
        <v>184</v>
      </c>
      <c r="BM393" s="189" t="s">
        <v>2602</v>
      </c>
    </row>
    <row r="394" spans="2:47" s="1" customFormat="1" ht="12">
      <c r="B394" s="37"/>
      <c r="D394" s="191" t="s">
        <v>3757</v>
      </c>
      <c r="F394" s="192" t="s">
        <v>5338</v>
      </c>
      <c r="I394" s="122"/>
      <c r="L394" s="37"/>
      <c r="M394" s="193"/>
      <c r="N394" s="70"/>
      <c r="O394" s="70"/>
      <c r="P394" s="70"/>
      <c r="Q394" s="70"/>
      <c r="R394" s="70"/>
      <c r="S394" s="70"/>
      <c r="T394" s="71"/>
      <c r="AT394" s="18" t="s">
        <v>3757</v>
      </c>
      <c r="AU394" s="18" t="s">
        <v>81</v>
      </c>
    </row>
    <row r="395" spans="2:65" s="1" customFormat="1" ht="16.5" customHeight="1">
      <c r="B395" s="177"/>
      <c r="C395" s="178" t="s">
        <v>1746</v>
      </c>
      <c r="D395" s="178" t="s">
        <v>179</v>
      </c>
      <c r="E395" s="179" t="s">
        <v>5341</v>
      </c>
      <c r="F395" s="180" t="s">
        <v>5342</v>
      </c>
      <c r="G395" s="181" t="s">
        <v>3930</v>
      </c>
      <c r="H395" s="182">
        <v>1</v>
      </c>
      <c r="I395" s="183"/>
      <c r="J395" s="184">
        <f>ROUND(I395*H395,2)</f>
        <v>0</v>
      </c>
      <c r="K395" s="180" t="s">
        <v>3</v>
      </c>
      <c r="L395" s="37"/>
      <c r="M395" s="185" t="s">
        <v>3</v>
      </c>
      <c r="N395" s="186" t="s">
        <v>43</v>
      </c>
      <c r="O395" s="70"/>
      <c r="P395" s="187">
        <f>O395*H395</f>
        <v>0</v>
      </c>
      <c r="Q395" s="187">
        <v>0</v>
      </c>
      <c r="R395" s="187">
        <f>Q395*H395</f>
        <v>0</v>
      </c>
      <c r="S395" s="187">
        <v>0</v>
      </c>
      <c r="T395" s="188">
        <f>S395*H395</f>
        <v>0</v>
      </c>
      <c r="AR395" s="189" t="s">
        <v>184</v>
      </c>
      <c r="AT395" s="189" t="s">
        <v>179</v>
      </c>
      <c r="AU395" s="189" t="s">
        <v>81</v>
      </c>
      <c r="AY395" s="18" t="s">
        <v>177</v>
      </c>
      <c r="BE395" s="190">
        <f>IF(N395="základní",J395,0)</f>
        <v>0</v>
      </c>
      <c r="BF395" s="190">
        <f>IF(N395="snížená",J395,0)</f>
        <v>0</v>
      </c>
      <c r="BG395" s="190">
        <f>IF(N395="zákl. přenesená",J395,0)</f>
        <v>0</v>
      </c>
      <c r="BH395" s="190">
        <f>IF(N395="sníž. přenesená",J395,0)</f>
        <v>0</v>
      </c>
      <c r="BI395" s="190">
        <f>IF(N395="nulová",J395,0)</f>
        <v>0</v>
      </c>
      <c r="BJ395" s="18" t="s">
        <v>79</v>
      </c>
      <c r="BK395" s="190">
        <f>ROUND(I395*H395,2)</f>
        <v>0</v>
      </c>
      <c r="BL395" s="18" t="s">
        <v>184</v>
      </c>
      <c r="BM395" s="189" t="s">
        <v>2610</v>
      </c>
    </row>
    <row r="396" spans="2:47" s="1" customFormat="1" ht="12">
      <c r="B396" s="37"/>
      <c r="D396" s="191" t="s">
        <v>3757</v>
      </c>
      <c r="F396" s="192" t="s">
        <v>5302</v>
      </c>
      <c r="I396" s="122"/>
      <c r="L396" s="37"/>
      <c r="M396" s="193"/>
      <c r="N396" s="70"/>
      <c r="O396" s="70"/>
      <c r="P396" s="70"/>
      <c r="Q396" s="70"/>
      <c r="R396" s="70"/>
      <c r="S396" s="70"/>
      <c r="T396" s="71"/>
      <c r="AT396" s="18" t="s">
        <v>3757</v>
      </c>
      <c r="AU396" s="18" t="s">
        <v>81</v>
      </c>
    </row>
    <row r="397" spans="2:65" s="1" customFormat="1" ht="16.5" customHeight="1">
      <c r="B397" s="177"/>
      <c r="C397" s="178" t="s">
        <v>1750</v>
      </c>
      <c r="D397" s="178" t="s">
        <v>179</v>
      </c>
      <c r="E397" s="179" t="s">
        <v>5343</v>
      </c>
      <c r="F397" s="180" t="s">
        <v>5301</v>
      </c>
      <c r="G397" s="181" t="s">
        <v>3930</v>
      </c>
      <c r="H397" s="182">
        <v>1</v>
      </c>
      <c r="I397" s="183"/>
      <c r="J397" s="184">
        <f>ROUND(I397*H397,2)</f>
        <v>0</v>
      </c>
      <c r="K397" s="180" t="s">
        <v>3</v>
      </c>
      <c r="L397" s="37"/>
      <c r="M397" s="185" t="s">
        <v>3</v>
      </c>
      <c r="N397" s="186" t="s">
        <v>43</v>
      </c>
      <c r="O397" s="70"/>
      <c r="P397" s="187">
        <f>O397*H397</f>
        <v>0</v>
      </c>
      <c r="Q397" s="187">
        <v>0</v>
      </c>
      <c r="R397" s="187">
        <f>Q397*H397</f>
        <v>0</v>
      </c>
      <c r="S397" s="187">
        <v>0</v>
      </c>
      <c r="T397" s="188">
        <f>S397*H397</f>
        <v>0</v>
      </c>
      <c r="AR397" s="189" t="s">
        <v>184</v>
      </c>
      <c r="AT397" s="189" t="s">
        <v>179</v>
      </c>
      <c r="AU397" s="189" t="s">
        <v>81</v>
      </c>
      <c r="AY397" s="18" t="s">
        <v>177</v>
      </c>
      <c r="BE397" s="190">
        <f>IF(N397="základní",J397,0)</f>
        <v>0</v>
      </c>
      <c r="BF397" s="190">
        <f>IF(N397="snížená",J397,0)</f>
        <v>0</v>
      </c>
      <c r="BG397" s="190">
        <f>IF(N397="zákl. přenesená",J397,0)</f>
        <v>0</v>
      </c>
      <c r="BH397" s="190">
        <f>IF(N397="sníž. přenesená",J397,0)</f>
        <v>0</v>
      </c>
      <c r="BI397" s="190">
        <f>IF(N397="nulová",J397,0)</f>
        <v>0</v>
      </c>
      <c r="BJ397" s="18" t="s">
        <v>79</v>
      </c>
      <c r="BK397" s="190">
        <f>ROUND(I397*H397,2)</f>
        <v>0</v>
      </c>
      <c r="BL397" s="18" t="s">
        <v>184</v>
      </c>
      <c r="BM397" s="189" t="s">
        <v>2618</v>
      </c>
    </row>
    <row r="398" spans="2:47" s="1" customFormat="1" ht="12">
      <c r="B398" s="37"/>
      <c r="D398" s="191" t="s">
        <v>3757</v>
      </c>
      <c r="F398" s="192" t="s">
        <v>5302</v>
      </c>
      <c r="I398" s="122"/>
      <c r="L398" s="37"/>
      <c r="M398" s="193"/>
      <c r="N398" s="70"/>
      <c r="O398" s="70"/>
      <c r="P398" s="70"/>
      <c r="Q398" s="70"/>
      <c r="R398" s="70"/>
      <c r="S398" s="70"/>
      <c r="T398" s="71"/>
      <c r="AT398" s="18" t="s">
        <v>3757</v>
      </c>
      <c r="AU398" s="18" t="s">
        <v>81</v>
      </c>
    </row>
    <row r="399" spans="2:65" s="1" customFormat="1" ht="16.5" customHeight="1">
      <c r="B399" s="177"/>
      <c r="C399" s="178" t="s">
        <v>1759</v>
      </c>
      <c r="D399" s="178" t="s">
        <v>179</v>
      </c>
      <c r="E399" s="179" t="s">
        <v>5344</v>
      </c>
      <c r="F399" s="180" t="s">
        <v>5345</v>
      </c>
      <c r="G399" s="181" t="s">
        <v>3930</v>
      </c>
      <c r="H399" s="182">
        <v>1</v>
      </c>
      <c r="I399" s="183"/>
      <c r="J399" s="184">
        <f>ROUND(I399*H399,2)</f>
        <v>0</v>
      </c>
      <c r="K399" s="180" t="s">
        <v>3</v>
      </c>
      <c r="L399" s="37"/>
      <c r="M399" s="185" t="s">
        <v>3</v>
      </c>
      <c r="N399" s="186" t="s">
        <v>43</v>
      </c>
      <c r="O399" s="70"/>
      <c r="P399" s="187">
        <f>O399*H399</f>
        <v>0</v>
      </c>
      <c r="Q399" s="187">
        <v>0</v>
      </c>
      <c r="R399" s="187">
        <f>Q399*H399</f>
        <v>0</v>
      </c>
      <c r="S399" s="187">
        <v>0</v>
      </c>
      <c r="T399" s="188">
        <f>S399*H399</f>
        <v>0</v>
      </c>
      <c r="AR399" s="189" t="s">
        <v>184</v>
      </c>
      <c r="AT399" s="189" t="s">
        <v>179</v>
      </c>
      <c r="AU399" s="189" t="s">
        <v>81</v>
      </c>
      <c r="AY399" s="18" t="s">
        <v>177</v>
      </c>
      <c r="BE399" s="190">
        <f>IF(N399="základní",J399,0)</f>
        <v>0</v>
      </c>
      <c r="BF399" s="190">
        <f>IF(N399="snížená",J399,0)</f>
        <v>0</v>
      </c>
      <c r="BG399" s="190">
        <f>IF(N399="zákl. přenesená",J399,0)</f>
        <v>0</v>
      </c>
      <c r="BH399" s="190">
        <f>IF(N399="sníž. přenesená",J399,0)</f>
        <v>0</v>
      </c>
      <c r="BI399" s="190">
        <f>IF(N399="nulová",J399,0)</f>
        <v>0</v>
      </c>
      <c r="BJ399" s="18" t="s">
        <v>79</v>
      </c>
      <c r="BK399" s="190">
        <f>ROUND(I399*H399,2)</f>
        <v>0</v>
      </c>
      <c r="BL399" s="18" t="s">
        <v>184</v>
      </c>
      <c r="BM399" s="189" t="s">
        <v>2626</v>
      </c>
    </row>
    <row r="400" spans="2:65" s="1" customFormat="1" ht="24" customHeight="1">
      <c r="B400" s="177"/>
      <c r="C400" s="178" t="s">
        <v>1764</v>
      </c>
      <c r="D400" s="178" t="s">
        <v>179</v>
      </c>
      <c r="E400" s="179" t="s">
        <v>5346</v>
      </c>
      <c r="F400" s="180" t="s">
        <v>5014</v>
      </c>
      <c r="G400" s="181" t="s">
        <v>3</v>
      </c>
      <c r="H400" s="182">
        <v>0</v>
      </c>
      <c r="I400" s="183"/>
      <c r="J400" s="184">
        <f>ROUND(I400*H400,2)</f>
        <v>0</v>
      </c>
      <c r="K400" s="180" t="s">
        <v>3</v>
      </c>
      <c r="L400" s="37"/>
      <c r="M400" s="185" t="s">
        <v>3</v>
      </c>
      <c r="N400" s="186" t="s">
        <v>43</v>
      </c>
      <c r="O400" s="70"/>
      <c r="P400" s="187">
        <f>O400*H400</f>
        <v>0</v>
      </c>
      <c r="Q400" s="187">
        <v>0</v>
      </c>
      <c r="R400" s="187">
        <f>Q400*H400</f>
        <v>0</v>
      </c>
      <c r="S400" s="187">
        <v>0</v>
      </c>
      <c r="T400" s="188">
        <f>S400*H400</f>
        <v>0</v>
      </c>
      <c r="AR400" s="189" t="s">
        <v>184</v>
      </c>
      <c r="AT400" s="189" t="s">
        <v>179</v>
      </c>
      <c r="AU400" s="189" t="s">
        <v>81</v>
      </c>
      <c r="AY400" s="18" t="s">
        <v>177</v>
      </c>
      <c r="BE400" s="190">
        <f>IF(N400="základní",J400,0)</f>
        <v>0</v>
      </c>
      <c r="BF400" s="190">
        <f>IF(N400="snížená",J400,0)</f>
        <v>0</v>
      </c>
      <c r="BG400" s="190">
        <f>IF(N400="zákl. přenesená",J400,0)</f>
        <v>0</v>
      </c>
      <c r="BH400" s="190">
        <f>IF(N400="sníž. přenesená",J400,0)</f>
        <v>0</v>
      </c>
      <c r="BI400" s="190">
        <f>IF(N400="nulová",J400,0)</f>
        <v>0</v>
      </c>
      <c r="BJ400" s="18" t="s">
        <v>79</v>
      </c>
      <c r="BK400" s="190">
        <f>ROUND(I400*H400,2)</f>
        <v>0</v>
      </c>
      <c r="BL400" s="18" t="s">
        <v>184</v>
      </c>
      <c r="BM400" s="189" t="s">
        <v>2634</v>
      </c>
    </row>
    <row r="401" spans="2:65" s="1" customFormat="1" ht="16.5" customHeight="1">
      <c r="B401" s="177"/>
      <c r="C401" s="178" t="s">
        <v>1769</v>
      </c>
      <c r="D401" s="178" t="s">
        <v>179</v>
      </c>
      <c r="E401" s="179" t="s">
        <v>5347</v>
      </c>
      <c r="F401" s="180" t="s">
        <v>5348</v>
      </c>
      <c r="G401" s="181" t="s">
        <v>494</v>
      </c>
      <c r="H401" s="182">
        <v>3</v>
      </c>
      <c r="I401" s="183"/>
      <c r="J401" s="184">
        <f>ROUND(I401*H401,2)</f>
        <v>0</v>
      </c>
      <c r="K401" s="180" t="s">
        <v>3</v>
      </c>
      <c r="L401" s="37"/>
      <c r="M401" s="185" t="s">
        <v>3</v>
      </c>
      <c r="N401" s="186" t="s">
        <v>43</v>
      </c>
      <c r="O401" s="70"/>
      <c r="P401" s="187">
        <f>O401*H401</f>
        <v>0</v>
      </c>
      <c r="Q401" s="187">
        <v>0</v>
      </c>
      <c r="R401" s="187">
        <f>Q401*H401</f>
        <v>0</v>
      </c>
      <c r="S401" s="187">
        <v>0</v>
      </c>
      <c r="T401" s="188">
        <f>S401*H401</f>
        <v>0</v>
      </c>
      <c r="AR401" s="189" t="s">
        <v>184</v>
      </c>
      <c r="AT401" s="189" t="s">
        <v>179</v>
      </c>
      <c r="AU401" s="189" t="s">
        <v>81</v>
      </c>
      <c r="AY401" s="18" t="s">
        <v>177</v>
      </c>
      <c r="BE401" s="190">
        <f>IF(N401="základní",J401,0)</f>
        <v>0</v>
      </c>
      <c r="BF401" s="190">
        <f>IF(N401="snížená",J401,0)</f>
        <v>0</v>
      </c>
      <c r="BG401" s="190">
        <f>IF(N401="zákl. přenesená",J401,0)</f>
        <v>0</v>
      </c>
      <c r="BH401" s="190">
        <f>IF(N401="sníž. přenesená",J401,0)</f>
        <v>0</v>
      </c>
      <c r="BI401" s="190">
        <f>IF(N401="nulová",J401,0)</f>
        <v>0</v>
      </c>
      <c r="BJ401" s="18" t="s">
        <v>79</v>
      </c>
      <c r="BK401" s="190">
        <f>ROUND(I401*H401,2)</f>
        <v>0</v>
      </c>
      <c r="BL401" s="18" t="s">
        <v>184</v>
      </c>
      <c r="BM401" s="189" t="s">
        <v>2642</v>
      </c>
    </row>
    <row r="402" spans="2:63" s="11" customFormat="1" ht="25.9" customHeight="1">
      <c r="B402" s="164"/>
      <c r="D402" s="165" t="s">
        <v>71</v>
      </c>
      <c r="E402" s="166" t="s">
        <v>5349</v>
      </c>
      <c r="F402" s="166" t="s">
        <v>5350</v>
      </c>
      <c r="I402" s="167"/>
      <c r="J402" s="168">
        <f>BK402</f>
        <v>0</v>
      </c>
      <c r="L402" s="164"/>
      <c r="M402" s="169"/>
      <c r="N402" s="170"/>
      <c r="O402" s="170"/>
      <c r="P402" s="171">
        <f>P403+P404+P411</f>
        <v>0</v>
      </c>
      <c r="Q402" s="170"/>
      <c r="R402" s="171">
        <f>R403+R404+R411</f>
        <v>0</v>
      </c>
      <c r="S402" s="170"/>
      <c r="T402" s="172">
        <f>T403+T404+T411</f>
        <v>0</v>
      </c>
      <c r="AR402" s="165" t="s">
        <v>79</v>
      </c>
      <c r="AT402" s="173" t="s">
        <v>71</v>
      </c>
      <c r="AU402" s="173" t="s">
        <v>72</v>
      </c>
      <c r="AY402" s="165" t="s">
        <v>177</v>
      </c>
      <c r="BK402" s="174">
        <f>BK403+BK404+BK411</f>
        <v>0</v>
      </c>
    </row>
    <row r="403" spans="2:65" s="1" customFormat="1" ht="16.5" customHeight="1">
      <c r="B403" s="177"/>
      <c r="C403" s="178" t="s">
        <v>1774</v>
      </c>
      <c r="D403" s="178" t="s">
        <v>179</v>
      </c>
      <c r="E403" s="179" t="s">
        <v>5351</v>
      </c>
      <c r="F403" s="180" t="s">
        <v>5352</v>
      </c>
      <c r="G403" s="181" t="s">
        <v>3726</v>
      </c>
      <c r="H403" s="182">
        <v>2000</v>
      </c>
      <c r="I403" s="183"/>
      <c r="J403" s="184">
        <f>ROUND(I403*H403,2)</f>
        <v>0</v>
      </c>
      <c r="K403" s="180" t="s">
        <v>3</v>
      </c>
      <c r="L403" s="37"/>
      <c r="M403" s="185" t="s">
        <v>3</v>
      </c>
      <c r="N403" s="186" t="s">
        <v>43</v>
      </c>
      <c r="O403" s="70"/>
      <c r="P403" s="187">
        <f>O403*H403</f>
        <v>0</v>
      </c>
      <c r="Q403" s="187">
        <v>0</v>
      </c>
      <c r="R403" s="187">
        <f>Q403*H403</f>
        <v>0</v>
      </c>
      <c r="S403" s="187">
        <v>0</v>
      </c>
      <c r="T403" s="188">
        <f>S403*H403</f>
        <v>0</v>
      </c>
      <c r="AR403" s="189" t="s">
        <v>184</v>
      </c>
      <c r="AT403" s="189" t="s">
        <v>179</v>
      </c>
      <c r="AU403" s="189" t="s">
        <v>79</v>
      </c>
      <c r="AY403" s="18" t="s">
        <v>177</v>
      </c>
      <c r="BE403" s="190">
        <f>IF(N403="základní",J403,0)</f>
        <v>0</v>
      </c>
      <c r="BF403" s="190">
        <f>IF(N403="snížená",J403,0)</f>
        <v>0</v>
      </c>
      <c r="BG403" s="190">
        <f>IF(N403="zákl. přenesená",J403,0)</f>
        <v>0</v>
      </c>
      <c r="BH403" s="190">
        <f>IF(N403="sníž. přenesená",J403,0)</f>
        <v>0</v>
      </c>
      <c r="BI403" s="190">
        <f>IF(N403="nulová",J403,0)</f>
        <v>0</v>
      </c>
      <c r="BJ403" s="18" t="s">
        <v>79</v>
      </c>
      <c r="BK403" s="190">
        <f>ROUND(I403*H403,2)</f>
        <v>0</v>
      </c>
      <c r="BL403" s="18" t="s">
        <v>184</v>
      </c>
      <c r="BM403" s="189" t="s">
        <v>2650</v>
      </c>
    </row>
    <row r="404" spans="2:63" s="11" customFormat="1" ht="22.8" customHeight="1">
      <c r="B404" s="164"/>
      <c r="D404" s="165" t="s">
        <v>71</v>
      </c>
      <c r="E404" s="175" t="s">
        <v>5353</v>
      </c>
      <c r="F404" s="175" t="s">
        <v>5354</v>
      </c>
      <c r="I404" s="167"/>
      <c r="J404" s="176">
        <f>BK404</f>
        <v>0</v>
      </c>
      <c r="L404" s="164"/>
      <c r="M404" s="169"/>
      <c r="N404" s="170"/>
      <c r="O404" s="170"/>
      <c r="P404" s="171">
        <f>SUM(P405:P410)</f>
        <v>0</v>
      </c>
      <c r="Q404" s="170"/>
      <c r="R404" s="171">
        <f>SUM(R405:R410)</f>
        <v>0</v>
      </c>
      <c r="S404" s="170"/>
      <c r="T404" s="172">
        <f>SUM(T405:T410)</f>
        <v>0</v>
      </c>
      <c r="AR404" s="165" t="s">
        <v>79</v>
      </c>
      <c r="AT404" s="173" t="s">
        <v>71</v>
      </c>
      <c r="AU404" s="173" t="s">
        <v>79</v>
      </c>
      <c r="AY404" s="165" t="s">
        <v>177</v>
      </c>
      <c r="BK404" s="174">
        <f>SUM(BK405:BK410)</f>
        <v>0</v>
      </c>
    </row>
    <row r="405" spans="2:65" s="1" customFormat="1" ht="16.5" customHeight="1">
      <c r="B405" s="177"/>
      <c r="C405" s="178" t="s">
        <v>1779</v>
      </c>
      <c r="D405" s="178" t="s">
        <v>179</v>
      </c>
      <c r="E405" s="179" t="s">
        <v>5355</v>
      </c>
      <c r="F405" s="180" t="s">
        <v>5356</v>
      </c>
      <c r="G405" s="181" t="s">
        <v>494</v>
      </c>
      <c r="H405" s="182">
        <v>90</v>
      </c>
      <c r="I405" s="183"/>
      <c r="J405" s="184">
        <f>ROUND(I405*H405,2)</f>
        <v>0</v>
      </c>
      <c r="K405" s="180" t="s">
        <v>3</v>
      </c>
      <c r="L405" s="37"/>
      <c r="M405" s="185" t="s">
        <v>3</v>
      </c>
      <c r="N405" s="186" t="s">
        <v>43</v>
      </c>
      <c r="O405" s="70"/>
      <c r="P405" s="187">
        <f>O405*H405</f>
        <v>0</v>
      </c>
      <c r="Q405" s="187">
        <v>0</v>
      </c>
      <c r="R405" s="187">
        <f>Q405*H405</f>
        <v>0</v>
      </c>
      <c r="S405" s="187">
        <v>0</v>
      </c>
      <c r="T405" s="188">
        <f>S405*H405</f>
        <v>0</v>
      </c>
      <c r="AR405" s="189" t="s">
        <v>184</v>
      </c>
      <c r="AT405" s="189" t="s">
        <v>179</v>
      </c>
      <c r="AU405" s="189" t="s">
        <v>81</v>
      </c>
      <c r="AY405" s="18" t="s">
        <v>177</v>
      </c>
      <c r="BE405" s="190">
        <f>IF(N405="základní",J405,0)</f>
        <v>0</v>
      </c>
      <c r="BF405" s="190">
        <f>IF(N405="snížená",J405,0)</f>
        <v>0</v>
      </c>
      <c r="BG405" s="190">
        <f>IF(N405="zákl. přenesená",J405,0)</f>
        <v>0</v>
      </c>
      <c r="BH405" s="190">
        <f>IF(N405="sníž. přenesená",J405,0)</f>
        <v>0</v>
      </c>
      <c r="BI405" s="190">
        <f>IF(N405="nulová",J405,0)</f>
        <v>0</v>
      </c>
      <c r="BJ405" s="18" t="s">
        <v>79</v>
      </c>
      <c r="BK405" s="190">
        <f>ROUND(I405*H405,2)</f>
        <v>0</v>
      </c>
      <c r="BL405" s="18" t="s">
        <v>184</v>
      </c>
      <c r="BM405" s="189" t="s">
        <v>2658</v>
      </c>
    </row>
    <row r="406" spans="2:65" s="1" customFormat="1" ht="16.5" customHeight="1">
      <c r="B406" s="177"/>
      <c r="C406" s="178" t="s">
        <v>1784</v>
      </c>
      <c r="D406" s="178" t="s">
        <v>179</v>
      </c>
      <c r="E406" s="179" t="s">
        <v>5357</v>
      </c>
      <c r="F406" s="180" t="s">
        <v>5358</v>
      </c>
      <c r="G406" s="181" t="s">
        <v>494</v>
      </c>
      <c r="H406" s="182">
        <v>25</v>
      </c>
      <c r="I406" s="183"/>
      <c r="J406" s="184">
        <f>ROUND(I406*H406,2)</f>
        <v>0</v>
      </c>
      <c r="K406" s="180" t="s">
        <v>3</v>
      </c>
      <c r="L406" s="37"/>
      <c r="M406" s="185" t="s">
        <v>3</v>
      </c>
      <c r="N406" s="186" t="s">
        <v>43</v>
      </c>
      <c r="O406" s="70"/>
      <c r="P406" s="187">
        <f>O406*H406</f>
        <v>0</v>
      </c>
      <c r="Q406" s="187">
        <v>0</v>
      </c>
      <c r="R406" s="187">
        <f>Q406*H406</f>
        <v>0</v>
      </c>
      <c r="S406" s="187">
        <v>0</v>
      </c>
      <c r="T406" s="188">
        <f>S406*H406</f>
        <v>0</v>
      </c>
      <c r="AR406" s="189" t="s">
        <v>184</v>
      </c>
      <c r="AT406" s="189" t="s">
        <v>179</v>
      </c>
      <c r="AU406" s="189" t="s">
        <v>81</v>
      </c>
      <c r="AY406" s="18" t="s">
        <v>177</v>
      </c>
      <c r="BE406" s="190">
        <f>IF(N406="základní",J406,0)</f>
        <v>0</v>
      </c>
      <c r="BF406" s="190">
        <f>IF(N406="snížená",J406,0)</f>
        <v>0</v>
      </c>
      <c r="BG406" s="190">
        <f>IF(N406="zákl. přenesená",J406,0)</f>
        <v>0</v>
      </c>
      <c r="BH406" s="190">
        <f>IF(N406="sníž. přenesená",J406,0)</f>
        <v>0</v>
      </c>
      <c r="BI406" s="190">
        <f>IF(N406="nulová",J406,0)</f>
        <v>0</v>
      </c>
      <c r="BJ406" s="18" t="s">
        <v>79</v>
      </c>
      <c r="BK406" s="190">
        <f>ROUND(I406*H406,2)</f>
        <v>0</v>
      </c>
      <c r="BL406" s="18" t="s">
        <v>184</v>
      </c>
      <c r="BM406" s="189" t="s">
        <v>2666</v>
      </c>
    </row>
    <row r="407" spans="2:65" s="1" customFormat="1" ht="16.5" customHeight="1">
      <c r="B407" s="177"/>
      <c r="C407" s="178" t="s">
        <v>1791</v>
      </c>
      <c r="D407" s="178" t="s">
        <v>179</v>
      </c>
      <c r="E407" s="179" t="s">
        <v>5359</v>
      </c>
      <c r="F407" s="180" t="s">
        <v>5360</v>
      </c>
      <c r="G407" s="181" t="s">
        <v>494</v>
      </c>
      <c r="H407" s="182">
        <v>50</v>
      </c>
      <c r="I407" s="183"/>
      <c r="J407" s="184">
        <f>ROUND(I407*H407,2)</f>
        <v>0</v>
      </c>
      <c r="K407" s="180" t="s">
        <v>3</v>
      </c>
      <c r="L407" s="37"/>
      <c r="M407" s="185" t="s">
        <v>3</v>
      </c>
      <c r="N407" s="186" t="s">
        <v>43</v>
      </c>
      <c r="O407" s="70"/>
      <c r="P407" s="187">
        <f>O407*H407</f>
        <v>0</v>
      </c>
      <c r="Q407" s="187">
        <v>0</v>
      </c>
      <c r="R407" s="187">
        <f>Q407*H407</f>
        <v>0</v>
      </c>
      <c r="S407" s="187">
        <v>0</v>
      </c>
      <c r="T407" s="188">
        <f>S407*H407</f>
        <v>0</v>
      </c>
      <c r="AR407" s="189" t="s">
        <v>184</v>
      </c>
      <c r="AT407" s="189" t="s">
        <v>179</v>
      </c>
      <c r="AU407" s="189" t="s">
        <v>81</v>
      </c>
      <c r="AY407" s="18" t="s">
        <v>177</v>
      </c>
      <c r="BE407" s="190">
        <f>IF(N407="základní",J407,0)</f>
        <v>0</v>
      </c>
      <c r="BF407" s="190">
        <f>IF(N407="snížená",J407,0)</f>
        <v>0</v>
      </c>
      <c r="BG407" s="190">
        <f>IF(N407="zákl. přenesená",J407,0)</f>
        <v>0</v>
      </c>
      <c r="BH407" s="190">
        <f>IF(N407="sníž. přenesená",J407,0)</f>
        <v>0</v>
      </c>
      <c r="BI407" s="190">
        <f>IF(N407="nulová",J407,0)</f>
        <v>0</v>
      </c>
      <c r="BJ407" s="18" t="s">
        <v>79</v>
      </c>
      <c r="BK407" s="190">
        <f>ROUND(I407*H407,2)</f>
        <v>0</v>
      </c>
      <c r="BL407" s="18" t="s">
        <v>184</v>
      </c>
      <c r="BM407" s="189" t="s">
        <v>2674</v>
      </c>
    </row>
    <row r="408" spans="2:65" s="1" customFormat="1" ht="16.5" customHeight="1">
      <c r="B408" s="177"/>
      <c r="C408" s="178" t="s">
        <v>1797</v>
      </c>
      <c r="D408" s="178" t="s">
        <v>179</v>
      </c>
      <c r="E408" s="179" t="s">
        <v>5361</v>
      </c>
      <c r="F408" s="180" t="s">
        <v>5362</v>
      </c>
      <c r="G408" s="181" t="s">
        <v>494</v>
      </c>
      <c r="H408" s="182">
        <v>65</v>
      </c>
      <c r="I408" s="183"/>
      <c r="J408" s="184">
        <f>ROUND(I408*H408,2)</f>
        <v>0</v>
      </c>
      <c r="K408" s="180" t="s">
        <v>3</v>
      </c>
      <c r="L408" s="37"/>
      <c r="M408" s="185" t="s">
        <v>3</v>
      </c>
      <c r="N408" s="186" t="s">
        <v>43</v>
      </c>
      <c r="O408" s="70"/>
      <c r="P408" s="187">
        <f>O408*H408</f>
        <v>0</v>
      </c>
      <c r="Q408" s="187">
        <v>0</v>
      </c>
      <c r="R408" s="187">
        <f>Q408*H408</f>
        <v>0</v>
      </c>
      <c r="S408" s="187">
        <v>0</v>
      </c>
      <c r="T408" s="188">
        <f>S408*H408</f>
        <v>0</v>
      </c>
      <c r="AR408" s="189" t="s">
        <v>184</v>
      </c>
      <c r="AT408" s="189" t="s">
        <v>179</v>
      </c>
      <c r="AU408" s="189" t="s">
        <v>81</v>
      </c>
      <c r="AY408" s="18" t="s">
        <v>177</v>
      </c>
      <c r="BE408" s="190">
        <f>IF(N408="základní",J408,0)</f>
        <v>0</v>
      </c>
      <c r="BF408" s="190">
        <f>IF(N408="snížená",J408,0)</f>
        <v>0</v>
      </c>
      <c r="BG408" s="190">
        <f>IF(N408="zákl. přenesená",J408,0)</f>
        <v>0</v>
      </c>
      <c r="BH408" s="190">
        <f>IF(N408="sníž. přenesená",J408,0)</f>
        <v>0</v>
      </c>
      <c r="BI408" s="190">
        <f>IF(N408="nulová",J408,0)</f>
        <v>0</v>
      </c>
      <c r="BJ408" s="18" t="s">
        <v>79</v>
      </c>
      <c r="BK408" s="190">
        <f>ROUND(I408*H408,2)</f>
        <v>0</v>
      </c>
      <c r="BL408" s="18" t="s">
        <v>184</v>
      </c>
      <c r="BM408" s="189" t="s">
        <v>2682</v>
      </c>
    </row>
    <row r="409" spans="2:65" s="1" customFormat="1" ht="16.5" customHeight="1">
      <c r="B409" s="177"/>
      <c r="C409" s="178" t="s">
        <v>1801</v>
      </c>
      <c r="D409" s="178" t="s">
        <v>179</v>
      </c>
      <c r="E409" s="179" t="s">
        <v>5363</v>
      </c>
      <c r="F409" s="180" t="s">
        <v>5364</v>
      </c>
      <c r="G409" s="181" t="s">
        <v>494</v>
      </c>
      <c r="H409" s="182">
        <v>75</v>
      </c>
      <c r="I409" s="183"/>
      <c r="J409" s="184">
        <f>ROUND(I409*H409,2)</f>
        <v>0</v>
      </c>
      <c r="K409" s="180" t="s">
        <v>3</v>
      </c>
      <c r="L409" s="37"/>
      <c r="M409" s="185" t="s">
        <v>3</v>
      </c>
      <c r="N409" s="186" t="s">
        <v>43</v>
      </c>
      <c r="O409" s="70"/>
      <c r="P409" s="187">
        <f>O409*H409</f>
        <v>0</v>
      </c>
      <c r="Q409" s="187">
        <v>0</v>
      </c>
      <c r="R409" s="187">
        <f>Q409*H409</f>
        <v>0</v>
      </c>
      <c r="S409" s="187">
        <v>0</v>
      </c>
      <c r="T409" s="188">
        <f>S409*H409</f>
        <v>0</v>
      </c>
      <c r="AR409" s="189" t="s">
        <v>184</v>
      </c>
      <c r="AT409" s="189" t="s">
        <v>179</v>
      </c>
      <c r="AU409" s="189" t="s">
        <v>81</v>
      </c>
      <c r="AY409" s="18" t="s">
        <v>177</v>
      </c>
      <c r="BE409" s="190">
        <f>IF(N409="základní",J409,0)</f>
        <v>0</v>
      </c>
      <c r="BF409" s="190">
        <f>IF(N409="snížená",J409,0)</f>
        <v>0</v>
      </c>
      <c r="BG409" s="190">
        <f>IF(N409="zákl. přenesená",J409,0)</f>
        <v>0</v>
      </c>
      <c r="BH409" s="190">
        <f>IF(N409="sníž. přenesená",J409,0)</f>
        <v>0</v>
      </c>
      <c r="BI409" s="190">
        <f>IF(N409="nulová",J409,0)</f>
        <v>0</v>
      </c>
      <c r="BJ409" s="18" t="s">
        <v>79</v>
      </c>
      <c r="BK409" s="190">
        <f>ROUND(I409*H409,2)</f>
        <v>0</v>
      </c>
      <c r="BL409" s="18" t="s">
        <v>184</v>
      </c>
      <c r="BM409" s="189" t="s">
        <v>2690</v>
      </c>
    </row>
    <row r="410" spans="2:65" s="1" customFormat="1" ht="24" customHeight="1">
      <c r="B410" s="177"/>
      <c r="C410" s="178" t="s">
        <v>1807</v>
      </c>
      <c r="D410" s="178" t="s">
        <v>179</v>
      </c>
      <c r="E410" s="179" t="s">
        <v>5365</v>
      </c>
      <c r="F410" s="180" t="s">
        <v>5366</v>
      </c>
      <c r="G410" s="181" t="s">
        <v>494</v>
      </c>
      <c r="H410" s="182">
        <v>7</v>
      </c>
      <c r="I410" s="183"/>
      <c r="J410" s="184">
        <f>ROUND(I410*H410,2)</f>
        <v>0</v>
      </c>
      <c r="K410" s="180" t="s">
        <v>3</v>
      </c>
      <c r="L410" s="37"/>
      <c r="M410" s="185" t="s">
        <v>3</v>
      </c>
      <c r="N410" s="186" t="s">
        <v>43</v>
      </c>
      <c r="O410" s="70"/>
      <c r="P410" s="187">
        <f>O410*H410</f>
        <v>0</v>
      </c>
      <c r="Q410" s="187">
        <v>0</v>
      </c>
      <c r="R410" s="187">
        <f>Q410*H410</f>
        <v>0</v>
      </c>
      <c r="S410" s="187">
        <v>0</v>
      </c>
      <c r="T410" s="188">
        <f>S410*H410</f>
        <v>0</v>
      </c>
      <c r="AR410" s="189" t="s">
        <v>184</v>
      </c>
      <c r="AT410" s="189" t="s">
        <v>179</v>
      </c>
      <c r="AU410" s="189" t="s">
        <v>81</v>
      </c>
      <c r="AY410" s="18" t="s">
        <v>177</v>
      </c>
      <c r="BE410" s="190">
        <f>IF(N410="základní",J410,0)</f>
        <v>0</v>
      </c>
      <c r="BF410" s="190">
        <f>IF(N410="snížená",J410,0)</f>
        <v>0</v>
      </c>
      <c r="BG410" s="190">
        <f>IF(N410="zákl. přenesená",J410,0)</f>
        <v>0</v>
      </c>
      <c r="BH410" s="190">
        <f>IF(N410="sníž. přenesená",J410,0)</f>
        <v>0</v>
      </c>
      <c r="BI410" s="190">
        <f>IF(N410="nulová",J410,0)</f>
        <v>0</v>
      </c>
      <c r="BJ410" s="18" t="s">
        <v>79</v>
      </c>
      <c r="BK410" s="190">
        <f>ROUND(I410*H410,2)</f>
        <v>0</v>
      </c>
      <c r="BL410" s="18" t="s">
        <v>184</v>
      </c>
      <c r="BM410" s="189" t="s">
        <v>2698</v>
      </c>
    </row>
    <row r="411" spans="2:63" s="11" customFormat="1" ht="22.8" customHeight="1">
      <c r="B411" s="164"/>
      <c r="D411" s="165" t="s">
        <v>71</v>
      </c>
      <c r="E411" s="175" t="s">
        <v>5367</v>
      </c>
      <c r="F411" s="175" t="s">
        <v>5368</v>
      </c>
      <c r="I411" s="167"/>
      <c r="J411" s="176">
        <f>BK411</f>
        <v>0</v>
      </c>
      <c r="L411" s="164"/>
      <c r="M411" s="169"/>
      <c r="N411" s="170"/>
      <c r="O411" s="170"/>
      <c r="P411" s="171">
        <f>SUM(P412:P431)</f>
        <v>0</v>
      </c>
      <c r="Q411" s="170"/>
      <c r="R411" s="171">
        <f>SUM(R412:R431)</f>
        <v>0</v>
      </c>
      <c r="S411" s="170"/>
      <c r="T411" s="172">
        <f>SUM(T412:T431)</f>
        <v>0</v>
      </c>
      <c r="AR411" s="165" t="s">
        <v>79</v>
      </c>
      <c r="AT411" s="173" t="s">
        <v>71</v>
      </c>
      <c r="AU411" s="173" t="s">
        <v>79</v>
      </c>
      <c r="AY411" s="165" t="s">
        <v>177</v>
      </c>
      <c r="BK411" s="174">
        <f>SUM(BK412:BK431)</f>
        <v>0</v>
      </c>
    </row>
    <row r="412" spans="2:65" s="1" customFormat="1" ht="16.5" customHeight="1">
      <c r="B412" s="177"/>
      <c r="C412" s="178" t="s">
        <v>1814</v>
      </c>
      <c r="D412" s="178" t="s">
        <v>179</v>
      </c>
      <c r="E412" s="179" t="s">
        <v>5369</v>
      </c>
      <c r="F412" s="180" t="s">
        <v>5370</v>
      </c>
      <c r="G412" s="181" t="s">
        <v>3930</v>
      </c>
      <c r="H412" s="182">
        <v>4</v>
      </c>
      <c r="I412" s="183"/>
      <c r="J412" s="184">
        <f>ROUND(I412*H412,2)</f>
        <v>0</v>
      </c>
      <c r="K412" s="180" t="s">
        <v>3</v>
      </c>
      <c r="L412" s="37"/>
      <c r="M412" s="185" t="s">
        <v>3</v>
      </c>
      <c r="N412" s="186" t="s">
        <v>43</v>
      </c>
      <c r="O412" s="70"/>
      <c r="P412" s="187">
        <f>O412*H412</f>
        <v>0</v>
      </c>
      <c r="Q412" s="187">
        <v>0</v>
      </c>
      <c r="R412" s="187">
        <f>Q412*H412</f>
        <v>0</v>
      </c>
      <c r="S412" s="187">
        <v>0</v>
      </c>
      <c r="T412" s="188">
        <f>S412*H412</f>
        <v>0</v>
      </c>
      <c r="AR412" s="189" t="s">
        <v>184</v>
      </c>
      <c r="AT412" s="189" t="s">
        <v>179</v>
      </c>
      <c r="AU412" s="189" t="s">
        <v>81</v>
      </c>
      <c r="AY412" s="18" t="s">
        <v>177</v>
      </c>
      <c r="BE412" s="190">
        <f>IF(N412="základní",J412,0)</f>
        <v>0</v>
      </c>
      <c r="BF412" s="190">
        <f>IF(N412="snížená",J412,0)</f>
        <v>0</v>
      </c>
      <c r="BG412" s="190">
        <f>IF(N412="zákl. přenesená",J412,0)</f>
        <v>0</v>
      </c>
      <c r="BH412" s="190">
        <f>IF(N412="sníž. přenesená",J412,0)</f>
        <v>0</v>
      </c>
      <c r="BI412" s="190">
        <f>IF(N412="nulová",J412,0)</f>
        <v>0</v>
      </c>
      <c r="BJ412" s="18" t="s">
        <v>79</v>
      </c>
      <c r="BK412" s="190">
        <f>ROUND(I412*H412,2)</f>
        <v>0</v>
      </c>
      <c r="BL412" s="18" t="s">
        <v>184</v>
      </c>
      <c r="BM412" s="189" t="s">
        <v>2708</v>
      </c>
    </row>
    <row r="413" spans="2:65" s="1" customFormat="1" ht="16.5" customHeight="1">
      <c r="B413" s="177"/>
      <c r="C413" s="178" t="s">
        <v>1821</v>
      </c>
      <c r="D413" s="178" t="s">
        <v>179</v>
      </c>
      <c r="E413" s="179" t="s">
        <v>5371</v>
      </c>
      <c r="F413" s="180" t="s">
        <v>5372</v>
      </c>
      <c r="G413" s="181" t="s">
        <v>3930</v>
      </c>
      <c r="H413" s="182">
        <v>2</v>
      </c>
      <c r="I413" s="183"/>
      <c r="J413" s="184">
        <f>ROUND(I413*H413,2)</f>
        <v>0</v>
      </c>
      <c r="K413" s="180" t="s">
        <v>3</v>
      </c>
      <c r="L413" s="37"/>
      <c r="M413" s="185" t="s">
        <v>3</v>
      </c>
      <c r="N413" s="186" t="s">
        <v>43</v>
      </c>
      <c r="O413" s="70"/>
      <c r="P413" s="187">
        <f>O413*H413</f>
        <v>0</v>
      </c>
      <c r="Q413" s="187">
        <v>0</v>
      </c>
      <c r="R413" s="187">
        <f>Q413*H413</f>
        <v>0</v>
      </c>
      <c r="S413" s="187">
        <v>0</v>
      </c>
      <c r="T413" s="188">
        <f>S413*H413</f>
        <v>0</v>
      </c>
      <c r="AR413" s="189" t="s">
        <v>184</v>
      </c>
      <c r="AT413" s="189" t="s">
        <v>179</v>
      </c>
      <c r="AU413" s="189" t="s">
        <v>81</v>
      </c>
      <c r="AY413" s="18" t="s">
        <v>177</v>
      </c>
      <c r="BE413" s="190">
        <f>IF(N413="základní",J413,0)</f>
        <v>0</v>
      </c>
      <c r="BF413" s="190">
        <f>IF(N413="snížená",J413,0)</f>
        <v>0</v>
      </c>
      <c r="BG413" s="190">
        <f>IF(N413="zákl. přenesená",J413,0)</f>
        <v>0</v>
      </c>
      <c r="BH413" s="190">
        <f>IF(N413="sníž. přenesená",J413,0)</f>
        <v>0</v>
      </c>
      <c r="BI413" s="190">
        <f>IF(N413="nulová",J413,0)</f>
        <v>0</v>
      </c>
      <c r="BJ413" s="18" t="s">
        <v>79</v>
      </c>
      <c r="BK413" s="190">
        <f>ROUND(I413*H413,2)</f>
        <v>0</v>
      </c>
      <c r="BL413" s="18" t="s">
        <v>184</v>
      </c>
      <c r="BM413" s="189" t="s">
        <v>2729</v>
      </c>
    </row>
    <row r="414" spans="2:65" s="1" customFormat="1" ht="16.5" customHeight="1">
      <c r="B414" s="177"/>
      <c r="C414" s="178" t="s">
        <v>1828</v>
      </c>
      <c r="D414" s="178" t="s">
        <v>179</v>
      </c>
      <c r="E414" s="179" t="s">
        <v>5373</v>
      </c>
      <c r="F414" s="180" t="s">
        <v>5374</v>
      </c>
      <c r="G414" s="181" t="s">
        <v>3930</v>
      </c>
      <c r="H414" s="182">
        <v>2</v>
      </c>
      <c r="I414" s="183"/>
      <c r="J414" s="184">
        <f>ROUND(I414*H414,2)</f>
        <v>0</v>
      </c>
      <c r="K414" s="180" t="s">
        <v>3</v>
      </c>
      <c r="L414" s="37"/>
      <c r="M414" s="185" t="s">
        <v>3</v>
      </c>
      <c r="N414" s="186" t="s">
        <v>43</v>
      </c>
      <c r="O414" s="70"/>
      <c r="P414" s="187">
        <f>O414*H414</f>
        <v>0</v>
      </c>
      <c r="Q414" s="187">
        <v>0</v>
      </c>
      <c r="R414" s="187">
        <f>Q414*H414</f>
        <v>0</v>
      </c>
      <c r="S414" s="187">
        <v>0</v>
      </c>
      <c r="T414" s="188">
        <f>S414*H414</f>
        <v>0</v>
      </c>
      <c r="AR414" s="189" t="s">
        <v>184</v>
      </c>
      <c r="AT414" s="189" t="s">
        <v>179</v>
      </c>
      <c r="AU414" s="189" t="s">
        <v>81</v>
      </c>
      <c r="AY414" s="18" t="s">
        <v>177</v>
      </c>
      <c r="BE414" s="190">
        <f>IF(N414="základní",J414,0)</f>
        <v>0</v>
      </c>
      <c r="BF414" s="190">
        <f>IF(N414="snížená",J414,0)</f>
        <v>0</v>
      </c>
      <c r="BG414" s="190">
        <f>IF(N414="zákl. přenesená",J414,0)</f>
        <v>0</v>
      </c>
      <c r="BH414" s="190">
        <f>IF(N414="sníž. přenesená",J414,0)</f>
        <v>0</v>
      </c>
      <c r="BI414" s="190">
        <f>IF(N414="nulová",J414,0)</f>
        <v>0</v>
      </c>
      <c r="BJ414" s="18" t="s">
        <v>79</v>
      </c>
      <c r="BK414" s="190">
        <f>ROUND(I414*H414,2)</f>
        <v>0</v>
      </c>
      <c r="BL414" s="18" t="s">
        <v>184</v>
      </c>
      <c r="BM414" s="189" t="s">
        <v>2738</v>
      </c>
    </row>
    <row r="415" spans="2:65" s="1" customFormat="1" ht="16.5" customHeight="1">
      <c r="B415" s="177"/>
      <c r="C415" s="178" t="s">
        <v>1833</v>
      </c>
      <c r="D415" s="178" t="s">
        <v>179</v>
      </c>
      <c r="E415" s="179" t="s">
        <v>5375</v>
      </c>
      <c r="F415" s="180" t="s">
        <v>5376</v>
      </c>
      <c r="G415" s="181" t="s">
        <v>3930</v>
      </c>
      <c r="H415" s="182">
        <v>1</v>
      </c>
      <c r="I415" s="183"/>
      <c r="J415" s="184">
        <f>ROUND(I415*H415,2)</f>
        <v>0</v>
      </c>
      <c r="K415" s="180" t="s">
        <v>3</v>
      </c>
      <c r="L415" s="37"/>
      <c r="M415" s="185" t="s">
        <v>3</v>
      </c>
      <c r="N415" s="186" t="s">
        <v>43</v>
      </c>
      <c r="O415" s="70"/>
      <c r="P415" s="187">
        <f>O415*H415</f>
        <v>0</v>
      </c>
      <c r="Q415" s="187">
        <v>0</v>
      </c>
      <c r="R415" s="187">
        <f>Q415*H415</f>
        <v>0</v>
      </c>
      <c r="S415" s="187">
        <v>0</v>
      </c>
      <c r="T415" s="188">
        <f>S415*H415</f>
        <v>0</v>
      </c>
      <c r="AR415" s="189" t="s">
        <v>184</v>
      </c>
      <c r="AT415" s="189" t="s">
        <v>179</v>
      </c>
      <c r="AU415" s="189" t="s">
        <v>81</v>
      </c>
      <c r="AY415" s="18" t="s">
        <v>177</v>
      </c>
      <c r="BE415" s="190">
        <f>IF(N415="základní",J415,0)</f>
        <v>0</v>
      </c>
      <c r="BF415" s="190">
        <f>IF(N415="snížená",J415,0)</f>
        <v>0</v>
      </c>
      <c r="BG415" s="190">
        <f>IF(N415="zákl. přenesená",J415,0)</f>
        <v>0</v>
      </c>
      <c r="BH415" s="190">
        <f>IF(N415="sníž. přenesená",J415,0)</f>
        <v>0</v>
      </c>
      <c r="BI415" s="190">
        <f>IF(N415="nulová",J415,0)</f>
        <v>0</v>
      </c>
      <c r="BJ415" s="18" t="s">
        <v>79</v>
      </c>
      <c r="BK415" s="190">
        <f>ROUND(I415*H415,2)</f>
        <v>0</v>
      </c>
      <c r="BL415" s="18" t="s">
        <v>184</v>
      </c>
      <c r="BM415" s="189" t="s">
        <v>2752</v>
      </c>
    </row>
    <row r="416" spans="2:65" s="1" customFormat="1" ht="16.5" customHeight="1">
      <c r="B416" s="177"/>
      <c r="C416" s="178" t="s">
        <v>1838</v>
      </c>
      <c r="D416" s="178" t="s">
        <v>179</v>
      </c>
      <c r="E416" s="179" t="s">
        <v>5377</v>
      </c>
      <c r="F416" s="180" t="s">
        <v>5378</v>
      </c>
      <c r="G416" s="181" t="s">
        <v>3930</v>
      </c>
      <c r="H416" s="182">
        <v>2</v>
      </c>
      <c r="I416" s="183"/>
      <c r="J416" s="184">
        <f>ROUND(I416*H416,2)</f>
        <v>0</v>
      </c>
      <c r="K416" s="180" t="s">
        <v>3</v>
      </c>
      <c r="L416" s="37"/>
      <c r="M416" s="185" t="s">
        <v>3</v>
      </c>
      <c r="N416" s="186" t="s">
        <v>43</v>
      </c>
      <c r="O416" s="70"/>
      <c r="P416" s="187">
        <f>O416*H416</f>
        <v>0</v>
      </c>
      <c r="Q416" s="187">
        <v>0</v>
      </c>
      <c r="R416" s="187">
        <f>Q416*H416</f>
        <v>0</v>
      </c>
      <c r="S416" s="187">
        <v>0</v>
      </c>
      <c r="T416" s="188">
        <f>S416*H416</f>
        <v>0</v>
      </c>
      <c r="AR416" s="189" t="s">
        <v>184</v>
      </c>
      <c r="AT416" s="189" t="s">
        <v>179</v>
      </c>
      <c r="AU416" s="189" t="s">
        <v>81</v>
      </c>
      <c r="AY416" s="18" t="s">
        <v>177</v>
      </c>
      <c r="BE416" s="190">
        <f>IF(N416="základní",J416,0)</f>
        <v>0</v>
      </c>
      <c r="BF416" s="190">
        <f>IF(N416="snížená",J416,0)</f>
        <v>0</v>
      </c>
      <c r="BG416" s="190">
        <f>IF(N416="zákl. přenesená",J416,0)</f>
        <v>0</v>
      </c>
      <c r="BH416" s="190">
        <f>IF(N416="sníž. přenesená",J416,0)</f>
        <v>0</v>
      </c>
      <c r="BI416" s="190">
        <f>IF(N416="nulová",J416,0)</f>
        <v>0</v>
      </c>
      <c r="BJ416" s="18" t="s">
        <v>79</v>
      </c>
      <c r="BK416" s="190">
        <f>ROUND(I416*H416,2)</f>
        <v>0</v>
      </c>
      <c r="BL416" s="18" t="s">
        <v>184</v>
      </c>
      <c r="BM416" s="189" t="s">
        <v>2765</v>
      </c>
    </row>
    <row r="417" spans="2:65" s="1" customFormat="1" ht="16.5" customHeight="1">
      <c r="B417" s="177"/>
      <c r="C417" s="178" t="s">
        <v>1846</v>
      </c>
      <c r="D417" s="178" t="s">
        <v>179</v>
      </c>
      <c r="E417" s="179" t="s">
        <v>5379</v>
      </c>
      <c r="F417" s="180" t="s">
        <v>5380</v>
      </c>
      <c r="G417" s="181" t="s">
        <v>3930</v>
      </c>
      <c r="H417" s="182">
        <v>4</v>
      </c>
      <c r="I417" s="183"/>
      <c r="J417" s="184">
        <f>ROUND(I417*H417,2)</f>
        <v>0</v>
      </c>
      <c r="K417" s="180" t="s">
        <v>3</v>
      </c>
      <c r="L417" s="37"/>
      <c r="M417" s="185" t="s">
        <v>3</v>
      </c>
      <c r="N417" s="186" t="s">
        <v>43</v>
      </c>
      <c r="O417" s="70"/>
      <c r="P417" s="187">
        <f>O417*H417</f>
        <v>0</v>
      </c>
      <c r="Q417" s="187">
        <v>0</v>
      </c>
      <c r="R417" s="187">
        <f>Q417*H417</f>
        <v>0</v>
      </c>
      <c r="S417" s="187">
        <v>0</v>
      </c>
      <c r="T417" s="188">
        <f>S417*H417</f>
        <v>0</v>
      </c>
      <c r="AR417" s="189" t="s">
        <v>184</v>
      </c>
      <c r="AT417" s="189" t="s">
        <v>179</v>
      </c>
      <c r="AU417" s="189" t="s">
        <v>81</v>
      </c>
      <c r="AY417" s="18" t="s">
        <v>177</v>
      </c>
      <c r="BE417" s="190">
        <f>IF(N417="základní",J417,0)</f>
        <v>0</v>
      </c>
      <c r="BF417" s="190">
        <f>IF(N417="snížená",J417,0)</f>
        <v>0</v>
      </c>
      <c r="BG417" s="190">
        <f>IF(N417="zákl. přenesená",J417,0)</f>
        <v>0</v>
      </c>
      <c r="BH417" s="190">
        <f>IF(N417="sníž. přenesená",J417,0)</f>
        <v>0</v>
      </c>
      <c r="BI417" s="190">
        <f>IF(N417="nulová",J417,0)</f>
        <v>0</v>
      </c>
      <c r="BJ417" s="18" t="s">
        <v>79</v>
      </c>
      <c r="BK417" s="190">
        <f>ROUND(I417*H417,2)</f>
        <v>0</v>
      </c>
      <c r="BL417" s="18" t="s">
        <v>184</v>
      </c>
      <c r="BM417" s="189" t="s">
        <v>2780</v>
      </c>
    </row>
    <row r="418" spans="2:65" s="1" customFormat="1" ht="16.5" customHeight="1">
      <c r="B418" s="177"/>
      <c r="C418" s="178" t="s">
        <v>1852</v>
      </c>
      <c r="D418" s="178" t="s">
        <v>179</v>
      </c>
      <c r="E418" s="179" t="s">
        <v>5381</v>
      </c>
      <c r="F418" s="180" t="s">
        <v>5382</v>
      </c>
      <c r="G418" s="181" t="s">
        <v>3930</v>
      </c>
      <c r="H418" s="182">
        <v>2</v>
      </c>
      <c r="I418" s="183"/>
      <c r="J418" s="184">
        <f>ROUND(I418*H418,2)</f>
        <v>0</v>
      </c>
      <c r="K418" s="180" t="s">
        <v>3</v>
      </c>
      <c r="L418" s="37"/>
      <c r="M418" s="185" t="s">
        <v>3</v>
      </c>
      <c r="N418" s="186" t="s">
        <v>43</v>
      </c>
      <c r="O418" s="70"/>
      <c r="P418" s="187">
        <f>O418*H418</f>
        <v>0</v>
      </c>
      <c r="Q418" s="187">
        <v>0</v>
      </c>
      <c r="R418" s="187">
        <f>Q418*H418</f>
        <v>0</v>
      </c>
      <c r="S418" s="187">
        <v>0</v>
      </c>
      <c r="T418" s="188">
        <f>S418*H418</f>
        <v>0</v>
      </c>
      <c r="AR418" s="189" t="s">
        <v>184</v>
      </c>
      <c r="AT418" s="189" t="s">
        <v>179</v>
      </c>
      <c r="AU418" s="189" t="s">
        <v>81</v>
      </c>
      <c r="AY418" s="18" t="s">
        <v>177</v>
      </c>
      <c r="BE418" s="190">
        <f>IF(N418="základní",J418,0)</f>
        <v>0</v>
      </c>
      <c r="BF418" s="190">
        <f>IF(N418="snížená",J418,0)</f>
        <v>0</v>
      </c>
      <c r="BG418" s="190">
        <f>IF(N418="zákl. přenesená",J418,0)</f>
        <v>0</v>
      </c>
      <c r="BH418" s="190">
        <f>IF(N418="sníž. přenesená",J418,0)</f>
        <v>0</v>
      </c>
      <c r="BI418" s="190">
        <f>IF(N418="nulová",J418,0)</f>
        <v>0</v>
      </c>
      <c r="BJ418" s="18" t="s">
        <v>79</v>
      </c>
      <c r="BK418" s="190">
        <f>ROUND(I418*H418,2)</f>
        <v>0</v>
      </c>
      <c r="BL418" s="18" t="s">
        <v>184</v>
      </c>
      <c r="BM418" s="189" t="s">
        <v>2790</v>
      </c>
    </row>
    <row r="419" spans="2:65" s="1" customFormat="1" ht="16.5" customHeight="1">
      <c r="B419" s="177"/>
      <c r="C419" s="178" t="s">
        <v>1857</v>
      </c>
      <c r="D419" s="178" t="s">
        <v>179</v>
      </c>
      <c r="E419" s="179" t="s">
        <v>5383</v>
      </c>
      <c r="F419" s="180" t="s">
        <v>5384</v>
      </c>
      <c r="G419" s="181" t="s">
        <v>3930</v>
      </c>
      <c r="H419" s="182">
        <v>9</v>
      </c>
      <c r="I419" s="183"/>
      <c r="J419" s="184">
        <f>ROUND(I419*H419,2)</f>
        <v>0</v>
      </c>
      <c r="K419" s="180" t="s">
        <v>3</v>
      </c>
      <c r="L419" s="37"/>
      <c r="M419" s="185" t="s">
        <v>3</v>
      </c>
      <c r="N419" s="186" t="s">
        <v>43</v>
      </c>
      <c r="O419" s="70"/>
      <c r="P419" s="187">
        <f>O419*H419</f>
        <v>0</v>
      </c>
      <c r="Q419" s="187">
        <v>0</v>
      </c>
      <c r="R419" s="187">
        <f>Q419*H419</f>
        <v>0</v>
      </c>
      <c r="S419" s="187">
        <v>0</v>
      </c>
      <c r="T419" s="188">
        <f>S419*H419</f>
        <v>0</v>
      </c>
      <c r="AR419" s="189" t="s">
        <v>184</v>
      </c>
      <c r="AT419" s="189" t="s">
        <v>179</v>
      </c>
      <c r="AU419" s="189" t="s">
        <v>81</v>
      </c>
      <c r="AY419" s="18" t="s">
        <v>177</v>
      </c>
      <c r="BE419" s="190">
        <f>IF(N419="základní",J419,0)</f>
        <v>0</v>
      </c>
      <c r="BF419" s="190">
        <f>IF(N419="snížená",J419,0)</f>
        <v>0</v>
      </c>
      <c r="BG419" s="190">
        <f>IF(N419="zákl. přenesená",J419,0)</f>
        <v>0</v>
      </c>
      <c r="BH419" s="190">
        <f>IF(N419="sníž. přenesená",J419,0)</f>
        <v>0</v>
      </c>
      <c r="BI419" s="190">
        <f>IF(N419="nulová",J419,0)</f>
        <v>0</v>
      </c>
      <c r="BJ419" s="18" t="s">
        <v>79</v>
      </c>
      <c r="BK419" s="190">
        <f>ROUND(I419*H419,2)</f>
        <v>0</v>
      </c>
      <c r="BL419" s="18" t="s">
        <v>184</v>
      </c>
      <c r="BM419" s="189" t="s">
        <v>2801</v>
      </c>
    </row>
    <row r="420" spans="2:65" s="1" customFormat="1" ht="16.5" customHeight="1">
      <c r="B420" s="177"/>
      <c r="C420" s="178" t="s">
        <v>1861</v>
      </c>
      <c r="D420" s="178" t="s">
        <v>179</v>
      </c>
      <c r="E420" s="179" t="s">
        <v>5385</v>
      </c>
      <c r="F420" s="180" t="s">
        <v>5386</v>
      </c>
      <c r="G420" s="181" t="s">
        <v>3930</v>
      </c>
      <c r="H420" s="182">
        <v>6</v>
      </c>
      <c r="I420" s="183"/>
      <c r="J420" s="184">
        <f>ROUND(I420*H420,2)</f>
        <v>0</v>
      </c>
      <c r="K420" s="180" t="s">
        <v>3</v>
      </c>
      <c r="L420" s="37"/>
      <c r="M420" s="185" t="s">
        <v>3</v>
      </c>
      <c r="N420" s="186" t="s">
        <v>43</v>
      </c>
      <c r="O420" s="70"/>
      <c r="P420" s="187">
        <f>O420*H420</f>
        <v>0</v>
      </c>
      <c r="Q420" s="187">
        <v>0</v>
      </c>
      <c r="R420" s="187">
        <f>Q420*H420</f>
        <v>0</v>
      </c>
      <c r="S420" s="187">
        <v>0</v>
      </c>
      <c r="T420" s="188">
        <f>S420*H420</f>
        <v>0</v>
      </c>
      <c r="AR420" s="189" t="s">
        <v>184</v>
      </c>
      <c r="AT420" s="189" t="s">
        <v>179</v>
      </c>
      <c r="AU420" s="189" t="s">
        <v>81</v>
      </c>
      <c r="AY420" s="18" t="s">
        <v>177</v>
      </c>
      <c r="BE420" s="190">
        <f>IF(N420="základní",J420,0)</f>
        <v>0</v>
      </c>
      <c r="BF420" s="190">
        <f>IF(N420="snížená",J420,0)</f>
        <v>0</v>
      </c>
      <c r="BG420" s="190">
        <f>IF(N420="zákl. přenesená",J420,0)</f>
        <v>0</v>
      </c>
      <c r="BH420" s="190">
        <f>IF(N420="sníž. přenesená",J420,0)</f>
        <v>0</v>
      </c>
      <c r="BI420" s="190">
        <f>IF(N420="nulová",J420,0)</f>
        <v>0</v>
      </c>
      <c r="BJ420" s="18" t="s">
        <v>79</v>
      </c>
      <c r="BK420" s="190">
        <f>ROUND(I420*H420,2)</f>
        <v>0</v>
      </c>
      <c r="BL420" s="18" t="s">
        <v>184</v>
      </c>
      <c r="BM420" s="189" t="s">
        <v>2816</v>
      </c>
    </row>
    <row r="421" spans="2:65" s="1" customFormat="1" ht="16.5" customHeight="1">
      <c r="B421" s="177"/>
      <c r="C421" s="178" t="s">
        <v>1866</v>
      </c>
      <c r="D421" s="178" t="s">
        <v>179</v>
      </c>
      <c r="E421" s="179" t="s">
        <v>5387</v>
      </c>
      <c r="F421" s="180" t="s">
        <v>5388</v>
      </c>
      <c r="G421" s="181" t="s">
        <v>3930</v>
      </c>
      <c r="H421" s="182">
        <v>3</v>
      </c>
      <c r="I421" s="183"/>
      <c r="J421" s="184">
        <f>ROUND(I421*H421,2)</f>
        <v>0</v>
      </c>
      <c r="K421" s="180" t="s">
        <v>3</v>
      </c>
      <c r="L421" s="37"/>
      <c r="M421" s="185" t="s">
        <v>3</v>
      </c>
      <c r="N421" s="186" t="s">
        <v>43</v>
      </c>
      <c r="O421" s="70"/>
      <c r="P421" s="187">
        <f>O421*H421</f>
        <v>0</v>
      </c>
      <c r="Q421" s="187">
        <v>0</v>
      </c>
      <c r="R421" s="187">
        <f>Q421*H421</f>
        <v>0</v>
      </c>
      <c r="S421" s="187">
        <v>0</v>
      </c>
      <c r="T421" s="188">
        <f>S421*H421</f>
        <v>0</v>
      </c>
      <c r="AR421" s="189" t="s">
        <v>184</v>
      </c>
      <c r="AT421" s="189" t="s">
        <v>179</v>
      </c>
      <c r="AU421" s="189" t="s">
        <v>81</v>
      </c>
      <c r="AY421" s="18" t="s">
        <v>177</v>
      </c>
      <c r="BE421" s="190">
        <f>IF(N421="základní",J421,0)</f>
        <v>0</v>
      </c>
      <c r="BF421" s="190">
        <f>IF(N421="snížená",J421,0)</f>
        <v>0</v>
      </c>
      <c r="BG421" s="190">
        <f>IF(N421="zákl. přenesená",J421,0)</f>
        <v>0</v>
      </c>
      <c r="BH421" s="190">
        <f>IF(N421="sníž. přenesená",J421,0)</f>
        <v>0</v>
      </c>
      <c r="BI421" s="190">
        <f>IF(N421="nulová",J421,0)</f>
        <v>0</v>
      </c>
      <c r="BJ421" s="18" t="s">
        <v>79</v>
      </c>
      <c r="BK421" s="190">
        <f>ROUND(I421*H421,2)</f>
        <v>0</v>
      </c>
      <c r="BL421" s="18" t="s">
        <v>184</v>
      </c>
      <c r="BM421" s="189" t="s">
        <v>2827</v>
      </c>
    </row>
    <row r="422" spans="2:65" s="1" customFormat="1" ht="16.5" customHeight="1">
      <c r="B422" s="177"/>
      <c r="C422" s="178" t="s">
        <v>1875</v>
      </c>
      <c r="D422" s="178" t="s">
        <v>179</v>
      </c>
      <c r="E422" s="179" t="s">
        <v>5389</v>
      </c>
      <c r="F422" s="180" t="s">
        <v>5390</v>
      </c>
      <c r="G422" s="181" t="s">
        <v>3930</v>
      </c>
      <c r="H422" s="182">
        <v>1</v>
      </c>
      <c r="I422" s="183"/>
      <c r="J422" s="184">
        <f>ROUND(I422*H422,2)</f>
        <v>0</v>
      </c>
      <c r="K422" s="180" t="s">
        <v>3</v>
      </c>
      <c r="L422" s="37"/>
      <c r="M422" s="185" t="s">
        <v>3</v>
      </c>
      <c r="N422" s="186" t="s">
        <v>43</v>
      </c>
      <c r="O422" s="70"/>
      <c r="P422" s="187">
        <f>O422*H422</f>
        <v>0</v>
      </c>
      <c r="Q422" s="187">
        <v>0</v>
      </c>
      <c r="R422" s="187">
        <f>Q422*H422</f>
        <v>0</v>
      </c>
      <c r="S422" s="187">
        <v>0</v>
      </c>
      <c r="T422" s="188">
        <f>S422*H422</f>
        <v>0</v>
      </c>
      <c r="AR422" s="189" t="s">
        <v>184</v>
      </c>
      <c r="AT422" s="189" t="s">
        <v>179</v>
      </c>
      <c r="AU422" s="189" t="s">
        <v>81</v>
      </c>
      <c r="AY422" s="18" t="s">
        <v>177</v>
      </c>
      <c r="BE422" s="190">
        <f>IF(N422="základní",J422,0)</f>
        <v>0</v>
      </c>
      <c r="BF422" s="190">
        <f>IF(N422="snížená",J422,0)</f>
        <v>0</v>
      </c>
      <c r="BG422" s="190">
        <f>IF(N422="zákl. přenesená",J422,0)</f>
        <v>0</v>
      </c>
      <c r="BH422" s="190">
        <f>IF(N422="sníž. přenesená",J422,0)</f>
        <v>0</v>
      </c>
      <c r="BI422" s="190">
        <f>IF(N422="nulová",J422,0)</f>
        <v>0</v>
      </c>
      <c r="BJ422" s="18" t="s">
        <v>79</v>
      </c>
      <c r="BK422" s="190">
        <f>ROUND(I422*H422,2)</f>
        <v>0</v>
      </c>
      <c r="BL422" s="18" t="s">
        <v>184</v>
      </c>
      <c r="BM422" s="189" t="s">
        <v>2836</v>
      </c>
    </row>
    <row r="423" spans="2:65" s="1" customFormat="1" ht="16.5" customHeight="1">
      <c r="B423" s="177"/>
      <c r="C423" s="178" t="s">
        <v>1882</v>
      </c>
      <c r="D423" s="178" t="s">
        <v>179</v>
      </c>
      <c r="E423" s="179" t="s">
        <v>5391</v>
      </c>
      <c r="F423" s="180" t="s">
        <v>5392</v>
      </c>
      <c r="G423" s="181" t="s">
        <v>3930</v>
      </c>
      <c r="H423" s="182">
        <v>1</v>
      </c>
      <c r="I423" s="183"/>
      <c r="J423" s="184">
        <f>ROUND(I423*H423,2)</f>
        <v>0</v>
      </c>
      <c r="K423" s="180" t="s">
        <v>3</v>
      </c>
      <c r="L423" s="37"/>
      <c r="M423" s="185" t="s">
        <v>3</v>
      </c>
      <c r="N423" s="186" t="s">
        <v>43</v>
      </c>
      <c r="O423" s="70"/>
      <c r="P423" s="187">
        <f>O423*H423</f>
        <v>0</v>
      </c>
      <c r="Q423" s="187">
        <v>0</v>
      </c>
      <c r="R423" s="187">
        <f>Q423*H423</f>
        <v>0</v>
      </c>
      <c r="S423" s="187">
        <v>0</v>
      </c>
      <c r="T423" s="188">
        <f>S423*H423</f>
        <v>0</v>
      </c>
      <c r="AR423" s="189" t="s">
        <v>184</v>
      </c>
      <c r="AT423" s="189" t="s">
        <v>179</v>
      </c>
      <c r="AU423" s="189" t="s">
        <v>81</v>
      </c>
      <c r="AY423" s="18" t="s">
        <v>177</v>
      </c>
      <c r="BE423" s="190">
        <f>IF(N423="základní",J423,0)</f>
        <v>0</v>
      </c>
      <c r="BF423" s="190">
        <f>IF(N423="snížená",J423,0)</f>
        <v>0</v>
      </c>
      <c r="BG423" s="190">
        <f>IF(N423="zákl. přenesená",J423,0)</f>
        <v>0</v>
      </c>
      <c r="BH423" s="190">
        <f>IF(N423="sníž. přenesená",J423,0)</f>
        <v>0</v>
      </c>
      <c r="BI423" s="190">
        <f>IF(N423="nulová",J423,0)</f>
        <v>0</v>
      </c>
      <c r="BJ423" s="18" t="s">
        <v>79</v>
      </c>
      <c r="BK423" s="190">
        <f>ROUND(I423*H423,2)</f>
        <v>0</v>
      </c>
      <c r="BL423" s="18" t="s">
        <v>184</v>
      </c>
      <c r="BM423" s="189" t="s">
        <v>2845</v>
      </c>
    </row>
    <row r="424" spans="2:65" s="1" customFormat="1" ht="16.5" customHeight="1">
      <c r="B424" s="177"/>
      <c r="C424" s="178" t="s">
        <v>1885</v>
      </c>
      <c r="D424" s="178" t="s">
        <v>179</v>
      </c>
      <c r="E424" s="179" t="s">
        <v>5393</v>
      </c>
      <c r="F424" s="180" t="s">
        <v>5394</v>
      </c>
      <c r="G424" s="181" t="s">
        <v>3930</v>
      </c>
      <c r="H424" s="182">
        <v>4</v>
      </c>
      <c r="I424" s="183"/>
      <c r="J424" s="184">
        <f>ROUND(I424*H424,2)</f>
        <v>0</v>
      </c>
      <c r="K424" s="180" t="s">
        <v>3</v>
      </c>
      <c r="L424" s="37"/>
      <c r="M424" s="185" t="s">
        <v>3</v>
      </c>
      <c r="N424" s="186" t="s">
        <v>43</v>
      </c>
      <c r="O424" s="70"/>
      <c r="P424" s="187">
        <f>O424*H424</f>
        <v>0</v>
      </c>
      <c r="Q424" s="187">
        <v>0</v>
      </c>
      <c r="R424" s="187">
        <f>Q424*H424</f>
        <v>0</v>
      </c>
      <c r="S424" s="187">
        <v>0</v>
      </c>
      <c r="T424" s="188">
        <f>S424*H424</f>
        <v>0</v>
      </c>
      <c r="AR424" s="189" t="s">
        <v>184</v>
      </c>
      <c r="AT424" s="189" t="s">
        <v>179</v>
      </c>
      <c r="AU424" s="189" t="s">
        <v>81</v>
      </c>
      <c r="AY424" s="18" t="s">
        <v>177</v>
      </c>
      <c r="BE424" s="190">
        <f>IF(N424="základní",J424,0)</f>
        <v>0</v>
      </c>
      <c r="BF424" s="190">
        <f>IF(N424="snížená",J424,0)</f>
        <v>0</v>
      </c>
      <c r="BG424" s="190">
        <f>IF(N424="zákl. přenesená",J424,0)</f>
        <v>0</v>
      </c>
      <c r="BH424" s="190">
        <f>IF(N424="sníž. přenesená",J424,0)</f>
        <v>0</v>
      </c>
      <c r="BI424" s="190">
        <f>IF(N424="nulová",J424,0)</f>
        <v>0</v>
      </c>
      <c r="BJ424" s="18" t="s">
        <v>79</v>
      </c>
      <c r="BK424" s="190">
        <f>ROUND(I424*H424,2)</f>
        <v>0</v>
      </c>
      <c r="BL424" s="18" t="s">
        <v>184</v>
      </c>
      <c r="BM424" s="189" t="s">
        <v>2855</v>
      </c>
    </row>
    <row r="425" spans="2:65" s="1" customFormat="1" ht="16.5" customHeight="1">
      <c r="B425" s="177"/>
      <c r="C425" s="178" t="s">
        <v>1889</v>
      </c>
      <c r="D425" s="178" t="s">
        <v>179</v>
      </c>
      <c r="E425" s="179" t="s">
        <v>5395</v>
      </c>
      <c r="F425" s="180" t="s">
        <v>5384</v>
      </c>
      <c r="G425" s="181" t="s">
        <v>3930</v>
      </c>
      <c r="H425" s="182">
        <v>1</v>
      </c>
      <c r="I425" s="183"/>
      <c r="J425" s="184">
        <f>ROUND(I425*H425,2)</f>
        <v>0</v>
      </c>
      <c r="K425" s="180" t="s">
        <v>3</v>
      </c>
      <c r="L425" s="37"/>
      <c r="M425" s="185" t="s">
        <v>3</v>
      </c>
      <c r="N425" s="186" t="s">
        <v>43</v>
      </c>
      <c r="O425" s="70"/>
      <c r="P425" s="187">
        <f>O425*H425</f>
        <v>0</v>
      </c>
      <c r="Q425" s="187">
        <v>0</v>
      </c>
      <c r="R425" s="187">
        <f>Q425*H425</f>
        <v>0</v>
      </c>
      <c r="S425" s="187">
        <v>0</v>
      </c>
      <c r="T425" s="188">
        <f>S425*H425</f>
        <v>0</v>
      </c>
      <c r="AR425" s="189" t="s">
        <v>184</v>
      </c>
      <c r="AT425" s="189" t="s">
        <v>179</v>
      </c>
      <c r="AU425" s="189" t="s">
        <v>81</v>
      </c>
      <c r="AY425" s="18" t="s">
        <v>177</v>
      </c>
      <c r="BE425" s="190">
        <f>IF(N425="základní",J425,0)</f>
        <v>0</v>
      </c>
      <c r="BF425" s="190">
        <f>IF(N425="snížená",J425,0)</f>
        <v>0</v>
      </c>
      <c r="BG425" s="190">
        <f>IF(N425="zákl. přenesená",J425,0)</f>
        <v>0</v>
      </c>
      <c r="BH425" s="190">
        <f>IF(N425="sníž. přenesená",J425,0)</f>
        <v>0</v>
      </c>
      <c r="BI425" s="190">
        <f>IF(N425="nulová",J425,0)</f>
        <v>0</v>
      </c>
      <c r="BJ425" s="18" t="s">
        <v>79</v>
      </c>
      <c r="BK425" s="190">
        <f>ROUND(I425*H425,2)</f>
        <v>0</v>
      </c>
      <c r="BL425" s="18" t="s">
        <v>184</v>
      </c>
      <c r="BM425" s="189" t="s">
        <v>2912</v>
      </c>
    </row>
    <row r="426" spans="2:65" s="1" customFormat="1" ht="16.5" customHeight="1">
      <c r="B426" s="177"/>
      <c r="C426" s="178" t="s">
        <v>1893</v>
      </c>
      <c r="D426" s="178" t="s">
        <v>179</v>
      </c>
      <c r="E426" s="179" t="s">
        <v>5396</v>
      </c>
      <c r="F426" s="180" t="s">
        <v>5394</v>
      </c>
      <c r="G426" s="181" t="s">
        <v>3930</v>
      </c>
      <c r="H426" s="182">
        <v>2</v>
      </c>
      <c r="I426" s="183"/>
      <c r="J426" s="184">
        <f>ROUND(I426*H426,2)</f>
        <v>0</v>
      </c>
      <c r="K426" s="180" t="s">
        <v>3</v>
      </c>
      <c r="L426" s="37"/>
      <c r="M426" s="185" t="s">
        <v>3</v>
      </c>
      <c r="N426" s="186" t="s">
        <v>43</v>
      </c>
      <c r="O426" s="70"/>
      <c r="P426" s="187">
        <f>O426*H426</f>
        <v>0</v>
      </c>
      <c r="Q426" s="187">
        <v>0</v>
      </c>
      <c r="R426" s="187">
        <f>Q426*H426</f>
        <v>0</v>
      </c>
      <c r="S426" s="187">
        <v>0</v>
      </c>
      <c r="T426" s="188">
        <f>S426*H426</f>
        <v>0</v>
      </c>
      <c r="AR426" s="189" t="s">
        <v>184</v>
      </c>
      <c r="AT426" s="189" t="s">
        <v>179</v>
      </c>
      <c r="AU426" s="189" t="s">
        <v>81</v>
      </c>
      <c r="AY426" s="18" t="s">
        <v>177</v>
      </c>
      <c r="BE426" s="190">
        <f>IF(N426="základní",J426,0)</f>
        <v>0</v>
      </c>
      <c r="BF426" s="190">
        <f>IF(N426="snížená",J426,0)</f>
        <v>0</v>
      </c>
      <c r="BG426" s="190">
        <f>IF(N426="zákl. přenesená",J426,0)</f>
        <v>0</v>
      </c>
      <c r="BH426" s="190">
        <f>IF(N426="sníž. přenesená",J426,0)</f>
        <v>0</v>
      </c>
      <c r="BI426" s="190">
        <f>IF(N426="nulová",J426,0)</f>
        <v>0</v>
      </c>
      <c r="BJ426" s="18" t="s">
        <v>79</v>
      </c>
      <c r="BK426" s="190">
        <f>ROUND(I426*H426,2)</f>
        <v>0</v>
      </c>
      <c r="BL426" s="18" t="s">
        <v>184</v>
      </c>
      <c r="BM426" s="189" t="s">
        <v>2921</v>
      </c>
    </row>
    <row r="427" spans="2:65" s="1" customFormat="1" ht="16.5" customHeight="1">
      <c r="B427" s="177"/>
      <c r="C427" s="178" t="s">
        <v>1896</v>
      </c>
      <c r="D427" s="178" t="s">
        <v>179</v>
      </c>
      <c r="E427" s="179" t="s">
        <v>5397</v>
      </c>
      <c r="F427" s="180" t="s">
        <v>5386</v>
      </c>
      <c r="G427" s="181" t="s">
        <v>3930</v>
      </c>
      <c r="H427" s="182">
        <v>10</v>
      </c>
      <c r="I427" s="183"/>
      <c r="J427" s="184">
        <f>ROUND(I427*H427,2)</f>
        <v>0</v>
      </c>
      <c r="K427" s="180" t="s">
        <v>3</v>
      </c>
      <c r="L427" s="37"/>
      <c r="M427" s="185" t="s">
        <v>3</v>
      </c>
      <c r="N427" s="186" t="s">
        <v>43</v>
      </c>
      <c r="O427" s="70"/>
      <c r="P427" s="187">
        <f>O427*H427</f>
        <v>0</v>
      </c>
      <c r="Q427" s="187">
        <v>0</v>
      </c>
      <c r="R427" s="187">
        <f>Q427*H427</f>
        <v>0</v>
      </c>
      <c r="S427" s="187">
        <v>0</v>
      </c>
      <c r="T427" s="188">
        <f>S427*H427</f>
        <v>0</v>
      </c>
      <c r="AR427" s="189" t="s">
        <v>184</v>
      </c>
      <c r="AT427" s="189" t="s">
        <v>179</v>
      </c>
      <c r="AU427" s="189" t="s">
        <v>81</v>
      </c>
      <c r="AY427" s="18" t="s">
        <v>177</v>
      </c>
      <c r="BE427" s="190">
        <f>IF(N427="základní",J427,0)</f>
        <v>0</v>
      </c>
      <c r="BF427" s="190">
        <f>IF(N427="snížená",J427,0)</f>
        <v>0</v>
      </c>
      <c r="BG427" s="190">
        <f>IF(N427="zákl. přenesená",J427,0)</f>
        <v>0</v>
      </c>
      <c r="BH427" s="190">
        <f>IF(N427="sníž. přenesená",J427,0)</f>
        <v>0</v>
      </c>
      <c r="BI427" s="190">
        <f>IF(N427="nulová",J427,0)</f>
        <v>0</v>
      </c>
      <c r="BJ427" s="18" t="s">
        <v>79</v>
      </c>
      <c r="BK427" s="190">
        <f>ROUND(I427*H427,2)</f>
        <v>0</v>
      </c>
      <c r="BL427" s="18" t="s">
        <v>184</v>
      </c>
      <c r="BM427" s="189" t="s">
        <v>2939</v>
      </c>
    </row>
    <row r="428" spans="2:65" s="1" customFormat="1" ht="16.5" customHeight="1">
      <c r="B428" s="177"/>
      <c r="C428" s="178" t="s">
        <v>1908</v>
      </c>
      <c r="D428" s="178" t="s">
        <v>179</v>
      </c>
      <c r="E428" s="179" t="s">
        <v>5398</v>
      </c>
      <c r="F428" s="180" t="s">
        <v>5399</v>
      </c>
      <c r="G428" s="181" t="s">
        <v>3726</v>
      </c>
      <c r="H428" s="182">
        <v>80</v>
      </c>
      <c r="I428" s="183"/>
      <c r="J428" s="184">
        <f>ROUND(I428*H428,2)</f>
        <v>0</v>
      </c>
      <c r="K428" s="180" t="s">
        <v>3</v>
      </c>
      <c r="L428" s="37"/>
      <c r="M428" s="185" t="s">
        <v>3</v>
      </c>
      <c r="N428" s="186" t="s">
        <v>43</v>
      </c>
      <c r="O428" s="70"/>
      <c r="P428" s="187">
        <f>O428*H428</f>
        <v>0</v>
      </c>
      <c r="Q428" s="187">
        <v>0</v>
      </c>
      <c r="R428" s="187">
        <f>Q428*H428</f>
        <v>0</v>
      </c>
      <c r="S428" s="187">
        <v>0</v>
      </c>
      <c r="T428" s="188">
        <f>S428*H428</f>
        <v>0</v>
      </c>
      <c r="AR428" s="189" t="s">
        <v>184</v>
      </c>
      <c r="AT428" s="189" t="s">
        <v>179</v>
      </c>
      <c r="AU428" s="189" t="s">
        <v>81</v>
      </c>
      <c r="AY428" s="18" t="s">
        <v>177</v>
      </c>
      <c r="BE428" s="190">
        <f>IF(N428="základní",J428,0)</f>
        <v>0</v>
      </c>
      <c r="BF428" s="190">
        <f>IF(N428="snížená",J428,0)</f>
        <v>0</v>
      </c>
      <c r="BG428" s="190">
        <f>IF(N428="zákl. přenesená",J428,0)</f>
        <v>0</v>
      </c>
      <c r="BH428" s="190">
        <f>IF(N428="sníž. přenesená",J428,0)</f>
        <v>0</v>
      </c>
      <c r="BI428" s="190">
        <f>IF(N428="nulová",J428,0)</f>
        <v>0</v>
      </c>
      <c r="BJ428" s="18" t="s">
        <v>79</v>
      </c>
      <c r="BK428" s="190">
        <f>ROUND(I428*H428,2)</f>
        <v>0</v>
      </c>
      <c r="BL428" s="18" t="s">
        <v>184</v>
      </c>
      <c r="BM428" s="189" t="s">
        <v>2949</v>
      </c>
    </row>
    <row r="429" spans="2:65" s="1" customFormat="1" ht="16.5" customHeight="1">
      <c r="B429" s="177"/>
      <c r="C429" s="178" t="s">
        <v>1912</v>
      </c>
      <c r="D429" s="178" t="s">
        <v>179</v>
      </c>
      <c r="E429" s="179" t="s">
        <v>5400</v>
      </c>
      <c r="F429" s="180" t="s">
        <v>5401</v>
      </c>
      <c r="G429" s="181" t="s">
        <v>3726</v>
      </c>
      <c r="H429" s="182">
        <v>500</v>
      </c>
      <c r="I429" s="183"/>
      <c r="J429" s="184">
        <f>ROUND(I429*H429,2)</f>
        <v>0</v>
      </c>
      <c r="K429" s="180" t="s">
        <v>3</v>
      </c>
      <c r="L429" s="37"/>
      <c r="M429" s="185" t="s">
        <v>3</v>
      </c>
      <c r="N429" s="186" t="s">
        <v>43</v>
      </c>
      <c r="O429" s="70"/>
      <c r="P429" s="187">
        <f>O429*H429</f>
        <v>0</v>
      </c>
      <c r="Q429" s="187">
        <v>0</v>
      </c>
      <c r="R429" s="187">
        <f>Q429*H429</f>
        <v>0</v>
      </c>
      <c r="S429" s="187">
        <v>0</v>
      </c>
      <c r="T429" s="188">
        <f>S429*H429</f>
        <v>0</v>
      </c>
      <c r="AR429" s="189" t="s">
        <v>184</v>
      </c>
      <c r="AT429" s="189" t="s">
        <v>179</v>
      </c>
      <c r="AU429" s="189" t="s">
        <v>81</v>
      </c>
      <c r="AY429" s="18" t="s">
        <v>177</v>
      </c>
      <c r="BE429" s="190">
        <f>IF(N429="základní",J429,0)</f>
        <v>0</v>
      </c>
      <c r="BF429" s="190">
        <f>IF(N429="snížená",J429,0)</f>
        <v>0</v>
      </c>
      <c r="BG429" s="190">
        <f>IF(N429="zákl. přenesená",J429,0)</f>
        <v>0</v>
      </c>
      <c r="BH429" s="190">
        <f>IF(N429="sníž. přenesená",J429,0)</f>
        <v>0</v>
      </c>
      <c r="BI429" s="190">
        <f>IF(N429="nulová",J429,0)</f>
        <v>0</v>
      </c>
      <c r="BJ429" s="18" t="s">
        <v>79</v>
      </c>
      <c r="BK429" s="190">
        <f>ROUND(I429*H429,2)</f>
        <v>0</v>
      </c>
      <c r="BL429" s="18" t="s">
        <v>184</v>
      </c>
      <c r="BM429" s="189" t="s">
        <v>2963</v>
      </c>
    </row>
    <row r="430" spans="2:65" s="1" customFormat="1" ht="16.5" customHeight="1">
      <c r="B430" s="177"/>
      <c r="C430" s="178" t="s">
        <v>1918</v>
      </c>
      <c r="D430" s="178" t="s">
        <v>179</v>
      </c>
      <c r="E430" s="179" t="s">
        <v>5402</v>
      </c>
      <c r="F430" s="180" t="s">
        <v>5403</v>
      </c>
      <c r="G430" s="181" t="s">
        <v>3726</v>
      </c>
      <c r="H430" s="182">
        <v>25</v>
      </c>
      <c r="I430" s="183"/>
      <c r="J430" s="184">
        <f>ROUND(I430*H430,2)</f>
        <v>0</v>
      </c>
      <c r="K430" s="180" t="s">
        <v>3</v>
      </c>
      <c r="L430" s="37"/>
      <c r="M430" s="185" t="s">
        <v>3</v>
      </c>
      <c r="N430" s="186" t="s">
        <v>43</v>
      </c>
      <c r="O430" s="70"/>
      <c r="P430" s="187">
        <f>O430*H430</f>
        <v>0</v>
      </c>
      <c r="Q430" s="187">
        <v>0</v>
      </c>
      <c r="R430" s="187">
        <f>Q430*H430</f>
        <v>0</v>
      </c>
      <c r="S430" s="187">
        <v>0</v>
      </c>
      <c r="T430" s="188">
        <f>S430*H430</f>
        <v>0</v>
      </c>
      <c r="AR430" s="189" t="s">
        <v>184</v>
      </c>
      <c r="AT430" s="189" t="s">
        <v>179</v>
      </c>
      <c r="AU430" s="189" t="s">
        <v>81</v>
      </c>
      <c r="AY430" s="18" t="s">
        <v>177</v>
      </c>
      <c r="BE430" s="190">
        <f>IF(N430="základní",J430,0)</f>
        <v>0</v>
      </c>
      <c r="BF430" s="190">
        <f>IF(N430="snížená",J430,0)</f>
        <v>0</v>
      </c>
      <c r="BG430" s="190">
        <f>IF(N430="zákl. přenesená",J430,0)</f>
        <v>0</v>
      </c>
      <c r="BH430" s="190">
        <f>IF(N430="sníž. přenesená",J430,0)</f>
        <v>0</v>
      </c>
      <c r="BI430" s="190">
        <f>IF(N430="nulová",J430,0)</f>
        <v>0</v>
      </c>
      <c r="BJ430" s="18" t="s">
        <v>79</v>
      </c>
      <c r="BK430" s="190">
        <f>ROUND(I430*H430,2)</f>
        <v>0</v>
      </c>
      <c r="BL430" s="18" t="s">
        <v>184</v>
      </c>
      <c r="BM430" s="189" t="s">
        <v>2973</v>
      </c>
    </row>
    <row r="431" spans="2:65" s="1" customFormat="1" ht="16.5" customHeight="1">
      <c r="B431" s="177"/>
      <c r="C431" s="178" t="s">
        <v>1926</v>
      </c>
      <c r="D431" s="178" t="s">
        <v>179</v>
      </c>
      <c r="E431" s="179" t="s">
        <v>5404</v>
      </c>
      <c r="F431" s="180" t="s">
        <v>5405</v>
      </c>
      <c r="G431" s="181" t="s">
        <v>4617</v>
      </c>
      <c r="H431" s="182">
        <v>5000</v>
      </c>
      <c r="I431" s="183"/>
      <c r="J431" s="184">
        <f>ROUND(I431*H431,2)</f>
        <v>0</v>
      </c>
      <c r="K431" s="180" t="s">
        <v>3</v>
      </c>
      <c r="L431" s="37"/>
      <c r="M431" s="232" t="s">
        <v>3</v>
      </c>
      <c r="N431" s="233" t="s">
        <v>43</v>
      </c>
      <c r="O431" s="234"/>
      <c r="P431" s="235">
        <f>O431*H431</f>
        <v>0</v>
      </c>
      <c r="Q431" s="235">
        <v>0</v>
      </c>
      <c r="R431" s="235">
        <f>Q431*H431</f>
        <v>0</v>
      </c>
      <c r="S431" s="235">
        <v>0</v>
      </c>
      <c r="T431" s="236">
        <f>S431*H431</f>
        <v>0</v>
      </c>
      <c r="AR431" s="189" t="s">
        <v>184</v>
      </c>
      <c r="AT431" s="189" t="s">
        <v>179</v>
      </c>
      <c r="AU431" s="189" t="s">
        <v>81</v>
      </c>
      <c r="AY431" s="18" t="s">
        <v>177</v>
      </c>
      <c r="BE431" s="190">
        <f>IF(N431="základní",J431,0)</f>
        <v>0</v>
      </c>
      <c r="BF431" s="190">
        <f>IF(N431="snížená",J431,0)</f>
        <v>0</v>
      </c>
      <c r="BG431" s="190">
        <f>IF(N431="zákl. přenesená",J431,0)</f>
        <v>0</v>
      </c>
      <c r="BH431" s="190">
        <f>IF(N431="sníž. přenesená",J431,0)</f>
        <v>0</v>
      </c>
      <c r="BI431" s="190">
        <f>IF(N431="nulová",J431,0)</f>
        <v>0</v>
      </c>
      <c r="BJ431" s="18" t="s">
        <v>79</v>
      </c>
      <c r="BK431" s="190">
        <f>ROUND(I431*H431,2)</f>
        <v>0</v>
      </c>
      <c r="BL431" s="18" t="s">
        <v>184</v>
      </c>
      <c r="BM431" s="189" t="s">
        <v>2998</v>
      </c>
    </row>
    <row r="432" spans="2:12" s="1" customFormat="1" ht="6.95" customHeight="1">
      <c r="B432" s="53"/>
      <c r="C432" s="54"/>
      <c r="D432" s="54"/>
      <c r="E432" s="54"/>
      <c r="F432" s="54"/>
      <c r="G432" s="54"/>
      <c r="H432" s="54"/>
      <c r="I432" s="139"/>
      <c r="J432" s="54"/>
      <c r="K432" s="54"/>
      <c r="L432" s="37"/>
    </row>
  </sheetData>
  <autoFilter ref="C104:K431"/>
  <mergeCells count="12">
    <mergeCell ref="E7:H7"/>
    <mergeCell ref="E9:H9"/>
    <mergeCell ref="E11:H11"/>
    <mergeCell ref="E20:H20"/>
    <mergeCell ref="E29:H29"/>
    <mergeCell ref="E50:H50"/>
    <mergeCell ref="E52:H52"/>
    <mergeCell ref="E54:H54"/>
    <mergeCell ref="E93:H93"/>
    <mergeCell ref="E95:H95"/>
    <mergeCell ref="E97:H9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BM18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18"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17" t="s">
        <v>6</v>
      </c>
      <c r="AT2" s="18" t="s">
        <v>107</v>
      </c>
    </row>
    <row r="3" spans="2:46" ht="6.95" customHeight="1">
      <c r="B3" s="19"/>
      <c r="C3" s="20"/>
      <c r="D3" s="20"/>
      <c r="E3" s="20"/>
      <c r="F3" s="20"/>
      <c r="G3" s="20"/>
      <c r="H3" s="20"/>
      <c r="I3" s="119"/>
      <c r="J3" s="20"/>
      <c r="K3" s="20"/>
      <c r="L3" s="21"/>
      <c r="AT3" s="18" t="s">
        <v>81</v>
      </c>
    </row>
    <row r="4" spans="2:46" ht="24.95" customHeight="1">
      <c r="B4" s="21"/>
      <c r="D4" s="22" t="s">
        <v>124</v>
      </c>
      <c r="L4" s="21"/>
      <c r="M4" s="120" t="s">
        <v>11</v>
      </c>
      <c r="AT4" s="18" t="s">
        <v>4</v>
      </c>
    </row>
    <row r="5" spans="2:12" ht="6.95" customHeight="1">
      <c r="B5" s="21"/>
      <c r="L5" s="21"/>
    </row>
    <row r="6" spans="2:12" ht="12" customHeight="1">
      <c r="B6" s="21"/>
      <c r="D6" s="31" t="s">
        <v>17</v>
      </c>
      <c r="L6" s="21"/>
    </row>
    <row r="7" spans="2:12" ht="16.5" customHeight="1">
      <c r="B7" s="21"/>
      <c r="E7" s="121" t="str">
        <f>'Rekapitulace stavby'!K6</f>
        <v>Stavební úpravy pavilonu I Nemocnice České Budějovice</v>
      </c>
      <c r="F7" s="31"/>
      <c r="G7" s="31"/>
      <c r="H7" s="31"/>
      <c r="L7" s="21"/>
    </row>
    <row r="8" spans="2:12" ht="12" customHeight="1">
      <c r="B8" s="21"/>
      <c r="D8" s="31" t="s">
        <v>125</v>
      </c>
      <c r="L8" s="21"/>
    </row>
    <row r="9" spans="2:12" s="1" customFormat="1" ht="16.5" customHeight="1">
      <c r="B9" s="37"/>
      <c r="E9" s="121" t="s">
        <v>126</v>
      </c>
      <c r="F9" s="1"/>
      <c r="G9" s="1"/>
      <c r="H9" s="1"/>
      <c r="I9" s="122"/>
      <c r="L9" s="37"/>
    </row>
    <row r="10" spans="2:12" s="1" customFormat="1" ht="12" customHeight="1">
      <c r="B10" s="37"/>
      <c r="D10" s="31" t="s">
        <v>127</v>
      </c>
      <c r="I10" s="122"/>
      <c r="L10" s="37"/>
    </row>
    <row r="11" spans="2:12" s="1" customFormat="1" ht="36.95" customHeight="1">
      <c r="B11" s="37"/>
      <c r="E11" s="60" t="s">
        <v>5406</v>
      </c>
      <c r="F11" s="1"/>
      <c r="G11" s="1"/>
      <c r="H11" s="1"/>
      <c r="I11" s="122"/>
      <c r="L11" s="37"/>
    </row>
    <row r="12" spans="2:12" s="1" customFormat="1" ht="12">
      <c r="B12" s="37"/>
      <c r="I12" s="122"/>
      <c r="L12" s="37"/>
    </row>
    <row r="13" spans="2:12" s="1" customFormat="1" ht="12" customHeight="1">
      <c r="B13" s="37"/>
      <c r="D13" s="31" t="s">
        <v>19</v>
      </c>
      <c r="F13" s="26" t="s">
        <v>3</v>
      </c>
      <c r="I13" s="123" t="s">
        <v>21</v>
      </c>
      <c r="J13" s="26" t="s">
        <v>3</v>
      </c>
      <c r="L13" s="37"/>
    </row>
    <row r="14" spans="2:12" s="1" customFormat="1" ht="12" customHeight="1">
      <c r="B14" s="37"/>
      <c r="D14" s="31" t="s">
        <v>22</v>
      </c>
      <c r="F14" s="26" t="s">
        <v>23</v>
      </c>
      <c r="I14" s="123" t="s">
        <v>24</v>
      </c>
      <c r="J14" s="62" t="str">
        <f>'Rekapitulace stavby'!AN8</f>
        <v>12. 4. 2019</v>
      </c>
      <c r="L14" s="37"/>
    </row>
    <row r="15" spans="2:12" s="1" customFormat="1" ht="10.8" customHeight="1">
      <c r="B15" s="37"/>
      <c r="I15" s="122"/>
      <c r="L15" s="37"/>
    </row>
    <row r="16" spans="2:12" s="1" customFormat="1" ht="12" customHeight="1">
      <c r="B16" s="37"/>
      <c r="D16" s="31" t="s">
        <v>26</v>
      </c>
      <c r="I16" s="123" t="s">
        <v>27</v>
      </c>
      <c r="J16" s="26" t="str">
        <f>IF('Rekapitulace stavby'!AN10="","",'Rekapitulace stavby'!AN10)</f>
        <v/>
      </c>
      <c r="L16" s="37"/>
    </row>
    <row r="17" spans="2:12" s="1" customFormat="1" ht="18" customHeight="1">
      <c r="B17" s="37"/>
      <c r="E17" s="26" t="str">
        <f>IF('Rekapitulace stavby'!E11="","",'Rekapitulace stavby'!E11)</f>
        <v xml:space="preserve"> </v>
      </c>
      <c r="I17" s="123" t="s">
        <v>29</v>
      </c>
      <c r="J17" s="26" t="str">
        <f>IF('Rekapitulace stavby'!AN11="","",'Rekapitulace stavby'!AN11)</f>
        <v/>
      </c>
      <c r="L17" s="37"/>
    </row>
    <row r="18" spans="2:12" s="1" customFormat="1" ht="6.95" customHeight="1">
      <c r="B18" s="37"/>
      <c r="I18" s="122"/>
      <c r="L18" s="37"/>
    </row>
    <row r="19" spans="2:12" s="1" customFormat="1" ht="12" customHeight="1">
      <c r="B19" s="37"/>
      <c r="D19" s="31" t="s">
        <v>30</v>
      </c>
      <c r="I19" s="123" t="s">
        <v>27</v>
      </c>
      <c r="J19" s="32" t="str">
        <f>'Rekapitulace stavby'!AN13</f>
        <v>Vyplň údaj</v>
      </c>
      <c r="L19" s="37"/>
    </row>
    <row r="20" spans="2:12" s="1" customFormat="1" ht="18" customHeight="1">
      <c r="B20" s="37"/>
      <c r="E20" s="32" t="str">
        <f>'Rekapitulace stavby'!E14</f>
        <v>Vyplň údaj</v>
      </c>
      <c r="F20" s="26"/>
      <c r="G20" s="26"/>
      <c r="H20" s="26"/>
      <c r="I20" s="123" t="s">
        <v>29</v>
      </c>
      <c r="J20" s="32" t="str">
        <f>'Rekapitulace stavby'!AN14</f>
        <v>Vyplň údaj</v>
      </c>
      <c r="L20" s="37"/>
    </row>
    <row r="21" spans="2:12" s="1" customFormat="1" ht="6.95" customHeight="1">
      <c r="B21" s="37"/>
      <c r="I21" s="122"/>
      <c r="L21" s="37"/>
    </row>
    <row r="22" spans="2:12" s="1" customFormat="1" ht="12" customHeight="1">
      <c r="B22" s="37"/>
      <c r="D22" s="31" t="s">
        <v>32</v>
      </c>
      <c r="I22" s="123" t="s">
        <v>27</v>
      </c>
      <c r="J22" s="26" t="s">
        <v>3</v>
      </c>
      <c r="L22" s="37"/>
    </row>
    <row r="23" spans="2:12" s="1" customFormat="1" ht="18" customHeight="1">
      <c r="B23" s="37"/>
      <c r="E23" s="26" t="s">
        <v>33</v>
      </c>
      <c r="I23" s="123" t="s">
        <v>29</v>
      </c>
      <c r="J23" s="26" t="s">
        <v>3</v>
      </c>
      <c r="L23" s="37"/>
    </row>
    <row r="24" spans="2:12" s="1" customFormat="1" ht="6.95" customHeight="1">
      <c r="B24" s="37"/>
      <c r="I24" s="122"/>
      <c r="L24" s="37"/>
    </row>
    <row r="25" spans="2:12" s="1" customFormat="1" ht="12" customHeight="1">
      <c r="B25" s="37"/>
      <c r="D25" s="31" t="s">
        <v>35</v>
      </c>
      <c r="I25" s="123" t="s">
        <v>27</v>
      </c>
      <c r="J25" s="26" t="str">
        <f>IF('Rekapitulace stavby'!AN19="","",'Rekapitulace stavby'!AN19)</f>
        <v/>
      </c>
      <c r="L25" s="37"/>
    </row>
    <row r="26" spans="2:12" s="1" customFormat="1" ht="18" customHeight="1">
      <c r="B26" s="37"/>
      <c r="E26" s="26" t="str">
        <f>IF('Rekapitulace stavby'!E20="","",'Rekapitulace stavby'!E20)</f>
        <v xml:space="preserve"> </v>
      </c>
      <c r="I26" s="123" t="s">
        <v>29</v>
      </c>
      <c r="J26" s="26" t="str">
        <f>IF('Rekapitulace stavby'!AN20="","",'Rekapitulace stavby'!AN20)</f>
        <v/>
      </c>
      <c r="L26" s="37"/>
    </row>
    <row r="27" spans="2:12" s="1" customFormat="1" ht="6.95" customHeight="1">
      <c r="B27" s="37"/>
      <c r="I27" s="122"/>
      <c r="L27" s="37"/>
    </row>
    <row r="28" spans="2:12" s="1" customFormat="1" ht="12" customHeight="1">
      <c r="B28" s="37"/>
      <c r="D28" s="31" t="s">
        <v>36</v>
      </c>
      <c r="I28" s="122"/>
      <c r="L28" s="37"/>
    </row>
    <row r="29" spans="2:12" s="7" customFormat="1" ht="89.25" customHeight="1">
      <c r="B29" s="124"/>
      <c r="E29" s="35" t="s">
        <v>37</v>
      </c>
      <c r="F29" s="35"/>
      <c r="G29" s="35"/>
      <c r="H29" s="35"/>
      <c r="I29" s="125"/>
      <c r="L29" s="124"/>
    </row>
    <row r="30" spans="2:12" s="1" customFormat="1" ht="6.95" customHeight="1">
      <c r="B30" s="37"/>
      <c r="I30" s="122"/>
      <c r="L30" s="37"/>
    </row>
    <row r="31" spans="2:12" s="1" customFormat="1" ht="6.95" customHeight="1">
      <c r="B31" s="37"/>
      <c r="D31" s="66"/>
      <c r="E31" s="66"/>
      <c r="F31" s="66"/>
      <c r="G31" s="66"/>
      <c r="H31" s="66"/>
      <c r="I31" s="126"/>
      <c r="J31" s="66"/>
      <c r="K31" s="66"/>
      <c r="L31" s="37"/>
    </row>
    <row r="32" spans="2:12" s="1" customFormat="1" ht="25.4" customHeight="1">
      <c r="B32" s="37"/>
      <c r="D32" s="127" t="s">
        <v>38</v>
      </c>
      <c r="I32" s="122"/>
      <c r="J32" s="86">
        <f>ROUND(J91,2)</f>
        <v>0</v>
      </c>
      <c r="L32" s="37"/>
    </row>
    <row r="33" spans="2:12" s="1" customFormat="1" ht="6.95" customHeight="1">
      <c r="B33" s="37"/>
      <c r="D33" s="66"/>
      <c r="E33" s="66"/>
      <c r="F33" s="66"/>
      <c r="G33" s="66"/>
      <c r="H33" s="66"/>
      <c r="I33" s="126"/>
      <c r="J33" s="66"/>
      <c r="K33" s="66"/>
      <c r="L33" s="37"/>
    </row>
    <row r="34" spans="2:12" s="1" customFormat="1" ht="14.4" customHeight="1">
      <c r="B34" s="37"/>
      <c r="F34" s="41" t="s">
        <v>40</v>
      </c>
      <c r="I34" s="128" t="s">
        <v>39</v>
      </c>
      <c r="J34" s="41" t="s">
        <v>41</v>
      </c>
      <c r="L34" s="37"/>
    </row>
    <row r="35" spans="2:12" s="1" customFormat="1" ht="14.4" customHeight="1">
      <c r="B35" s="37"/>
      <c r="D35" s="129" t="s">
        <v>42</v>
      </c>
      <c r="E35" s="31" t="s">
        <v>43</v>
      </c>
      <c r="F35" s="130">
        <f>ROUND((SUM(BE91:BE179)),2)</f>
        <v>0</v>
      </c>
      <c r="I35" s="131">
        <v>0.21</v>
      </c>
      <c r="J35" s="130">
        <f>ROUND(((SUM(BE91:BE179))*I35),2)</f>
        <v>0</v>
      </c>
      <c r="L35" s="37"/>
    </row>
    <row r="36" spans="2:12" s="1" customFormat="1" ht="14.4" customHeight="1">
      <c r="B36" s="37"/>
      <c r="E36" s="31" t="s">
        <v>44</v>
      </c>
      <c r="F36" s="130">
        <f>ROUND((SUM(BF91:BF179)),2)</f>
        <v>0</v>
      </c>
      <c r="I36" s="131">
        <v>0.15</v>
      </c>
      <c r="J36" s="130">
        <f>ROUND(((SUM(BF91:BF179))*I36),2)</f>
        <v>0</v>
      </c>
      <c r="L36" s="37"/>
    </row>
    <row r="37" spans="2:12" s="1" customFormat="1" ht="14.4" customHeight="1" hidden="1">
      <c r="B37" s="37"/>
      <c r="E37" s="31" t="s">
        <v>45</v>
      </c>
      <c r="F37" s="130">
        <f>ROUND((SUM(BG91:BG179)),2)</f>
        <v>0</v>
      </c>
      <c r="I37" s="131">
        <v>0.21</v>
      </c>
      <c r="J37" s="130">
        <f>0</f>
        <v>0</v>
      </c>
      <c r="L37" s="37"/>
    </row>
    <row r="38" spans="2:12" s="1" customFormat="1" ht="14.4" customHeight="1" hidden="1">
      <c r="B38" s="37"/>
      <c r="E38" s="31" t="s">
        <v>46</v>
      </c>
      <c r="F38" s="130">
        <f>ROUND((SUM(BH91:BH179)),2)</f>
        <v>0</v>
      </c>
      <c r="I38" s="131">
        <v>0.15</v>
      </c>
      <c r="J38" s="130">
        <f>0</f>
        <v>0</v>
      </c>
      <c r="L38" s="37"/>
    </row>
    <row r="39" spans="2:12" s="1" customFormat="1" ht="14.4" customHeight="1" hidden="1">
      <c r="B39" s="37"/>
      <c r="E39" s="31" t="s">
        <v>47</v>
      </c>
      <c r="F39" s="130">
        <f>ROUND((SUM(BI91:BI179)),2)</f>
        <v>0</v>
      </c>
      <c r="I39" s="131">
        <v>0</v>
      </c>
      <c r="J39" s="130">
        <f>0</f>
        <v>0</v>
      </c>
      <c r="L39" s="37"/>
    </row>
    <row r="40" spans="2:12" s="1" customFormat="1" ht="6.95" customHeight="1">
      <c r="B40" s="37"/>
      <c r="I40" s="122"/>
      <c r="L40" s="37"/>
    </row>
    <row r="41" spans="2:12" s="1" customFormat="1" ht="25.4" customHeight="1">
      <c r="B41" s="37"/>
      <c r="C41" s="132"/>
      <c r="D41" s="133" t="s">
        <v>48</v>
      </c>
      <c r="E41" s="74"/>
      <c r="F41" s="74"/>
      <c r="G41" s="134" t="s">
        <v>49</v>
      </c>
      <c r="H41" s="135" t="s">
        <v>50</v>
      </c>
      <c r="I41" s="136"/>
      <c r="J41" s="137">
        <f>SUM(J32:J39)</f>
        <v>0</v>
      </c>
      <c r="K41" s="138"/>
      <c r="L41" s="37"/>
    </row>
    <row r="42" spans="2:12" s="1" customFormat="1" ht="14.4" customHeight="1">
      <c r="B42" s="53"/>
      <c r="C42" s="54"/>
      <c r="D42" s="54"/>
      <c r="E42" s="54"/>
      <c r="F42" s="54"/>
      <c r="G42" s="54"/>
      <c r="H42" s="54"/>
      <c r="I42" s="139"/>
      <c r="J42" s="54"/>
      <c r="K42" s="54"/>
      <c r="L42" s="37"/>
    </row>
    <row r="46" spans="2:12" s="1" customFormat="1" ht="6.95" customHeight="1">
      <c r="B46" s="55"/>
      <c r="C46" s="56"/>
      <c r="D46" s="56"/>
      <c r="E46" s="56"/>
      <c r="F46" s="56"/>
      <c r="G46" s="56"/>
      <c r="H46" s="56"/>
      <c r="I46" s="140"/>
      <c r="J46" s="56"/>
      <c r="K46" s="56"/>
      <c r="L46" s="37"/>
    </row>
    <row r="47" spans="2:12" s="1" customFormat="1" ht="24.95" customHeight="1">
      <c r="B47" s="37"/>
      <c r="C47" s="22" t="s">
        <v>129</v>
      </c>
      <c r="I47" s="122"/>
      <c r="L47" s="37"/>
    </row>
    <row r="48" spans="2:12" s="1" customFormat="1" ht="6.95" customHeight="1">
      <c r="B48" s="37"/>
      <c r="I48" s="122"/>
      <c r="L48" s="37"/>
    </row>
    <row r="49" spans="2:12" s="1" customFormat="1" ht="12" customHeight="1">
      <c r="B49" s="37"/>
      <c r="C49" s="31" t="s">
        <v>17</v>
      </c>
      <c r="I49" s="122"/>
      <c r="L49" s="37"/>
    </row>
    <row r="50" spans="2:12" s="1" customFormat="1" ht="16.5" customHeight="1">
      <c r="B50" s="37"/>
      <c r="E50" s="121" t="str">
        <f>E7</f>
        <v>Stavební úpravy pavilonu I Nemocnice České Budějovice</v>
      </c>
      <c r="F50" s="31"/>
      <c r="G50" s="31"/>
      <c r="H50" s="31"/>
      <c r="I50" s="122"/>
      <c r="L50" s="37"/>
    </row>
    <row r="51" spans="2:12" ht="12" customHeight="1">
      <c r="B51" s="21"/>
      <c r="C51" s="31" t="s">
        <v>125</v>
      </c>
      <c r="L51" s="21"/>
    </row>
    <row r="52" spans="2:12" s="1" customFormat="1" ht="16.5" customHeight="1">
      <c r="B52" s="37"/>
      <c r="E52" s="121" t="s">
        <v>126</v>
      </c>
      <c r="F52" s="1"/>
      <c r="G52" s="1"/>
      <c r="H52" s="1"/>
      <c r="I52" s="122"/>
      <c r="L52" s="37"/>
    </row>
    <row r="53" spans="2:12" s="1" customFormat="1" ht="12" customHeight="1">
      <c r="B53" s="37"/>
      <c r="C53" s="31" t="s">
        <v>127</v>
      </c>
      <c r="I53" s="122"/>
      <c r="L53" s="37"/>
    </row>
    <row r="54" spans="2:12" s="1" customFormat="1" ht="16.5" customHeight="1">
      <c r="B54" s="37"/>
      <c r="E54" s="60" t="str">
        <f>E11</f>
        <v>08 - vytápění</v>
      </c>
      <c r="F54" s="1"/>
      <c r="G54" s="1"/>
      <c r="H54" s="1"/>
      <c r="I54" s="122"/>
      <c r="L54" s="37"/>
    </row>
    <row r="55" spans="2:12" s="1" customFormat="1" ht="6.95" customHeight="1">
      <c r="B55" s="37"/>
      <c r="I55" s="122"/>
      <c r="L55" s="37"/>
    </row>
    <row r="56" spans="2:12" s="1" customFormat="1" ht="12" customHeight="1">
      <c r="B56" s="37"/>
      <c r="C56" s="31" t="s">
        <v>22</v>
      </c>
      <c r="F56" s="26" t="str">
        <f>F14</f>
        <v>České Budějovice</v>
      </c>
      <c r="I56" s="123" t="s">
        <v>24</v>
      </c>
      <c r="J56" s="62" t="str">
        <f>IF(J14="","",J14)</f>
        <v>12. 4. 2019</v>
      </c>
      <c r="L56" s="37"/>
    </row>
    <row r="57" spans="2:12" s="1" customFormat="1" ht="6.95" customHeight="1">
      <c r="B57" s="37"/>
      <c r="I57" s="122"/>
      <c r="L57" s="37"/>
    </row>
    <row r="58" spans="2:12" s="1" customFormat="1" ht="27.9" customHeight="1">
      <c r="B58" s="37"/>
      <c r="C58" s="31" t="s">
        <v>26</v>
      </c>
      <c r="F58" s="26" t="str">
        <f>E17</f>
        <v xml:space="preserve"> </v>
      </c>
      <c r="I58" s="123" t="s">
        <v>32</v>
      </c>
      <c r="J58" s="35" t="str">
        <f>E23</f>
        <v>ARKUS5, s.r.o., České Budějovice</v>
      </c>
      <c r="L58" s="37"/>
    </row>
    <row r="59" spans="2:12" s="1" customFormat="1" ht="15.15" customHeight="1">
      <c r="B59" s="37"/>
      <c r="C59" s="31" t="s">
        <v>30</v>
      </c>
      <c r="F59" s="26" t="str">
        <f>IF(E20="","",E20)</f>
        <v>Vyplň údaj</v>
      </c>
      <c r="I59" s="123" t="s">
        <v>35</v>
      </c>
      <c r="J59" s="35" t="str">
        <f>E26</f>
        <v xml:space="preserve"> </v>
      </c>
      <c r="L59" s="37"/>
    </row>
    <row r="60" spans="2:12" s="1" customFormat="1" ht="10.3" customHeight="1">
      <c r="B60" s="37"/>
      <c r="I60" s="122"/>
      <c r="L60" s="37"/>
    </row>
    <row r="61" spans="2:12" s="1" customFormat="1" ht="29.25" customHeight="1">
      <c r="B61" s="37"/>
      <c r="C61" s="141" t="s">
        <v>130</v>
      </c>
      <c r="D61" s="132"/>
      <c r="E61" s="132"/>
      <c r="F61" s="132"/>
      <c r="G61" s="132"/>
      <c r="H61" s="132"/>
      <c r="I61" s="142"/>
      <c r="J61" s="143" t="s">
        <v>131</v>
      </c>
      <c r="K61" s="132"/>
      <c r="L61" s="37"/>
    </row>
    <row r="62" spans="2:12" s="1" customFormat="1" ht="10.3" customHeight="1">
      <c r="B62" s="37"/>
      <c r="I62" s="122"/>
      <c r="L62" s="37"/>
    </row>
    <row r="63" spans="2:47" s="1" customFormat="1" ht="22.8" customHeight="1">
      <c r="B63" s="37"/>
      <c r="C63" s="144" t="s">
        <v>70</v>
      </c>
      <c r="I63" s="122"/>
      <c r="J63" s="86">
        <f>J91</f>
        <v>0</v>
      </c>
      <c r="L63" s="37"/>
      <c r="AU63" s="18" t="s">
        <v>132</v>
      </c>
    </row>
    <row r="64" spans="2:12" s="8" customFormat="1" ht="24.95" customHeight="1">
      <c r="B64" s="145"/>
      <c r="D64" s="146" t="s">
        <v>142</v>
      </c>
      <c r="E64" s="147"/>
      <c r="F64" s="147"/>
      <c r="G64" s="147"/>
      <c r="H64" s="147"/>
      <c r="I64" s="148"/>
      <c r="J64" s="149">
        <f>J92</f>
        <v>0</v>
      </c>
      <c r="L64" s="145"/>
    </row>
    <row r="65" spans="2:12" s="9" customFormat="1" ht="19.9" customHeight="1">
      <c r="B65" s="150"/>
      <c r="D65" s="151" t="s">
        <v>5407</v>
      </c>
      <c r="E65" s="152"/>
      <c r="F65" s="152"/>
      <c r="G65" s="152"/>
      <c r="H65" s="152"/>
      <c r="I65" s="153"/>
      <c r="J65" s="154">
        <f>J93</f>
        <v>0</v>
      </c>
      <c r="L65" s="150"/>
    </row>
    <row r="66" spans="2:12" s="9" customFormat="1" ht="19.9" customHeight="1">
      <c r="B66" s="150"/>
      <c r="D66" s="151" t="s">
        <v>5408</v>
      </c>
      <c r="E66" s="152"/>
      <c r="F66" s="152"/>
      <c r="G66" s="152"/>
      <c r="H66" s="152"/>
      <c r="I66" s="153"/>
      <c r="J66" s="154">
        <f>J95</f>
        <v>0</v>
      </c>
      <c r="L66" s="150"/>
    </row>
    <row r="67" spans="2:12" s="9" customFormat="1" ht="19.9" customHeight="1">
      <c r="B67" s="150"/>
      <c r="D67" s="151" t="s">
        <v>5409</v>
      </c>
      <c r="E67" s="152"/>
      <c r="F67" s="152"/>
      <c r="G67" s="152"/>
      <c r="H67" s="152"/>
      <c r="I67" s="153"/>
      <c r="J67" s="154">
        <f>J101</f>
        <v>0</v>
      </c>
      <c r="L67" s="150"/>
    </row>
    <row r="68" spans="2:12" s="9" customFormat="1" ht="19.9" customHeight="1">
      <c r="B68" s="150"/>
      <c r="D68" s="151" t="s">
        <v>5410</v>
      </c>
      <c r="E68" s="152"/>
      <c r="F68" s="152"/>
      <c r="G68" s="152"/>
      <c r="H68" s="152"/>
      <c r="I68" s="153"/>
      <c r="J68" s="154">
        <f>J116</f>
        <v>0</v>
      </c>
      <c r="L68" s="150"/>
    </row>
    <row r="69" spans="2:12" s="9" customFormat="1" ht="19.9" customHeight="1">
      <c r="B69" s="150"/>
      <c r="D69" s="151" t="s">
        <v>5411</v>
      </c>
      <c r="E69" s="152"/>
      <c r="F69" s="152"/>
      <c r="G69" s="152"/>
      <c r="H69" s="152"/>
      <c r="I69" s="153"/>
      <c r="J69" s="154">
        <f>J143</f>
        <v>0</v>
      </c>
      <c r="L69" s="150"/>
    </row>
    <row r="70" spans="2:12" s="1" customFormat="1" ht="21.8" customHeight="1">
      <c r="B70" s="37"/>
      <c r="I70" s="122"/>
      <c r="L70" s="37"/>
    </row>
    <row r="71" spans="2:12" s="1" customFormat="1" ht="6.95" customHeight="1">
      <c r="B71" s="53"/>
      <c r="C71" s="54"/>
      <c r="D71" s="54"/>
      <c r="E71" s="54"/>
      <c r="F71" s="54"/>
      <c r="G71" s="54"/>
      <c r="H71" s="54"/>
      <c r="I71" s="139"/>
      <c r="J71" s="54"/>
      <c r="K71" s="54"/>
      <c r="L71" s="37"/>
    </row>
    <row r="75" spans="2:12" s="1" customFormat="1" ht="6.95" customHeight="1">
      <c r="B75" s="55"/>
      <c r="C75" s="56"/>
      <c r="D75" s="56"/>
      <c r="E75" s="56"/>
      <c r="F75" s="56"/>
      <c r="G75" s="56"/>
      <c r="H75" s="56"/>
      <c r="I75" s="140"/>
      <c r="J75" s="56"/>
      <c r="K75" s="56"/>
      <c r="L75" s="37"/>
    </row>
    <row r="76" spans="2:12" s="1" customFormat="1" ht="24.95" customHeight="1">
      <c r="B76" s="37"/>
      <c r="C76" s="22" t="s">
        <v>162</v>
      </c>
      <c r="I76" s="122"/>
      <c r="L76" s="37"/>
    </row>
    <row r="77" spans="2:12" s="1" customFormat="1" ht="6.95" customHeight="1">
      <c r="B77" s="37"/>
      <c r="I77" s="122"/>
      <c r="L77" s="37"/>
    </row>
    <row r="78" spans="2:12" s="1" customFormat="1" ht="12" customHeight="1">
      <c r="B78" s="37"/>
      <c r="C78" s="31" t="s">
        <v>17</v>
      </c>
      <c r="I78" s="122"/>
      <c r="L78" s="37"/>
    </row>
    <row r="79" spans="2:12" s="1" customFormat="1" ht="16.5" customHeight="1">
      <c r="B79" s="37"/>
      <c r="E79" s="121" t="str">
        <f>E7</f>
        <v>Stavební úpravy pavilonu I Nemocnice České Budějovice</v>
      </c>
      <c r="F79" s="31"/>
      <c r="G79" s="31"/>
      <c r="H79" s="31"/>
      <c r="I79" s="122"/>
      <c r="L79" s="37"/>
    </row>
    <row r="80" spans="2:12" ht="12" customHeight="1">
      <c r="B80" s="21"/>
      <c r="C80" s="31" t="s">
        <v>125</v>
      </c>
      <c r="L80" s="21"/>
    </row>
    <row r="81" spans="2:12" s="1" customFormat="1" ht="16.5" customHeight="1">
      <c r="B81" s="37"/>
      <c r="E81" s="121" t="s">
        <v>126</v>
      </c>
      <c r="F81" s="1"/>
      <c r="G81" s="1"/>
      <c r="H81" s="1"/>
      <c r="I81" s="122"/>
      <c r="L81" s="37"/>
    </row>
    <row r="82" spans="2:12" s="1" customFormat="1" ht="12" customHeight="1">
      <c r="B82" s="37"/>
      <c r="C82" s="31" t="s">
        <v>127</v>
      </c>
      <c r="I82" s="122"/>
      <c r="L82" s="37"/>
    </row>
    <row r="83" spans="2:12" s="1" customFormat="1" ht="16.5" customHeight="1">
      <c r="B83" s="37"/>
      <c r="E83" s="60" t="str">
        <f>E11</f>
        <v>08 - vytápění</v>
      </c>
      <c r="F83" s="1"/>
      <c r="G83" s="1"/>
      <c r="H83" s="1"/>
      <c r="I83" s="122"/>
      <c r="L83" s="37"/>
    </row>
    <row r="84" spans="2:12" s="1" customFormat="1" ht="6.95" customHeight="1">
      <c r="B84" s="37"/>
      <c r="I84" s="122"/>
      <c r="L84" s="37"/>
    </row>
    <row r="85" spans="2:12" s="1" customFormat="1" ht="12" customHeight="1">
      <c r="B85" s="37"/>
      <c r="C85" s="31" t="s">
        <v>22</v>
      </c>
      <c r="F85" s="26" t="str">
        <f>F14</f>
        <v>České Budějovice</v>
      </c>
      <c r="I85" s="123" t="s">
        <v>24</v>
      </c>
      <c r="J85" s="62" t="str">
        <f>IF(J14="","",J14)</f>
        <v>12. 4. 2019</v>
      </c>
      <c r="L85" s="37"/>
    </row>
    <row r="86" spans="2:12" s="1" customFormat="1" ht="6.95" customHeight="1">
      <c r="B86" s="37"/>
      <c r="I86" s="122"/>
      <c r="L86" s="37"/>
    </row>
    <row r="87" spans="2:12" s="1" customFormat="1" ht="27.9" customHeight="1">
      <c r="B87" s="37"/>
      <c r="C87" s="31" t="s">
        <v>26</v>
      </c>
      <c r="F87" s="26" t="str">
        <f>E17</f>
        <v xml:space="preserve"> </v>
      </c>
      <c r="I87" s="123" t="s">
        <v>32</v>
      </c>
      <c r="J87" s="35" t="str">
        <f>E23</f>
        <v>ARKUS5, s.r.o., České Budějovice</v>
      </c>
      <c r="L87" s="37"/>
    </row>
    <row r="88" spans="2:12" s="1" customFormat="1" ht="15.15" customHeight="1">
      <c r="B88" s="37"/>
      <c r="C88" s="31" t="s">
        <v>30</v>
      </c>
      <c r="F88" s="26" t="str">
        <f>IF(E20="","",E20)</f>
        <v>Vyplň údaj</v>
      </c>
      <c r="I88" s="123" t="s">
        <v>35</v>
      </c>
      <c r="J88" s="35" t="str">
        <f>E26</f>
        <v xml:space="preserve"> </v>
      </c>
      <c r="L88" s="37"/>
    </row>
    <row r="89" spans="2:12" s="1" customFormat="1" ht="10.3" customHeight="1">
      <c r="B89" s="37"/>
      <c r="I89" s="122"/>
      <c r="L89" s="37"/>
    </row>
    <row r="90" spans="2:20" s="10" customFormat="1" ht="29.25" customHeight="1">
      <c r="B90" s="155"/>
      <c r="C90" s="156" t="s">
        <v>163</v>
      </c>
      <c r="D90" s="157" t="s">
        <v>57</v>
      </c>
      <c r="E90" s="157" t="s">
        <v>53</v>
      </c>
      <c r="F90" s="157" t="s">
        <v>54</v>
      </c>
      <c r="G90" s="157" t="s">
        <v>164</v>
      </c>
      <c r="H90" s="157" t="s">
        <v>165</v>
      </c>
      <c r="I90" s="158" t="s">
        <v>166</v>
      </c>
      <c r="J90" s="157" t="s">
        <v>131</v>
      </c>
      <c r="K90" s="159" t="s">
        <v>167</v>
      </c>
      <c r="L90" s="155"/>
      <c r="M90" s="78" t="s">
        <v>3</v>
      </c>
      <c r="N90" s="79" t="s">
        <v>42</v>
      </c>
      <c r="O90" s="79" t="s">
        <v>168</v>
      </c>
      <c r="P90" s="79" t="s">
        <v>169</v>
      </c>
      <c r="Q90" s="79" t="s">
        <v>170</v>
      </c>
      <c r="R90" s="79" t="s">
        <v>171</v>
      </c>
      <c r="S90" s="79" t="s">
        <v>172</v>
      </c>
      <c r="T90" s="80" t="s">
        <v>173</v>
      </c>
    </row>
    <row r="91" spans="2:63" s="1" customFormat="1" ht="22.8" customHeight="1">
      <c r="B91" s="37"/>
      <c r="C91" s="83" t="s">
        <v>174</v>
      </c>
      <c r="I91" s="122"/>
      <c r="J91" s="160">
        <f>BK91</f>
        <v>0</v>
      </c>
      <c r="L91" s="37"/>
      <c r="M91" s="81"/>
      <c r="N91" s="66"/>
      <c r="O91" s="66"/>
      <c r="P91" s="161">
        <f>P92</f>
        <v>0</v>
      </c>
      <c r="Q91" s="66"/>
      <c r="R91" s="161">
        <f>R92</f>
        <v>4.503499999999999</v>
      </c>
      <c r="S91" s="66"/>
      <c r="T91" s="162">
        <f>T92</f>
        <v>0</v>
      </c>
      <c r="AT91" s="18" t="s">
        <v>71</v>
      </c>
      <c r="AU91" s="18" t="s">
        <v>132</v>
      </c>
      <c r="BK91" s="163">
        <f>BK92</f>
        <v>0</v>
      </c>
    </row>
    <row r="92" spans="2:63" s="11" customFormat="1" ht="25.9" customHeight="1">
      <c r="B92" s="164"/>
      <c r="D92" s="165" t="s">
        <v>71</v>
      </c>
      <c r="E92" s="166" t="s">
        <v>1516</v>
      </c>
      <c r="F92" s="166" t="s">
        <v>1517</v>
      </c>
      <c r="I92" s="167"/>
      <c r="J92" s="168">
        <f>BK92</f>
        <v>0</v>
      </c>
      <c r="L92" s="164"/>
      <c r="M92" s="169"/>
      <c r="N92" s="170"/>
      <c r="O92" s="170"/>
      <c r="P92" s="171">
        <f>P93+P95+P101+P116+P143</f>
        <v>0</v>
      </c>
      <c r="Q92" s="170"/>
      <c r="R92" s="171">
        <f>R93+R95+R101+R116+R143</f>
        <v>4.503499999999999</v>
      </c>
      <c r="S92" s="170"/>
      <c r="T92" s="172">
        <f>T93+T95+T101+T116+T143</f>
        <v>0</v>
      </c>
      <c r="AR92" s="165" t="s">
        <v>81</v>
      </c>
      <c r="AT92" s="173" t="s">
        <v>71</v>
      </c>
      <c r="AU92" s="173" t="s">
        <v>72</v>
      </c>
      <c r="AY92" s="165" t="s">
        <v>177</v>
      </c>
      <c r="BK92" s="174">
        <f>BK93+BK95+BK101+BK116+BK143</f>
        <v>0</v>
      </c>
    </row>
    <row r="93" spans="2:63" s="11" customFormat="1" ht="22.8" customHeight="1">
      <c r="B93" s="164"/>
      <c r="D93" s="165" t="s">
        <v>71</v>
      </c>
      <c r="E93" s="175" t="s">
        <v>5412</v>
      </c>
      <c r="F93" s="175" t="s">
        <v>5413</v>
      </c>
      <c r="I93" s="167"/>
      <c r="J93" s="176">
        <f>BK93</f>
        <v>0</v>
      </c>
      <c r="L93" s="164"/>
      <c r="M93" s="169"/>
      <c r="N93" s="170"/>
      <c r="O93" s="170"/>
      <c r="P93" s="171">
        <f>P94</f>
        <v>0</v>
      </c>
      <c r="Q93" s="170"/>
      <c r="R93" s="171">
        <f>R94</f>
        <v>0.00902</v>
      </c>
      <c r="S93" s="170"/>
      <c r="T93" s="172">
        <f>T94</f>
        <v>0</v>
      </c>
      <c r="AR93" s="165" t="s">
        <v>81</v>
      </c>
      <c r="AT93" s="173" t="s">
        <v>71</v>
      </c>
      <c r="AU93" s="173" t="s">
        <v>79</v>
      </c>
      <c r="AY93" s="165" t="s">
        <v>177</v>
      </c>
      <c r="BK93" s="174">
        <f>BK94</f>
        <v>0</v>
      </c>
    </row>
    <row r="94" spans="2:65" s="1" customFormat="1" ht="16.5" customHeight="1">
      <c r="B94" s="177"/>
      <c r="C94" s="178" t="s">
        <v>79</v>
      </c>
      <c r="D94" s="178" t="s">
        <v>179</v>
      </c>
      <c r="E94" s="179" t="s">
        <v>5414</v>
      </c>
      <c r="F94" s="180" t="s">
        <v>5415</v>
      </c>
      <c r="G94" s="181" t="s">
        <v>5416</v>
      </c>
      <c r="H94" s="182">
        <v>1</v>
      </c>
      <c r="I94" s="183"/>
      <c r="J94" s="184">
        <f>ROUND(I94*H94,2)</f>
        <v>0</v>
      </c>
      <c r="K94" s="180" t="s">
        <v>3</v>
      </c>
      <c r="L94" s="37"/>
      <c r="M94" s="185" t="s">
        <v>3</v>
      </c>
      <c r="N94" s="186" t="s">
        <v>43</v>
      </c>
      <c r="O94" s="70"/>
      <c r="P94" s="187">
        <f>O94*H94</f>
        <v>0</v>
      </c>
      <c r="Q94" s="187">
        <v>0.00902</v>
      </c>
      <c r="R94" s="187">
        <f>Q94*H94</f>
        <v>0.00902</v>
      </c>
      <c r="S94" s="187">
        <v>0</v>
      </c>
      <c r="T94" s="188">
        <f>S94*H94</f>
        <v>0</v>
      </c>
      <c r="AR94" s="189" t="s">
        <v>265</v>
      </c>
      <c r="AT94" s="189" t="s">
        <v>179</v>
      </c>
      <c r="AU94" s="189" t="s">
        <v>81</v>
      </c>
      <c r="AY94" s="18" t="s">
        <v>177</v>
      </c>
      <c r="BE94" s="190">
        <f>IF(N94="základní",J94,0)</f>
        <v>0</v>
      </c>
      <c r="BF94" s="190">
        <f>IF(N94="snížená",J94,0)</f>
        <v>0</v>
      </c>
      <c r="BG94" s="190">
        <f>IF(N94="zákl. přenesená",J94,0)</f>
        <v>0</v>
      </c>
      <c r="BH94" s="190">
        <f>IF(N94="sníž. přenesená",J94,0)</f>
        <v>0</v>
      </c>
      <c r="BI94" s="190">
        <f>IF(N94="nulová",J94,0)</f>
        <v>0</v>
      </c>
      <c r="BJ94" s="18" t="s">
        <v>79</v>
      </c>
      <c r="BK94" s="190">
        <f>ROUND(I94*H94,2)</f>
        <v>0</v>
      </c>
      <c r="BL94" s="18" t="s">
        <v>265</v>
      </c>
      <c r="BM94" s="189" t="s">
        <v>81</v>
      </c>
    </row>
    <row r="95" spans="2:63" s="11" customFormat="1" ht="22.8" customHeight="1">
      <c r="B95" s="164"/>
      <c r="D95" s="165" t="s">
        <v>71</v>
      </c>
      <c r="E95" s="175" t="s">
        <v>5417</v>
      </c>
      <c r="F95" s="175" t="s">
        <v>5418</v>
      </c>
      <c r="I95" s="167"/>
      <c r="J95" s="176">
        <f>BK95</f>
        <v>0</v>
      </c>
      <c r="L95" s="164"/>
      <c r="M95" s="169"/>
      <c r="N95" s="170"/>
      <c r="O95" s="170"/>
      <c r="P95" s="171">
        <f>SUM(P96:P100)</f>
        <v>0</v>
      </c>
      <c r="Q95" s="170"/>
      <c r="R95" s="171">
        <f>SUM(R96:R100)</f>
        <v>0.52236</v>
      </c>
      <c r="S95" s="170"/>
      <c r="T95" s="172">
        <f>SUM(T96:T100)</f>
        <v>0</v>
      </c>
      <c r="AR95" s="165" t="s">
        <v>81</v>
      </c>
      <c r="AT95" s="173" t="s">
        <v>71</v>
      </c>
      <c r="AU95" s="173" t="s">
        <v>79</v>
      </c>
      <c r="AY95" s="165" t="s">
        <v>177</v>
      </c>
      <c r="BK95" s="174">
        <f>SUM(BK96:BK100)</f>
        <v>0</v>
      </c>
    </row>
    <row r="96" spans="2:65" s="1" customFormat="1" ht="16.5" customHeight="1">
      <c r="B96" s="177"/>
      <c r="C96" s="178" t="s">
        <v>81</v>
      </c>
      <c r="D96" s="178" t="s">
        <v>179</v>
      </c>
      <c r="E96" s="179" t="s">
        <v>5419</v>
      </c>
      <c r="F96" s="180" t="s">
        <v>5420</v>
      </c>
      <c r="G96" s="181" t="s">
        <v>245</v>
      </c>
      <c r="H96" s="182">
        <v>1</v>
      </c>
      <c r="I96" s="183"/>
      <c r="J96" s="184">
        <f>ROUND(I96*H96,2)</f>
        <v>0</v>
      </c>
      <c r="K96" s="180" t="s">
        <v>3</v>
      </c>
      <c r="L96" s="37"/>
      <c r="M96" s="185" t="s">
        <v>3</v>
      </c>
      <c r="N96" s="186" t="s">
        <v>43</v>
      </c>
      <c r="O96" s="70"/>
      <c r="P96" s="187">
        <f>O96*H96</f>
        <v>0</v>
      </c>
      <c r="Q96" s="187">
        <v>0.04091</v>
      </c>
      <c r="R96" s="187">
        <f>Q96*H96</f>
        <v>0.04091</v>
      </c>
      <c r="S96" s="187">
        <v>0</v>
      </c>
      <c r="T96" s="188">
        <f>S96*H96</f>
        <v>0</v>
      </c>
      <c r="AR96" s="189" t="s">
        <v>265</v>
      </c>
      <c r="AT96" s="189" t="s">
        <v>179</v>
      </c>
      <c r="AU96" s="189" t="s">
        <v>81</v>
      </c>
      <c r="AY96" s="18" t="s">
        <v>177</v>
      </c>
      <c r="BE96" s="190">
        <f>IF(N96="základní",J96,0)</f>
        <v>0</v>
      </c>
      <c r="BF96" s="190">
        <f>IF(N96="snížená",J96,0)</f>
        <v>0</v>
      </c>
      <c r="BG96" s="190">
        <f>IF(N96="zákl. přenesená",J96,0)</f>
        <v>0</v>
      </c>
      <c r="BH96" s="190">
        <f>IF(N96="sníž. přenesená",J96,0)</f>
        <v>0</v>
      </c>
      <c r="BI96" s="190">
        <f>IF(N96="nulová",J96,0)</f>
        <v>0</v>
      </c>
      <c r="BJ96" s="18" t="s">
        <v>79</v>
      </c>
      <c r="BK96" s="190">
        <f>ROUND(I96*H96,2)</f>
        <v>0</v>
      </c>
      <c r="BL96" s="18" t="s">
        <v>265</v>
      </c>
      <c r="BM96" s="189" t="s">
        <v>184</v>
      </c>
    </row>
    <row r="97" spans="2:65" s="1" customFormat="1" ht="36" customHeight="1">
      <c r="B97" s="177"/>
      <c r="C97" s="178" t="s">
        <v>194</v>
      </c>
      <c r="D97" s="178" t="s">
        <v>179</v>
      </c>
      <c r="E97" s="179" t="s">
        <v>5421</v>
      </c>
      <c r="F97" s="180" t="s">
        <v>5422</v>
      </c>
      <c r="G97" s="181" t="s">
        <v>5416</v>
      </c>
      <c r="H97" s="182">
        <v>2</v>
      </c>
      <c r="I97" s="183"/>
      <c r="J97" s="184">
        <f>ROUND(I97*H97,2)</f>
        <v>0</v>
      </c>
      <c r="K97" s="180" t="s">
        <v>3</v>
      </c>
      <c r="L97" s="37"/>
      <c r="M97" s="185" t="s">
        <v>3</v>
      </c>
      <c r="N97" s="186" t="s">
        <v>43</v>
      </c>
      <c r="O97" s="70"/>
      <c r="P97" s="187">
        <f>O97*H97</f>
        <v>0</v>
      </c>
      <c r="Q97" s="187">
        <v>0.15279</v>
      </c>
      <c r="R97" s="187">
        <f>Q97*H97</f>
        <v>0.30558</v>
      </c>
      <c r="S97" s="187">
        <v>0</v>
      </c>
      <c r="T97" s="188">
        <f>S97*H97</f>
        <v>0</v>
      </c>
      <c r="AR97" s="189" t="s">
        <v>265</v>
      </c>
      <c r="AT97" s="189" t="s">
        <v>179</v>
      </c>
      <c r="AU97" s="189" t="s">
        <v>81</v>
      </c>
      <c r="AY97" s="18" t="s">
        <v>177</v>
      </c>
      <c r="BE97" s="190">
        <f>IF(N97="základní",J97,0)</f>
        <v>0</v>
      </c>
      <c r="BF97" s="190">
        <f>IF(N97="snížená",J97,0)</f>
        <v>0</v>
      </c>
      <c r="BG97" s="190">
        <f>IF(N97="zákl. přenesená",J97,0)</f>
        <v>0</v>
      </c>
      <c r="BH97" s="190">
        <f>IF(N97="sníž. přenesená",J97,0)</f>
        <v>0</v>
      </c>
      <c r="BI97" s="190">
        <f>IF(N97="nulová",J97,0)</f>
        <v>0</v>
      </c>
      <c r="BJ97" s="18" t="s">
        <v>79</v>
      </c>
      <c r="BK97" s="190">
        <f>ROUND(I97*H97,2)</f>
        <v>0</v>
      </c>
      <c r="BL97" s="18" t="s">
        <v>265</v>
      </c>
      <c r="BM97" s="189" t="s">
        <v>208</v>
      </c>
    </row>
    <row r="98" spans="2:65" s="1" customFormat="1" ht="24" customHeight="1">
      <c r="B98" s="177"/>
      <c r="C98" s="178" t="s">
        <v>184</v>
      </c>
      <c r="D98" s="178" t="s">
        <v>179</v>
      </c>
      <c r="E98" s="179" t="s">
        <v>5423</v>
      </c>
      <c r="F98" s="180" t="s">
        <v>5424</v>
      </c>
      <c r="G98" s="181" t="s">
        <v>5416</v>
      </c>
      <c r="H98" s="182">
        <v>1</v>
      </c>
      <c r="I98" s="183"/>
      <c r="J98" s="184">
        <f>ROUND(I98*H98,2)</f>
        <v>0</v>
      </c>
      <c r="K98" s="180" t="s">
        <v>3</v>
      </c>
      <c r="L98" s="37"/>
      <c r="M98" s="185" t="s">
        <v>3</v>
      </c>
      <c r="N98" s="186" t="s">
        <v>43</v>
      </c>
      <c r="O98" s="70"/>
      <c r="P98" s="187">
        <f>O98*H98</f>
        <v>0</v>
      </c>
      <c r="Q98" s="187">
        <v>0.05267</v>
      </c>
      <c r="R98" s="187">
        <f>Q98*H98</f>
        <v>0.05267</v>
      </c>
      <c r="S98" s="187">
        <v>0</v>
      </c>
      <c r="T98" s="188">
        <f>S98*H98</f>
        <v>0</v>
      </c>
      <c r="AR98" s="189" t="s">
        <v>265</v>
      </c>
      <c r="AT98" s="189" t="s">
        <v>179</v>
      </c>
      <c r="AU98" s="189" t="s">
        <v>81</v>
      </c>
      <c r="AY98" s="18" t="s">
        <v>177</v>
      </c>
      <c r="BE98" s="190">
        <f>IF(N98="základní",J98,0)</f>
        <v>0</v>
      </c>
      <c r="BF98" s="190">
        <f>IF(N98="snížená",J98,0)</f>
        <v>0</v>
      </c>
      <c r="BG98" s="190">
        <f>IF(N98="zákl. přenesená",J98,0)</f>
        <v>0</v>
      </c>
      <c r="BH98" s="190">
        <f>IF(N98="sníž. přenesená",J98,0)</f>
        <v>0</v>
      </c>
      <c r="BI98" s="190">
        <f>IF(N98="nulová",J98,0)</f>
        <v>0</v>
      </c>
      <c r="BJ98" s="18" t="s">
        <v>79</v>
      </c>
      <c r="BK98" s="190">
        <f>ROUND(I98*H98,2)</f>
        <v>0</v>
      </c>
      <c r="BL98" s="18" t="s">
        <v>265</v>
      </c>
      <c r="BM98" s="189" t="s">
        <v>218</v>
      </c>
    </row>
    <row r="99" spans="2:65" s="1" customFormat="1" ht="36" customHeight="1">
      <c r="B99" s="177"/>
      <c r="C99" s="178" t="s">
        <v>203</v>
      </c>
      <c r="D99" s="178" t="s">
        <v>179</v>
      </c>
      <c r="E99" s="179" t="s">
        <v>5425</v>
      </c>
      <c r="F99" s="180" t="s">
        <v>5426</v>
      </c>
      <c r="G99" s="181" t="s">
        <v>5416</v>
      </c>
      <c r="H99" s="182">
        <v>2</v>
      </c>
      <c r="I99" s="183"/>
      <c r="J99" s="184">
        <f>ROUND(I99*H99,2)</f>
        <v>0</v>
      </c>
      <c r="K99" s="180" t="s">
        <v>3</v>
      </c>
      <c r="L99" s="37"/>
      <c r="M99" s="185" t="s">
        <v>3</v>
      </c>
      <c r="N99" s="186" t="s">
        <v>43</v>
      </c>
      <c r="O99" s="70"/>
      <c r="P99" s="187">
        <f>O99*H99</f>
        <v>0</v>
      </c>
      <c r="Q99" s="187">
        <v>0.03874</v>
      </c>
      <c r="R99" s="187">
        <f>Q99*H99</f>
        <v>0.07748</v>
      </c>
      <c r="S99" s="187">
        <v>0</v>
      </c>
      <c r="T99" s="188">
        <f>S99*H99</f>
        <v>0</v>
      </c>
      <c r="AR99" s="189" t="s">
        <v>265</v>
      </c>
      <c r="AT99" s="189" t="s">
        <v>179</v>
      </c>
      <c r="AU99" s="189" t="s">
        <v>81</v>
      </c>
      <c r="AY99" s="18" t="s">
        <v>177</v>
      </c>
      <c r="BE99" s="190">
        <f>IF(N99="základní",J99,0)</f>
        <v>0</v>
      </c>
      <c r="BF99" s="190">
        <f>IF(N99="snížená",J99,0)</f>
        <v>0</v>
      </c>
      <c r="BG99" s="190">
        <f>IF(N99="zákl. přenesená",J99,0)</f>
        <v>0</v>
      </c>
      <c r="BH99" s="190">
        <f>IF(N99="sníž. přenesená",J99,0)</f>
        <v>0</v>
      </c>
      <c r="BI99" s="190">
        <f>IF(N99="nulová",J99,0)</f>
        <v>0</v>
      </c>
      <c r="BJ99" s="18" t="s">
        <v>79</v>
      </c>
      <c r="BK99" s="190">
        <f>ROUND(I99*H99,2)</f>
        <v>0</v>
      </c>
      <c r="BL99" s="18" t="s">
        <v>265</v>
      </c>
      <c r="BM99" s="189" t="s">
        <v>111</v>
      </c>
    </row>
    <row r="100" spans="2:65" s="1" customFormat="1" ht="36" customHeight="1">
      <c r="B100" s="177"/>
      <c r="C100" s="178" t="s">
        <v>208</v>
      </c>
      <c r="D100" s="178" t="s">
        <v>179</v>
      </c>
      <c r="E100" s="179" t="s">
        <v>5427</v>
      </c>
      <c r="F100" s="180" t="s">
        <v>5428</v>
      </c>
      <c r="G100" s="181" t="s">
        <v>5416</v>
      </c>
      <c r="H100" s="182">
        <v>1</v>
      </c>
      <c r="I100" s="183"/>
      <c r="J100" s="184">
        <f>ROUND(I100*H100,2)</f>
        <v>0</v>
      </c>
      <c r="K100" s="180" t="s">
        <v>3</v>
      </c>
      <c r="L100" s="37"/>
      <c r="M100" s="185" t="s">
        <v>3</v>
      </c>
      <c r="N100" s="186" t="s">
        <v>43</v>
      </c>
      <c r="O100" s="70"/>
      <c r="P100" s="187">
        <f>O100*H100</f>
        <v>0</v>
      </c>
      <c r="Q100" s="187">
        <v>0.04572</v>
      </c>
      <c r="R100" s="187">
        <f>Q100*H100</f>
        <v>0.04572</v>
      </c>
      <c r="S100" s="187">
        <v>0</v>
      </c>
      <c r="T100" s="188">
        <f>S100*H100</f>
        <v>0</v>
      </c>
      <c r="AR100" s="189" t="s">
        <v>265</v>
      </c>
      <c r="AT100" s="189" t="s">
        <v>179</v>
      </c>
      <c r="AU100" s="189" t="s">
        <v>81</v>
      </c>
      <c r="AY100" s="18" t="s">
        <v>177</v>
      </c>
      <c r="BE100" s="190">
        <f>IF(N100="základní",J100,0)</f>
        <v>0</v>
      </c>
      <c r="BF100" s="190">
        <f>IF(N100="snížená",J100,0)</f>
        <v>0</v>
      </c>
      <c r="BG100" s="190">
        <f>IF(N100="zákl. přenesená",J100,0)</f>
        <v>0</v>
      </c>
      <c r="BH100" s="190">
        <f>IF(N100="sníž. přenesená",J100,0)</f>
        <v>0</v>
      </c>
      <c r="BI100" s="190">
        <f>IF(N100="nulová",J100,0)</f>
        <v>0</v>
      </c>
      <c r="BJ100" s="18" t="s">
        <v>79</v>
      </c>
      <c r="BK100" s="190">
        <f>ROUND(I100*H100,2)</f>
        <v>0</v>
      </c>
      <c r="BL100" s="18" t="s">
        <v>265</v>
      </c>
      <c r="BM100" s="189" t="s">
        <v>242</v>
      </c>
    </row>
    <row r="101" spans="2:63" s="11" customFormat="1" ht="22.8" customHeight="1">
      <c r="B101" s="164"/>
      <c r="D101" s="165" t="s">
        <v>71</v>
      </c>
      <c r="E101" s="175" t="s">
        <v>5429</v>
      </c>
      <c r="F101" s="175" t="s">
        <v>5430</v>
      </c>
      <c r="I101" s="167"/>
      <c r="J101" s="176">
        <f>BK101</f>
        <v>0</v>
      </c>
      <c r="L101" s="164"/>
      <c r="M101" s="169"/>
      <c r="N101" s="170"/>
      <c r="O101" s="170"/>
      <c r="P101" s="171">
        <f>SUM(P102:P115)</f>
        <v>0</v>
      </c>
      <c r="Q101" s="170"/>
      <c r="R101" s="171">
        <f>SUM(R102:R115)</f>
        <v>1.73535</v>
      </c>
      <c r="S101" s="170"/>
      <c r="T101" s="172">
        <f>SUM(T102:T115)</f>
        <v>0</v>
      </c>
      <c r="AR101" s="165" t="s">
        <v>81</v>
      </c>
      <c r="AT101" s="173" t="s">
        <v>71</v>
      </c>
      <c r="AU101" s="173" t="s">
        <v>79</v>
      </c>
      <c r="AY101" s="165" t="s">
        <v>177</v>
      </c>
      <c r="BK101" s="174">
        <f>SUM(BK102:BK115)</f>
        <v>0</v>
      </c>
    </row>
    <row r="102" spans="2:65" s="1" customFormat="1" ht="24" customHeight="1">
      <c r="B102" s="177"/>
      <c r="C102" s="178" t="s">
        <v>213</v>
      </c>
      <c r="D102" s="178" t="s">
        <v>179</v>
      </c>
      <c r="E102" s="179" t="s">
        <v>5431</v>
      </c>
      <c r="F102" s="180" t="s">
        <v>5432</v>
      </c>
      <c r="G102" s="181" t="s">
        <v>494</v>
      </c>
      <c r="H102" s="182">
        <v>10</v>
      </c>
      <c r="I102" s="183"/>
      <c r="J102" s="184">
        <f>ROUND(I102*H102,2)</f>
        <v>0</v>
      </c>
      <c r="K102" s="180" t="s">
        <v>3</v>
      </c>
      <c r="L102" s="37"/>
      <c r="M102" s="185" t="s">
        <v>3</v>
      </c>
      <c r="N102" s="186" t="s">
        <v>43</v>
      </c>
      <c r="O102" s="70"/>
      <c r="P102" s="187">
        <f>O102*H102</f>
        <v>0</v>
      </c>
      <c r="Q102" s="187">
        <v>0.00105</v>
      </c>
      <c r="R102" s="187">
        <f>Q102*H102</f>
        <v>0.010499999999999999</v>
      </c>
      <c r="S102" s="187">
        <v>0</v>
      </c>
      <c r="T102" s="188">
        <f>S102*H102</f>
        <v>0</v>
      </c>
      <c r="AR102" s="189" t="s">
        <v>265</v>
      </c>
      <c r="AT102" s="189" t="s">
        <v>179</v>
      </c>
      <c r="AU102" s="189" t="s">
        <v>81</v>
      </c>
      <c r="AY102" s="18" t="s">
        <v>177</v>
      </c>
      <c r="BE102" s="190">
        <f>IF(N102="základní",J102,0)</f>
        <v>0</v>
      </c>
      <c r="BF102" s="190">
        <f>IF(N102="snížená",J102,0)</f>
        <v>0</v>
      </c>
      <c r="BG102" s="190">
        <f>IF(N102="zákl. přenesená",J102,0)</f>
        <v>0</v>
      </c>
      <c r="BH102" s="190">
        <f>IF(N102="sníž. přenesená",J102,0)</f>
        <v>0</v>
      </c>
      <c r="BI102" s="190">
        <f>IF(N102="nulová",J102,0)</f>
        <v>0</v>
      </c>
      <c r="BJ102" s="18" t="s">
        <v>79</v>
      </c>
      <c r="BK102" s="190">
        <f>ROUND(I102*H102,2)</f>
        <v>0</v>
      </c>
      <c r="BL102" s="18" t="s">
        <v>265</v>
      </c>
      <c r="BM102" s="189" t="s">
        <v>254</v>
      </c>
    </row>
    <row r="103" spans="2:65" s="1" customFormat="1" ht="24" customHeight="1">
      <c r="B103" s="177"/>
      <c r="C103" s="178" t="s">
        <v>218</v>
      </c>
      <c r="D103" s="178" t="s">
        <v>179</v>
      </c>
      <c r="E103" s="179" t="s">
        <v>5433</v>
      </c>
      <c r="F103" s="180" t="s">
        <v>5434</v>
      </c>
      <c r="G103" s="181" t="s">
        <v>494</v>
      </c>
      <c r="H103" s="182">
        <v>255</v>
      </c>
      <c r="I103" s="183"/>
      <c r="J103" s="184">
        <f>ROUND(I103*H103,2)</f>
        <v>0</v>
      </c>
      <c r="K103" s="180" t="s">
        <v>3</v>
      </c>
      <c r="L103" s="37"/>
      <c r="M103" s="185" t="s">
        <v>3</v>
      </c>
      <c r="N103" s="186" t="s">
        <v>43</v>
      </c>
      <c r="O103" s="70"/>
      <c r="P103" s="187">
        <f>O103*H103</f>
        <v>0</v>
      </c>
      <c r="Q103" s="187">
        <v>0.00148</v>
      </c>
      <c r="R103" s="187">
        <f>Q103*H103</f>
        <v>0.3774</v>
      </c>
      <c r="S103" s="187">
        <v>0</v>
      </c>
      <c r="T103" s="188">
        <f>S103*H103</f>
        <v>0</v>
      </c>
      <c r="AR103" s="189" t="s">
        <v>265</v>
      </c>
      <c r="AT103" s="189" t="s">
        <v>179</v>
      </c>
      <c r="AU103" s="189" t="s">
        <v>81</v>
      </c>
      <c r="AY103" s="18" t="s">
        <v>177</v>
      </c>
      <c r="BE103" s="190">
        <f>IF(N103="základní",J103,0)</f>
        <v>0</v>
      </c>
      <c r="BF103" s="190">
        <f>IF(N103="snížená",J103,0)</f>
        <v>0</v>
      </c>
      <c r="BG103" s="190">
        <f>IF(N103="zákl. přenesená",J103,0)</f>
        <v>0</v>
      </c>
      <c r="BH103" s="190">
        <f>IF(N103="sníž. přenesená",J103,0)</f>
        <v>0</v>
      </c>
      <c r="BI103" s="190">
        <f>IF(N103="nulová",J103,0)</f>
        <v>0</v>
      </c>
      <c r="BJ103" s="18" t="s">
        <v>79</v>
      </c>
      <c r="BK103" s="190">
        <f>ROUND(I103*H103,2)</f>
        <v>0</v>
      </c>
      <c r="BL103" s="18" t="s">
        <v>265</v>
      </c>
      <c r="BM103" s="189" t="s">
        <v>265</v>
      </c>
    </row>
    <row r="104" spans="2:65" s="1" customFormat="1" ht="24" customHeight="1">
      <c r="B104" s="177"/>
      <c r="C104" s="178" t="s">
        <v>225</v>
      </c>
      <c r="D104" s="178" t="s">
        <v>179</v>
      </c>
      <c r="E104" s="179" t="s">
        <v>5435</v>
      </c>
      <c r="F104" s="180" t="s">
        <v>5436</v>
      </c>
      <c r="G104" s="181" t="s">
        <v>494</v>
      </c>
      <c r="H104" s="182">
        <v>150</v>
      </c>
      <c r="I104" s="183"/>
      <c r="J104" s="184">
        <f>ROUND(I104*H104,2)</f>
        <v>0</v>
      </c>
      <c r="K104" s="180" t="s">
        <v>3</v>
      </c>
      <c r="L104" s="37"/>
      <c r="M104" s="185" t="s">
        <v>3</v>
      </c>
      <c r="N104" s="186" t="s">
        <v>43</v>
      </c>
      <c r="O104" s="70"/>
      <c r="P104" s="187">
        <f>O104*H104</f>
        <v>0</v>
      </c>
      <c r="Q104" s="187">
        <v>0.00367</v>
      </c>
      <c r="R104" s="187">
        <f>Q104*H104</f>
        <v>0.5505</v>
      </c>
      <c r="S104" s="187">
        <v>0</v>
      </c>
      <c r="T104" s="188">
        <f>S104*H104</f>
        <v>0</v>
      </c>
      <c r="AR104" s="189" t="s">
        <v>265</v>
      </c>
      <c r="AT104" s="189" t="s">
        <v>179</v>
      </c>
      <c r="AU104" s="189" t="s">
        <v>81</v>
      </c>
      <c r="AY104" s="18" t="s">
        <v>177</v>
      </c>
      <c r="BE104" s="190">
        <f>IF(N104="základní",J104,0)</f>
        <v>0</v>
      </c>
      <c r="BF104" s="190">
        <f>IF(N104="snížená",J104,0)</f>
        <v>0</v>
      </c>
      <c r="BG104" s="190">
        <f>IF(N104="zákl. přenesená",J104,0)</f>
        <v>0</v>
      </c>
      <c r="BH104" s="190">
        <f>IF(N104="sníž. přenesená",J104,0)</f>
        <v>0</v>
      </c>
      <c r="BI104" s="190">
        <f>IF(N104="nulová",J104,0)</f>
        <v>0</v>
      </c>
      <c r="BJ104" s="18" t="s">
        <v>79</v>
      </c>
      <c r="BK104" s="190">
        <f>ROUND(I104*H104,2)</f>
        <v>0</v>
      </c>
      <c r="BL104" s="18" t="s">
        <v>265</v>
      </c>
      <c r="BM104" s="189" t="s">
        <v>277</v>
      </c>
    </row>
    <row r="105" spans="2:65" s="1" customFormat="1" ht="24" customHeight="1">
      <c r="B105" s="177"/>
      <c r="C105" s="178" t="s">
        <v>111</v>
      </c>
      <c r="D105" s="178" t="s">
        <v>179</v>
      </c>
      <c r="E105" s="179" t="s">
        <v>5437</v>
      </c>
      <c r="F105" s="180" t="s">
        <v>5438</v>
      </c>
      <c r="G105" s="181" t="s">
        <v>494</v>
      </c>
      <c r="H105" s="182">
        <v>10</v>
      </c>
      <c r="I105" s="183"/>
      <c r="J105" s="184">
        <f>ROUND(I105*H105,2)</f>
        <v>0</v>
      </c>
      <c r="K105" s="180" t="s">
        <v>3</v>
      </c>
      <c r="L105" s="37"/>
      <c r="M105" s="185" t="s">
        <v>3</v>
      </c>
      <c r="N105" s="186" t="s">
        <v>43</v>
      </c>
      <c r="O105" s="70"/>
      <c r="P105" s="187">
        <f>O105*H105</f>
        <v>0</v>
      </c>
      <c r="Q105" s="187">
        <v>0.00428</v>
      </c>
      <c r="R105" s="187">
        <f>Q105*H105</f>
        <v>0.0428</v>
      </c>
      <c r="S105" s="187">
        <v>0</v>
      </c>
      <c r="T105" s="188">
        <f>S105*H105</f>
        <v>0</v>
      </c>
      <c r="AR105" s="189" t="s">
        <v>265</v>
      </c>
      <c r="AT105" s="189" t="s">
        <v>179</v>
      </c>
      <c r="AU105" s="189" t="s">
        <v>81</v>
      </c>
      <c r="AY105" s="18" t="s">
        <v>177</v>
      </c>
      <c r="BE105" s="190">
        <f>IF(N105="základní",J105,0)</f>
        <v>0</v>
      </c>
      <c r="BF105" s="190">
        <f>IF(N105="snížená",J105,0)</f>
        <v>0</v>
      </c>
      <c r="BG105" s="190">
        <f>IF(N105="zákl. přenesená",J105,0)</f>
        <v>0</v>
      </c>
      <c r="BH105" s="190">
        <f>IF(N105="sníž. přenesená",J105,0)</f>
        <v>0</v>
      </c>
      <c r="BI105" s="190">
        <f>IF(N105="nulová",J105,0)</f>
        <v>0</v>
      </c>
      <c r="BJ105" s="18" t="s">
        <v>79</v>
      </c>
      <c r="BK105" s="190">
        <f>ROUND(I105*H105,2)</f>
        <v>0</v>
      </c>
      <c r="BL105" s="18" t="s">
        <v>265</v>
      </c>
      <c r="BM105" s="189" t="s">
        <v>298</v>
      </c>
    </row>
    <row r="106" spans="2:65" s="1" customFormat="1" ht="24" customHeight="1">
      <c r="B106" s="177"/>
      <c r="C106" s="178" t="s">
        <v>236</v>
      </c>
      <c r="D106" s="178" t="s">
        <v>179</v>
      </c>
      <c r="E106" s="179" t="s">
        <v>5439</v>
      </c>
      <c r="F106" s="180" t="s">
        <v>5440</v>
      </c>
      <c r="G106" s="181" t="s">
        <v>494</v>
      </c>
      <c r="H106" s="182">
        <v>40</v>
      </c>
      <c r="I106" s="183"/>
      <c r="J106" s="184">
        <f>ROUND(I106*H106,2)</f>
        <v>0</v>
      </c>
      <c r="K106" s="180" t="s">
        <v>3</v>
      </c>
      <c r="L106" s="37"/>
      <c r="M106" s="185" t="s">
        <v>3</v>
      </c>
      <c r="N106" s="186" t="s">
        <v>43</v>
      </c>
      <c r="O106" s="70"/>
      <c r="P106" s="187">
        <f>O106*H106</f>
        <v>0</v>
      </c>
      <c r="Q106" s="187">
        <v>0.00594</v>
      </c>
      <c r="R106" s="187">
        <f>Q106*H106</f>
        <v>0.2376</v>
      </c>
      <c r="S106" s="187">
        <v>0</v>
      </c>
      <c r="T106" s="188">
        <f>S106*H106</f>
        <v>0</v>
      </c>
      <c r="AR106" s="189" t="s">
        <v>265</v>
      </c>
      <c r="AT106" s="189" t="s">
        <v>179</v>
      </c>
      <c r="AU106" s="189" t="s">
        <v>81</v>
      </c>
      <c r="AY106" s="18" t="s">
        <v>177</v>
      </c>
      <c r="BE106" s="190">
        <f>IF(N106="základní",J106,0)</f>
        <v>0</v>
      </c>
      <c r="BF106" s="190">
        <f>IF(N106="snížená",J106,0)</f>
        <v>0</v>
      </c>
      <c r="BG106" s="190">
        <f>IF(N106="zákl. přenesená",J106,0)</f>
        <v>0</v>
      </c>
      <c r="BH106" s="190">
        <f>IF(N106="sníž. přenesená",J106,0)</f>
        <v>0</v>
      </c>
      <c r="BI106" s="190">
        <f>IF(N106="nulová",J106,0)</f>
        <v>0</v>
      </c>
      <c r="BJ106" s="18" t="s">
        <v>79</v>
      </c>
      <c r="BK106" s="190">
        <f>ROUND(I106*H106,2)</f>
        <v>0</v>
      </c>
      <c r="BL106" s="18" t="s">
        <v>265</v>
      </c>
      <c r="BM106" s="189" t="s">
        <v>306</v>
      </c>
    </row>
    <row r="107" spans="2:65" s="1" customFormat="1" ht="24" customHeight="1">
      <c r="B107" s="177"/>
      <c r="C107" s="178" t="s">
        <v>242</v>
      </c>
      <c r="D107" s="178" t="s">
        <v>179</v>
      </c>
      <c r="E107" s="179" t="s">
        <v>5441</v>
      </c>
      <c r="F107" s="180" t="s">
        <v>5442</v>
      </c>
      <c r="G107" s="181" t="s">
        <v>494</v>
      </c>
      <c r="H107" s="182">
        <v>10</v>
      </c>
      <c r="I107" s="183"/>
      <c r="J107" s="184">
        <f>ROUND(I107*H107,2)</f>
        <v>0</v>
      </c>
      <c r="K107" s="180" t="s">
        <v>3</v>
      </c>
      <c r="L107" s="37"/>
      <c r="M107" s="185" t="s">
        <v>3</v>
      </c>
      <c r="N107" s="186" t="s">
        <v>43</v>
      </c>
      <c r="O107" s="70"/>
      <c r="P107" s="187">
        <f>O107*H107</f>
        <v>0</v>
      </c>
      <c r="Q107" s="187">
        <v>0.00575</v>
      </c>
      <c r="R107" s="187">
        <f>Q107*H107</f>
        <v>0.057499999999999996</v>
      </c>
      <c r="S107" s="187">
        <v>0</v>
      </c>
      <c r="T107" s="188">
        <f>S107*H107</f>
        <v>0</v>
      </c>
      <c r="AR107" s="189" t="s">
        <v>265</v>
      </c>
      <c r="AT107" s="189" t="s">
        <v>179</v>
      </c>
      <c r="AU107" s="189" t="s">
        <v>81</v>
      </c>
      <c r="AY107" s="18" t="s">
        <v>177</v>
      </c>
      <c r="BE107" s="190">
        <f>IF(N107="základní",J107,0)</f>
        <v>0</v>
      </c>
      <c r="BF107" s="190">
        <f>IF(N107="snížená",J107,0)</f>
        <v>0</v>
      </c>
      <c r="BG107" s="190">
        <f>IF(N107="zákl. přenesená",J107,0)</f>
        <v>0</v>
      </c>
      <c r="BH107" s="190">
        <f>IF(N107="sníž. přenesená",J107,0)</f>
        <v>0</v>
      </c>
      <c r="BI107" s="190">
        <f>IF(N107="nulová",J107,0)</f>
        <v>0</v>
      </c>
      <c r="BJ107" s="18" t="s">
        <v>79</v>
      </c>
      <c r="BK107" s="190">
        <f>ROUND(I107*H107,2)</f>
        <v>0</v>
      </c>
      <c r="BL107" s="18" t="s">
        <v>265</v>
      </c>
      <c r="BM107" s="189" t="s">
        <v>317</v>
      </c>
    </row>
    <row r="108" spans="2:65" s="1" customFormat="1" ht="24" customHeight="1">
      <c r="B108" s="177"/>
      <c r="C108" s="178" t="s">
        <v>248</v>
      </c>
      <c r="D108" s="178" t="s">
        <v>179</v>
      </c>
      <c r="E108" s="179" t="s">
        <v>5443</v>
      </c>
      <c r="F108" s="180" t="s">
        <v>5444</v>
      </c>
      <c r="G108" s="181" t="s">
        <v>494</v>
      </c>
      <c r="H108" s="182">
        <v>15</v>
      </c>
      <c r="I108" s="183"/>
      <c r="J108" s="184">
        <f>ROUND(I108*H108,2)</f>
        <v>0</v>
      </c>
      <c r="K108" s="180" t="s">
        <v>3</v>
      </c>
      <c r="L108" s="37"/>
      <c r="M108" s="185" t="s">
        <v>3</v>
      </c>
      <c r="N108" s="186" t="s">
        <v>43</v>
      </c>
      <c r="O108" s="70"/>
      <c r="P108" s="187">
        <f>O108*H108</f>
        <v>0</v>
      </c>
      <c r="Q108" s="187">
        <v>0.00988</v>
      </c>
      <c r="R108" s="187">
        <f>Q108*H108</f>
        <v>0.1482</v>
      </c>
      <c r="S108" s="187">
        <v>0</v>
      </c>
      <c r="T108" s="188">
        <f>S108*H108</f>
        <v>0</v>
      </c>
      <c r="AR108" s="189" t="s">
        <v>265</v>
      </c>
      <c r="AT108" s="189" t="s">
        <v>179</v>
      </c>
      <c r="AU108" s="189" t="s">
        <v>81</v>
      </c>
      <c r="AY108" s="18" t="s">
        <v>177</v>
      </c>
      <c r="BE108" s="190">
        <f>IF(N108="základní",J108,0)</f>
        <v>0</v>
      </c>
      <c r="BF108" s="190">
        <f>IF(N108="snížená",J108,0)</f>
        <v>0</v>
      </c>
      <c r="BG108" s="190">
        <f>IF(N108="zákl. přenesená",J108,0)</f>
        <v>0</v>
      </c>
      <c r="BH108" s="190">
        <f>IF(N108="sníž. přenesená",J108,0)</f>
        <v>0</v>
      </c>
      <c r="BI108" s="190">
        <f>IF(N108="nulová",J108,0)</f>
        <v>0</v>
      </c>
      <c r="BJ108" s="18" t="s">
        <v>79</v>
      </c>
      <c r="BK108" s="190">
        <f>ROUND(I108*H108,2)</f>
        <v>0</v>
      </c>
      <c r="BL108" s="18" t="s">
        <v>265</v>
      </c>
      <c r="BM108" s="189" t="s">
        <v>327</v>
      </c>
    </row>
    <row r="109" spans="2:65" s="1" customFormat="1" ht="24" customHeight="1">
      <c r="B109" s="177"/>
      <c r="C109" s="178" t="s">
        <v>254</v>
      </c>
      <c r="D109" s="178" t="s">
        <v>179</v>
      </c>
      <c r="E109" s="179" t="s">
        <v>5445</v>
      </c>
      <c r="F109" s="180" t="s">
        <v>5446</v>
      </c>
      <c r="G109" s="181" t="s">
        <v>494</v>
      </c>
      <c r="H109" s="182">
        <v>10</v>
      </c>
      <c r="I109" s="183"/>
      <c r="J109" s="184">
        <f>ROUND(I109*H109,2)</f>
        <v>0</v>
      </c>
      <c r="K109" s="180" t="s">
        <v>3</v>
      </c>
      <c r="L109" s="37"/>
      <c r="M109" s="185" t="s">
        <v>3</v>
      </c>
      <c r="N109" s="186" t="s">
        <v>43</v>
      </c>
      <c r="O109" s="70"/>
      <c r="P109" s="187">
        <f>O109*H109</f>
        <v>0</v>
      </c>
      <c r="Q109" s="187">
        <v>0.01601</v>
      </c>
      <c r="R109" s="187">
        <f>Q109*H109</f>
        <v>0.1601</v>
      </c>
      <c r="S109" s="187">
        <v>0</v>
      </c>
      <c r="T109" s="188">
        <f>S109*H109</f>
        <v>0</v>
      </c>
      <c r="AR109" s="189" t="s">
        <v>265</v>
      </c>
      <c r="AT109" s="189" t="s">
        <v>179</v>
      </c>
      <c r="AU109" s="189" t="s">
        <v>81</v>
      </c>
      <c r="AY109" s="18" t="s">
        <v>177</v>
      </c>
      <c r="BE109" s="190">
        <f>IF(N109="základní",J109,0)</f>
        <v>0</v>
      </c>
      <c r="BF109" s="190">
        <f>IF(N109="snížená",J109,0)</f>
        <v>0</v>
      </c>
      <c r="BG109" s="190">
        <f>IF(N109="zákl. přenesená",J109,0)</f>
        <v>0</v>
      </c>
      <c r="BH109" s="190">
        <f>IF(N109="sníž. přenesená",J109,0)</f>
        <v>0</v>
      </c>
      <c r="BI109" s="190">
        <f>IF(N109="nulová",J109,0)</f>
        <v>0</v>
      </c>
      <c r="BJ109" s="18" t="s">
        <v>79</v>
      </c>
      <c r="BK109" s="190">
        <f>ROUND(I109*H109,2)</f>
        <v>0</v>
      </c>
      <c r="BL109" s="18" t="s">
        <v>265</v>
      </c>
      <c r="BM109" s="189" t="s">
        <v>337</v>
      </c>
    </row>
    <row r="110" spans="2:65" s="1" customFormat="1" ht="24" customHeight="1">
      <c r="B110" s="177"/>
      <c r="C110" s="178" t="s">
        <v>9</v>
      </c>
      <c r="D110" s="178" t="s">
        <v>179</v>
      </c>
      <c r="E110" s="179" t="s">
        <v>5447</v>
      </c>
      <c r="F110" s="180" t="s">
        <v>5448</v>
      </c>
      <c r="G110" s="181" t="s">
        <v>494</v>
      </c>
      <c r="H110" s="182">
        <v>160</v>
      </c>
      <c r="I110" s="183"/>
      <c r="J110" s="184">
        <f>ROUND(I110*H110,2)</f>
        <v>0</v>
      </c>
      <c r="K110" s="180" t="s">
        <v>3</v>
      </c>
      <c r="L110" s="37"/>
      <c r="M110" s="185" t="s">
        <v>3</v>
      </c>
      <c r="N110" s="186" t="s">
        <v>43</v>
      </c>
      <c r="O110" s="70"/>
      <c r="P110" s="187">
        <f>O110*H110</f>
        <v>0</v>
      </c>
      <c r="Q110" s="187">
        <v>0.00045</v>
      </c>
      <c r="R110" s="187">
        <f>Q110*H110</f>
        <v>0.072</v>
      </c>
      <c r="S110" s="187">
        <v>0</v>
      </c>
      <c r="T110" s="188">
        <f>S110*H110</f>
        <v>0</v>
      </c>
      <c r="AR110" s="189" t="s">
        <v>265</v>
      </c>
      <c r="AT110" s="189" t="s">
        <v>179</v>
      </c>
      <c r="AU110" s="189" t="s">
        <v>81</v>
      </c>
      <c r="AY110" s="18" t="s">
        <v>177</v>
      </c>
      <c r="BE110" s="190">
        <f>IF(N110="základní",J110,0)</f>
        <v>0</v>
      </c>
      <c r="BF110" s="190">
        <f>IF(N110="snížená",J110,0)</f>
        <v>0</v>
      </c>
      <c r="BG110" s="190">
        <f>IF(N110="zákl. přenesená",J110,0)</f>
        <v>0</v>
      </c>
      <c r="BH110" s="190">
        <f>IF(N110="sníž. přenesená",J110,0)</f>
        <v>0</v>
      </c>
      <c r="BI110" s="190">
        <f>IF(N110="nulová",J110,0)</f>
        <v>0</v>
      </c>
      <c r="BJ110" s="18" t="s">
        <v>79</v>
      </c>
      <c r="BK110" s="190">
        <f>ROUND(I110*H110,2)</f>
        <v>0</v>
      </c>
      <c r="BL110" s="18" t="s">
        <v>265</v>
      </c>
      <c r="BM110" s="189" t="s">
        <v>351</v>
      </c>
    </row>
    <row r="111" spans="2:65" s="1" customFormat="1" ht="48" customHeight="1">
      <c r="B111" s="177"/>
      <c r="C111" s="178" t="s">
        <v>265</v>
      </c>
      <c r="D111" s="178" t="s">
        <v>179</v>
      </c>
      <c r="E111" s="179" t="s">
        <v>5449</v>
      </c>
      <c r="F111" s="180" t="s">
        <v>5450</v>
      </c>
      <c r="G111" s="181" t="s">
        <v>494</v>
      </c>
      <c r="H111" s="182">
        <v>120</v>
      </c>
      <c r="I111" s="183"/>
      <c r="J111" s="184">
        <f>ROUND(I111*H111,2)</f>
        <v>0</v>
      </c>
      <c r="K111" s="180" t="s">
        <v>3</v>
      </c>
      <c r="L111" s="37"/>
      <c r="M111" s="185" t="s">
        <v>3</v>
      </c>
      <c r="N111" s="186" t="s">
        <v>43</v>
      </c>
      <c r="O111" s="70"/>
      <c r="P111" s="187">
        <f>O111*H111</f>
        <v>0</v>
      </c>
      <c r="Q111" s="187">
        <v>0.00012</v>
      </c>
      <c r="R111" s="187">
        <f>Q111*H111</f>
        <v>0.0144</v>
      </c>
      <c r="S111" s="187">
        <v>0</v>
      </c>
      <c r="T111" s="188">
        <f>S111*H111</f>
        <v>0</v>
      </c>
      <c r="AR111" s="189" t="s">
        <v>265</v>
      </c>
      <c r="AT111" s="189" t="s">
        <v>179</v>
      </c>
      <c r="AU111" s="189" t="s">
        <v>81</v>
      </c>
      <c r="AY111" s="18" t="s">
        <v>177</v>
      </c>
      <c r="BE111" s="190">
        <f>IF(N111="základní",J111,0)</f>
        <v>0</v>
      </c>
      <c r="BF111" s="190">
        <f>IF(N111="snížená",J111,0)</f>
        <v>0</v>
      </c>
      <c r="BG111" s="190">
        <f>IF(N111="zákl. přenesená",J111,0)</f>
        <v>0</v>
      </c>
      <c r="BH111" s="190">
        <f>IF(N111="sníž. přenesená",J111,0)</f>
        <v>0</v>
      </c>
      <c r="BI111" s="190">
        <f>IF(N111="nulová",J111,0)</f>
        <v>0</v>
      </c>
      <c r="BJ111" s="18" t="s">
        <v>79</v>
      </c>
      <c r="BK111" s="190">
        <f>ROUND(I111*H111,2)</f>
        <v>0</v>
      </c>
      <c r="BL111" s="18" t="s">
        <v>265</v>
      </c>
      <c r="BM111" s="189" t="s">
        <v>368</v>
      </c>
    </row>
    <row r="112" spans="2:65" s="1" customFormat="1" ht="48" customHeight="1">
      <c r="B112" s="177"/>
      <c r="C112" s="178" t="s">
        <v>272</v>
      </c>
      <c r="D112" s="178" t="s">
        <v>179</v>
      </c>
      <c r="E112" s="179" t="s">
        <v>5451</v>
      </c>
      <c r="F112" s="180" t="s">
        <v>5452</v>
      </c>
      <c r="G112" s="181" t="s">
        <v>494</v>
      </c>
      <c r="H112" s="182">
        <v>160</v>
      </c>
      <c r="I112" s="183"/>
      <c r="J112" s="184">
        <f>ROUND(I112*H112,2)</f>
        <v>0</v>
      </c>
      <c r="K112" s="180" t="s">
        <v>3</v>
      </c>
      <c r="L112" s="37"/>
      <c r="M112" s="185" t="s">
        <v>3</v>
      </c>
      <c r="N112" s="186" t="s">
        <v>43</v>
      </c>
      <c r="O112" s="70"/>
      <c r="P112" s="187">
        <f>O112*H112</f>
        <v>0</v>
      </c>
      <c r="Q112" s="187">
        <v>0.00024</v>
      </c>
      <c r="R112" s="187">
        <f>Q112*H112</f>
        <v>0.038400000000000004</v>
      </c>
      <c r="S112" s="187">
        <v>0</v>
      </c>
      <c r="T112" s="188">
        <f>S112*H112</f>
        <v>0</v>
      </c>
      <c r="AR112" s="189" t="s">
        <v>265</v>
      </c>
      <c r="AT112" s="189" t="s">
        <v>179</v>
      </c>
      <c r="AU112" s="189" t="s">
        <v>81</v>
      </c>
      <c r="AY112" s="18" t="s">
        <v>177</v>
      </c>
      <c r="BE112" s="190">
        <f>IF(N112="základní",J112,0)</f>
        <v>0</v>
      </c>
      <c r="BF112" s="190">
        <f>IF(N112="snížená",J112,0)</f>
        <v>0</v>
      </c>
      <c r="BG112" s="190">
        <f>IF(N112="zákl. přenesená",J112,0)</f>
        <v>0</v>
      </c>
      <c r="BH112" s="190">
        <f>IF(N112="sníž. přenesená",J112,0)</f>
        <v>0</v>
      </c>
      <c r="BI112" s="190">
        <f>IF(N112="nulová",J112,0)</f>
        <v>0</v>
      </c>
      <c r="BJ112" s="18" t="s">
        <v>79</v>
      </c>
      <c r="BK112" s="190">
        <f>ROUND(I112*H112,2)</f>
        <v>0</v>
      </c>
      <c r="BL112" s="18" t="s">
        <v>265</v>
      </c>
      <c r="BM112" s="189" t="s">
        <v>391</v>
      </c>
    </row>
    <row r="113" spans="2:65" s="1" customFormat="1" ht="48" customHeight="1">
      <c r="B113" s="177"/>
      <c r="C113" s="178" t="s">
        <v>277</v>
      </c>
      <c r="D113" s="178" t="s">
        <v>179</v>
      </c>
      <c r="E113" s="179" t="s">
        <v>5453</v>
      </c>
      <c r="F113" s="180" t="s">
        <v>5454</v>
      </c>
      <c r="G113" s="181" t="s">
        <v>494</v>
      </c>
      <c r="H113" s="182">
        <v>40</v>
      </c>
      <c r="I113" s="183"/>
      <c r="J113" s="184">
        <f>ROUND(I113*H113,2)</f>
        <v>0</v>
      </c>
      <c r="K113" s="180" t="s">
        <v>3</v>
      </c>
      <c r="L113" s="37"/>
      <c r="M113" s="185" t="s">
        <v>3</v>
      </c>
      <c r="N113" s="186" t="s">
        <v>43</v>
      </c>
      <c r="O113" s="70"/>
      <c r="P113" s="187">
        <f>O113*H113</f>
        <v>0</v>
      </c>
      <c r="Q113" s="187">
        <v>0.00027</v>
      </c>
      <c r="R113" s="187">
        <f>Q113*H113</f>
        <v>0.0108</v>
      </c>
      <c r="S113" s="187">
        <v>0</v>
      </c>
      <c r="T113" s="188">
        <f>S113*H113</f>
        <v>0</v>
      </c>
      <c r="AR113" s="189" t="s">
        <v>265</v>
      </c>
      <c r="AT113" s="189" t="s">
        <v>179</v>
      </c>
      <c r="AU113" s="189" t="s">
        <v>81</v>
      </c>
      <c r="AY113" s="18" t="s">
        <v>177</v>
      </c>
      <c r="BE113" s="190">
        <f>IF(N113="základní",J113,0)</f>
        <v>0</v>
      </c>
      <c r="BF113" s="190">
        <f>IF(N113="snížená",J113,0)</f>
        <v>0</v>
      </c>
      <c r="BG113" s="190">
        <f>IF(N113="zákl. přenesená",J113,0)</f>
        <v>0</v>
      </c>
      <c r="BH113" s="190">
        <f>IF(N113="sníž. přenesená",J113,0)</f>
        <v>0</v>
      </c>
      <c r="BI113" s="190">
        <f>IF(N113="nulová",J113,0)</f>
        <v>0</v>
      </c>
      <c r="BJ113" s="18" t="s">
        <v>79</v>
      </c>
      <c r="BK113" s="190">
        <f>ROUND(I113*H113,2)</f>
        <v>0</v>
      </c>
      <c r="BL113" s="18" t="s">
        <v>265</v>
      </c>
      <c r="BM113" s="189" t="s">
        <v>413</v>
      </c>
    </row>
    <row r="114" spans="2:65" s="1" customFormat="1" ht="48" customHeight="1">
      <c r="B114" s="177"/>
      <c r="C114" s="178" t="s">
        <v>288</v>
      </c>
      <c r="D114" s="178" t="s">
        <v>179</v>
      </c>
      <c r="E114" s="179" t="s">
        <v>5455</v>
      </c>
      <c r="F114" s="180" t="s">
        <v>5456</v>
      </c>
      <c r="G114" s="181" t="s">
        <v>494</v>
      </c>
      <c r="H114" s="182">
        <v>10</v>
      </c>
      <c r="I114" s="183"/>
      <c r="J114" s="184">
        <f>ROUND(I114*H114,2)</f>
        <v>0</v>
      </c>
      <c r="K114" s="180" t="s">
        <v>3</v>
      </c>
      <c r="L114" s="37"/>
      <c r="M114" s="185" t="s">
        <v>3</v>
      </c>
      <c r="N114" s="186" t="s">
        <v>43</v>
      </c>
      <c r="O114" s="70"/>
      <c r="P114" s="187">
        <f>O114*H114</f>
        <v>0</v>
      </c>
      <c r="Q114" s="187">
        <v>0.00034</v>
      </c>
      <c r="R114" s="187">
        <f>Q114*H114</f>
        <v>0.0034000000000000002</v>
      </c>
      <c r="S114" s="187">
        <v>0</v>
      </c>
      <c r="T114" s="188">
        <f>S114*H114</f>
        <v>0</v>
      </c>
      <c r="AR114" s="189" t="s">
        <v>265</v>
      </c>
      <c r="AT114" s="189" t="s">
        <v>179</v>
      </c>
      <c r="AU114" s="189" t="s">
        <v>81</v>
      </c>
      <c r="AY114" s="18" t="s">
        <v>177</v>
      </c>
      <c r="BE114" s="190">
        <f>IF(N114="základní",J114,0)</f>
        <v>0</v>
      </c>
      <c r="BF114" s="190">
        <f>IF(N114="snížená",J114,0)</f>
        <v>0</v>
      </c>
      <c r="BG114" s="190">
        <f>IF(N114="zákl. přenesená",J114,0)</f>
        <v>0</v>
      </c>
      <c r="BH114" s="190">
        <f>IF(N114="sníž. přenesená",J114,0)</f>
        <v>0</v>
      </c>
      <c r="BI114" s="190">
        <f>IF(N114="nulová",J114,0)</f>
        <v>0</v>
      </c>
      <c r="BJ114" s="18" t="s">
        <v>79</v>
      </c>
      <c r="BK114" s="190">
        <f>ROUND(I114*H114,2)</f>
        <v>0</v>
      </c>
      <c r="BL114" s="18" t="s">
        <v>265</v>
      </c>
      <c r="BM114" s="189" t="s">
        <v>438</v>
      </c>
    </row>
    <row r="115" spans="2:65" s="1" customFormat="1" ht="48" customHeight="1">
      <c r="B115" s="177"/>
      <c r="C115" s="178" t="s">
        <v>298</v>
      </c>
      <c r="D115" s="178" t="s">
        <v>179</v>
      </c>
      <c r="E115" s="179" t="s">
        <v>5457</v>
      </c>
      <c r="F115" s="180" t="s">
        <v>5458</v>
      </c>
      <c r="G115" s="181" t="s">
        <v>494</v>
      </c>
      <c r="H115" s="182">
        <v>25</v>
      </c>
      <c r="I115" s="183"/>
      <c r="J115" s="184">
        <f>ROUND(I115*H115,2)</f>
        <v>0</v>
      </c>
      <c r="K115" s="180" t="s">
        <v>3</v>
      </c>
      <c r="L115" s="37"/>
      <c r="M115" s="185" t="s">
        <v>3</v>
      </c>
      <c r="N115" s="186" t="s">
        <v>43</v>
      </c>
      <c r="O115" s="70"/>
      <c r="P115" s="187">
        <f>O115*H115</f>
        <v>0</v>
      </c>
      <c r="Q115" s="187">
        <v>0.00047</v>
      </c>
      <c r="R115" s="187">
        <f>Q115*H115</f>
        <v>0.01175</v>
      </c>
      <c r="S115" s="187">
        <v>0</v>
      </c>
      <c r="T115" s="188">
        <f>S115*H115</f>
        <v>0</v>
      </c>
      <c r="AR115" s="189" t="s">
        <v>265</v>
      </c>
      <c r="AT115" s="189" t="s">
        <v>179</v>
      </c>
      <c r="AU115" s="189" t="s">
        <v>81</v>
      </c>
      <c r="AY115" s="18" t="s">
        <v>177</v>
      </c>
      <c r="BE115" s="190">
        <f>IF(N115="základní",J115,0)</f>
        <v>0</v>
      </c>
      <c r="BF115" s="190">
        <f>IF(N115="snížená",J115,0)</f>
        <v>0</v>
      </c>
      <c r="BG115" s="190">
        <f>IF(N115="zákl. přenesená",J115,0)</f>
        <v>0</v>
      </c>
      <c r="BH115" s="190">
        <f>IF(N115="sníž. přenesená",J115,0)</f>
        <v>0</v>
      </c>
      <c r="BI115" s="190">
        <f>IF(N115="nulová",J115,0)</f>
        <v>0</v>
      </c>
      <c r="BJ115" s="18" t="s">
        <v>79</v>
      </c>
      <c r="BK115" s="190">
        <f>ROUND(I115*H115,2)</f>
        <v>0</v>
      </c>
      <c r="BL115" s="18" t="s">
        <v>265</v>
      </c>
      <c r="BM115" s="189" t="s">
        <v>450</v>
      </c>
    </row>
    <row r="116" spans="2:63" s="11" customFormat="1" ht="22.8" customHeight="1">
      <c r="B116" s="164"/>
      <c r="D116" s="165" t="s">
        <v>71</v>
      </c>
      <c r="E116" s="175" t="s">
        <v>5459</v>
      </c>
      <c r="F116" s="175" t="s">
        <v>5460</v>
      </c>
      <c r="I116" s="167"/>
      <c r="J116" s="176">
        <f>BK116</f>
        <v>0</v>
      </c>
      <c r="L116" s="164"/>
      <c r="M116" s="169"/>
      <c r="N116" s="170"/>
      <c r="O116" s="170"/>
      <c r="P116" s="171">
        <f>SUM(P117:P142)</f>
        <v>0</v>
      </c>
      <c r="Q116" s="170"/>
      <c r="R116" s="171">
        <f>SUM(R117:R142)</f>
        <v>0.42391999999999996</v>
      </c>
      <c r="S116" s="170"/>
      <c r="T116" s="172">
        <f>SUM(T117:T142)</f>
        <v>0</v>
      </c>
      <c r="AR116" s="165" t="s">
        <v>81</v>
      </c>
      <c r="AT116" s="173" t="s">
        <v>71</v>
      </c>
      <c r="AU116" s="173" t="s">
        <v>79</v>
      </c>
      <c r="AY116" s="165" t="s">
        <v>177</v>
      </c>
      <c r="BK116" s="174">
        <f>SUM(BK117:BK142)</f>
        <v>0</v>
      </c>
    </row>
    <row r="117" spans="2:65" s="1" customFormat="1" ht="24" customHeight="1">
      <c r="B117" s="177"/>
      <c r="C117" s="178" t="s">
        <v>8</v>
      </c>
      <c r="D117" s="178" t="s">
        <v>179</v>
      </c>
      <c r="E117" s="179" t="s">
        <v>5461</v>
      </c>
      <c r="F117" s="180" t="s">
        <v>5462</v>
      </c>
      <c r="G117" s="181" t="s">
        <v>5416</v>
      </c>
      <c r="H117" s="182">
        <v>2</v>
      </c>
      <c r="I117" s="183"/>
      <c r="J117" s="184">
        <f>ROUND(I117*H117,2)</f>
        <v>0</v>
      </c>
      <c r="K117" s="180" t="s">
        <v>3</v>
      </c>
      <c r="L117" s="37"/>
      <c r="M117" s="185" t="s">
        <v>3</v>
      </c>
      <c r="N117" s="186" t="s">
        <v>43</v>
      </c>
      <c r="O117" s="70"/>
      <c r="P117" s="187">
        <f>O117*H117</f>
        <v>0</v>
      </c>
      <c r="Q117" s="187">
        <v>0.0496</v>
      </c>
      <c r="R117" s="187">
        <f>Q117*H117</f>
        <v>0.0992</v>
      </c>
      <c r="S117" s="187">
        <v>0</v>
      </c>
      <c r="T117" s="188">
        <f>S117*H117</f>
        <v>0</v>
      </c>
      <c r="AR117" s="189" t="s">
        <v>265</v>
      </c>
      <c r="AT117" s="189" t="s">
        <v>179</v>
      </c>
      <c r="AU117" s="189" t="s">
        <v>81</v>
      </c>
      <c r="AY117" s="18" t="s">
        <v>177</v>
      </c>
      <c r="BE117" s="190">
        <f>IF(N117="základní",J117,0)</f>
        <v>0</v>
      </c>
      <c r="BF117" s="190">
        <f>IF(N117="snížená",J117,0)</f>
        <v>0</v>
      </c>
      <c r="BG117" s="190">
        <f>IF(N117="zákl. přenesená",J117,0)</f>
        <v>0</v>
      </c>
      <c r="BH117" s="190">
        <f>IF(N117="sníž. přenesená",J117,0)</f>
        <v>0</v>
      </c>
      <c r="BI117" s="190">
        <f>IF(N117="nulová",J117,0)</f>
        <v>0</v>
      </c>
      <c r="BJ117" s="18" t="s">
        <v>79</v>
      </c>
      <c r="BK117" s="190">
        <f>ROUND(I117*H117,2)</f>
        <v>0</v>
      </c>
      <c r="BL117" s="18" t="s">
        <v>265</v>
      </c>
      <c r="BM117" s="189" t="s">
        <v>460</v>
      </c>
    </row>
    <row r="118" spans="2:65" s="1" customFormat="1" ht="24" customHeight="1">
      <c r="B118" s="177"/>
      <c r="C118" s="178" t="s">
        <v>306</v>
      </c>
      <c r="D118" s="178" t="s">
        <v>179</v>
      </c>
      <c r="E118" s="179" t="s">
        <v>5463</v>
      </c>
      <c r="F118" s="180" t="s">
        <v>5464</v>
      </c>
      <c r="G118" s="181" t="s">
        <v>5416</v>
      </c>
      <c r="H118" s="182">
        <v>2</v>
      </c>
      <c r="I118" s="183"/>
      <c r="J118" s="184">
        <f>ROUND(I118*H118,2)</f>
        <v>0</v>
      </c>
      <c r="K118" s="180" t="s">
        <v>3</v>
      </c>
      <c r="L118" s="37"/>
      <c r="M118" s="185" t="s">
        <v>3</v>
      </c>
      <c r="N118" s="186" t="s">
        <v>43</v>
      </c>
      <c r="O118" s="70"/>
      <c r="P118" s="187">
        <f>O118*H118</f>
        <v>0</v>
      </c>
      <c r="Q118" s="187">
        <v>0.06836</v>
      </c>
      <c r="R118" s="187">
        <f>Q118*H118</f>
        <v>0.13672</v>
      </c>
      <c r="S118" s="187">
        <v>0</v>
      </c>
      <c r="T118" s="188">
        <f>S118*H118</f>
        <v>0</v>
      </c>
      <c r="AR118" s="189" t="s">
        <v>265</v>
      </c>
      <c r="AT118" s="189" t="s">
        <v>179</v>
      </c>
      <c r="AU118" s="189" t="s">
        <v>81</v>
      </c>
      <c r="AY118" s="18" t="s">
        <v>177</v>
      </c>
      <c r="BE118" s="190">
        <f>IF(N118="základní",J118,0)</f>
        <v>0</v>
      </c>
      <c r="BF118" s="190">
        <f>IF(N118="snížená",J118,0)</f>
        <v>0</v>
      </c>
      <c r="BG118" s="190">
        <f>IF(N118="zákl. přenesená",J118,0)</f>
        <v>0</v>
      </c>
      <c r="BH118" s="190">
        <f>IF(N118="sníž. přenesená",J118,0)</f>
        <v>0</v>
      </c>
      <c r="BI118" s="190">
        <f>IF(N118="nulová",J118,0)</f>
        <v>0</v>
      </c>
      <c r="BJ118" s="18" t="s">
        <v>79</v>
      </c>
      <c r="BK118" s="190">
        <f>ROUND(I118*H118,2)</f>
        <v>0</v>
      </c>
      <c r="BL118" s="18" t="s">
        <v>265</v>
      </c>
      <c r="BM118" s="189" t="s">
        <v>469</v>
      </c>
    </row>
    <row r="119" spans="2:65" s="1" customFormat="1" ht="24" customHeight="1">
      <c r="B119" s="177"/>
      <c r="C119" s="178" t="s">
        <v>312</v>
      </c>
      <c r="D119" s="178" t="s">
        <v>179</v>
      </c>
      <c r="E119" s="179" t="s">
        <v>5465</v>
      </c>
      <c r="F119" s="180" t="s">
        <v>5466</v>
      </c>
      <c r="G119" s="181" t="s">
        <v>5416</v>
      </c>
      <c r="H119" s="182">
        <v>1</v>
      </c>
      <c r="I119" s="183"/>
      <c r="J119" s="184">
        <f>ROUND(I119*H119,2)</f>
        <v>0</v>
      </c>
      <c r="K119" s="180" t="s">
        <v>3</v>
      </c>
      <c r="L119" s="37"/>
      <c r="M119" s="185" t="s">
        <v>3</v>
      </c>
      <c r="N119" s="186" t="s">
        <v>43</v>
      </c>
      <c r="O119" s="70"/>
      <c r="P119" s="187">
        <f>O119*H119</f>
        <v>0</v>
      </c>
      <c r="Q119" s="187">
        <v>0.02525</v>
      </c>
      <c r="R119" s="187">
        <f>Q119*H119</f>
        <v>0.02525</v>
      </c>
      <c r="S119" s="187">
        <v>0</v>
      </c>
      <c r="T119" s="188">
        <f>S119*H119</f>
        <v>0</v>
      </c>
      <c r="AR119" s="189" t="s">
        <v>265</v>
      </c>
      <c r="AT119" s="189" t="s">
        <v>179</v>
      </c>
      <c r="AU119" s="189" t="s">
        <v>81</v>
      </c>
      <c r="AY119" s="18" t="s">
        <v>177</v>
      </c>
      <c r="BE119" s="190">
        <f>IF(N119="základní",J119,0)</f>
        <v>0</v>
      </c>
      <c r="BF119" s="190">
        <f>IF(N119="snížená",J119,0)</f>
        <v>0</v>
      </c>
      <c r="BG119" s="190">
        <f>IF(N119="zákl. přenesená",J119,0)</f>
        <v>0</v>
      </c>
      <c r="BH119" s="190">
        <f>IF(N119="sníž. přenesená",J119,0)</f>
        <v>0</v>
      </c>
      <c r="BI119" s="190">
        <f>IF(N119="nulová",J119,0)</f>
        <v>0</v>
      </c>
      <c r="BJ119" s="18" t="s">
        <v>79</v>
      </c>
      <c r="BK119" s="190">
        <f>ROUND(I119*H119,2)</f>
        <v>0</v>
      </c>
      <c r="BL119" s="18" t="s">
        <v>265</v>
      </c>
      <c r="BM119" s="189" t="s">
        <v>481</v>
      </c>
    </row>
    <row r="120" spans="2:65" s="1" customFormat="1" ht="24" customHeight="1">
      <c r="B120" s="177"/>
      <c r="C120" s="178" t="s">
        <v>317</v>
      </c>
      <c r="D120" s="178" t="s">
        <v>179</v>
      </c>
      <c r="E120" s="179" t="s">
        <v>5467</v>
      </c>
      <c r="F120" s="180" t="s">
        <v>5468</v>
      </c>
      <c r="G120" s="181" t="s">
        <v>5416</v>
      </c>
      <c r="H120" s="182">
        <v>1</v>
      </c>
      <c r="I120" s="183"/>
      <c r="J120" s="184">
        <f>ROUND(I120*H120,2)</f>
        <v>0</v>
      </c>
      <c r="K120" s="180" t="s">
        <v>3</v>
      </c>
      <c r="L120" s="37"/>
      <c r="M120" s="185" t="s">
        <v>3</v>
      </c>
      <c r="N120" s="186" t="s">
        <v>43</v>
      </c>
      <c r="O120" s="70"/>
      <c r="P120" s="187">
        <f>O120*H120</f>
        <v>0</v>
      </c>
      <c r="Q120" s="187">
        <v>0.01258</v>
      </c>
      <c r="R120" s="187">
        <f>Q120*H120</f>
        <v>0.01258</v>
      </c>
      <c r="S120" s="187">
        <v>0</v>
      </c>
      <c r="T120" s="188">
        <f>S120*H120</f>
        <v>0</v>
      </c>
      <c r="AR120" s="189" t="s">
        <v>265</v>
      </c>
      <c r="AT120" s="189" t="s">
        <v>179</v>
      </c>
      <c r="AU120" s="189" t="s">
        <v>81</v>
      </c>
      <c r="AY120" s="18" t="s">
        <v>177</v>
      </c>
      <c r="BE120" s="190">
        <f>IF(N120="základní",J120,0)</f>
        <v>0</v>
      </c>
      <c r="BF120" s="190">
        <f>IF(N120="snížená",J120,0)</f>
        <v>0</v>
      </c>
      <c r="BG120" s="190">
        <f>IF(N120="zákl. přenesená",J120,0)</f>
        <v>0</v>
      </c>
      <c r="BH120" s="190">
        <f>IF(N120="sníž. přenesená",J120,0)</f>
        <v>0</v>
      </c>
      <c r="BI120" s="190">
        <f>IF(N120="nulová",J120,0)</f>
        <v>0</v>
      </c>
      <c r="BJ120" s="18" t="s">
        <v>79</v>
      </c>
      <c r="BK120" s="190">
        <f>ROUND(I120*H120,2)</f>
        <v>0</v>
      </c>
      <c r="BL120" s="18" t="s">
        <v>265</v>
      </c>
      <c r="BM120" s="189" t="s">
        <v>491</v>
      </c>
    </row>
    <row r="121" spans="2:65" s="1" customFormat="1" ht="24" customHeight="1">
      <c r="B121" s="177"/>
      <c r="C121" s="178" t="s">
        <v>322</v>
      </c>
      <c r="D121" s="178" t="s">
        <v>179</v>
      </c>
      <c r="E121" s="179" t="s">
        <v>5469</v>
      </c>
      <c r="F121" s="180" t="s">
        <v>5470</v>
      </c>
      <c r="G121" s="181" t="s">
        <v>245</v>
      </c>
      <c r="H121" s="182">
        <v>84</v>
      </c>
      <c r="I121" s="183"/>
      <c r="J121" s="184">
        <f>ROUND(I121*H121,2)</f>
        <v>0</v>
      </c>
      <c r="K121" s="180" t="s">
        <v>3</v>
      </c>
      <c r="L121" s="37"/>
      <c r="M121" s="185" t="s">
        <v>3</v>
      </c>
      <c r="N121" s="186" t="s">
        <v>43</v>
      </c>
      <c r="O121" s="70"/>
      <c r="P121" s="187">
        <f>O121*H121</f>
        <v>0</v>
      </c>
      <c r="Q121" s="187">
        <v>5E-05</v>
      </c>
      <c r="R121" s="187">
        <f>Q121*H121</f>
        <v>0.004200000000000001</v>
      </c>
      <c r="S121" s="187">
        <v>0</v>
      </c>
      <c r="T121" s="188">
        <f>S121*H121</f>
        <v>0</v>
      </c>
      <c r="AR121" s="189" t="s">
        <v>265</v>
      </c>
      <c r="AT121" s="189" t="s">
        <v>179</v>
      </c>
      <c r="AU121" s="189" t="s">
        <v>81</v>
      </c>
      <c r="AY121" s="18" t="s">
        <v>177</v>
      </c>
      <c r="BE121" s="190">
        <f>IF(N121="základní",J121,0)</f>
        <v>0</v>
      </c>
      <c r="BF121" s="190">
        <f>IF(N121="snížená",J121,0)</f>
        <v>0</v>
      </c>
      <c r="BG121" s="190">
        <f>IF(N121="zákl. přenesená",J121,0)</f>
        <v>0</v>
      </c>
      <c r="BH121" s="190">
        <f>IF(N121="sníž. přenesená",J121,0)</f>
        <v>0</v>
      </c>
      <c r="BI121" s="190">
        <f>IF(N121="nulová",J121,0)</f>
        <v>0</v>
      </c>
      <c r="BJ121" s="18" t="s">
        <v>79</v>
      </c>
      <c r="BK121" s="190">
        <f>ROUND(I121*H121,2)</f>
        <v>0</v>
      </c>
      <c r="BL121" s="18" t="s">
        <v>265</v>
      </c>
      <c r="BM121" s="189" t="s">
        <v>504</v>
      </c>
    </row>
    <row r="122" spans="2:65" s="1" customFormat="1" ht="24" customHeight="1">
      <c r="B122" s="177"/>
      <c r="C122" s="178" t="s">
        <v>327</v>
      </c>
      <c r="D122" s="178" t="s">
        <v>179</v>
      </c>
      <c r="E122" s="179" t="s">
        <v>5471</v>
      </c>
      <c r="F122" s="180" t="s">
        <v>5472</v>
      </c>
      <c r="G122" s="181" t="s">
        <v>245</v>
      </c>
      <c r="H122" s="182">
        <v>12</v>
      </c>
      <c r="I122" s="183"/>
      <c r="J122" s="184">
        <f>ROUND(I122*H122,2)</f>
        <v>0</v>
      </c>
      <c r="K122" s="180" t="s">
        <v>3</v>
      </c>
      <c r="L122" s="37"/>
      <c r="M122" s="185" t="s">
        <v>3</v>
      </c>
      <c r="N122" s="186" t="s">
        <v>43</v>
      </c>
      <c r="O122" s="70"/>
      <c r="P122" s="187">
        <f>O122*H122</f>
        <v>0</v>
      </c>
      <c r="Q122" s="187">
        <v>0.00023</v>
      </c>
      <c r="R122" s="187">
        <f>Q122*H122</f>
        <v>0.0027600000000000003</v>
      </c>
      <c r="S122" s="187">
        <v>0</v>
      </c>
      <c r="T122" s="188">
        <f>S122*H122</f>
        <v>0</v>
      </c>
      <c r="AR122" s="189" t="s">
        <v>265</v>
      </c>
      <c r="AT122" s="189" t="s">
        <v>179</v>
      </c>
      <c r="AU122" s="189" t="s">
        <v>81</v>
      </c>
      <c r="AY122" s="18" t="s">
        <v>177</v>
      </c>
      <c r="BE122" s="190">
        <f>IF(N122="základní",J122,0)</f>
        <v>0</v>
      </c>
      <c r="BF122" s="190">
        <f>IF(N122="snížená",J122,0)</f>
        <v>0</v>
      </c>
      <c r="BG122" s="190">
        <f>IF(N122="zákl. přenesená",J122,0)</f>
        <v>0</v>
      </c>
      <c r="BH122" s="190">
        <f>IF(N122="sníž. přenesená",J122,0)</f>
        <v>0</v>
      </c>
      <c r="BI122" s="190">
        <f>IF(N122="nulová",J122,0)</f>
        <v>0</v>
      </c>
      <c r="BJ122" s="18" t="s">
        <v>79</v>
      </c>
      <c r="BK122" s="190">
        <f>ROUND(I122*H122,2)</f>
        <v>0</v>
      </c>
      <c r="BL122" s="18" t="s">
        <v>265</v>
      </c>
      <c r="BM122" s="189" t="s">
        <v>516</v>
      </c>
    </row>
    <row r="123" spans="2:65" s="1" customFormat="1" ht="24" customHeight="1">
      <c r="B123" s="177"/>
      <c r="C123" s="178" t="s">
        <v>332</v>
      </c>
      <c r="D123" s="178" t="s">
        <v>179</v>
      </c>
      <c r="E123" s="179" t="s">
        <v>5473</v>
      </c>
      <c r="F123" s="180" t="s">
        <v>5474</v>
      </c>
      <c r="G123" s="181" t="s">
        <v>245</v>
      </c>
      <c r="H123" s="182">
        <v>1</v>
      </c>
      <c r="I123" s="183"/>
      <c r="J123" s="184">
        <f>ROUND(I123*H123,2)</f>
        <v>0</v>
      </c>
      <c r="K123" s="180" t="s">
        <v>3</v>
      </c>
      <c r="L123" s="37"/>
      <c r="M123" s="185" t="s">
        <v>3</v>
      </c>
      <c r="N123" s="186" t="s">
        <v>43</v>
      </c>
      <c r="O123" s="70"/>
      <c r="P123" s="187">
        <f>O123*H123</f>
        <v>0</v>
      </c>
      <c r="Q123" s="187">
        <v>0.0007</v>
      </c>
      <c r="R123" s="187">
        <f>Q123*H123</f>
        <v>0.0007</v>
      </c>
      <c r="S123" s="187">
        <v>0</v>
      </c>
      <c r="T123" s="188">
        <f>S123*H123</f>
        <v>0</v>
      </c>
      <c r="AR123" s="189" t="s">
        <v>265</v>
      </c>
      <c r="AT123" s="189" t="s">
        <v>179</v>
      </c>
      <c r="AU123" s="189" t="s">
        <v>81</v>
      </c>
      <c r="AY123" s="18" t="s">
        <v>177</v>
      </c>
      <c r="BE123" s="190">
        <f>IF(N123="základní",J123,0)</f>
        <v>0</v>
      </c>
      <c r="BF123" s="190">
        <f>IF(N123="snížená",J123,0)</f>
        <v>0</v>
      </c>
      <c r="BG123" s="190">
        <f>IF(N123="zákl. přenesená",J123,0)</f>
        <v>0</v>
      </c>
      <c r="BH123" s="190">
        <f>IF(N123="sníž. přenesená",J123,0)</f>
        <v>0</v>
      </c>
      <c r="BI123" s="190">
        <f>IF(N123="nulová",J123,0)</f>
        <v>0</v>
      </c>
      <c r="BJ123" s="18" t="s">
        <v>79</v>
      </c>
      <c r="BK123" s="190">
        <f>ROUND(I123*H123,2)</f>
        <v>0</v>
      </c>
      <c r="BL123" s="18" t="s">
        <v>265</v>
      </c>
      <c r="BM123" s="189" t="s">
        <v>526</v>
      </c>
    </row>
    <row r="124" spans="2:65" s="1" customFormat="1" ht="24" customHeight="1">
      <c r="B124" s="177"/>
      <c r="C124" s="178" t="s">
        <v>337</v>
      </c>
      <c r="D124" s="178" t="s">
        <v>179</v>
      </c>
      <c r="E124" s="179" t="s">
        <v>5475</v>
      </c>
      <c r="F124" s="180" t="s">
        <v>5476</v>
      </c>
      <c r="G124" s="181" t="s">
        <v>245</v>
      </c>
      <c r="H124" s="182">
        <v>2</v>
      </c>
      <c r="I124" s="183"/>
      <c r="J124" s="184">
        <f>ROUND(I124*H124,2)</f>
        <v>0</v>
      </c>
      <c r="K124" s="180" t="s">
        <v>3</v>
      </c>
      <c r="L124" s="37"/>
      <c r="M124" s="185" t="s">
        <v>3</v>
      </c>
      <c r="N124" s="186" t="s">
        <v>43</v>
      </c>
      <c r="O124" s="70"/>
      <c r="P124" s="187">
        <f>O124*H124</f>
        <v>0</v>
      </c>
      <c r="Q124" s="187">
        <v>0.00026</v>
      </c>
      <c r="R124" s="187">
        <f>Q124*H124</f>
        <v>0.00052</v>
      </c>
      <c r="S124" s="187">
        <v>0</v>
      </c>
      <c r="T124" s="188">
        <f>S124*H124</f>
        <v>0</v>
      </c>
      <c r="AR124" s="189" t="s">
        <v>265</v>
      </c>
      <c r="AT124" s="189" t="s">
        <v>179</v>
      </c>
      <c r="AU124" s="189" t="s">
        <v>81</v>
      </c>
      <c r="AY124" s="18" t="s">
        <v>177</v>
      </c>
      <c r="BE124" s="190">
        <f>IF(N124="základní",J124,0)</f>
        <v>0</v>
      </c>
      <c r="BF124" s="190">
        <f>IF(N124="snížená",J124,0)</f>
        <v>0</v>
      </c>
      <c r="BG124" s="190">
        <f>IF(N124="zákl. přenesená",J124,0)</f>
        <v>0</v>
      </c>
      <c r="BH124" s="190">
        <f>IF(N124="sníž. přenesená",J124,0)</f>
        <v>0</v>
      </c>
      <c r="BI124" s="190">
        <f>IF(N124="nulová",J124,0)</f>
        <v>0</v>
      </c>
      <c r="BJ124" s="18" t="s">
        <v>79</v>
      </c>
      <c r="BK124" s="190">
        <f>ROUND(I124*H124,2)</f>
        <v>0</v>
      </c>
      <c r="BL124" s="18" t="s">
        <v>265</v>
      </c>
      <c r="BM124" s="189" t="s">
        <v>731</v>
      </c>
    </row>
    <row r="125" spans="2:65" s="1" customFormat="1" ht="24" customHeight="1">
      <c r="B125" s="177"/>
      <c r="C125" s="178" t="s">
        <v>346</v>
      </c>
      <c r="D125" s="178" t="s">
        <v>179</v>
      </c>
      <c r="E125" s="179" t="s">
        <v>5477</v>
      </c>
      <c r="F125" s="180" t="s">
        <v>5478</v>
      </c>
      <c r="G125" s="181" t="s">
        <v>245</v>
      </c>
      <c r="H125" s="182">
        <v>7</v>
      </c>
      <c r="I125" s="183"/>
      <c r="J125" s="184">
        <f>ROUND(I125*H125,2)</f>
        <v>0</v>
      </c>
      <c r="K125" s="180" t="s">
        <v>3</v>
      </c>
      <c r="L125" s="37"/>
      <c r="M125" s="185" t="s">
        <v>3</v>
      </c>
      <c r="N125" s="186" t="s">
        <v>43</v>
      </c>
      <c r="O125" s="70"/>
      <c r="P125" s="187">
        <f>O125*H125</f>
        <v>0</v>
      </c>
      <c r="Q125" s="187">
        <v>0.00023</v>
      </c>
      <c r="R125" s="187">
        <f>Q125*H125</f>
        <v>0.00161</v>
      </c>
      <c r="S125" s="187">
        <v>0</v>
      </c>
      <c r="T125" s="188">
        <f>S125*H125</f>
        <v>0</v>
      </c>
      <c r="AR125" s="189" t="s">
        <v>265</v>
      </c>
      <c r="AT125" s="189" t="s">
        <v>179</v>
      </c>
      <c r="AU125" s="189" t="s">
        <v>81</v>
      </c>
      <c r="AY125" s="18" t="s">
        <v>177</v>
      </c>
      <c r="BE125" s="190">
        <f>IF(N125="základní",J125,0)</f>
        <v>0</v>
      </c>
      <c r="BF125" s="190">
        <f>IF(N125="snížená",J125,0)</f>
        <v>0</v>
      </c>
      <c r="BG125" s="190">
        <f>IF(N125="zákl. přenesená",J125,0)</f>
        <v>0</v>
      </c>
      <c r="BH125" s="190">
        <f>IF(N125="sníž. přenesená",J125,0)</f>
        <v>0</v>
      </c>
      <c r="BI125" s="190">
        <f>IF(N125="nulová",J125,0)</f>
        <v>0</v>
      </c>
      <c r="BJ125" s="18" t="s">
        <v>79</v>
      </c>
      <c r="BK125" s="190">
        <f>ROUND(I125*H125,2)</f>
        <v>0</v>
      </c>
      <c r="BL125" s="18" t="s">
        <v>265</v>
      </c>
      <c r="BM125" s="189" t="s">
        <v>832</v>
      </c>
    </row>
    <row r="126" spans="2:65" s="1" customFormat="1" ht="24" customHeight="1">
      <c r="B126" s="177"/>
      <c r="C126" s="178" t="s">
        <v>351</v>
      </c>
      <c r="D126" s="178" t="s">
        <v>179</v>
      </c>
      <c r="E126" s="179" t="s">
        <v>5479</v>
      </c>
      <c r="F126" s="180" t="s">
        <v>5480</v>
      </c>
      <c r="G126" s="181" t="s">
        <v>245</v>
      </c>
      <c r="H126" s="182">
        <v>34</v>
      </c>
      <c r="I126" s="183"/>
      <c r="J126" s="184">
        <f>ROUND(I126*H126,2)</f>
        <v>0</v>
      </c>
      <c r="K126" s="180" t="s">
        <v>3</v>
      </c>
      <c r="L126" s="37"/>
      <c r="M126" s="185" t="s">
        <v>3</v>
      </c>
      <c r="N126" s="186" t="s">
        <v>43</v>
      </c>
      <c r="O126" s="70"/>
      <c r="P126" s="187">
        <f>O126*H126</f>
        <v>0</v>
      </c>
      <c r="Q126" s="187">
        <v>0.00026</v>
      </c>
      <c r="R126" s="187">
        <f>Q126*H126</f>
        <v>0.008839999999999999</v>
      </c>
      <c r="S126" s="187">
        <v>0</v>
      </c>
      <c r="T126" s="188">
        <f>S126*H126</f>
        <v>0</v>
      </c>
      <c r="AR126" s="189" t="s">
        <v>265</v>
      </c>
      <c r="AT126" s="189" t="s">
        <v>179</v>
      </c>
      <c r="AU126" s="189" t="s">
        <v>81</v>
      </c>
      <c r="AY126" s="18" t="s">
        <v>177</v>
      </c>
      <c r="BE126" s="190">
        <f>IF(N126="základní",J126,0)</f>
        <v>0</v>
      </c>
      <c r="BF126" s="190">
        <f>IF(N126="snížená",J126,0)</f>
        <v>0</v>
      </c>
      <c r="BG126" s="190">
        <f>IF(N126="zákl. přenesená",J126,0)</f>
        <v>0</v>
      </c>
      <c r="BH126" s="190">
        <f>IF(N126="sníž. přenesená",J126,0)</f>
        <v>0</v>
      </c>
      <c r="BI126" s="190">
        <f>IF(N126="nulová",J126,0)</f>
        <v>0</v>
      </c>
      <c r="BJ126" s="18" t="s">
        <v>79</v>
      </c>
      <c r="BK126" s="190">
        <f>ROUND(I126*H126,2)</f>
        <v>0</v>
      </c>
      <c r="BL126" s="18" t="s">
        <v>265</v>
      </c>
      <c r="BM126" s="189" t="s">
        <v>841</v>
      </c>
    </row>
    <row r="127" spans="2:65" s="1" customFormat="1" ht="36" customHeight="1">
      <c r="B127" s="177"/>
      <c r="C127" s="178" t="s">
        <v>360</v>
      </c>
      <c r="D127" s="178" t="s">
        <v>179</v>
      </c>
      <c r="E127" s="179" t="s">
        <v>5481</v>
      </c>
      <c r="F127" s="180" t="s">
        <v>5482</v>
      </c>
      <c r="G127" s="181" t="s">
        <v>245</v>
      </c>
      <c r="H127" s="182">
        <v>84</v>
      </c>
      <c r="I127" s="183"/>
      <c r="J127" s="184">
        <f>ROUND(I127*H127,2)</f>
        <v>0</v>
      </c>
      <c r="K127" s="180" t="s">
        <v>3</v>
      </c>
      <c r="L127" s="37"/>
      <c r="M127" s="185" t="s">
        <v>3</v>
      </c>
      <c r="N127" s="186" t="s">
        <v>43</v>
      </c>
      <c r="O127" s="70"/>
      <c r="P127" s="187">
        <f>O127*H127</f>
        <v>0</v>
      </c>
      <c r="Q127" s="187">
        <v>0.00012</v>
      </c>
      <c r="R127" s="187">
        <f>Q127*H127</f>
        <v>0.01008</v>
      </c>
      <c r="S127" s="187">
        <v>0</v>
      </c>
      <c r="T127" s="188">
        <f>S127*H127</f>
        <v>0</v>
      </c>
      <c r="AR127" s="189" t="s">
        <v>265</v>
      </c>
      <c r="AT127" s="189" t="s">
        <v>179</v>
      </c>
      <c r="AU127" s="189" t="s">
        <v>81</v>
      </c>
      <c r="AY127" s="18" t="s">
        <v>177</v>
      </c>
      <c r="BE127" s="190">
        <f>IF(N127="základní",J127,0)</f>
        <v>0</v>
      </c>
      <c r="BF127" s="190">
        <f>IF(N127="snížená",J127,0)</f>
        <v>0</v>
      </c>
      <c r="BG127" s="190">
        <f>IF(N127="zákl. přenesená",J127,0)</f>
        <v>0</v>
      </c>
      <c r="BH127" s="190">
        <f>IF(N127="sníž. přenesená",J127,0)</f>
        <v>0</v>
      </c>
      <c r="BI127" s="190">
        <f>IF(N127="nulová",J127,0)</f>
        <v>0</v>
      </c>
      <c r="BJ127" s="18" t="s">
        <v>79</v>
      </c>
      <c r="BK127" s="190">
        <f>ROUND(I127*H127,2)</f>
        <v>0</v>
      </c>
      <c r="BL127" s="18" t="s">
        <v>265</v>
      </c>
      <c r="BM127" s="189" t="s">
        <v>851</v>
      </c>
    </row>
    <row r="128" spans="2:65" s="1" customFormat="1" ht="24" customHeight="1">
      <c r="B128" s="177"/>
      <c r="C128" s="178" t="s">
        <v>368</v>
      </c>
      <c r="D128" s="178" t="s">
        <v>179</v>
      </c>
      <c r="E128" s="179" t="s">
        <v>5483</v>
      </c>
      <c r="F128" s="180" t="s">
        <v>5484</v>
      </c>
      <c r="G128" s="181" t="s">
        <v>245</v>
      </c>
      <c r="H128" s="182">
        <v>43</v>
      </c>
      <c r="I128" s="183"/>
      <c r="J128" s="184">
        <f>ROUND(I128*H128,2)</f>
        <v>0</v>
      </c>
      <c r="K128" s="180" t="s">
        <v>3</v>
      </c>
      <c r="L128" s="37"/>
      <c r="M128" s="185" t="s">
        <v>3</v>
      </c>
      <c r="N128" s="186" t="s">
        <v>43</v>
      </c>
      <c r="O128" s="70"/>
      <c r="P128" s="187">
        <f>O128*H128</f>
        <v>0</v>
      </c>
      <c r="Q128" s="187">
        <v>0.0007</v>
      </c>
      <c r="R128" s="187">
        <f>Q128*H128</f>
        <v>0.0301</v>
      </c>
      <c r="S128" s="187">
        <v>0</v>
      </c>
      <c r="T128" s="188">
        <f>S128*H128</f>
        <v>0</v>
      </c>
      <c r="AR128" s="189" t="s">
        <v>265</v>
      </c>
      <c r="AT128" s="189" t="s">
        <v>179</v>
      </c>
      <c r="AU128" s="189" t="s">
        <v>81</v>
      </c>
      <c r="AY128" s="18" t="s">
        <v>177</v>
      </c>
      <c r="BE128" s="190">
        <f>IF(N128="základní",J128,0)</f>
        <v>0</v>
      </c>
      <c r="BF128" s="190">
        <f>IF(N128="snížená",J128,0)</f>
        <v>0</v>
      </c>
      <c r="BG128" s="190">
        <f>IF(N128="zákl. přenesená",J128,0)</f>
        <v>0</v>
      </c>
      <c r="BH128" s="190">
        <f>IF(N128="sníž. přenesená",J128,0)</f>
        <v>0</v>
      </c>
      <c r="BI128" s="190">
        <f>IF(N128="nulová",J128,0)</f>
        <v>0</v>
      </c>
      <c r="BJ128" s="18" t="s">
        <v>79</v>
      </c>
      <c r="BK128" s="190">
        <f>ROUND(I128*H128,2)</f>
        <v>0</v>
      </c>
      <c r="BL128" s="18" t="s">
        <v>265</v>
      </c>
      <c r="BM128" s="189" t="s">
        <v>861</v>
      </c>
    </row>
    <row r="129" spans="2:65" s="1" customFormat="1" ht="24" customHeight="1">
      <c r="B129" s="177"/>
      <c r="C129" s="178" t="s">
        <v>383</v>
      </c>
      <c r="D129" s="178" t="s">
        <v>179</v>
      </c>
      <c r="E129" s="179" t="s">
        <v>5485</v>
      </c>
      <c r="F129" s="180" t="s">
        <v>5486</v>
      </c>
      <c r="G129" s="181" t="s">
        <v>245</v>
      </c>
      <c r="H129" s="182">
        <v>2</v>
      </c>
      <c r="I129" s="183"/>
      <c r="J129" s="184">
        <f>ROUND(I129*H129,2)</f>
        <v>0</v>
      </c>
      <c r="K129" s="180" t="s">
        <v>3</v>
      </c>
      <c r="L129" s="37"/>
      <c r="M129" s="185" t="s">
        <v>3</v>
      </c>
      <c r="N129" s="186" t="s">
        <v>43</v>
      </c>
      <c r="O129" s="70"/>
      <c r="P129" s="187">
        <f>O129*H129</f>
        <v>0</v>
      </c>
      <c r="Q129" s="187">
        <v>0.00024</v>
      </c>
      <c r="R129" s="187">
        <f>Q129*H129</f>
        <v>0.00048</v>
      </c>
      <c r="S129" s="187">
        <v>0</v>
      </c>
      <c r="T129" s="188">
        <f>S129*H129</f>
        <v>0</v>
      </c>
      <c r="AR129" s="189" t="s">
        <v>265</v>
      </c>
      <c r="AT129" s="189" t="s">
        <v>179</v>
      </c>
      <c r="AU129" s="189" t="s">
        <v>81</v>
      </c>
      <c r="AY129" s="18" t="s">
        <v>177</v>
      </c>
      <c r="BE129" s="190">
        <f>IF(N129="základní",J129,0)</f>
        <v>0</v>
      </c>
      <c r="BF129" s="190">
        <f>IF(N129="snížená",J129,0)</f>
        <v>0</v>
      </c>
      <c r="BG129" s="190">
        <f>IF(N129="zákl. přenesená",J129,0)</f>
        <v>0</v>
      </c>
      <c r="BH129" s="190">
        <f>IF(N129="sníž. přenesená",J129,0)</f>
        <v>0</v>
      </c>
      <c r="BI129" s="190">
        <f>IF(N129="nulová",J129,0)</f>
        <v>0</v>
      </c>
      <c r="BJ129" s="18" t="s">
        <v>79</v>
      </c>
      <c r="BK129" s="190">
        <f>ROUND(I129*H129,2)</f>
        <v>0</v>
      </c>
      <c r="BL129" s="18" t="s">
        <v>265</v>
      </c>
      <c r="BM129" s="189" t="s">
        <v>875</v>
      </c>
    </row>
    <row r="130" spans="2:65" s="1" customFormat="1" ht="24" customHeight="1">
      <c r="B130" s="177"/>
      <c r="C130" s="178" t="s">
        <v>391</v>
      </c>
      <c r="D130" s="178" t="s">
        <v>179</v>
      </c>
      <c r="E130" s="179" t="s">
        <v>5487</v>
      </c>
      <c r="F130" s="180" t="s">
        <v>5488</v>
      </c>
      <c r="G130" s="181" t="s">
        <v>245</v>
      </c>
      <c r="H130" s="182">
        <v>7</v>
      </c>
      <c r="I130" s="183"/>
      <c r="J130" s="184">
        <f>ROUND(I130*H130,2)</f>
        <v>0</v>
      </c>
      <c r="K130" s="180" t="s">
        <v>3</v>
      </c>
      <c r="L130" s="37"/>
      <c r="M130" s="185" t="s">
        <v>3</v>
      </c>
      <c r="N130" s="186" t="s">
        <v>43</v>
      </c>
      <c r="O130" s="70"/>
      <c r="P130" s="187">
        <f>O130*H130</f>
        <v>0</v>
      </c>
      <c r="Q130" s="187">
        <v>0.00023</v>
      </c>
      <c r="R130" s="187">
        <f>Q130*H130</f>
        <v>0.00161</v>
      </c>
      <c r="S130" s="187">
        <v>0</v>
      </c>
      <c r="T130" s="188">
        <f>S130*H130</f>
        <v>0</v>
      </c>
      <c r="AR130" s="189" t="s">
        <v>265</v>
      </c>
      <c r="AT130" s="189" t="s">
        <v>179</v>
      </c>
      <c r="AU130" s="189" t="s">
        <v>81</v>
      </c>
      <c r="AY130" s="18" t="s">
        <v>177</v>
      </c>
      <c r="BE130" s="190">
        <f>IF(N130="základní",J130,0)</f>
        <v>0</v>
      </c>
      <c r="BF130" s="190">
        <f>IF(N130="snížená",J130,0)</f>
        <v>0</v>
      </c>
      <c r="BG130" s="190">
        <f>IF(N130="zákl. přenesená",J130,0)</f>
        <v>0</v>
      </c>
      <c r="BH130" s="190">
        <f>IF(N130="sníž. přenesená",J130,0)</f>
        <v>0</v>
      </c>
      <c r="BI130" s="190">
        <f>IF(N130="nulová",J130,0)</f>
        <v>0</v>
      </c>
      <c r="BJ130" s="18" t="s">
        <v>79</v>
      </c>
      <c r="BK130" s="190">
        <f>ROUND(I130*H130,2)</f>
        <v>0</v>
      </c>
      <c r="BL130" s="18" t="s">
        <v>265</v>
      </c>
      <c r="BM130" s="189" t="s">
        <v>895</v>
      </c>
    </row>
    <row r="131" spans="2:65" s="1" customFormat="1" ht="24" customHeight="1">
      <c r="B131" s="177"/>
      <c r="C131" s="178" t="s">
        <v>397</v>
      </c>
      <c r="D131" s="178" t="s">
        <v>179</v>
      </c>
      <c r="E131" s="179" t="s">
        <v>5489</v>
      </c>
      <c r="F131" s="180" t="s">
        <v>5490</v>
      </c>
      <c r="G131" s="181" t="s">
        <v>245</v>
      </c>
      <c r="H131" s="182">
        <v>34</v>
      </c>
      <c r="I131" s="183"/>
      <c r="J131" s="184">
        <f>ROUND(I131*H131,2)</f>
        <v>0</v>
      </c>
      <c r="K131" s="180" t="s">
        <v>3</v>
      </c>
      <c r="L131" s="37"/>
      <c r="M131" s="185" t="s">
        <v>3</v>
      </c>
      <c r="N131" s="186" t="s">
        <v>43</v>
      </c>
      <c r="O131" s="70"/>
      <c r="P131" s="187">
        <f>O131*H131</f>
        <v>0</v>
      </c>
      <c r="Q131" s="187">
        <v>0.00026</v>
      </c>
      <c r="R131" s="187">
        <f>Q131*H131</f>
        <v>0.008839999999999999</v>
      </c>
      <c r="S131" s="187">
        <v>0</v>
      </c>
      <c r="T131" s="188">
        <f>S131*H131</f>
        <v>0</v>
      </c>
      <c r="AR131" s="189" t="s">
        <v>265</v>
      </c>
      <c r="AT131" s="189" t="s">
        <v>179</v>
      </c>
      <c r="AU131" s="189" t="s">
        <v>81</v>
      </c>
      <c r="AY131" s="18" t="s">
        <v>177</v>
      </c>
      <c r="BE131" s="190">
        <f>IF(N131="základní",J131,0)</f>
        <v>0</v>
      </c>
      <c r="BF131" s="190">
        <f>IF(N131="snížená",J131,0)</f>
        <v>0</v>
      </c>
      <c r="BG131" s="190">
        <f>IF(N131="zákl. přenesená",J131,0)</f>
        <v>0</v>
      </c>
      <c r="BH131" s="190">
        <f>IF(N131="sníž. přenesená",J131,0)</f>
        <v>0</v>
      </c>
      <c r="BI131" s="190">
        <f>IF(N131="nulová",J131,0)</f>
        <v>0</v>
      </c>
      <c r="BJ131" s="18" t="s">
        <v>79</v>
      </c>
      <c r="BK131" s="190">
        <f>ROUND(I131*H131,2)</f>
        <v>0</v>
      </c>
      <c r="BL131" s="18" t="s">
        <v>265</v>
      </c>
      <c r="BM131" s="189" t="s">
        <v>914</v>
      </c>
    </row>
    <row r="132" spans="2:65" s="1" customFormat="1" ht="24" customHeight="1">
      <c r="B132" s="177"/>
      <c r="C132" s="178" t="s">
        <v>413</v>
      </c>
      <c r="D132" s="178" t="s">
        <v>179</v>
      </c>
      <c r="E132" s="179" t="s">
        <v>5491</v>
      </c>
      <c r="F132" s="180" t="s">
        <v>5492</v>
      </c>
      <c r="G132" s="181" t="s">
        <v>245</v>
      </c>
      <c r="H132" s="182">
        <v>10</v>
      </c>
      <c r="I132" s="183"/>
      <c r="J132" s="184">
        <f>ROUND(I132*H132,2)</f>
        <v>0</v>
      </c>
      <c r="K132" s="180" t="s">
        <v>3</v>
      </c>
      <c r="L132" s="37"/>
      <c r="M132" s="185" t="s">
        <v>3</v>
      </c>
      <c r="N132" s="186" t="s">
        <v>43</v>
      </c>
      <c r="O132" s="70"/>
      <c r="P132" s="187">
        <f>O132*H132</f>
        <v>0</v>
      </c>
      <c r="Q132" s="187">
        <v>0.00022</v>
      </c>
      <c r="R132" s="187">
        <f>Q132*H132</f>
        <v>0.0022</v>
      </c>
      <c r="S132" s="187">
        <v>0</v>
      </c>
      <c r="T132" s="188">
        <f>S132*H132</f>
        <v>0</v>
      </c>
      <c r="AR132" s="189" t="s">
        <v>265</v>
      </c>
      <c r="AT132" s="189" t="s">
        <v>179</v>
      </c>
      <c r="AU132" s="189" t="s">
        <v>81</v>
      </c>
      <c r="AY132" s="18" t="s">
        <v>177</v>
      </c>
      <c r="BE132" s="190">
        <f>IF(N132="základní",J132,0)</f>
        <v>0</v>
      </c>
      <c r="BF132" s="190">
        <f>IF(N132="snížená",J132,0)</f>
        <v>0</v>
      </c>
      <c r="BG132" s="190">
        <f>IF(N132="zákl. přenesená",J132,0)</f>
        <v>0</v>
      </c>
      <c r="BH132" s="190">
        <f>IF(N132="sníž. přenesená",J132,0)</f>
        <v>0</v>
      </c>
      <c r="BI132" s="190">
        <f>IF(N132="nulová",J132,0)</f>
        <v>0</v>
      </c>
      <c r="BJ132" s="18" t="s">
        <v>79</v>
      </c>
      <c r="BK132" s="190">
        <f>ROUND(I132*H132,2)</f>
        <v>0</v>
      </c>
      <c r="BL132" s="18" t="s">
        <v>265</v>
      </c>
      <c r="BM132" s="189" t="s">
        <v>932</v>
      </c>
    </row>
    <row r="133" spans="2:65" s="1" customFormat="1" ht="24" customHeight="1">
      <c r="B133" s="177"/>
      <c r="C133" s="178" t="s">
        <v>433</v>
      </c>
      <c r="D133" s="178" t="s">
        <v>179</v>
      </c>
      <c r="E133" s="179" t="s">
        <v>5493</v>
      </c>
      <c r="F133" s="180" t="s">
        <v>5494</v>
      </c>
      <c r="G133" s="181" t="s">
        <v>245</v>
      </c>
      <c r="H133" s="182">
        <v>3</v>
      </c>
      <c r="I133" s="183"/>
      <c r="J133" s="184">
        <f>ROUND(I133*H133,2)</f>
        <v>0</v>
      </c>
      <c r="K133" s="180" t="s">
        <v>3</v>
      </c>
      <c r="L133" s="37"/>
      <c r="M133" s="185" t="s">
        <v>3</v>
      </c>
      <c r="N133" s="186" t="s">
        <v>43</v>
      </c>
      <c r="O133" s="70"/>
      <c r="P133" s="187">
        <f>O133*H133</f>
        <v>0</v>
      </c>
      <c r="Q133" s="187">
        <v>0.00057</v>
      </c>
      <c r="R133" s="187">
        <f>Q133*H133</f>
        <v>0.00171</v>
      </c>
      <c r="S133" s="187">
        <v>0</v>
      </c>
      <c r="T133" s="188">
        <f>S133*H133</f>
        <v>0</v>
      </c>
      <c r="AR133" s="189" t="s">
        <v>265</v>
      </c>
      <c r="AT133" s="189" t="s">
        <v>179</v>
      </c>
      <c r="AU133" s="189" t="s">
        <v>81</v>
      </c>
      <c r="AY133" s="18" t="s">
        <v>177</v>
      </c>
      <c r="BE133" s="190">
        <f>IF(N133="základní",J133,0)</f>
        <v>0</v>
      </c>
      <c r="BF133" s="190">
        <f>IF(N133="snížená",J133,0)</f>
        <v>0</v>
      </c>
      <c r="BG133" s="190">
        <f>IF(N133="zákl. přenesená",J133,0)</f>
        <v>0</v>
      </c>
      <c r="BH133" s="190">
        <f>IF(N133="sníž. přenesená",J133,0)</f>
        <v>0</v>
      </c>
      <c r="BI133" s="190">
        <f>IF(N133="nulová",J133,0)</f>
        <v>0</v>
      </c>
      <c r="BJ133" s="18" t="s">
        <v>79</v>
      </c>
      <c r="BK133" s="190">
        <f>ROUND(I133*H133,2)</f>
        <v>0</v>
      </c>
      <c r="BL133" s="18" t="s">
        <v>265</v>
      </c>
      <c r="BM133" s="189" t="s">
        <v>944</v>
      </c>
    </row>
    <row r="134" spans="2:65" s="1" customFormat="1" ht="24" customHeight="1">
      <c r="B134" s="177"/>
      <c r="C134" s="178" t="s">
        <v>438</v>
      </c>
      <c r="D134" s="178" t="s">
        <v>179</v>
      </c>
      <c r="E134" s="179" t="s">
        <v>5495</v>
      </c>
      <c r="F134" s="180" t="s">
        <v>5496</v>
      </c>
      <c r="G134" s="181" t="s">
        <v>245</v>
      </c>
      <c r="H134" s="182">
        <v>1</v>
      </c>
      <c r="I134" s="183"/>
      <c r="J134" s="184">
        <f>ROUND(I134*H134,2)</f>
        <v>0</v>
      </c>
      <c r="K134" s="180" t="s">
        <v>3</v>
      </c>
      <c r="L134" s="37"/>
      <c r="M134" s="185" t="s">
        <v>3</v>
      </c>
      <c r="N134" s="186" t="s">
        <v>43</v>
      </c>
      <c r="O134" s="70"/>
      <c r="P134" s="187">
        <f>O134*H134</f>
        <v>0</v>
      </c>
      <c r="Q134" s="187">
        <v>0.00114</v>
      </c>
      <c r="R134" s="187">
        <f>Q134*H134</f>
        <v>0.00114</v>
      </c>
      <c r="S134" s="187">
        <v>0</v>
      </c>
      <c r="T134" s="188">
        <f>S134*H134</f>
        <v>0</v>
      </c>
      <c r="AR134" s="189" t="s">
        <v>265</v>
      </c>
      <c r="AT134" s="189" t="s">
        <v>179</v>
      </c>
      <c r="AU134" s="189" t="s">
        <v>81</v>
      </c>
      <c r="AY134" s="18" t="s">
        <v>177</v>
      </c>
      <c r="BE134" s="190">
        <f>IF(N134="základní",J134,0)</f>
        <v>0</v>
      </c>
      <c r="BF134" s="190">
        <f>IF(N134="snížená",J134,0)</f>
        <v>0</v>
      </c>
      <c r="BG134" s="190">
        <f>IF(N134="zákl. přenesená",J134,0)</f>
        <v>0</v>
      </c>
      <c r="BH134" s="190">
        <f>IF(N134="sníž. přenesená",J134,0)</f>
        <v>0</v>
      </c>
      <c r="BI134" s="190">
        <f>IF(N134="nulová",J134,0)</f>
        <v>0</v>
      </c>
      <c r="BJ134" s="18" t="s">
        <v>79</v>
      </c>
      <c r="BK134" s="190">
        <f>ROUND(I134*H134,2)</f>
        <v>0</v>
      </c>
      <c r="BL134" s="18" t="s">
        <v>265</v>
      </c>
      <c r="BM134" s="189" t="s">
        <v>959</v>
      </c>
    </row>
    <row r="135" spans="2:65" s="1" customFormat="1" ht="24" customHeight="1">
      <c r="B135" s="177"/>
      <c r="C135" s="178" t="s">
        <v>444</v>
      </c>
      <c r="D135" s="178" t="s">
        <v>179</v>
      </c>
      <c r="E135" s="179" t="s">
        <v>5497</v>
      </c>
      <c r="F135" s="180" t="s">
        <v>5498</v>
      </c>
      <c r="G135" s="181" t="s">
        <v>245</v>
      </c>
      <c r="H135" s="182">
        <v>16</v>
      </c>
      <c r="I135" s="183"/>
      <c r="J135" s="184">
        <f>ROUND(I135*H135,2)</f>
        <v>0</v>
      </c>
      <c r="K135" s="180" t="s">
        <v>3</v>
      </c>
      <c r="L135" s="37"/>
      <c r="M135" s="185" t="s">
        <v>3</v>
      </c>
      <c r="N135" s="186" t="s">
        <v>43</v>
      </c>
      <c r="O135" s="70"/>
      <c r="P135" s="187">
        <f>O135*H135</f>
        <v>0</v>
      </c>
      <c r="Q135" s="187">
        <v>0.00173</v>
      </c>
      <c r="R135" s="187">
        <f>Q135*H135</f>
        <v>0.02768</v>
      </c>
      <c r="S135" s="187">
        <v>0</v>
      </c>
      <c r="T135" s="188">
        <f>S135*H135</f>
        <v>0</v>
      </c>
      <c r="AR135" s="189" t="s">
        <v>265</v>
      </c>
      <c r="AT135" s="189" t="s">
        <v>179</v>
      </c>
      <c r="AU135" s="189" t="s">
        <v>81</v>
      </c>
      <c r="AY135" s="18" t="s">
        <v>177</v>
      </c>
      <c r="BE135" s="190">
        <f>IF(N135="základní",J135,0)</f>
        <v>0</v>
      </c>
      <c r="BF135" s="190">
        <f>IF(N135="snížená",J135,0)</f>
        <v>0</v>
      </c>
      <c r="BG135" s="190">
        <f>IF(N135="zákl. přenesená",J135,0)</f>
        <v>0</v>
      </c>
      <c r="BH135" s="190">
        <f>IF(N135="sníž. přenesená",J135,0)</f>
        <v>0</v>
      </c>
      <c r="BI135" s="190">
        <f>IF(N135="nulová",J135,0)</f>
        <v>0</v>
      </c>
      <c r="BJ135" s="18" t="s">
        <v>79</v>
      </c>
      <c r="BK135" s="190">
        <f>ROUND(I135*H135,2)</f>
        <v>0</v>
      </c>
      <c r="BL135" s="18" t="s">
        <v>265</v>
      </c>
      <c r="BM135" s="189" t="s">
        <v>969</v>
      </c>
    </row>
    <row r="136" spans="2:65" s="1" customFormat="1" ht="24" customHeight="1">
      <c r="B136" s="177"/>
      <c r="C136" s="178" t="s">
        <v>450</v>
      </c>
      <c r="D136" s="178" t="s">
        <v>179</v>
      </c>
      <c r="E136" s="179" t="s">
        <v>5499</v>
      </c>
      <c r="F136" s="180" t="s">
        <v>5500</v>
      </c>
      <c r="G136" s="181" t="s">
        <v>245</v>
      </c>
      <c r="H136" s="182">
        <v>6</v>
      </c>
      <c r="I136" s="183"/>
      <c r="J136" s="184">
        <f>ROUND(I136*H136,2)</f>
        <v>0</v>
      </c>
      <c r="K136" s="180" t="s">
        <v>3</v>
      </c>
      <c r="L136" s="37"/>
      <c r="M136" s="185" t="s">
        <v>3</v>
      </c>
      <c r="N136" s="186" t="s">
        <v>43</v>
      </c>
      <c r="O136" s="70"/>
      <c r="P136" s="187">
        <f>O136*H136</f>
        <v>0</v>
      </c>
      <c r="Q136" s="187">
        <v>0.0005</v>
      </c>
      <c r="R136" s="187">
        <f>Q136*H136</f>
        <v>0.003</v>
      </c>
      <c r="S136" s="187">
        <v>0</v>
      </c>
      <c r="T136" s="188">
        <f>S136*H136</f>
        <v>0</v>
      </c>
      <c r="AR136" s="189" t="s">
        <v>265</v>
      </c>
      <c r="AT136" s="189" t="s">
        <v>179</v>
      </c>
      <c r="AU136" s="189" t="s">
        <v>81</v>
      </c>
      <c r="AY136" s="18" t="s">
        <v>177</v>
      </c>
      <c r="BE136" s="190">
        <f>IF(N136="základní",J136,0)</f>
        <v>0</v>
      </c>
      <c r="BF136" s="190">
        <f>IF(N136="snížená",J136,0)</f>
        <v>0</v>
      </c>
      <c r="BG136" s="190">
        <f>IF(N136="zákl. přenesená",J136,0)</f>
        <v>0</v>
      </c>
      <c r="BH136" s="190">
        <f>IF(N136="sníž. přenesená",J136,0)</f>
        <v>0</v>
      </c>
      <c r="BI136" s="190">
        <f>IF(N136="nulová",J136,0)</f>
        <v>0</v>
      </c>
      <c r="BJ136" s="18" t="s">
        <v>79</v>
      </c>
      <c r="BK136" s="190">
        <f>ROUND(I136*H136,2)</f>
        <v>0</v>
      </c>
      <c r="BL136" s="18" t="s">
        <v>265</v>
      </c>
      <c r="BM136" s="189" t="s">
        <v>978</v>
      </c>
    </row>
    <row r="137" spans="2:65" s="1" customFormat="1" ht="24" customHeight="1">
      <c r="B137" s="177"/>
      <c r="C137" s="178" t="s">
        <v>456</v>
      </c>
      <c r="D137" s="178" t="s">
        <v>179</v>
      </c>
      <c r="E137" s="179" t="s">
        <v>5501</v>
      </c>
      <c r="F137" s="180" t="s">
        <v>5502</v>
      </c>
      <c r="G137" s="181" t="s">
        <v>245</v>
      </c>
      <c r="H137" s="182">
        <v>3</v>
      </c>
      <c r="I137" s="183"/>
      <c r="J137" s="184">
        <f>ROUND(I137*H137,2)</f>
        <v>0</v>
      </c>
      <c r="K137" s="180" t="s">
        <v>3</v>
      </c>
      <c r="L137" s="37"/>
      <c r="M137" s="185" t="s">
        <v>3</v>
      </c>
      <c r="N137" s="186" t="s">
        <v>43</v>
      </c>
      <c r="O137" s="70"/>
      <c r="P137" s="187">
        <f>O137*H137</f>
        <v>0</v>
      </c>
      <c r="Q137" s="187">
        <v>0.00107</v>
      </c>
      <c r="R137" s="187">
        <f>Q137*H137</f>
        <v>0.00321</v>
      </c>
      <c r="S137" s="187">
        <v>0</v>
      </c>
      <c r="T137" s="188">
        <f>S137*H137</f>
        <v>0</v>
      </c>
      <c r="AR137" s="189" t="s">
        <v>265</v>
      </c>
      <c r="AT137" s="189" t="s">
        <v>179</v>
      </c>
      <c r="AU137" s="189" t="s">
        <v>81</v>
      </c>
      <c r="AY137" s="18" t="s">
        <v>177</v>
      </c>
      <c r="BE137" s="190">
        <f>IF(N137="základní",J137,0)</f>
        <v>0</v>
      </c>
      <c r="BF137" s="190">
        <f>IF(N137="snížená",J137,0)</f>
        <v>0</v>
      </c>
      <c r="BG137" s="190">
        <f>IF(N137="zákl. přenesená",J137,0)</f>
        <v>0</v>
      </c>
      <c r="BH137" s="190">
        <f>IF(N137="sníž. přenesená",J137,0)</f>
        <v>0</v>
      </c>
      <c r="BI137" s="190">
        <f>IF(N137="nulová",J137,0)</f>
        <v>0</v>
      </c>
      <c r="BJ137" s="18" t="s">
        <v>79</v>
      </c>
      <c r="BK137" s="190">
        <f>ROUND(I137*H137,2)</f>
        <v>0</v>
      </c>
      <c r="BL137" s="18" t="s">
        <v>265</v>
      </c>
      <c r="BM137" s="189" t="s">
        <v>989</v>
      </c>
    </row>
    <row r="138" spans="2:65" s="1" customFormat="1" ht="24" customHeight="1">
      <c r="B138" s="177"/>
      <c r="C138" s="178" t="s">
        <v>460</v>
      </c>
      <c r="D138" s="178" t="s">
        <v>179</v>
      </c>
      <c r="E138" s="179" t="s">
        <v>5503</v>
      </c>
      <c r="F138" s="180" t="s">
        <v>5504</v>
      </c>
      <c r="G138" s="181" t="s">
        <v>245</v>
      </c>
      <c r="H138" s="182">
        <v>13</v>
      </c>
      <c r="I138" s="183"/>
      <c r="J138" s="184">
        <f>ROUND(I138*H138,2)</f>
        <v>0</v>
      </c>
      <c r="K138" s="180" t="s">
        <v>3</v>
      </c>
      <c r="L138" s="37"/>
      <c r="M138" s="185" t="s">
        <v>3</v>
      </c>
      <c r="N138" s="186" t="s">
        <v>43</v>
      </c>
      <c r="O138" s="70"/>
      <c r="P138" s="187">
        <f>O138*H138</f>
        <v>0</v>
      </c>
      <c r="Q138" s="187">
        <v>0.00168</v>
      </c>
      <c r="R138" s="187">
        <f>Q138*H138</f>
        <v>0.021840000000000002</v>
      </c>
      <c r="S138" s="187">
        <v>0</v>
      </c>
      <c r="T138" s="188">
        <f>S138*H138</f>
        <v>0</v>
      </c>
      <c r="AR138" s="189" t="s">
        <v>265</v>
      </c>
      <c r="AT138" s="189" t="s">
        <v>179</v>
      </c>
      <c r="AU138" s="189" t="s">
        <v>81</v>
      </c>
      <c r="AY138" s="18" t="s">
        <v>177</v>
      </c>
      <c r="BE138" s="190">
        <f>IF(N138="základní",J138,0)</f>
        <v>0</v>
      </c>
      <c r="BF138" s="190">
        <f>IF(N138="snížená",J138,0)</f>
        <v>0</v>
      </c>
      <c r="BG138" s="190">
        <f>IF(N138="zákl. přenesená",J138,0)</f>
        <v>0</v>
      </c>
      <c r="BH138" s="190">
        <f>IF(N138="sníž. přenesená",J138,0)</f>
        <v>0</v>
      </c>
      <c r="BI138" s="190">
        <f>IF(N138="nulová",J138,0)</f>
        <v>0</v>
      </c>
      <c r="BJ138" s="18" t="s">
        <v>79</v>
      </c>
      <c r="BK138" s="190">
        <f>ROUND(I138*H138,2)</f>
        <v>0</v>
      </c>
      <c r="BL138" s="18" t="s">
        <v>265</v>
      </c>
      <c r="BM138" s="189" t="s">
        <v>1001</v>
      </c>
    </row>
    <row r="139" spans="2:65" s="1" customFormat="1" ht="16.5" customHeight="1">
      <c r="B139" s="177"/>
      <c r="C139" s="178" t="s">
        <v>465</v>
      </c>
      <c r="D139" s="178" t="s">
        <v>179</v>
      </c>
      <c r="E139" s="179" t="s">
        <v>5505</v>
      </c>
      <c r="F139" s="180" t="s">
        <v>5506</v>
      </c>
      <c r="G139" s="181" t="s">
        <v>245</v>
      </c>
      <c r="H139" s="182">
        <v>1</v>
      </c>
      <c r="I139" s="183"/>
      <c r="J139" s="184">
        <f>ROUND(I139*H139,2)</f>
        <v>0</v>
      </c>
      <c r="K139" s="180" t="s">
        <v>3</v>
      </c>
      <c r="L139" s="37"/>
      <c r="M139" s="185" t="s">
        <v>3</v>
      </c>
      <c r="N139" s="186" t="s">
        <v>43</v>
      </c>
      <c r="O139" s="70"/>
      <c r="P139" s="187">
        <f>O139*H139</f>
        <v>0</v>
      </c>
      <c r="Q139" s="187">
        <v>0.00113</v>
      </c>
      <c r="R139" s="187">
        <f>Q139*H139</f>
        <v>0.00113</v>
      </c>
      <c r="S139" s="187">
        <v>0</v>
      </c>
      <c r="T139" s="188">
        <f>S139*H139</f>
        <v>0</v>
      </c>
      <c r="AR139" s="189" t="s">
        <v>265</v>
      </c>
      <c r="AT139" s="189" t="s">
        <v>179</v>
      </c>
      <c r="AU139" s="189" t="s">
        <v>81</v>
      </c>
      <c r="AY139" s="18" t="s">
        <v>177</v>
      </c>
      <c r="BE139" s="190">
        <f>IF(N139="základní",J139,0)</f>
        <v>0</v>
      </c>
      <c r="BF139" s="190">
        <f>IF(N139="snížená",J139,0)</f>
        <v>0</v>
      </c>
      <c r="BG139" s="190">
        <f>IF(N139="zákl. přenesená",J139,0)</f>
        <v>0</v>
      </c>
      <c r="BH139" s="190">
        <f>IF(N139="sníž. přenesená",J139,0)</f>
        <v>0</v>
      </c>
      <c r="BI139" s="190">
        <f>IF(N139="nulová",J139,0)</f>
        <v>0</v>
      </c>
      <c r="BJ139" s="18" t="s">
        <v>79</v>
      </c>
      <c r="BK139" s="190">
        <f>ROUND(I139*H139,2)</f>
        <v>0</v>
      </c>
      <c r="BL139" s="18" t="s">
        <v>265</v>
      </c>
      <c r="BM139" s="189" t="s">
        <v>1011</v>
      </c>
    </row>
    <row r="140" spans="2:65" s="1" customFormat="1" ht="16.5" customHeight="1">
      <c r="B140" s="177"/>
      <c r="C140" s="178" t="s">
        <v>469</v>
      </c>
      <c r="D140" s="178" t="s">
        <v>179</v>
      </c>
      <c r="E140" s="179" t="s">
        <v>5507</v>
      </c>
      <c r="F140" s="180" t="s">
        <v>5508</v>
      </c>
      <c r="G140" s="181" t="s">
        <v>245</v>
      </c>
      <c r="H140" s="182">
        <v>3</v>
      </c>
      <c r="I140" s="183"/>
      <c r="J140" s="184">
        <f>ROUND(I140*H140,2)</f>
        <v>0</v>
      </c>
      <c r="K140" s="180" t="s">
        <v>3</v>
      </c>
      <c r="L140" s="37"/>
      <c r="M140" s="185" t="s">
        <v>3</v>
      </c>
      <c r="N140" s="186" t="s">
        <v>43</v>
      </c>
      <c r="O140" s="70"/>
      <c r="P140" s="187">
        <f>O140*H140</f>
        <v>0</v>
      </c>
      <c r="Q140" s="187">
        <v>0.00303</v>
      </c>
      <c r="R140" s="187">
        <f>Q140*H140</f>
        <v>0.00909</v>
      </c>
      <c r="S140" s="187">
        <v>0</v>
      </c>
      <c r="T140" s="188">
        <f>S140*H140</f>
        <v>0</v>
      </c>
      <c r="AR140" s="189" t="s">
        <v>265</v>
      </c>
      <c r="AT140" s="189" t="s">
        <v>179</v>
      </c>
      <c r="AU140" s="189" t="s">
        <v>81</v>
      </c>
      <c r="AY140" s="18" t="s">
        <v>177</v>
      </c>
      <c r="BE140" s="190">
        <f>IF(N140="základní",J140,0)</f>
        <v>0</v>
      </c>
      <c r="BF140" s="190">
        <f>IF(N140="snížená",J140,0)</f>
        <v>0</v>
      </c>
      <c r="BG140" s="190">
        <f>IF(N140="zákl. přenesená",J140,0)</f>
        <v>0</v>
      </c>
      <c r="BH140" s="190">
        <f>IF(N140="sníž. přenesená",J140,0)</f>
        <v>0</v>
      </c>
      <c r="BI140" s="190">
        <f>IF(N140="nulová",J140,0)</f>
        <v>0</v>
      </c>
      <c r="BJ140" s="18" t="s">
        <v>79</v>
      </c>
      <c r="BK140" s="190">
        <f>ROUND(I140*H140,2)</f>
        <v>0</v>
      </c>
      <c r="BL140" s="18" t="s">
        <v>265</v>
      </c>
      <c r="BM140" s="189" t="s">
        <v>1020</v>
      </c>
    </row>
    <row r="141" spans="2:65" s="1" customFormat="1" ht="36" customHeight="1">
      <c r="B141" s="177"/>
      <c r="C141" s="178" t="s">
        <v>474</v>
      </c>
      <c r="D141" s="178" t="s">
        <v>179</v>
      </c>
      <c r="E141" s="179" t="s">
        <v>5509</v>
      </c>
      <c r="F141" s="180" t="s">
        <v>5510</v>
      </c>
      <c r="G141" s="181" t="s">
        <v>245</v>
      </c>
      <c r="H141" s="182">
        <v>4</v>
      </c>
      <c r="I141" s="183"/>
      <c r="J141" s="184">
        <f>ROUND(I141*H141,2)</f>
        <v>0</v>
      </c>
      <c r="K141" s="180" t="s">
        <v>3</v>
      </c>
      <c r="L141" s="37"/>
      <c r="M141" s="185" t="s">
        <v>3</v>
      </c>
      <c r="N141" s="186" t="s">
        <v>43</v>
      </c>
      <c r="O141" s="70"/>
      <c r="P141" s="187">
        <f>O141*H141</f>
        <v>0</v>
      </c>
      <c r="Q141" s="187">
        <v>0.00052</v>
      </c>
      <c r="R141" s="187">
        <f>Q141*H141</f>
        <v>0.00208</v>
      </c>
      <c r="S141" s="187">
        <v>0</v>
      </c>
      <c r="T141" s="188">
        <f>S141*H141</f>
        <v>0</v>
      </c>
      <c r="AR141" s="189" t="s">
        <v>265</v>
      </c>
      <c r="AT141" s="189" t="s">
        <v>179</v>
      </c>
      <c r="AU141" s="189" t="s">
        <v>81</v>
      </c>
      <c r="AY141" s="18" t="s">
        <v>177</v>
      </c>
      <c r="BE141" s="190">
        <f>IF(N141="základní",J141,0)</f>
        <v>0</v>
      </c>
      <c r="BF141" s="190">
        <f>IF(N141="snížená",J141,0)</f>
        <v>0</v>
      </c>
      <c r="BG141" s="190">
        <f>IF(N141="zákl. přenesená",J141,0)</f>
        <v>0</v>
      </c>
      <c r="BH141" s="190">
        <f>IF(N141="sníž. přenesená",J141,0)</f>
        <v>0</v>
      </c>
      <c r="BI141" s="190">
        <f>IF(N141="nulová",J141,0)</f>
        <v>0</v>
      </c>
      <c r="BJ141" s="18" t="s">
        <v>79</v>
      </c>
      <c r="BK141" s="190">
        <f>ROUND(I141*H141,2)</f>
        <v>0</v>
      </c>
      <c r="BL141" s="18" t="s">
        <v>265</v>
      </c>
      <c r="BM141" s="189" t="s">
        <v>1033</v>
      </c>
    </row>
    <row r="142" spans="2:65" s="1" customFormat="1" ht="36" customHeight="1">
      <c r="B142" s="177"/>
      <c r="C142" s="178" t="s">
        <v>481</v>
      </c>
      <c r="D142" s="178" t="s">
        <v>179</v>
      </c>
      <c r="E142" s="179" t="s">
        <v>5511</v>
      </c>
      <c r="F142" s="180" t="s">
        <v>5512</v>
      </c>
      <c r="G142" s="181" t="s">
        <v>245</v>
      </c>
      <c r="H142" s="182">
        <v>5</v>
      </c>
      <c r="I142" s="183"/>
      <c r="J142" s="184">
        <f>ROUND(I142*H142,2)</f>
        <v>0</v>
      </c>
      <c r="K142" s="180" t="s">
        <v>3</v>
      </c>
      <c r="L142" s="37"/>
      <c r="M142" s="185" t="s">
        <v>3</v>
      </c>
      <c r="N142" s="186" t="s">
        <v>43</v>
      </c>
      <c r="O142" s="70"/>
      <c r="P142" s="187">
        <f>O142*H142</f>
        <v>0</v>
      </c>
      <c r="Q142" s="187">
        <v>0.00147</v>
      </c>
      <c r="R142" s="187">
        <f>Q142*H142</f>
        <v>0.00735</v>
      </c>
      <c r="S142" s="187">
        <v>0</v>
      </c>
      <c r="T142" s="188">
        <f>S142*H142</f>
        <v>0</v>
      </c>
      <c r="AR142" s="189" t="s">
        <v>265</v>
      </c>
      <c r="AT142" s="189" t="s">
        <v>179</v>
      </c>
      <c r="AU142" s="189" t="s">
        <v>81</v>
      </c>
      <c r="AY142" s="18" t="s">
        <v>177</v>
      </c>
      <c r="BE142" s="190">
        <f>IF(N142="základní",J142,0)</f>
        <v>0</v>
      </c>
      <c r="BF142" s="190">
        <f>IF(N142="snížená",J142,0)</f>
        <v>0</v>
      </c>
      <c r="BG142" s="190">
        <f>IF(N142="zákl. přenesená",J142,0)</f>
        <v>0</v>
      </c>
      <c r="BH142" s="190">
        <f>IF(N142="sníž. přenesená",J142,0)</f>
        <v>0</v>
      </c>
      <c r="BI142" s="190">
        <f>IF(N142="nulová",J142,0)</f>
        <v>0</v>
      </c>
      <c r="BJ142" s="18" t="s">
        <v>79</v>
      </c>
      <c r="BK142" s="190">
        <f>ROUND(I142*H142,2)</f>
        <v>0</v>
      </c>
      <c r="BL142" s="18" t="s">
        <v>265</v>
      </c>
      <c r="BM142" s="189" t="s">
        <v>1044</v>
      </c>
    </row>
    <row r="143" spans="2:63" s="11" customFormat="1" ht="22.8" customHeight="1">
      <c r="B143" s="164"/>
      <c r="D143" s="165" t="s">
        <v>71</v>
      </c>
      <c r="E143" s="175" t="s">
        <v>5513</v>
      </c>
      <c r="F143" s="175" t="s">
        <v>5514</v>
      </c>
      <c r="I143" s="167"/>
      <c r="J143" s="176">
        <f>BK143</f>
        <v>0</v>
      </c>
      <c r="L143" s="164"/>
      <c r="M143" s="169"/>
      <c r="N143" s="170"/>
      <c r="O143" s="170"/>
      <c r="P143" s="171">
        <f>SUM(P144:P179)</f>
        <v>0</v>
      </c>
      <c r="Q143" s="170"/>
      <c r="R143" s="171">
        <f>SUM(R144:R179)</f>
        <v>1.8128499999999994</v>
      </c>
      <c r="S143" s="170"/>
      <c r="T143" s="172">
        <f>SUM(T144:T179)</f>
        <v>0</v>
      </c>
      <c r="AR143" s="165" t="s">
        <v>81</v>
      </c>
      <c r="AT143" s="173" t="s">
        <v>71</v>
      </c>
      <c r="AU143" s="173" t="s">
        <v>79</v>
      </c>
      <c r="AY143" s="165" t="s">
        <v>177</v>
      </c>
      <c r="BK143" s="174">
        <f>SUM(BK144:BK179)</f>
        <v>0</v>
      </c>
    </row>
    <row r="144" spans="2:65" s="1" customFormat="1" ht="36" customHeight="1">
      <c r="B144" s="177"/>
      <c r="C144" s="178" t="s">
        <v>486</v>
      </c>
      <c r="D144" s="178" t="s">
        <v>179</v>
      </c>
      <c r="E144" s="179" t="s">
        <v>5515</v>
      </c>
      <c r="F144" s="180" t="s">
        <v>5516</v>
      </c>
      <c r="G144" s="181" t="s">
        <v>245</v>
      </c>
      <c r="H144" s="182">
        <v>2</v>
      </c>
      <c r="I144" s="183"/>
      <c r="J144" s="184">
        <f>ROUND(I144*H144,2)</f>
        <v>0</v>
      </c>
      <c r="K144" s="180" t="s">
        <v>3</v>
      </c>
      <c r="L144" s="37"/>
      <c r="M144" s="185" t="s">
        <v>3</v>
      </c>
      <c r="N144" s="186" t="s">
        <v>43</v>
      </c>
      <c r="O144" s="70"/>
      <c r="P144" s="187">
        <f>O144*H144</f>
        <v>0</v>
      </c>
      <c r="Q144" s="187">
        <v>0.00964</v>
      </c>
      <c r="R144" s="187">
        <f>Q144*H144</f>
        <v>0.01928</v>
      </c>
      <c r="S144" s="187">
        <v>0</v>
      </c>
      <c r="T144" s="188">
        <f>S144*H144</f>
        <v>0</v>
      </c>
      <c r="AR144" s="189" t="s">
        <v>265</v>
      </c>
      <c r="AT144" s="189" t="s">
        <v>179</v>
      </c>
      <c r="AU144" s="189" t="s">
        <v>81</v>
      </c>
      <c r="AY144" s="18" t="s">
        <v>177</v>
      </c>
      <c r="BE144" s="190">
        <f>IF(N144="základní",J144,0)</f>
        <v>0</v>
      </c>
      <c r="BF144" s="190">
        <f>IF(N144="snížená",J144,0)</f>
        <v>0</v>
      </c>
      <c r="BG144" s="190">
        <f>IF(N144="zákl. přenesená",J144,0)</f>
        <v>0</v>
      </c>
      <c r="BH144" s="190">
        <f>IF(N144="sníž. přenesená",J144,0)</f>
        <v>0</v>
      </c>
      <c r="BI144" s="190">
        <f>IF(N144="nulová",J144,0)</f>
        <v>0</v>
      </c>
      <c r="BJ144" s="18" t="s">
        <v>79</v>
      </c>
      <c r="BK144" s="190">
        <f>ROUND(I144*H144,2)</f>
        <v>0</v>
      </c>
      <c r="BL144" s="18" t="s">
        <v>265</v>
      </c>
      <c r="BM144" s="189" t="s">
        <v>1054</v>
      </c>
    </row>
    <row r="145" spans="2:65" s="1" customFormat="1" ht="36" customHeight="1">
      <c r="B145" s="177"/>
      <c r="C145" s="178" t="s">
        <v>491</v>
      </c>
      <c r="D145" s="178" t="s">
        <v>179</v>
      </c>
      <c r="E145" s="179" t="s">
        <v>5517</v>
      </c>
      <c r="F145" s="180" t="s">
        <v>5518</v>
      </c>
      <c r="G145" s="181" t="s">
        <v>245</v>
      </c>
      <c r="H145" s="182">
        <v>1</v>
      </c>
      <c r="I145" s="183"/>
      <c r="J145" s="184">
        <f>ROUND(I145*H145,2)</f>
        <v>0</v>
      </c>
      <c r="K145" s="180" t="s">
        <v>3</v>
      </c>
      <c r="L145" s="37"/>
      <c r="M145" s="185" t="s">
        <v>3</v>
      </c>
      <c r="N145" s="186" t="s">
        <v>43</v>
      </c>
      <c r="O145" s="70"/>
      <c r="P145" s="187">
        <f>O145*H145</f>
        <v>0</v>
      </c>
      <c r="Q145" s="187">
        <v>0.01336</v>
      </c>
      <c r="R145" s="187">
        <f>Q145*H145</f>
        <v>0.01336</v>
      </c>
      <c r="S145" s="187">
        <v>0</v>
      </c>
      <c r="T145" s="188">
        <f>S145*H145</f>
        <v>0</v>
      </c>
      <c r="AR145" s="189" t="s">
        <v>265</v>
      </c>
      <c r="AT145" s="189" t="s">
        <v>179</v>
      </c>
      <c r="AU145" s="189" t="s">
        <v>81</v>
      </c>
      <c r="AY145" s="18" t="s">
        <v>177</v>
      </c>
      <c r="BE145" s="190">
        <f>IF(N145="základní",J145,0)</f>
        <v>0</v>
      </c>
      <c r="BF145" s="190">
        <f>IF(N145="snížená",J145,0)</f>
        <v>0</v>
      </c>
      <c r="BG145" s="190">
        <f>IF(N145="zákl. přenesená",J145,0)</f>
        <v>0</v>
      </c>
      <c r="BH145" s="190">
        <f>IF(N145="sníž. přenesená",J145,0)</f>
        <v>0</v>
      </c>
      <c r="BI145" s="190">
        <f>IF(N145="nulová",J145,0)</f>
        <v>0</v>
      </c>
      <c r="BJ145" s="18" t="s">
        <v>79</v>
      </c>
      <c r="BK145" s="190">
        <f>ROUND(I145*H145,2)</f>
        <v>0</v>
      </c>
      <c r="BL145" s="18" t="s">
        <v>265</v>
      </c>
      <c r="BM145" s="189" t="s">
        <v>1062</v>
      </c>
    </row>
    <row r="146" spans="2:65" s="1" customFormat="1" ht="36" customHeight="1">
      <c r="B146" s="177"/>
      <c r="C146" s="178" t="s">
        <v>498</v>
      </c>
      <c r="D146" s="178" t="s">
        <v>179</v>
      </c>
      <c r="E146" s="179" t="s">
        <v>5519</v>
      </c>
      <c r="F146" s="180" t="s">
        <v>5520</v>
      </c>
      <c r="G146" s="181" t="s">
        <v>245</v>
      </c>
      <c r="H146" s="182">
        <v>6</v>
      </c>
      <c r="I146" s="183"/>
      <c r="J146" s="184">
        <f>ROUND(I146*H146,2)</f>
        <v>0</v>
      </c>
      <c r="K146" s="180" t="s">
        <v>3</v>
      </c>
      <c r="L146" s="37"/>
      <c r="M146" s="185" t="s">
        <v>3</v>
      </c>
      <c r="N146" s="186" t="s">
        <v>43</v>
      </c>
      <c r="O146" s="70"/>
      <c r="P146" s="187">
        <f>O146*H146</f>
        <v>0</v>
      </c>
      <c r="Q146" s="187">
        <v>0.01135</v>
      </c>
      <c r="R146" s="187">
        <f>Q146*H146</f>
        <v>0.06810000000000001</v>
      </c>
      <c r="S146" s="187">
        <v>0</v>
      </c>
      <c r="T146" s="188">
        <f>S146*H146</f>
        <v>0</v>
      </c>
      <c r="AR146" s="189" t="s">
        <v>265</v>
      </c>
      <c r="AT146" s="189" t="s">
        <v>179</v>
      </c>
      <c r="AU146" s="189" t="s">
        <v>81</v>
      </c>
      <c r="AY146" s="18" t="s">
        <v>177</v>
      </c>
      <c r="BE146" s="190">
        <f>IF(N146="základní",J146,0)</f>
        <v>0</v>
      </c>
      <c r="BF146" s="190">
        <f>IF(N146="snížená",J146,0)</f>
        <v>0</v>
      </c>
      <c r="BG146" s="190">
        <f>IF(N146="zákl. přenesená",J146,0)</f>
        <v>0</v>
      </c>
      <c r="BH146" s="190">
        <f>IF(N146="sníž. přenesená",J146,0)</f>
        <v>0</v>
      </c>
      <c r="BI146" s="190">
        <f>IF(N146="nulová",J146,0)</f>
        <v>0</v>
      </c>
      <c r="BJ146" s="18" t="s">
        <v>79</v>
      </c>
      <c r="BK146" s="190">
        <f>ROUND(I146*H146,2)</f>
        <v>0</v>
      </c>
      <c r="BL146" s="18" t="s">
        <v>265</v>
      </c>
      <c r="BM146" s="189" t="s">
        <v>1085</v>
      </c>
    </row>
    <row r="147" spans="2:65" s="1" customFormat="1" ht="48" customHeight="1">
      <c r="B147" s="177"/>
      <c r="C147" s="178" t="s">
        <v>504</v>
      </c>
      <c r="D147" s="178" t="s">
        <v>179</v>
      </c>
      <c r="E147" s="179" t="s">
        <v>5521</v>
      </c>
      <c r="F147" s="180" t="s">
        <v>5522</v>
      </c>
      <c r="G147" s="181" t="s">
        <v>245</v>
      </c>
      <c r="H147" s="182">
        <v>1</v>
      </c>
      <c r="I147" s="183"/>
      <c r="J147" s="184">
        <f>ROUND(I147*H147,2)</f>
        <v>0</v>
      </c>
      <c r="K147" s="180" t="s">
        <v>3</v>
      </c>
      <c r="L147" s="37"/>
      <c r="M147" s="185" t="s">
        <v>3</v>
      </c>
      <c r="N147" s="186" t="s">
        <v>43</v>
      </c>
      <c r="O147" s="70"/>
      <c r="P147" s="187">
        <f>O147*H147</f>
        <v>0</v>
      </c>
      <c r="Q147" s="187">
        <v>0.0145</v>
      </c>
      <c r="R147" s="187">
        <f>Q147*H147</f>
        <v>0.0145</v>
      </c>
      <c r="S147" s="187">
        <v>0</v>
      </c>
      <c r="T147" s="188">
        <f>S147*H147</f>
        <v>0</v>
      </c>
      <c r="AR147" s="189" t="s">
        <v>265</v>
      </c>
      <c r="AT147" s="189" t="s">
        <v>179</v>
      </c>
      <c r="AU147" s="189" t="s">
        <v>81</v>
      </c>
      <c r="AY147" s="18" t="s">
        <v>177</v>
      </c>
      <c r="BE147" s="190">
        <f>IF(N147="základní",J147,0)</f>
        <v>0</v>
      </c>
      <c r="BF147" s="190">
        <f>IF(N147="snížená",J147,0)</f>
        <v>0</v>
      </c>
      <c r="BG147" s="190">
        <f>IF(N147="zákl. přenesená",J147,0)</f>
        <v>0</v>
      </c>
      <c r="BH147" s="190">
        <f>IF(N147="sníž. přenesená",J147,0)</f>
        <v>0</v>
      </c>
      <c r="BI147" s="190">
        <f>IF(N147="nulová",J147,0)</f>
        <v>0</v>
      </c>
      <c r="BJ147" s="18" t="s">
        <v>79</v>
      </c>
      <c r="BK147" s="190">
        <f>ROUND(I147*H147,2)</f>
        <v>0</v>
      </c>
      <c r="BL147" s="18" t="s">
        <v>265</v>
      </c>
      <c r="BM147" s="189" t="s">
        <v>1095</v>
      </c>
    </row>
    <row r="148" spans="2:65" s="1" customFormat="1" ht="36" customHeight="1">
      <c r="B148" s="177"/>
      <c r="C148" s="178" t="s">
        <v>510</v>
      </c>
      <c r="D148" s="178" t="s">
        <v>179</v>
      </c>
      <c r="E148" s="179" t="s">
        <v>5523</v>
      </c>
      <c r="F148" s="180" t="s">
        <v>5524</v>
      </c>
      <c r="G148" s="181" t="s">
        <v>245</v>
      </c>
      <c r="H148" s="182">
        <v>3</v>
      </c>
      <c r="I148" s="183"/>
      <c r="J148" s="184">
        <f>ROUND(I148*H148,2)</f>
        <v>0</v>
      </c>
      <c r="K148" s="180" t="s">
        <v>3</v>
      </c>
      <c r="L148" s="37"/>
      <c r="M148" s="185" t="s">
        <v>3</v>
      </c>
      <c r="N148" s="186" t="s">
        <v>43</v>
      </c>
      <c r="O148" s="70"/>
      <c r="P148" s="187">
        <f>O148*H148</f>
        <v>0</v>
      </c>
      <c r="Q148" s="187">
        <v>0.01655</v>
      </c>
      <c r="R148" s="187">
        <f>Q148*H148</f>
        <v>0.04965</v>
      </c>
      <c r="S148" s="187">
        <v>0</v>
      </c>
      <c r="T148" s="188">
        <f>S148*H148</f>
        <v>0</v>
      </c>
      <c r="AR148" s="189" t="s">
        <v>265</v>
      </c>
      <c r="AT148" s="189" t="s">
        <v>179</v>
      </c>
      <c r="AU148" s="189" t="s">
        <v>81</v>
      </c>
      <c r="AY148" s="18" t="s">
        <v>177</v>
      </c>
      <c r="BE148" s="190">
        <f>IF(N148="základní",J148,0)</f>
        <v>0</v>
      </c>
      <c r="BF148" s="190">
        <f>IF(N148="snížená",J148,0)</f>
        <v>0</v>
      </c>
      <c r="BG148" s="190">
        <f>IF(N148="zákl. přenesená",J148,0)</f>
        <v>0</v>
      </c>
      <c r="BH148" s="190">
        <f>IF(N148="sníž. přenesená",J148,0)</f>
        <v>0</v>
      </c>
      <c r="BI148" s="190">
        <f>IF(N148="nulová",J148,0)</f>
        <v>0</v>
      </c>
      <c r="BJ148" s="18" t="s">
        <v>79</v>
      </c>
      <c r="BK148" s="190">
        <f>ROUND(I148*H148,2)</f>
        <v>0</v>
      </c>
      <c r="BL148" s="18" t="s">
        <v>265</v>
      </c>
      <c r="BM148" s="189" t="s">
        <v>1107</v>
      </c>
    </row>
    <row r="149" spans="2:65" s="1" customFormat="1" ht="48" customHeight="1">
      <c r="B149" s="177"/>
      <c r="C149" s="178" t="s">
        <v>516</v>
      </c>
      <c r="D149" s="178" t="s">
        <v>179</v>
      </c>
      <c r="E149" s="179" t="s">
        <v>5525</v>
      </c>
      <c r="F149" s="180" t="s">
        <v>5526</v>
      </c>
      <c r="G149" s="181" t="s">
        <v>245</v>
      </c>
      <c r="H149" s="182">
        <v>1</v>
      </c>
      <c r="I149" s="183"/>
      <c r="J149" s="184">
        <f>ROUND(I149*H149,2)</f>
        <v>0</v>
      </c>
      <c r="K149" s="180" t="s">
        <v>3</v>
      </c>
      <c r="L149" s="37"/>
      <c r="M149" s="185" t="s">
        <v>3</v>
      </c>
      <c r="N149" s="186" t="s">
        <v>43</v>
      </c>
      <c r="O149" s="70"/>
      <c r="P149" s="187">
        <f>O149*H149</f>
        <v>0</v>
      </c>
      <c r="Q149" s="187">
        <v>0.0227</v>
      </c>
      <c r="R149" s="187">
        <f>Q149*H149</f>
        <v>0.0227</v>
      </c>
      <c r="S149" s="187">
        <v>0</v>
      </c>
      <c r="T149" s="188">
        <f>S149*H149</f>
        <v>0</v>
      </c>
      <c r="AR149" s="189" t="s">
        <v>265</v>
      </c>
      <c r="AT149" s="189" t="s">
        <v>179</v>
      </c>
      <c r="AU149" s="189" t="s">
        <v>81</v>
      </c>
      <c r="AY149" s="18" t="s">
        <v>177</v>
      </c>
      <c r="BE149" s="190">
        <f>IF(N149="základní",J149,0)</f>
        <v>0</v>
      </c>
      <c r="BF149" s="190">
        <f>IF(N149="snížená",J149,0)</f>
        <v>0</v>
      </c>
      <c r="BG149" s="190">
        <f>IF(N149="zákl. přenesená",J149,0)</f>
        <v>0</v>
      </c>
      <c r="BH149" s="190">
        <f>IF(N149="sníž. přenesená",J149,0)</f>
        <v>0</v>
      </c>
      <c r="BI149" s="190">
        <f>IF(N149="nulová",J149,0)</f>
        <v>0</v>
      </c>
      <c r="BJ149" s="18" t="s">
        <v>79</v>
      </c>
      <c r="BK149" s="190">
        <f>ROUND(I149*H149,2)</f>
        <v>0</v>
      </c>
      <c r="BL149" s="18" t="s">
        <v>265</v>
      </c>
      <c r="BM149" s="189" t="s">
        <v>1118</v>
      </c>
    </row>
    <row r="150" spans="2:65" s="1" customFormat="1" ht="48" customHeight="1">
      <c r="B150" s="177"/>
      <c r="C150" s="178" t="s">
        <v>521</v>
      </c>
      <c r="D150" s="178" t="s">
        <v>179</v>
      </c>
      <c r="E150" s="179" t="s">
        <v>5527</v>
      </c>
      <c r="F150" s="180" t="s">
        <v>5528</v>
      </c>
      <c r="G150" s="181" t="s">
        <v>245</v>
      </c>
      <c r="H150" s="182">
        <v>3</v>
      </c>
      <c r="I150" s="183"/>
      <c r="J150" s="184">
        <f>ROUND(I150*H150,2)</f>
        <v>0</v>
      </c>
      <c r="K150" s="180" t="s">
        <v>3</v>
      </c>
      <c r="L150" s="37"/>
      <c r="M150" s="185" t="s">
        <v>3</v>
      </c>
      <c r="N150" s="186" t="s">
        <v>43</v>
      </c>
      <c r="O150" s="70"/>
      <c r="P150" s="187">
        <f>O150*H150</f>
        <v>0</v>
      </c>
      <c r="Q150" s="187">
        <v>0.01075</v>
      </c>
      <c r="R150" s="187">
        <f>Q150*H150</f>
        <v>0.03225</v>
      </c>
      <c r="S150" s="187">
        <v>0</v>
      </c>
      <c r="T150" s="188">
        <f>S150*H150</f>
        <v>0</v>
      </c>
      <c r="AR150" s="189" t="s">
        <v>265</v>
      </c>
      <c r="AT150" s="189" t="s">
        <v>179</v>
      </c>
      <c r="AU150" s="189" t="s">
        <v>81</v>
      </c>
      <c r="AY150" s="18" t="s">
        <v>177</v>
      </c>
      <c r="BE150" s="190">
        <f>IF(N150="základní",J150,0)</f>
        <v>0</v>
      </c>
      <c r="BF150" s="190">
        <f>IF(N150="snížená",J150,0)</f>
        <v>0</v>
      </c>
      <c r="BG150" s="190">
        <f>IF(N150="zákl. přenesená",J150,0)</f>
        <v>0</v>
      </c>
      <c r="BH150" s="190">
        <f>IF(N150="sníž. přenesená",J150,0)</f>
        <v>0</v>
      </c>
      <c r="BI150" s="190">
        <f>IF(N150="nulová",J150,0)</f>
        <v>0</v>
      </c>
      <c r="BJ150" s="18" t="s">
        <v>79</v>
      </c>
      <c r="BK150" s="190">
        <f>ROUND(I150*H150,2)</f>
        <v>0</v>
      </c>
      <c r="BL150" s="18" t="s">
        <v>265</v>
      </c>
      <c r="BM150" s="189" t="s">
        <v>1126</v>
      </c>
    </row>
    <row r="151" spans="2:65" s="1" customFormat="1" ht="36" customHeight="1">
      <c r="B151" s="177"/>
      <c r="C151" s="178" t="s">
        <v>526</v>
      </c>
      <c r="D151" s="178" t="s">
        <v>179</v>
      </c>
      <c r="E151" s="179" t="s">
        <v>5529</v>
      </c>
      <c r="F151" s="180" t="s">
        <v>5530</v>
      </c>
      <c r="G151" s="181" t="s">
        <v>245</v>
      </c>
      <c r="H151" s="182">
        <v>3</v>
      </c>
      <c r="I151" s="183"/>
      <c r="J151" s="184">
        <f>ROUND(I151*H151,2)</f>
        <v>0</v>
      </c>
      <c r="K151" s="180" t="s">
        <v>3</v>
      </c>
      <c r="L151" s="37"/>
      <c r="M151" s="185" t="s">
        <v>3</v>
      </c>
      <c r="N151" s="186" t="s">
        <v>43</v>
      </c>
      <c r="O151" s="70"/>
      <c r="P151" s="187">
        <f>O151*H151</f>
        <v>0</v>
      </c>
      <c r="Q151" s="187">
        <v>0.01708</v>
      </c>
      <c r="R151" s="187">
        <f>Q151*H151</f>
        <v>0.05124000000000001</v>
      </c>
      <c r="S151" s="187">
        <v>0</v>
      </c>
      <c r="T151" s="188">
        <f>S151*H151</f>
        <v>0</v>
      </c>
      <c r="AR151" s="189" t="s">
        <v>265</v>
      </c>
      <c r="AT151" s="189" t="s">
        <v>179</v>
      </c>
      <c r="AU151" s="189" t="s">
        <v>81</v>
      </c>
      <c r="AY151" s="18" t="s">
        <v>177</v>
      </c>
      <c r="BE151" s="190">
        <f>IF(N151="základní",J151,0)</f>
        <v>0</v>
      </c>
      <c r="BF151" s="190">
        <f>IF(N151="snížená",J151,0)</f>
        <v>0</v>
      </c>
      <c r="BG151" s="190">
        <f>IF(N151="zákl. přenesená",J151,0)</f>
        <v>0</v>
      </c>
      <c r="BH151" s="190">
        <f>IF(N151="sníž. přenesená",J151,0)</f>
        <v>0</v>
      </c>
      <c r="BI151" s="190">
        <f>IF(N151="nulová",J151,0)</f>
        <v>0</v>
      </c>
      <c r="BJ151" s="18" t="s">
        <v>79</v>
      </c>
      <c r="BK151" s="190">
        <f>ROUND(I151*H151,2)</f>
        <v>0</v>
      </c>
      <c r="BL151" s="18" t="s">
        <v>265</v>
      </c>
      <c r="BM151" s="189" t="s">
        <v>1135</v>
      </c>
    </row>
    <row r="152" spans="2:65" s="1" customFormat="1" ht="36" customHeight="1">
      <c r="B152" s="177"/>
      <c r="C152" s="178" t="s">
        <v>530</v>
      </c>
      <c r="D152" s="178" t="s">
        <v>179</v>
      </c>
      <c r="E152" s="179" t="s">
        <v>5531</v>
      </c>
      <c r="F152" s="180" t="s">
        <v>5532</v>
      </c>
      <c r="G152" s="181" t="s">
        <v>245</v>
      </c>
      <c r="H152" s="182">
        <v>2</v>
      </c>
      <c r="I152" s="183"/>
      <c r="J152" s="184">
        <f>ROUND(I152*H152,2)</f>
        <v>0</v>
      </c>
      <c r="K152" s="180" t="s">
        <v>3</v>
      </c>
      <c r="L152" s="37"/>
      <c r="M152" s="185" t="s">
        <v>3</v>
      </c>
      <c r="N152" s="186" t="s">
        <v>43</v>
      </c>
      <c r="O152" s="70"/>
      <c r="P152" s="187">
        <f>O152*H152</f>
        <v>0</v>
      </c>
      <c r="Q152" s="187">
        <v>0.04188</v>
      </c>
      <c r="R152" s="187">
        <f>Q152*H152</f>
        <v>0.08376</v>
      </c>
      <c r="S152" s="187">
        <v>0</v>
      </c>
      <c r="T152" s="188">
        <f>S152*H152</f>
        <v>0</v>
      </c>
      <c r="AR152" s="189" t="s">
        <v>265</v>
      </c>
      <c r="AT152" s="189" t="s">
        <v>179</v>
      </c>
      <c r="AU152" s="189" t="s">
        <v>81</v>
      </c>
      <c r="AY152" s="18" t="s">
        <v>177</v>
      </c>
      <c r="BE152" s="190">
        <f>IF(N152="základní",J152,0)</f>
        <v>0</v>
      </c>
      <c r="BF152" s="190">
        <f>IF(N152="snížená",J152,0)</f>
        <v>0</v>
      </c>
      <c r="BG152" s="190">
        <f>IF(N152="zákl. přenesená",J152,0)</f>
        <v>0</v>
      </c>
      <c r="BH152" s="190">
        <f>IF(N152="sníž. přenesená",J152,0)</f>
        <v>0</v>
      </c>
      <c r="BI152" s="190">
        <f>IF(N152="nulová",J152,0)</f>
        <v>0</v>
      </c>
      <c r="BJ152" s="18" t="s">
        <v>79</v>
      </c>
      <c r="BK152" s="190">
        <f>ROUND(I152*H152,2)</f>
        <v>0</v>
      </c>
      <c r="BL152" s="18" t="s">
        <v>265</v>
      </c>
      <c r="BM152" s="189" t="s">
        <v>1145</v>
      </c>
    </row>
    <row r="153" spans="2:65" s="1" customFormat="1" ht="48" customHeight="1">
      <c r="B153" s="177"/>
      <c r="C153" s="178" t="s">
        <v>731</v>
      </c>
      <c r="D153" s="178" t="s">
        <v>179</v>
      </c>
      <c r="E153" s="179" t="s">
        <v>5533</v>
      </c>
      <c r="F153" s="180" t="s">
        <v>5534</v>
      </c>
      <c r="G153" s="181" t="s">
        <v>245</v>
      </c>
      <c r="H153" s="182">
        <v>3</v>
      </c>
      <c r="I153" s="183"/>
      <c r="J153" s="184">
        <f>ROUND(I153*H153,2)</f>
        <v>0</v>
      </c>
      <c r="K153" s="180" t="s">
        <v>3</v>
      </c>
      <c r="L153" s="37"/>
      <c r="M153" s="185" t="s">
        <v>3</v>
      </c>
      <c r="N153" s="186" t="s">
        <v>43</v>
      </c>
      <c r="O153" s="70"/>
      <c r="P153" s="187">
        <f>O153*H153</f>
        <v>0</v>
      </c>
      <c r="Q153" s="187">
        <v>0.02516</v>
      </c>
      <c r="R153" s="187">
        <f>Q153*H153</f>
        <v>0.07547999999999999</v>
      </c>
      <c r="S153" s="187">
        <v>0</v>
      </c>
      <c r="T153" s="188">
        <f>S153*H153</f>
        <v>0</v>
      </c>
      <c r="AR153" s="189" t="s">
        <v>265</v>
      </c>
      <c r="AT153" s="189" t="s">
        <v>179</v>
      </c>
      <c r="AU153" s="189" t="s">
        <v>81</v>
      </c>
      <c r="AY153" s="18" t="s">
        <v>177</v>
      </c>
      <c r="BE153" s="190">
        <f>IF(N153="základní",J153,0)</f>
        <v>0</v>
      </c>
      <c r="BF153" s="190">
        <f>IF(N153="snížená",J153,0)</f>
        <v>0</v>
      </c>
      <c r="BG153" s="190">
        <f>IF(N153="zákl. přenesená",J153,0)</f>
        <v>0</v>
      </c>
      <c r="BH153" s="190">
        <f>IF(N153="sníž. přenesená",J153,0)</f>
        <v>0</v>
      </c>
      <c r="BI153" s="190">
        <f>IF(N153="nulová",J153,0)</f>
        <v>0</v>
      </c>
      <c r="BJ153" s="18" t="s">
        <v>79</v>
      </c>
      <c r="BK153" s="190">
        <f>ROUND(I153*H153,2)</f>
        <v>0</v>
      </c>
      <c r="BL153" s="18" t="s">
        <v>265</v>
      </c>
      <c r="BM153" s="189" t="s">
        <v>1156</v>
      </c>
    </row>
    <row r="154" spans="2:65" s="1" customFormat="1" ht="48" customHeight="1">
      <c r="B154" s="177"/>
      <c r="C154" s="178" t="s">
        <v>826</v>
      </c>
      <c r="D154" s="178" t="s">
        <v>179</v>
      </c>
      <c r="E154" s="179" t="s">
        <v>5535</v>
      </c>
      <c r="F154" s="180" t="s">
        <v>5536</v>
      </c>
      <c r="G154" s="181" t="s">
        <v>245</v>
      </c>
      <c r="H154" s="182">
        <v>1</v>
      </c>
      <c r="I154" s="183"/>
      <c r="J154" s="184">
        <f>ROUND(I154*H154,2)</f>
        <v>0</v>
      </c>
      <c r="K154" s="180" t="s">
        <v>3</v>
      </c>
      <c r="L154" s="37"/>
      <c r="M154" s="185" t="s">
        <v>3</v>
      </c>
      <c r="N154" s="186" t="s">
        <v>43</v>
      </c>
      <c r="O154" s="70"/>
      <c r="P154" s="187">
        <f>O154*H154</f>
        <v>0</v>
      </c>
      <c r="Q154" s="187">
        <v>0.0309</v>
      </c>
      <c r="R154" s="187">
        <f>Q154*H154</f>
        <v>0.0309</v>
      </c>
      <c r="S154" s="187">
        <v>0</v>
      </c>
      <c r="T154" s="188">
        <f>S154*H154</f>
        <v>0</v>
      </c>
      <c r="AR154" s="189" t="s">
        <v>265</v>
      </c>
      <c r="AT154" s="189" t="s">
        <v>179</v>
      </c>
      <c r="AU154" s="189" t="s">
        <v>81</v>
      </c>
      <c r="AY154" s="18" t="s">
        <v>177</v>
      </c>
      <c r="BE154" s="190">
        <f>IF(N154="základní",J154,0)</f>
        <v>0</v>
      </c>
      <c r="BF154" s="190">
        <f>IF(N154="snížená",J154,0)</f>
        <v>0</v>
      </c>
      <c r="BG154" s="190">
        <f>IF(N154="zákl. přenesená",J154,0)</f>
        <v>0</v>
      </c>
      <c r="BH154" s="190">
        <f>IF(N154="sníž. přenesená",J154,0)</f>
        <v>0</v>
      </c>
      <c r="BI154" s="190">
        <f>IF(N154="nulová",J154,0)</f>
        <v>0</v>
      </c>
      <c r="BJ154" s="18" t="s">
        <v>79</v>
      </c>
      <c r="BK154" s="190">
        <f>ROUND(I154*H154,2)</f>
        <v>0</v>
      </c>
      <c r="BL154" s="18" t="s">
        <v>265</v>
      </c>
      <c r="BM154" s="189" t="s">
        <v>1176</v>
      </c>
    </row>
    <row r="155" spans="2:65" s="1" customFormat="1" ht="48" customHeight="1">
      <c r="B155" s="177"/>
      <c r="C155" s="178" t="s">
        <v>832</v>
      </c>
      <c r="D155" s="178" t="s">
        <v>179</v>
      </c>
      <c r="E155" s="179" t="s">
        <v>5537</v>
      </c>
      <c r="F155" s="180" t="s">
        <v>5538</v>
      </c>
      <c r="G155" s="181" t="s">
        <v>245</v>
      </c>
      <c r="H155" s="182">
        <v>3</v>
      </c>
      <c r="I155" s="183"/>
      <c r="J155" s="184">
        <f>ROUND(I155*H155,2)</f>
        <v>0</v>
      </c>
      <c r="K155" s="180" t="s">
        <v>3</v>
      </c>
      <c r="L155" s="37"/>
      <c r="M155" s="185" t="s">
        <v>3</v>
      </c>
      <c r="N155" s="186" t="s">
        <v>43</v>
      </c>
      <c r="O155" s="70"/>
      <c r="P155" s="187">
        <f>O155*H155</f>
        <v>0</v>
      </c>
      <c r="Q155" s="187">
        <v>0.04238</v>
      </c>
      <c r="R155" s="187">
        <f>Q155*H155</f>
        <v>0.12714</v>
      </c>
      <c r="S155" s="187">
        <v>0</v>
      </c>
      <c r="T155" s="188">
        <f>S155*H155</f>
        <v>0</v>
      </c>
      <c r="AR155" s="189" t="s">
        <v>265</v>
      </c>
      <c r="AT155" s="189" t="s">
        <v>179</v>
      </c>
      <c r="AU155" s="189" t="s">
        <v>81</v>
      </c>
      <c r="AY155" s="18" t="s">
        <v>177</v>
      </c>
      <c r="BE155" s="190">
        <f>IF(N155="základní",J155,0)</f>
        <v>0</v>
      </c>
      <c r="BF155" s="190">
        <f>IF(N155="snížená",J155,0)</f>
        <v>0</v>
      </c>
      <c r="BG155" s="190">
        <f>IF(N155="zákl. přenesená",J155,0)</f>
        <v>0</v>
      </c>
      <c r="BH155" s="190">
        <f>IF(N155="sníž. přenesená",J155,0)</f>
        <v>0</v>
      </c>
      <c r="BI155" s="190">
        <f>IF(N155="nulová",J155,0)</f>
        <v>0</v>
      </c>
      <c r="BJ155" s="18" t="s">
        <v>79</v>
      </c>
      <c r="BK155" s="190">
        <f>ROUND(I155*H155,2)</f>
        <v>0</v>
      </c>
      <c r="BL155" s="18" t="s">
        <v>265</v>
      </c>
      <c r="BM155" s="189" t="s">
        <v>1199</v>
      </c>
    </row>
    <row r="156" spans="2:65" s="1" customFormat="1" ht="48" customHeight="1">
      <c r="B156" s="177"/>
      <c r="C156" s="178" t="s">
        <v>836</v>
      </c>
      <c r="D156" s="178" t="s">
        <v>179</v>
      </c>
      <c r="E156" s="179" t="s">
        <v>5539</v>
      </c>
      <c r="F156" s="180" t="s">
        <v>5540</v>
      </c>
      <c r="G156" s="181" t="s">
        <v>245</v>
      </c>
      <c r="H156" s="182">
        <v>1</v>
      </c>
      <c r="I156" s="183"/>
      <c r="J156" s="184">
        <f>ROUND(I156*H156,2)</f>
        <v>0</v>
      </c>
      <c r="K156" s="180" t="s">
        <v>3</v>
      </c>
      <c r="L156" s="37"/>
      <c r="M156" s="185" t="s">
        <v>3</v>
      </c>
      <c r="N156" s="186" t="s">
        <v>43</v>
      </c>
      <c r="O156" s="70"/>
      <c r="P156" s="187">
        <f>O156*H156</f>
        <v>0</v>
      </c>
      <c r="Q156" s="187">
        <v>0.05496</v>
      </c>
      <c r="R156" s="187">
        <f>Q156*H156</f>
        <v>0.05496</v>
      </c>
      <c r="S156" s="187">
        <v>0</v>
      </c>
      <c r="T156" s="188">
        <f>S156*H156</f>
        <v>0</v>
      </c>
      <c r="AR156" s="189" t="s">
        <v>265</v>
      </c>
      <c r="AT156" s="189" t="s">
        <v>179</v>
      </c>
      <c r="AU156" s="189" t="s">
        <v>81</v>
      </c>
      <c r="AY156" s="18" t="s">
        <v>177</v>
      </c>
      <c r="BE156" s="190">
        <f>IF(N156="základní",J156,0)</f>
        <v>0</v>
      </c>
      <c r="BF156" s="190">
        <f>IF(N156="snížená",J156,0)</f>
        <v>0</v>
      </c>
      <c r="BG156" s="190">
        <f>IF(N156="zákl. přenesená",J156,0)</f>
        <v>0</v>
      </c>
      <c r="BH156" s="190">
        <f>IF(N156="sníž. přenesená",J156,0)</f>
        <v>0</v>
      </c>
      <c r="BI156" s="190">
        <f>IF(N156="nulová",J156,0)</f>
        <v>0</v>
      </c>
      <c r="BJ156" s="18" t="s">
        <v>79</v>
      </c>
      <c r="BK156" s="190">
        <f>ROUND(I156*H156,2)</f>
        <v>0</v>
      </c>
      <c r="BL156" s="18" t="s">
        <v>265</v>
      </c>
      <c r="BM156" s="189" t="s">
        <v>1209</v>
      </c>
    </row>
    <row r="157" spans="2:65" s="1" customFormat="1" ht="48" customHeight="1">
      <c r="B157" s="177"/>
      <c r="C157" s="178" t="s">
        <v>841</v>
      </c>
      <c r="D157" s="178" t="s">
        <v>179</v>
      </c>
      <c r="E157" s="179" t="s">
        <v>5541</v>
      </c>
      <c r="F157" s="180" t="s">
        <v>5542</v>
      </c>
      <c r="G157" s="181" t="s">
        <v>245</v>
      </c>
      <c r="H157" s="182">
        <v>1</v>
      </c>
      <c r="I157" s="183"/>
      <c r="J157" s="184">
        <f>ROUND(I157*H157,2)</f>
        <v>0</v>
      </c>
      <c r="K157" s="180" t="s">
        <v>3</v>
      </c>
      <c r="L157" s="37"/>
      <c r="M157" s="185" t="s">
        <v>3</v>
      </c>
      <c r="N157" s="186" t="s">
        <v>43</v>
      </c>
      <c r="O157" s="70"/>
      <c r="P157" s="187">
        <f>O157*H157</f>
        <v>0</v>
      </c>
      <c r="Q157" s="187">
        <v>0.0348</v>
      </c>
      <c r="R157" s="187">
        <f>Q157*H157</f>
        <v>0.0348</v>
      </c>
      <c r="S157" s="187">
        <v>0</v>
      </c>
      <c r="T157" s="188">
        <f>S157*H157</f>
        <v>0</v>
      </c>
      <c r="AR157" s="189" t="s">
        <v>265</v>
      </c>
      <c r="AT157" s="189" t="s">
        <v>179</v>
      </c>
      <c r="AU157" s="189" t="s">
        <v>81</v>
      </c>
      <c r="AY157" s="18" t="s">
        <v>177</v>
      </c>
      <c r="BE157" s="190">
        <f>IF(N157="základní",J157,0)</f>
        <v>0</v>
      </c>
      <c r="BF157" s="190">
        <f>IF(N157="snížená",J157,0)</f>
        <v>0</v>
      </c>
      <c r="BG157" s="190">
        <f>IF(N157="zákl. přenesená",J157,0)</f>
        <v>0</v>
      </c>
      <c r="BH157" s="190">
        <f>IF(N157="sníž. přenesená",J157,0)</f>
        <v>0</v>
      </c>
      <c r="BI157" s="190">
        <f>IF(N157="nulová",J157,0)</f>
        <v>0</v>
      </c>
      <c r="BJ157" s="18" t="s">
        <v>79</v>
      </c>
      <c r="BK157" s="190">
        <f>ROUND(I157*H157,2)</f>
        <v>0</v>
      </c>
      <c r="BL157" s="18" t="s">
        <v>265</v>
      </c>
      <c r="BM157" s="189" t="s">
        <v>1243</v>
      </c>
    </row>
    <row r="158" spans="2:65" s="1" customFormat="1" ht="48" customHeight="1">
      <c r="B158" s="177"/>
      <c r="C158" s="178" t="s">
        <v>847</v>
      </c>
      <c r="D158" s="178" t="s">
        <v>179</v>
      </c>
      <c r="E158" s="179" t="s">
        <v>5543</v>
      </c>
      <c r="F158" s="180" t="s">
        <v>5544</v>
      </c>
      <c r="G158" s="181" t="s">
        <v>245</v>
      </c>
      <c r="H158" s="182">
        <v>1</v>
      </c>
      <c r="I158" s="183"/>
      <c r="J158" s="184">
        <f>ROUND(I158*H158,2)</f>
        <v>0</v>
      </c>
      <c r="K158" s="180" t="s">
        <v>3</v>
      </c>
      <c r="L158" s="37"/>
      <c r="M158" s="185" t="s">
        <v>3</v>
      </c>
      <c r="N158" s="186" t="s">
        <v>43</v>
      </c>
      <c r="O158" s="70"/>
      <c r="P158" s="187">
        <f>O158*H158</f>
        <v>0</v>
      </c>
      <c r="Q158" s="187">
        <v>0.06198</v>
      </c>
      <c r="R158" s="187">
        <f>Q158*H158</f>
        <v>0.06198</v>
      </c>
      <c r="S158" s="187">
        <v>0</v>
      </c>
      <c r="T158" s="188">
        <f>S158*H158</f>
        <v>0</v>
      </c>
      <c r="AR158" s="189" t="s">
        <v>265</v>
      </c>
      <c r="AT158" s="189" t="s">
        <v>179</v>
      </c>
      <c r="AU158" s="189" t="s">
        <v>81</v>
      </c>
      <c r="AY158" s="18" t="s">
        <v>177</v>
      </c>
      <c r="BE158" s="190">
        <f>IF(N158="základní",J158,0)</f>
        <v>0</v>
      </c>
      <c r="BF158" s="190">
        <f>IF(N158="snížená",J158,0)</f>
        <v>0</v>
      </c>
      <c r="BG158" s="190">
        <f>IF(N158="zákl. přenesená",J158,0)</f>
        <v>0</v>
      </c>
      <c r="BH158" s="190">
        <f>IF(N158="sníž. přenesená",J158,0)</f>
        <v>0</v>
      </c>
      <c r="BI158" s="190">
        <f>IF(N158="nulová",J158,0)</f>
        <v>0</v>
      </c>
      <c r="BJ158" s="18" t="s">
        <v>79</v>
      </c>
      <c r="BK158" s="190">
        <f>ROUND(I158*H158,2)</f>
        <v>0</v>
      </c>
      <c r="BL158" s="18" t="s">
        <v>265</v>
      </c>
      <c r="BM158" s="189" t="s">
        <v>1263</v>
      </c>
    </row>
    <row r="159" spans="2:65" s="1" customFormat="1" ht="48" customHeight="1">
      <c r="B159" s="177"/>
      <c r="C159" s="178" t="s">
        <v>851</v>
      </c>
      <c r="D159" s="178" t="s">
        <v>179</v>
      </c>
      <c r="E159" s="179" t="s">
        <v>5545</v>
      </c>
      <c r="F159" s="180" t="s">
        <v>5546</v>
      </c>
      <c r="G159" s="181" t="s">
        <v>245</v>
      </c>
      <c r="H159" s="182">
        <v>2</v>
      </c>
      <c r="I159" s="183"/>
      <c r="J159" s="184">
        <f>ROUND(I159*H159,2)</f>
        <v>0</v>
      </c>
      <c r="K159" s="180" t="s">
        <v>3</v>
      </c>
      <c r="L159" s="37"/>
      <c r="M159" s="185" t="s">
        <v>3</v>
      </c>
      <c r="N159" s="186" t="s">
        <v>43</v>
      </c>
      <c r="O159" s="70"/>
      <c r="P159" s="187">
        <f>O159*H159</f>
        <v>0</v>
      </c>
      <c r="Q159" s="187">
        <v>0.03568</v>
      </c>
      <c r="R159" s="187">
        <f>Q159*H159</f>
        <v>0.07136</v>
      </c>
      <c r="S159" s="187">
        <v>0</v>
      </c>
      <c r="T159" s="188">
        <f>S159*H159</f>
        <v>0</v>
      </c>
      <c r="AR159" s="189" t="s">
        <v>265</v>
      </c>
      <c r="AT159" s="189" t="s">
        <v>179</v>
      </c>
      <c r="AU159" s="189" t="s">
        <v>81</v>
      </c>
      <c r="AY159" s="18" t="s">
        <v>177</v>
      </c>
      <c r="BE159" s="190">
        <f>IF(N159="základní",J159,0)</f>
        <v>0</v>
      </c>
      <c r="BF159" s="190">
        <f>IF(N159="snížená",J159,0)</f>
        <v>0</v>
      </c>
      <c r="BG159" s="190">
        <f>IF(N159="zákl. přenesená",J159,0)</f>
        <v>0</v>
      </c>
      <c r="BH159" s="190">
        <f>IF(N159="sníž. přenesená",J159,0)</f>
        <v>0</v>
      </c>
      <c r="BI159" s="190">
        <f>IF(N159="nulová",J159,0)</f>
        <v>0</v>
      </c>
      <c r="BJ159" s="18" t="s">
        <v>79</v>
      </c>
      <c r="BK159" s="190">
        <f>ROUND(I159*H159,2)</f>
        <v>0</v>
      </c>
      <c r="BL159" s="18" t="s">
        <v>265</v>
      </c>
      <c r="BM159" s="189" t="s">
        <v>1274</v>
      </c>
    </row>
    <row r="160" spans="2:65" s="1" customFormat="1" ht="48" customHeight="1">
      <c r="B160" s="177"/>
      <c r="C160" s="178" t="s">
        <v>855</v>
      </c>
      <c r="D160" s="178" t="s">
        <v>179</v>
      </c>
      <c r="E160" s="179" t="s">
        <v>5547</v>
      </c>
      <c r="F160" s="180" t="s">
        <v>5548</v>
      </c>
      <c r="G160" s="181" t="s">
        <v>245</v>
      </c>
      <c r="H160" s="182">
        <v>1</v>
      </c>
      <c r="I160" s="183"/>
      <c r="J160" s="184">
        <f>ROUND(I160*H160,2)</f>
        <v>0</v>
      </c>
      <c r="K160" s="180" t="s">
        <v>3</v>
      </c>
      <c r="L160" s="37"/>
      <c r="M160" s="185" t="s">
        <v>3</v>
      </c>
      <c r="N160" s="186" t="s">
        <v>43</v>
      </c>
      <c r="O160" s="70"/>
      <c r="P160" s="187">
        <f>O160*H160</f>
        <v>0</v>
      </c>
      <c r="Q160" s="187">
        <v>0.04126</v>
      </c>
      <c r="R160" s="187">
        <f>Q160*H160</f>
        <v>0.04126</v>
      </c>
      <c r="S160" s="187">
        <v>0</v>
      </c>
      <c r="T160" s="188">
        <f>S160*H160</f>
        <v>0</v>
      </c>
      <c r="AR160" s="189" t="s">
        <v>265</v>
      </c>
      <c r="AT160" s="189" t="s">
        <v>179</v>
      </c>
      <c r="AU160" s="189" t="s">
        <v>81</v>
      </c>
      <c r="AY160" s="18" t="s">
        <v>177</v>
      </c>
      <c r="BE160" s="190">
        <f>IF(N160="základní",J160,0)</f>
        <v>0</v>
      </c>
      <c r="BF160" s="190">
        <f>IF(N160="snížená",J160,0)</f>
        <v>0</v>
      </c>
      <c r="BG160" s="190">
        <f>IF(N160="zákl. přenesená",J160,0)</f>
        <v>0</v>
      </c>
      <c r="BH160" s="190">
        <f>IF(N160="sníž. přenesená",J160,0)</f>
        <v>0</v>
      </c>
      <c r="BI160" s="190">
        <f>IF(N160="nulová",J160,0)</f>
        <v>0</v>
      </c>
      <c r="BJ160" s="18" t="s">
        <v>79</v>
      </c>
      <c r="BK160" s="190">
        <f>ROUND(I160*H160,2)</f>
        <v>0</v>
      </c>
      <c r="BL160" s="18" t="s">
        <v>265</v>
      </c>
      <c r="BM160" s="189" t="s">
        <v>1303</v>
      </c>
    </row>
    <row r="161" spans="2:65" s="1" customFormat="1" ht="48" customHeight="1">
      <c r="B161" s="177"/>
      <c r="C161" s="178" t="s">
        <v>861</v>
      </c>
      <c r="D161" s="178" t="s">
        <v>179</v>
      </c>
      <c r="E161" s="179" t="s">
        <v>5549</v>
      </c>
      <c r="F161" s="180" t="s">
        <v>5550</v>
      </c>
      <c r="G161" s="181" t="s">
        <v>245</v>
      </c>
      <c r="H161" s="182">
        <v>1</v>
      </c>
      <c r="I161" s="183"/>
      <c r="J161" s="184">
        <f>ROUND(I161*H161,2)</f>
        <v>0</v>
      </c>
      <c r="K161" s="180" t="s">
        <v>3</v>
      </c>
      <c r="L161" s="37"/>
      <c r="M161" s="185" t="s">
        <v>3</v>
      </c>
      <c r="N161" s="186" t="s">
        <v>43</v>
      </c>
      <c r="O161" s="70"/>
      <c r="P161" s="187">
        <f>O161*H161</f>
        <v>0</v>
      </c>
      <c r="Q161" s="187">
        <v>0.0499</v>
      </c>
      <c r="R161" s="187">
        <f>Q161*H161</f>
        <v>0.0499</v>
      </c>
      <c r="S161" s="187">
        <v>0</v>
      </c>
      <c r="T161" s="188">
        <f>S161*H161</f>
        <v>0</v>
      </c>
      <c r="AR161" s="189" t="s">
        <v>265</v>
      </c>
      <c r="AT161" s="189" t="s">
        <v>179</v>
      </c>
      <c r="AU161" s="189" t="s">
        <v>81</v>
      </c>
      <c r="AY161" s="18" t="s">
        <v>177</v>
      </c>
      <c r="BE161" s="190">
        <f>IF(N161="základní",J161,0)</f>
        <v>0</v>
      </c>
      <c r="BF161" s="190">
        <f>IF(N161="snížená",J161,0)</f>
        <v>0</v>
      </c>
      <c r="BG161" s="190">
        <f>IF(N161="zákl. přenesená",J161,0)</f>
        <v>0</v>
      </c>
      <c r="BH161" s="190">
        <f>IF(N161="sníž. přenesená",J161,0)</f>
        <v>0</v>
      </c>
      <c r="BI161" s="190">
        <f>IF(N161="nulová",J161,0)</f>
        <v>0</v>
      </c>
      <c r="BJ161" s="18" t="s">
        <v>79</v>
      </c>
      <c r="BK161" s="190">
        <f>ROUND(I161*H161,2)</f>
        <v>0</v>
      </c>
      <c r="BL161" s="18" t="s">
        <v>265</v>
      </c>
      <c r="BM161" s="189" t="s">
        <v>1314</v>
      </c>
    </row>
    <row r="162" spans="2:65" s="1" customFormat="1" ht="24" customHeight="1">
      <c r="B162" s="177"/>
      <c r="C162" s="178" t="s">
        <v>870</v>
      </c>
      <c r="D162" s="178" t="s">
        <v>179</v>
      </c>
      <c r="E162" s="179" t="s">
        <v>5551</v>
      </c>
      <c r="F162" s="180" t="s">
        <v>5552</v>
      </c>
      <c r="G162" s="181" t="s">
        <v>245</v>
      </c>
      <c r="H162" s="182">
        <v>27</v>
      </c>
      <c r="I162" s="183"/>
      <c r="J162" s="184">
        <f>ROUND(I162*H162,2)</f>
        <v>0</v>
      </c>
      <c r="K162" s="180" t="s">
        <v>3</v>
      </c>
      <c r="L162" s="37"/>
      <c r="M162" s="185" t="s">
        <v>3</v>
      </c>
      <c r="N162" s="186" t="s">
        <v>43</v>
      </c>
      <c r="O162" s="70"/>
      <c r="P162" s="187">
        <f>O162*H162</f>
        <v>0</v>
      </c>
      <c r="Q162" s="187">
        <v>5E-05</v>
      </c>
      <c r="R162" s="187">
        <f>Q162*H162</f>
        <v>0.00135</v>
      </c>
      <c r="S162" s="187">
        <v>0</v>
      </c>
      <c r="T162" s="188">
        <f>S162*H162</f>
        <v>0</v>
      </c>
      <c r="AR162" s="189" t="s">
        <v>265</v>
      </c>
      <c r="AT162" s="189" t="s">
        <v>179</v>
      </c>
      <c r="AU162" s="189" t="s">
        <v>81</v>
      </c>
      <c r="AY162" s="18" t="s">
        <v>177</v>
      </c>
      <c r="BE162" s="190">
        <f>IF(N162="základní",J162,0)</f>
        <v>0</v>
      </c>
      <c r="BF162" s="190">
        <f>IF(N162="snížená",J162,0)</f>
        <v>0</v>
      </c>
      <c r="BG162" s="190">
        <f>IF(N162="zákl. přenesená",J162,0)</f>
        <v>0</v>
      </c>
      <c r="BH162" s="190">
        <f>IF(N162="sníž. přenesená",J162,0)</f>
        <v>0</v>
      </c>
      <c r="BI162" s="190">
        <f>IF(N162="nulová",J162,0)</f>
        <v>0</v>
      </c>
      <c r="BJ162" s="18" t="s">
        <v>79</v>
      </c>
      <c r="BK162" s="190">
        <f>ROUND(I162*H162,2)</f>
        <v>0</v>
      </c>
      <c r="BL162" s="18" t="s">
        <v>265</v>
      </c>
      <c r="BM162" s="189" t="s">
        <v>1331</v>
      </c>
    </row>
    <row r="163" spans="2:65" s="1" customFormat="1" ht="24" customHeight="1">
      <c r="B163" s="177"/>
      <c r="C163" s="178" t="s">
        <v>875</v>
      </c>
      <c r="D163" s="178" t="s">
        <v>179</v>
      </c>
      <c r="E163" s="179" t="s">
        <v>5553</v>
      </c>
      <c r="F163" s="180" t="s">
        <v>5554</v>
      </c>
      <c r="G163" s="181" t="s">
        <v>245</v>
      </c>
      <c r="H163" s="182">
        <v>14</v>
      </c>
      <c r="I163" s="183"/>
      <c r="J163" s="184">
        <f>ROUND(I163*H163,2)</f>
        <v>0</v>
      </c>
      <c r="K163" s="180" t="s">
        <v>3</v>
      </c>
      <c r="L163" s="37"/>
      <c r="M163" s="185" t="s">
        <v>3</v>
      </c>
      <c r="N163" s="186" t="s">
        <v>43</v>
      </c>
      <c r="O163" s="70"/>
      <c r="P163" s="187">
        <f>O163*H163</f>
        <v>0</v>
      </c>
      <c r="Q163" s="187">
        <v>8E-05</v>
      </c>
      <c r="R163" s="187">
        <f>Q163*H163</f>
        <v>0.0011200000000000001</v>
      </c>
      <c r="S163" s="187">
        <v>0</v>
      </c>
      <c r="T163" s="188">
        <f>S163*H163</f>
        <v>0</v>
      </c>
      <c r="AR163" s="189" t="s">
        <v>265</v>
      </c>
      <c r="AT163" s="189" t="s">
        <v>179</v>
      </c>
      <c r="AU163" s="189" t="s">
        <v>81</v>
      </c>
      <c r="AY163" s="18" t="s">
        <v>177</v>
      </c>
      <c r="BE163" s="190">
        <f>IF(N163="základní",J163,0)</f>
        <v>0</v>
      </c>
      <c r="BF163" s="190">
        <f>IF(N163="snížená",J163,0)</f>
        <v>0</v>
      </c>
      <c r="BG163" s="190">
        <f>IF(N163="zákl. přenesená",J163,0)</f>
        <v>0</v>
      </c>
      <c r="BH163" s="190">
        <f>IF(N163="sníž. přenesená",J163,0)</f>
        <v>0</v>
      </c>
      <c r="BI163" s="190">
        <f>IF(N163="nulová",J163,0)</f>
        <v>0</v>
      </c>
      <c r="BJ163" s="18" t="s">
        <v>79</v>
      </c>
      <c r="BK163" s="190">
        <f>ROUND(I163*H163,2)</f>
        <v>0</v>
      </c>
      <c r="BL163" s="18" t="s">
        <v>265</v>
      </c>
      <c r="BM163" s="189" t="s">
        <v>1341</v>
      </c>
    </row>
    <row r="164" spans="2:65" s="1" customFormat="1" ht="24" customHeight="1">
      <c r="B164" s="177"/>
      <c r="C164" s="178" t="s">
        <v>879</v>
      </c>
      <c r="D164" s="178" t="s">
        <v>179</v>
      </c>
      <c r="E164" s="179" t="s">
        <v>5555</v>
      </c>
      <c r="F164" s="180" t="s">
        <v>5556</v>
      </c>
      <c r="G164" s="181" t="s">
        <v>245</v>
      </c>
      <c r="H164" s="182">
        <v>4</v>
      </c>
      <c r="I164" s="183"/>
      <c r="J164" s="184">
        <f>ROUND(I164*H164,2)</f>
        <v>0</v>
      </c>
      <c r="K164" s="180" t="s">
        <v>3</v>
      </c>
      <c r="L164" s="37"/>
      <c r="M164" s="185" t="s">
        <v>3</v>
      </c>
      <c r="N164" s="186" t="s">
        <v>43</v>
      </c>
      <c r="O164" s="70"/>
      <c r="P164" s="187">
        <f>O164*H164</f>
        <v>0</v>
      </c>
      <c r="Q164" s="187">
        <v>0.0001</v>
      </c>
      <c r="R164" s="187">
        <f>Q164*H164</f>
        <v>0.0004</v>
      </c>
      <c r="S164" s="187">
        <v>0</v>
      </c>
      <c r="T164" s="188">
        <f>S164*H164</f>
        <v>0</v>
      </c>
      <c r="AR164" s="189" t="s">
        <v>265</v>
      </c>
      <c r="AT164" s="189" t="s">
        <v>179</v>
      </c>
      <c r="AU164" s="189" t="s">
        <v>81</v>
      </c>
      <c r="AY164" s="18" t="s">
        <v>177</v>
      </c>
      <c r="BE164" s="190">
        <f>IF(N164="základní",J164,0)</f>
        <v>0</v>
      </c>
      <c r="BF164" s="190">
        <f>IF(N164="snížená",J164,0)</f>
        <v>0</v>
      </c>
      <c r="BG164" s="190">
        <f>IF(N164="zákl. přenesená",J164,0)</f>
        <v>0</v>
      </c>
      <c r="BH164" s="190">
        <f>IF(N164="sníž. přenesená",J164,0)</f>
        <v>0</v>
      </c>
      <c r="BI164" s="190">
        <f>IF(N164="nulová",J164,0)</f>
        <v>0</v>
      </c>
      <c r="BJ164" s="18" t="s">
        <v>79</v>
      </c>
      <c r="BK164" s="190">
        <f>ROUND(I164*H164,2)</f>
        <v>0</v>
      </c>
      <c r="BL164" s="18" t="s">
        <v>265</v>
      </c>
      <c r="BM164" s="189" t="s">
        <v>1448</v>
      </c>
    </row>
    <row r="165" spans="2:65" s="1" customFormat="1" ht="36" customHeight="1">
      <c r="B165" s="177"/>
      <c r="C165" s="178" t="s">
        <v>895</v>
      </c>
      <c r="D165" s="178" t="s">
        <v>179</v>
      </c>
      <c r="E165" s="179" t="s">
        <v>5557</v>
      </c>
      <c r="F165" s="180" t="s">
        <v>5558</v>
      </c>
      <c r="G165" s="181" t="s">
        <v>245</v>
      </c>
      <c r="H165" s="182">
        <v>1</v>
      </c>
      <c r="I165" s="183"/>
      <c r="J165" s="184">
        <f>ROUND(I165*H165,2)</f>
        <v>0</v>
      </c>
      <c r="K165" s="180" t="s">
        <v>3</v>
      </c>
      <c r="L165" s="37"/>
      <c r="M165" s="185" t="s">
        <v>3</v>
      </c>
      <c r="N165" s="186" t="s">
        <v>43</v>
      </c>
      <c r="O165" s="70"/>
      <c r="P165" s="187">
        <f>O165*H165</f>
        <v>0</v>
      </c>
      <c r="Q165" s="187">
        <v>0.02204</v>
      </c>
      <c r="R165" s="187">
        <f>Q165*H165</f>
        <v>0.02204</v>
      </c>
      <c r="S165" s="187">
        <v>0</v>
      </c>
      <c r="T165" s="188">
        <f>S165*H165</f>
        <v>0</v>
      </c>
      <c r="AR165" s="189" t="s">
        <v>265</v>
      </c>
      <c r="AT165" s="189" t="s">
        <v>179</v>
      </c>
      <c r="AU165" s="189" t="s">
        <v>81</v>
      </c>
      <c r="AY165" s="18" t="s">
        <v>177</v>
      </c>
      <c r="BE165" s="190">
        <f>IF(N165="základní",J165,0)</f>
        <v>0</v>
      </c>
      <c r="BF165" s="190">
        <f>IF(N165="snížená",J165,0)</f>
        <v>0</v>
      </c>
      <c r="BG165" s="190">
        <f>IF(N165="zákl. přenesená",J165,0)</f>
        <v>0</v>
      </c>
      <c r="BH165" s="190">
        <f>IF(N165="sníž. přenesená",J165,0)</f>
        <v>0</v>
      </c>
      <c r="BI165" s="190">
        <f>IF(N165="nulová",J165,0)</f>
        <v>0</v>
      </c>
      <c r="BJ165" s="18" t="s">
        <v>79</v>
      </c>
      <c r="BK165" s="190">
        <f>ROUND(I165*H165,2)</f>
        <v>0</v>
      </c>
      <c r="BL165" s="18" t="s">
        <v>265</v>
      </c>
      <c r="BM165" s="189" t="s">
        <v>1460</v>
      </c>
    </row>
    <row r="166" spans="2:65" s="1" customFormat="1" ht="36" customHeight="1">
      <c r="B166" s="177"/>
      <c r="C166" s="178" t="s">
        <v>909</v>
      </c>
      <c r="D166" s="178" t="s">
        <v>179</v>
      </c>
      <c r="E166" s="179" t="s">
        <v>5559</v>
      </c>
      <c r="F166" s="180" t="s">
        <v>5560</v>
      </c>
      <c r="G166" s="181" t="s">
        <v>245</v>
      </c>
      <c r="H166" s="182">
        <v>2</v>
      </c>
      <c r="I166" s="183"/>
      <c r="J166" s="184">
        <f>ROUND(I166*H166,2)</f>
        <v>0</v>
      </c>
      <c r="K166" s="180" t="s">
        <v>3</v>
      </c>
      <c r="L166" s="37"/>
      <c r="M166" s="185" t="s">
        <v>3</v>
      </c>
      <c r="N166" s="186" t="s">
        <v>43</v>
      </c>
      <c r="O166" s="70"/>
      <c r="P166" s="187">
        <f>O166*H166</f>
        <v>0</v>
      </c>
      <c r="Q166" s="187">
        <v>0.02562</v>
      </c>
      <c r="R166" s="187">
        <f>Q166*H166</f>
        <v>0.05124</v>
      </c>
      <c r="S166" s="187">
        <v>0</v>
      </c>
      <c r="T166" s="188">
        <f>S166*H166</f>
        <v>0</v>
      </c>
      <c r="AR166" s="189" t="s">
        <v>265</v>
      </c>
      <c r="AT166" s="189" t="s">
        <v>179</v>
      </c>
      <c r="AU166" s="189" t="s">
        <v>81</v>
      </c>
      <c r="AY166" s="18" t="s">
        <v>177</v>
      </c>
      <c r="BE166" s="190">
        <f>IF(N166="základní",J166,0)</f>
        <v>0</v>
      </c>
      <c r="BF166" s="190">
        <f>IF(N166="snížená",J166,0)</f>
        <v>0</v>
      </c>
      <c r="BG166" s="190">
        <f>IF(N166="zákl. přenesená",J166,0)</f>
        <v>0</v>
      </c>
      <c r="BH166" s="190">
        <f>IF(N166="sníž. přenesená",J166,0)</f>
        <v>0</v>
      </c>
      <c r="BI166" s="190">
        <f>IF(N166="nulová",J166,0)</f>
        <v>0</v>
      </c>
      <c r="BJ166" s="18" t="s">
        <v>79</v>
      </c>
      <c r="BK166" s="190">
        <f>ROUND(I166*H166,2)</f>
        <v>0</v>
      </c>
      <c r="BL166" s="18" t="s">
        <v>265</v>
      </c>
      <c r="BM166" s="189" t="s">
        <v>1471</v>
      </c>
    </row>
    <row r="167" spans="2:65" s="1" customFormat="1" ht="48" customHeight="1">
      <c r="B167" s="177"/>
      <c r="C167" s="178" t="s">
        <v>914</v>
      </c>
      <c r="D167" s="178" t="s">
        <v>179</v>
      </c>
      <c r="E167" s="179" t="s">
        <v>5561</v>
      </c>
      <c r="F167" s="180" t="s">
        <v>5562</v>
      </c>
      <c r="G167" s="181" t="s">
        <v>245</v>
      </c>
      <c r="H167" s="182">
        <v>14</v>
      </c>
      <c r="I167" s="183"/>
      <c r="J167" s="184">
        <f>ROUND(I167*H167,2)</f>
        <v>0</v>
      </c>
      <c r="K167" s="180" t="s">
        <v>3</v>
      </c>
      <c r="L167" s="37"/>
      <c r="M167" s="185" t="s">
        <v>3</v>
      </c>
      <c r="N167" s="186" t="s">
        <v>43</v>
      </c>
      <c r="O167" s="70"/>
      <c r="P167" s="187">
        <f>O167*H167</f>
        <v>0</v>
      </c>
      <c r="Q167" s="187">
        <v>0.01245</v>
      </c>
      <c r="R167" s="187">
        <f>Q167*H167</f>
        <v>0.17429999999999998</v>
      </c>
      <c r="S167" s="187">
        <v>0</v>
      </c>
      <c r="T167" s="188">
        <f>S167*H167</f>
        <v>0</v>
      </c>
      <c r="AR167" s="189" t="s">
        <v>265</v>
      </c>
      <c r="AT167" s="189" t="s">
        <v>179</v>
      </c>
      <c r="AU167" s="189" t="s">
        <v>81</v>
      </c>
      <c r="AY167" s="18" t="s">
        <v>177</v>
      </c>
      <c r="BE167" s="190">
        <f>IF(N167="základní",J167,0)</f>
        <v>0</v>
      </c>
      <c r="BF167" s="190">
        <f>IF(N167="snížená",J167,0)</f>
        <v>0</v>
      </c>
      <c r="BG167" s="190">
        <f>IF(N167="zákl. přenesená",J167,0)</f>
        <v>0</v>
      </c>
      <c r="BH167" s="190">
        <f>IF(N167="sníž. přenesená",J167,0)</f>
        <v>0</v>
      </c>
      <c r="BI167" s="190">
        <f>IF(N167="nulová",J167,0)</f>
        <v>0</v>
      </c>
      <c r="BJ167" s="18" t="s">
        <v>79</v>
      </c>
      <c r="BK167" s="190">
        <f>ROUND(I167*H167,2)</f>
        <v>0</v>
      </c>
      <c r="BL167" s="18" t="s">
        <v>265</v>
      </c>
      <c r="BM167" s="189" t="s">
        <v>1482</v>
      </c>
    </row>
    <row r="168" spans="2:65" s="1" customFormat="1" ht="48" customHeight="1">
      <c r="B168" s="177"/>
      <c r="C168" s="178" t="s">
        <v>918</v>
      </c>
      <c r="D168" s="178" t="s">
        <v>179</v>
      </c>
      <c r="E168" s="179" t="s">
        <v>5563</v>
      </c>
      <c r="F168" s="180" t="s">
        <v>5564</v>
      </c>
      <c r="G168" s="181" t="s">
        <v>245</v>
      </c>
      <c r="H168" s="182">
        <v>2</v>
      </c>
      <c r="I168" s="183"/>
      <c r="J168" s="184">
        <f>ROUND(I168*H168,2)</f>
        <v>0</v>
      </c>
      <c r="K168" s="180" t="s">
        <v>3</v>
      </c>
      <c r="L168" s="37"/>
      <c r="M168" s="185" t="s">
        <v>3</v>
      </c>
      <c r="N168" s="186" t="s">
        <v>43</v>
      </c>
      <c r="O168" s="70"/>
      <c r="P168" s="187">
        <f>O168*H168</f>
        <v>0</v>
      </c>
      <c r="Q168" s="187">
        <v>0.0186</v>
      </c>
      <c r="R168" s="187">
        <f>Q168*H168</f>
        <v>0.0372</v>
      </c>
      <c r="S168" s="187">
        <v>0</v>
      </c>
      <c r="T168" s="188">
        <f>S168*H168</f>
        <v>0</v>
      </c>
      <c r="AR168" s="189" t="s">
        <v>265</v>
      </c>
      <c r="AT168" s="189" t="s">
        <v>179</v>
      </c>
      <c r="AU168" s="189" t="s">
        <v>81</v>
      </c>
      <c r="AY168" s="18" t="s">
        <v>177</v>
      </c>
      <c r="BE168" s="190">
        <f>IF(N168="základní",J168,0)</f>
        <v>0</v>
      </c>
      <c r="BF168" s="190">
        <f>IF(N168="snížená",J168,0)</f>
        <v>0</v>
      </c>
      <c r="BG168" s="190">
        <f>IF(N168="zákl. přenesená",J168,0)</f>
        <v>0</v>
      </c>
      <c r="BH168" s="190">
        <f>IF(N168="sníž. přenesená",J168,0)</f>
        <v>0</v>
      </c>
      <c r="BI168" s="190">
        <f>IF(N168="nulová",J168,0)</f>
        <v>0</v>
      </c>
      <c r="BJ168" s="18" t="s">
        <v>79</v>
      </c>
      <c r="BK168" s="190">
        <f>ROUND(I168*H168,2)</f>
        <v>0</v>
      </c>
      <c r="BL168" s="18" t="s">
        <v>265</v>
      </c>
      <c r="BM168" s="189" t="s">
        <v>1491</v>
      </c>
    </row>
    <row r="169" spans="2:65" s="1" customFormat="1" ht="48" customHeight="1">
      <c r="B169" s="177"/>
      <c r="C169" s="178" t="s">
        <v>932</v>
      </c>
      <c r="D169" s="178" t="s">
        <v>179</v>
      </c>
      <c r="E169" s="179" t="s">
        <v>5565</v>
      </c>
      <c r="F169" s="180" t="s">
        <v>5566</v>
      </c>
      <c r="G169" s="181" t="s">
        <v>245</v>
      </c>
      <c r="H169" s="182">
        <v>1</v>
      </c>
      <c r="I169" s="183"/>
      <c r="J169" s="184">
        <f>ROUND(I169*H169,2)</f>
        <v>0</v>
      </c>
      <c r="K169" s="180" t="s">
        <v>3</v>
      </c>
      <c r="L169" s="37"/>
      <c r="M169" s="185" t="s">
        <v>3</v>
      </c>
      <c r="N169" s="186" t="s">
        <v>43</v>
      </c>
      <c r="O169" s="70"/>
      <c r="P169" s="187">
        <f>O169*H169</f>
        <v>0</v>
      </c>
      <c r="Q169" s="187">
        <v>0.0309</v>
      </c>
      <c r="R169" s="187">
        <f>Q169*H169</f>
        <v>0.0309</v>
      </c>
      <c r="S169" s="187">
        <v>0</v>
      </c>
      <c r="T169" s="188">
        <f>S169*H169</f>
        <v>0</v>
      </c>
      <c r="AR169" s="189" t="s">
        <v>265</v>
      </c>
      <c r="AT169" s="189" t="s">
        <v>179</v>
      </c>
      <c r="AU169" s="189" t="s">
        <v>81</v>
      </c>
      <c r="AY169" s="18" t="s">
        <v>177</v>
      </c>
      <c r="BE169" s="190">
        <f>IF(N169="základní",J169,0)</f>
        <v>0</v>
      </c>
      <c r="BF169" s="190">
        <f>IF(N169="snížená",J169,0)</f>
        <v>0</v>
      </c>
      <c r="BG169" s="190">
        <f>IF(N169="zákl. přenesená",J169,0)</f>
        <v>0</v>
      </c>
      <c r="BH169" s="190">
        <f>IF(N169="sníž. přenesená",J169,0)</f>
        <v>0</v>
      </c>
      <c r="BI169" s="190">
        <f>IF(N169="nulová",J169,0)</f>
        <v>0</v>
      </c>
      <c r="BJ169" s="18" t="s">
        <v>79</v>
      </c>
      <c r="BK169" s="190">
        <f>ROUND(I169*H169,2)</f>
        <v>0</v>
      </c>
      <c r="BL169" s="18" t="s">
        <v>265</v>
      </c>
      <c r="BM169" s="189" t="s">
        <v>1499</v>
      </c>
    </row>
    <row r="170" spans="2:65" s="1" customFormat="1" ht="48" customHeight="1">
      <c r="B170" s="177"/>
      <c r="C170" s="178" t="s">
        <v>938</v>
      </c>
      <c r="D170" s="178" t="s">
        <v>179</v>
      </c>
      <c r="E170" s="179" t="s">
        <v>5567</v>
      </c>
      <c r="F170" s="180" t="s">
        <v>5568</v>
      </c>
      <c r="G170" s="181" t="s">
        <v>245</v>
      </c>
      <c r="H170" s="182">
        <v>1</v>
      </c>
      <c r="I170" s="183"/>
      <c r="J170" s="184">
        <f>ROUND(I170*H170,2)</f>
        <v>0</v>
      </c>
      <c r="K170" s="180" t="s">
        <v>3</v>
      </c>
      <c r="L170" s="37"/>
      <c r="M170" s="185" t="s">
        <v>3</v>
      </c>
      <c r="N170" s="186" t="s">
        <v>43</v>
      </c>
      <c r="O170" s="70"/>
      <c r="P170" s="187">
        <f>O170*H170</f>
        <v>0</v>
      </c>
      <c r="Q170" s="187">
        <v>0.035</v>
      </c>
      <c r="R170" s="187">
        <f>Q170*H170</f>
        <v>0.035</v>
      </c>
      <c r="S170" s="187">
        <v>0</v>
      </c>
      <c r="T170" s="188">
        <f>S170*H170</f>
        <v>0</v>
      </c>
      <c r="AR170" s="189" t="s">
        <v>265</v>
      </c>
      <c r="AT170" s="189" t="s">
        <v>179</v>
      </c>
      <c r="AU170" s="189" t="s">
        <v>81</v>
      </c>
      <c r="AY170" s="18" t="s">
        <v>177</v>
      </c>
      <c r="BE170" s="190">
        <f>IF(N170="základní",J170,0)</f>
        <v>0</v>
      </c>
      <c r="BF170" s="190">
        <f>IF(N170="snížená",J170,0)</f>
        <v>0</v>
      </c>
      <c r="BG170" s="190">
        <f>IF(N170="zákl. přenesená",J170,0)</f>
        <v>0</v>
      </c>
      <c r="BH170" s="190">
        <f>IF(N170="sníž. přenesená",J170,0)</f>
        <v>0</v>
      </c>
      <c r="BI170" s="190">
        <f>IF(N170="nulová",J170,0)</f>
        <v>0</v>
      </c>
      <c r="BJ170" s="18" t="s">
        <v>79</v>
      </c>
      <c r="BK170" s="190">
        <f>ROUND(I170*H170,2)</f>
        <v>0</v>
      </c>
      <c r="BL170" s="18" t="s">
        <v>265</v>
      </c>
      <c r="BM170" s="189" t="s">
        <v>1511</v>
      </c>
    </row>
    <row r="171" spans="2:65" s="1" customFormat="1" ht="48" customHeight="1">
      <c r="B171" s="177"/>
      <c r="C171" s="178" t="s">
        <v>944</v>
      </c>
      <c r="D171" s="178" t="s">
        <v>179</v>
      </c>
      <c r="E171" s="179" t="s">
        <v>5569</v>
      </c>
      <c r="F171" s="180" t="s">
        <v>5570</v>
      </c>
      <c r="G171" s="181" t="s">
        <v>245</v>
      </c>
      <c r="H171" s="182">
        <v>1</v>
      </c>
      <c r="I171" s="183"/>
      <c r="J171" s="184">
        <f>ROUND(I171*H171,2)</f>
        <v>0</v>
      </c>
      <c r="K171" s="180" t="s">
        <v>3</v>
      </c>
      <c r="L171" s="37"/>
      <c r="M171" s="185" t="s">
        <v>3</v>
      </c>
      <c r="N171" s="186" t="s">
        <v>43</v>
      </c>
      <c r="O171" s="70"/>
      <c r="P171" s="187">
        <f>O171*H171</f>
        <v>0</v>
      </c>
      <c r="Q171" s="187">
        <v>0.01246</v>
      </c>
      <c r="R171" s="187">
        <f>Q171*H171</f>
        <v>0.01246</v>
      </c>
      <c r="S171" s="187">
        <v>0</v>
      </c>
      <c r="T171" s="188">
        <f>S171*H171</f>
        <v>0</v>
      </c>
      <c r="AR171" s="189" t="s">
        <v>265</v>
      </c>
      <c r="AT171" s="189" t="s">
        <v>179</v>
      </c>
      <c r="AU171" s="189" t="s">
        <v>81</v>
      </c>
      <c r="AY171" s="18" t="s">
        <v>177</v>
      </c>
      <c r="BE171" s="190">
        <f>IF(N171="základní",J171,0)</f>
        <v>0</v>
      </c>
      <c r="BF171" s="190">
        <f>IF(N171="snížená",J171,0)</f>
        <v>0</v>
      </c>
      <c r="BG171" s="190">
        <f>IF(N171="zákl. přenesená",J171,0)</f>
        <v>0</v>
      </c>
      <c r="BH171" s="190">
        <f>IF(N171="sníž. přenesená",J171,0)</f>
        <v>0</v>
      </c>
      <c r="BI171" s="190">
        <f>IF(N171="nulová",J171,0)</f>
        <v>0</v>
      </c>
      <c r="BJ171" s="18" t="s">
        <v>79</v>
      </c>
      <c r="BK171" s="190">
        <f>ROUND(I171*H171,2)</f>
        <v>0</v>
      </c>
      <c r="BL171" s="18" t="s">
        <v>265</v>
      </c>
      <c r="BM171" s="189" t="s">
        <v>1526</v>
      </c>
    </row>
    <row r="172" spans="2:65" s="1" customFormat="1" ht="36" customHeight="1">
      <c r="B172" s="177"/>
      <c r="C172" s="178" t="s">
        <v>950</v>
      </c>
      <c r="D172" s="178" t="s">
        <v>179</v>
      </c>
      <c r="E172" s="179" t="s">
        <v>5571</v>
      </c>
      <c r="F172" s="180" t="s">
        <v>5572</v>
      </c>
      <c r="G172" s="181" t="s">
        <v>245</v>
      </c>
      <c r="H172" s="182">
        <v>1</v>
      </c>
      <c r="I172" s="183"/>
      <c r="J172" s="184">
        <f>ROUND(I172*H172,2)</f>
        <v>0</v>
      </c>
      <c r="K172" s="180" t="s">
        <v>3</v>
      </c>
      <c r="L172" s="37"/>
      <c r="M172" s="185" t="s">
        <v>3</v>
      </c>
      <c r="N172" s="186" t="s">
        <v>43</v>
      </c>
      <c r="O172" s="70"/>
      <c r="P172" s="187">
        <f>O172*H172</f>
        <v>0</v>
      </c>
      <c r="Q172" s="187">
        <v>0.027</v>
      </c>
      <c r="R172" s="187">
        <f>Q172*H172</f>
        <v>0.027</v>
      </c>
      <c r="S172" s="187">
        <v>0</v>
      </c>
      <c r="T172" s="188">
        <f>S172*H172</f>
        <v>0</v>
      </c>
      <c r="AR172" s="189" t="s">
        <v>265</v>
      </c>
      <c r="AT172" s="189" t="s">
        <v>179</v>
      </c>
      <c r="AU172" s="189" t="s">
        <v>81</v>
      </c>
      <c r="AY172" s="18" t="s">
        <v>177</v>
      </c>
      <c r="BE172" s="190">
        <f>IF(N172="základní",J172,0)</f>
        <v>0</v>
      </c>
      <c r="BF172" s="190">
        <f>IF(N172="snížená",J172,0)</f>
        <v>0</v>
      </c>
      <c r="BG172" s="190">
        <f>IF(N172="zákl. přenesená",J172,0)</f>
        <v>0</v>
      </c>
      <c r="BH172" s="190">
        <f>IF(N172="sníž. přenesená",J172,0)</f>
        <v>0</v>
      </c>
      <c r="BI172" s="190">
        <f>IF(N172="nulová",J172,0)</f>
        <v>0</v>
      </c>
      <c r="BJ172" s="18" t="s">
        <v>79</v>
      </c>
      <c r="BK172" s="190">
        <f>ROUND(I172*H172,2)</f>
        <v>0</v>
      </c>
      <c r="BL172" s="18" t="s">
        <v>265</v>
      </c>
      <c r="BM172" s="189" t="s">
        <v>1536</v>
      </c>
    </row>
    <row r="173" spans="2:65" s="1" customFormat="1" ht="48" customHeight="1">
      <c r="B173" s="177"/>
      <c r="C173" s="178" t="s">
        <v>959</v>
      </c>
      <c r="D173" s="178" t="s">
        <v>179</v>
      </c>
      <c r="E173" s="179" t="s">
        <v>5573</v>
      </c>
      <c r="F173" s="180" t="s">
        <v>5574</v>
      </c>
      <c r="G173" s="181" t="s">
        <v>245</v>
      </c>
      <c r="H173" s="182">
        <v>3</v>
      </c>
      <c r="I173" s="183"/>
      <c r="J173" s="184">
        <f>ROUND(I173*H173,2)</f>
        <v>0</v>
      </c>
      <c r="K173" s="180" t="s">
        <v>3</v>
      </c>
      <c r="L173" s="37"/>
      <c r="M173" s="185" t="s">
        <v>3</v>
      </c>
      <c r="N173" s="186" t="s">
        <v>43</v>
      </c>
      <c r="O173" s="70"/>
      <c r="P173" s="187">
        <f>O173*H173</f>
        <v>0</v>
      </c>
      <c r="Q173" s="187">
        <v>0.01942</v>
      </c>
      <c r="R173" s="187">
        <f>Q173*H173</f>
        <v>0.05826</v>
      </c>
      <c r="S173" s="187">
        <v>0</v>
      </c>
      <c r="T173" s="188">
        <f>S173*H173</f>
        <v>0</v>
      </c>
      <c r="AR173" s="189" t="s">
        <v>265</v>
      </c>
      <c r="AT173" s="189" t="s">
        <v>179</v>
      </c>
      <c r="AU173" s="189" t="s">
        <v>81</v>
      </c>
      <c r="AY173" s="18" t="s">
        <v>177</v>
      </c>
      <c r="BE173" s="190">
        <f>IF(N173="základní",J173,0)</f>
        <v>0</v>
      </c>
      <c r="BF173" s="190">
        <f>IF(N173="snížená",J173,0)</f>
        <v>0</v>
      </c>
      <c r="BG173" s="190">
        <f>IF(N173="zákl. přenesená",J173,0)</f>
        <v>0</v>
      </c>
      <c r="BH173" s="190">
        <f>IF(N173="sníž. přenesená",J173,0)</f>
        <v>0</v>
      </c>
      <c r="BI173" s="190">
        <f>IF(N173="nulová",J173,0)</f>
        <v>0</v>
      </c>
      <c r="BJ173" s="18" t="s">
        <v>79</v>
      </c>
      <c r="BK173" s="190">
        <f>ROUND(I173*H173,2)</f>
        <v>0</v>
      </c>
      <c r="BL173" s="18" t="s">
        <v>265</v>
      </c>
      <c r="BM173" s="189" t="s">
        <v>1550</v>
      </c>
    </row>
    <row r="174" spans="2:65" s="1" customFormat="1" ht="48" customHeight="1">
      <c r="B174" s="177"/>
      <c r="C174" s="178" t="s">
        <v>964</v>
      </c>
      <c r="D174" s="178" t="s">
        <v>179</v>
      </c>
      <c r="E174" s="179" t="s">
        <v>5575</v>
      </c>
      <c r="F174" s="180" t="s">
        <v>5576</v>
      </c>
      <c r="G174" s="181" t="s">
        <v>245</v>
      </c>
      <c r="H174" s="182">
        <v>13</v>
      </c>
      <c r="I174" s="183"/>
      <c r="J174" s="184">
        <f>ROUND(I174*H174,2)</f>
        <v>0</v>
      </c>
      <c r="K174" s="180" t="s">
        <v>3</v>
      </c>
      <c r="L174" s="37"/>
      <c r="M174" s="185" t="s">
        <v>3</v>
      </c>
      <c r="N174" s="186" t="s">
        <v>43</v>
      </c>
      <c r="O174" s="70"/>
      <c r="P174" s="187">
        <f>O174*H174</f>
        <v>0</v>
      </c>
      <c r="Q174" s="187">
        <v>0.02176</v>
      </c>
      <c r="R174" s="187">
        <f>Q174*H174</f>
        <v>0.28288</v>
      </c>
      <c r="S174" s="187">
        <v>0</v>
      </c>
      <c r="T174" s="188">
        <f>S174*H174</f>
        <v>0</v>
      </c>
      <c r="AR174" s="189" t="s">
        <v>265</v>
      </c>
      <c r="AT174" s="189" t="s">
        <v>179</v>
      </c>
      <c r="AU174" s="189" t="s">
        <v>81</v>
      </c>
      <c r="AY174" s="18" t="s">
        <v>177</v>
      </c>
      <c r="BE174" s="190">
        <f>IF(N174="základní",J174,0)</f>
        <v>0</v>
      </c>
      <c r="BF174" s="190">
        <f>IF(N174="snížená",J174,0)</f>
        <v>0</v>
      </c>
      <c r="BG174" s="190">
        <f>IF(N174="zákl. přenesená",J174,0)</f>
        <v>0</v>
      </c>
      <c r="BH174" s="190">
        <f>IF(N174="sníž. přenesená",J174,0)</f>
        <v>0</v>
      </c>
      <c r="BI174" s="190">
        <f>IF(N174="nulová",J174,0)</f>
        <v>0</v>
      </c>
      <c r="BJ174" s="18" t="s">
        <v>79</v>
      </c>
      <c r="BK174" s="190">
        <f>ROUND(I174*H174,2)</f>
        <v>0</v>
      </c>
      <c r="BL174" s="18" t="s">
        <v>265</v>
      </c>
      <c r="BM174" s="189" t="s">
        <v>1633</v>
      </c>
    </row>
    <row r="175" spans="2:65" s="1" customFormat="1" ht="48" customHeight="1">
      <c r="B175" s="177"/>
      <c r="C175" s="178" t="s">
        <v>969</v>
      </c>
      <c r="D175" s="178" t="s">
        <v>179</v>
      </c>
      <c r="E175" s="179" t="s">
        <v>5577</v>
      </c>
      <c r="F175" s="180" t="s">
        <v>5578</v>
      </c>
      <c r="G175" s="181" t="s">
        <v>245</v>
      </c>
      <c r="H175" s="182">
        <v>1</v>
      </c>
      <c r="I175" s="183"/>
      <c r="J175" s="184">
        <f>ROUND(I175*H175,2)</f>
        <v>0</v>
      </c>
      <c r="K175" s="180" t="s">
        <v>3</v>
      </c>
      <c r="L175" s="37"/>
      <c r="M175" s="185" t="s">
        <v>3</v>
      </c>
      <c r="N175" s="186" t="s">
        <v>43</v>
      </c>
      <c r="O175" s="70"/>
      <c r="P175" s="187">
        <f>O175*H175</f>
        <v>0</v>
      </c>
      <c r="Q175" s="187">
        <v>0.02828</v>
      </c>
      <c r="R175" s="187">
        <f>Q175*H175</f>
        <v>0.02828</v>
      </c>
      <c r="S175" s="187">
        <v>0</v>
      </c>
      <c r="T175" s="188">
        <f>S175*H175</f>
        <v>0</v>
      </c>
      <c r="AR175" s="189" t="s">
        <v>265</v>
      </c>
      <c r="AT175" s="189" t="s">
        <v>179</v>
      </c>
      <c r="AU175" s="189" t="s">
        <v>81</v>
      </c>
      <c r="AY175" s="18" t="s">
        <v>177</v>
      </c>
      <c r="BE175" s="190">
        <f>IF(N175="základní",J175,0)</f>
        <v>0</v>
      </c>
      <c r="BF175" s="190">
        <f>IF(N175="snížená",J175,0)</f>
        <v>0</v>
      </c>
      <c r="BG175" s="190">
        <f>IF(N175="zákl. přenesená",J175,0)</f>
        <v>0</v>
      </c>
      <c r="BH175" s="190">
        <f>IF(N175="sníž. přenesená",J175,0)</f>
        <v>0</v>
      </c>
      <c r="BI175" s="190">
        <f>IF(N175="nulová",J175,0)</f>
        <v>0</v>
      </c>
      <c r="BJ175" s="18" t="s">
        <v>79</v>
      </c>
      <c r="BK175" s="190">
        <f>ROUND(I175*H175,2)</f>
        <v>0</v>
      </c>
      <c r="BL175" s="18" t="s">
        <v>265</v>
      </c>
      <c r="BM175" s="189" t="s">
        <v>1644</v>
      </c>
    </row>
    <row r="176" spans="2:65" s="1" customFormat="1" ht="48" customHeight="1">
      <c r="B176" s="177"/>
      <c r="C176" s="178" t="s">
        <v>973</v>
      </c>
      <c r="D176" s="178" t="s">
        <v>179</v>
      </c>
      <c r="E176" s="179" t="s">
        <v>5579</v>
      </c>
      <c r="F176" s="180" t="s">
        <v>5580</v>
      </c>
      <c r="G176" s="181" t="s">
        <v>245</v>
      </c>
      <c r="H176" s="182">
        <v>1</v>
      </c>
      <c r="I176" s="183"/>
      <c r="J176" s="184">
        <f>ROUND(I176*H176,2)</f>
        <v>0</v>
      </c>
      <c r="K176" s="180" t="s">
        <v>3</v>
      </c>
      <c r="L176" s="37"/>
      <c r="M176" s="185" t="s">
        <v>3</v>
      </c>
      <c r="N176" s="186" t="s">
        <v>43</v>
      </c>
      <c r="O176" s="70"/>
      <c r="P176" s="187">
        <f>O176*H176</f>
        <v>0</v>
      </c>
      <c r="Q176" s="187">
        <v>0.03154</v>
      </c>
      <c r="R176" s="187">
        <f>Q176*H176</f>
        <v>0.03154</v>
      </c>
      <c r="S176" s="187">
        <v>0</v>
      </c>
      <c r="T176" s="188">
        <f>S176*H176</f>
        <v>0</v>
      </c>
      <c r="AR176" s="189" t="s">
        <v>265</v>
      </c>
      <c r="AT176" s="189" t="s">
        <v>179</v>
      </c>
      <c r="AU176" s="189" t="s">
        <v>81</v>
      </c>
      <c r="AY176" s="18" t="s">
        <v>177</v>
      </c>
      <c r="BE176" s="190">
        <f>IF(N176="základní",J176,0)</f>
        <v>0</v>
      </c>
      <c r="BF176" s="190">
        <f>IF(N176="snížená",J176,0)</f>
        <v>0</v>
      </c>
      <c r="BG176" s="190">
        <f>IF(N176="zákl. přenesená",J176,0)</f>
        <v>0</v>
      </c>
      <c r="BH176" s="190">
        <f>IF(N176="sníž. přenesená",J176,0)</f>
        <v>0</v>
      </c>
      <c r="BI176" s="190">
        <f>IF(N176="nulová",J176,0)</f>
        <v>0</v>
      </c>
      <c r="BJ176" s="18" t="s">
        <v>79</v>
      </c>
      <c r="BK176" s="190">
        <f>ROUND(I176*H176,2)</f>
        <v>0</v>
      </c>
      <c r="BL176" s="18" t="s">
        <v>265</v>
      </c>
      <c r="BM176" s="189" t="s">
        <v>1655</v>
      </c>
    </row>
    <row r="177" spans="2:65" s="1" customFormat="1" ht="36" customHeight="1">
      <c r="B177" s="177"/>
      <c r="C177" s="178" t="s">
        <v>978</v>
      </c>
      <c r="D177" s="178" t="s">
        <v>179</v>
      </c>
      <c r="E177" s="179" t="s">
        <v>5581</v>
      </c>
      <c r="F177" s="180" t="s">
        <v>5582</v>
      </c>
      <c r="G177" s="181" t="s">
        <v>245</v>
      </c>
      <c r="H177" s="182">
        <v>1</v>
      </c>
      <c r="I177" s="183"/>
      <c r="J177" s="184">
        <f>ROUND(I177*H177,2)</f>
        <v>0</v>
      </c>
      <c r="K177" s="180" t="s">
        <v>3</v>
      </c>
      <c r="L177" s="37"/>
      <c r="M177" s="185" t="s">
        <v>3</v>
      </c>
      <c r="N177" s="186" t="s">
        <v>43</v>
      </c>
      <c r="O177" s="70"/>
      <c r="P177" s="187">
        <f>O177*H177</f>
        <v>0</v>
      </c>
      <c r="Q177" s="187">
        <v>0.0499</v>
      </c>
      <c r="R177" s="187">
        <f>Q177*H177</f>
        <v>0.0499</v>
      </c>
      <c r="S177" s="187">
        <v>0</v>
      </c>
      <c r="T177" s="188">
        <f>S177*H177</f>
        <v>0</v>
      </c>
      <c r="AR177" s="189" t="s">
        <v>265</v>
      </c>
      <c r="AT177" s="189" t="s">
        <v>179</v>
      </c>
      <c r="AU177" s="189" t="s">
        <v>81</v>
      </c>
      <c r="AY177" s="18" t="s">
        <v>177</v>
      </c>
      <c r="BE177" s="190">
        <f>IF(N177="základní",J177,0)</f>
        <v>0</v>
      </c>
      <c r="BF177" s="190">
        <f>IF(N177="snížená",J177,0)</f>
        <v>0</v>
      </c>
      <c r="BG177" s="190">
        <f>IF(N177="zákl. přenesená",J177,0)</f>
        <v>0</v>
      </c>
      <c r="BH177" s="190">
        <f>IF(N177="sníž. přenesená",J177,0)</f>
        <v>0</v>
      </c>
      <c r="BI177" s="190">
        <f>IF(N177="nulová",J177,0)</f>
        <v>0</v>
      </c>
      <c r="BJ177" s="18" t="s">
        <v>79</v>
      </c>
      <c r="BK177" s="190">
        <f>ROUND(I177*H177,2)</f>
        <v>0</v>
      </c>
      <c r="BL177" s="18" t="s">
        <v>265</v>
      </c>
      <c r="BM177" s="189" t="s">
        <v>1663</v>
      </c>
    </row>
    <row r="178" spans="2:65" s="1" customFormat="1" ht="48" customHeight="1">
      <c r="B178" s="177"/>
      <c r="C178" s="178" t="s">
        <v>983</v>
      </c>
      <c r="D178" s="178" t="s">
        <v>179</v>
      </c>
      <c r="E178" s="179" t="s">
        <v>5583</v>
      </c>
      <c r="F178" s="180" t="s">
        <v>5584</v>
      </c>
      <c r="G178" s="181" t="s">
        <v>245</v>
      </c>
      <c r="H178" s="182">
        <v>1</v>
      </c>
      <c r="I178" s="183"/>
      <c r="J178" s="184">
        <f>ROUND(I178*H178,2)</f>
        <v>0</v>
      </c>
      <c r="K178" s="180" t="s">
        <v>3</v>
      </c>
      <c r="L178" s="37"/>
      <c r="M178" s="185" t="s">
        <v>3</v>
      </c>
      <c r="N178" s="186" t="s">
        <v>43</v>
      </c>
      <c r="O178" s="70"/>
      <c r="P178" s="187">
        <f>O178*H178</f>
        <v>0</v>
      </c>
      <c r="Q178" s="187">
        <v>0.0658</v>
      </c>
      <c r="R178" s="187">
        <f>Q178*H178</f>
        <v>0.0658</v>
      </c>
      <c r="S178" s="187">
        <v>0</v>
      </c>
      <c r="T178" s="188">
        <f>S178*H178</f>
        <v>0</v>
      </c>
      <c r="AR178" s="189" t="s">
        <v>265</v>
      </c>
      <c r="AT178" s="189" t="s">
        <v>179</v>
      </c>
      <c r="AU178" s="189" t="s">
        <v>81</v>
      </c>
      <c r="AY178" s="18" t="s">
        <v>177</v>
      </c>
      <c r="BE178" s="190">
        <f>IF(N178="základní",J178,0)</f>
        <v>0</v>
      </c>
      <c r="BF178" s="190">
        <f>IF(N178="snížená",J178,0)</f>
        <v>0</v>
      </c>
      <c r="BG178" s="190">
        <f>IF(N178="zákl. přenesená",J178,0)</f>
        <v>0</v>
      </c>
      <c r="BH178" s="190">
        <f>IF(N178="sníž. přenesená",J178,0)</f>
        <v>0</v>
      </c>
      <c r="BI178" s="190">
        <f>IF(N178="nulová",J178,0)</f>
        <v>0</v>
      </c>
      <c r="BJ178" s="18" t="s">
        <v>79</v>
      </c>
      <c r="BK178" s="190">
        <f>ROUND(I178*H178,2)</f>
        <v>0</v>
      </c>
      <c r="BL178" s="18" t="s">
        <v>265</v>
      </c>
      <c r="BM178" s="189" t="s">
        <v>1672</v>
      </c>
    </row>
    <row r="179" spans="2:65" s="1" customFormat="1" ht="24" customHeight="1">
      <c r="B179" s="177"/>
      <c r="C179" s="178" t="s">
        <v>989</v>
      </c>
      <c r="D179" s="178" t="s">
        <v>179</v>
      </c>
      <c r="E179" s="179" t="s">
        <v>5585</v>
      </c>
      <c r="F179" s="180" t="s">
        <v>5586</v>
      </c>
      <c r="G179" s="181" t="s">
        <v>245</v>
      </c>
      <c r="H179" s="182">
        <v>7</v>
      </c>
      <c r="I179" s="183"/>
      <c r="J179" s="184">
        <f>ROUND(I179*H179,2)</f>
        <v>0</v>
      </c>
      <c r="K179" s="180" t="s">
        <v>3</v>
      </c>
      <c r="L179" s="37"/>
      <c r="M179" s="232" t="s">
        <v>3</v>
      </c>
      <c r="N179" s="233" t="s">
        <v>43</v>
      </c>
      <c r="O179" s="234"/>
      <c r="P179" s="235">
        <f>O179*H179</f>
        <v>0</v>
      </c>
      <c r="Q179" s="235">
        <v>8E-05</v>
      </c>
      <c r="R179" s="235">
        <f>Q179*H179</f>
        <v>0.0005600000000000001</v>
      </c>
      <c r="S179" s="235">
        <v>0</v>
      </c>
      <c r="T179" s="236">
        <f>S179*H179</f>
        <v>0</v>
      </c>
      <c r="AR179" s="189" t="s">
        <v>265</v>
      </c>
      <c r="AT179" s="189" t="s">
        <v>179</v>
      </c>
      <c r="AU179" s="189" t="s">
        <v>81</v>
      </c>
      <c r="AY179" s="18" t="s">
        <v>177</v>
      </c>
      <c r="BE179" s="190">
        <f>IF(N179="základní",J179,0)</f>
        <v>0</v>
      </c>
      <c r="BF179" s="190">
        <f>IF(N179="snížená",J179,0)</f>
        <v>0</v>
      </c>
      <c r="BG179" s="190">
        <f>IF(N179="zákl. přenesená",J179,0)</f>
        <v>0</v>
      </c>
      <c r="BH179" s="190">
        <f>IF(N179="sníž. přenesená",J179,0)</f>
        <v>0</v>
      </c>
      <c r="BI179" s="190">
        <f>IF(N179="nulová",J179,0)</f>
        <v>0</v>
      </c>
      <c r="BJ179" s="18" t="s">
        <v>79</v>
      </c>
      <c r="BK179" s="190">
        <f>ROUND(I179*H179,2)</f>
        <v>0</v>
      </c>
      <c r="BL179" s="18" t="s">
        <v>265</v>
      </c>
      <c r="BM179" s="189" t="s">
        <v>1681</v>
      </c>
    </row>
    <row r="180" spans="2:12" s="1" customFormat="1" ht="6.95" customHeight="1">
      <c r="B180" s="53"/>
      <c r="C180" s="54"/>
      <c r="D180" s="54"/>
      <c r="E180" s="54"/>
      <c r="F180" s="54"/>
      <c r="G180" s="54"/>
      <c r="H180" s="54"/>
      <c r="I180" s="139"/>
      <c r="J180" s="54"/>
      <c r="K180" s="54"/>
      <c r="L180" s="37"/>
    </row>
  </sheetData>
  <autoFilter ref="C90:K179"/>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LUDEKNEW\uzivatel</cp:lastModifiedBy>
  <dcterms:created xsi:type="dcterms:W3CDTF">2019-04-25T12:35:00Z</dcterms:created>
  <dcterms:modified xsi:type="dcterms:W3CDTF">2019-04-25T12:35:45Z</dcterms:modified>
  <cp:category/>
  <cp:version/>
  <cp:contentType/>
  <cp:contentStatus/>
</cp:coreProperties>
</file>