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5780" windowHeight="7125" tabRatio="500" activeTab="0"/>
  </bookViews>
  <sheets>
    <sheet name="část 1 Stříkačky, část 2 Jehly " sheetId="1" r:id="rId1"/>
  </sheets>
  <definedNames>
    <definedName name="_xlnm.Print_Area" localSheetId="0">'část 1 Stříkačky, část 2 Jehly '!$A$3:$L$64</definedName>
  </definedNames>
  <calcPr calcId="125725"/>
</workbook>
</file>

<file path=xl/sharedStrings.xml><?xml version="1.0" encoding="utf-8"?>
<sst xmlns="http://schemas.openxmlformats.org/spreadsheetml/2006/main" count="194" uniqueCount="96">
  <si>
    <t>1.1 Stříkačky injekční dvoudílné - základní řada</t>
  </si>
  <si>
    <t>objem</t>
  </si>
  <si>
    <t>konus</t>
  </si>
  <si>
    <t>značení stupnice</t>
  </si>
  <si>
    <t>vzorky počet ks</t>
  </si>
  <si>
    <t>nabízený materiál</t>
  </si>
  <si>
    <t>katalogové objednací číslo</t>
  </si>
  <si>
    <t>nabídková cena za kus bez DPH</t>
  </si>
  <si>
    <t>sazba DPH v %</t>
  </si>
  <si>
    <t>nabídková cena za kus včetně DPH</t>
  </si>
  <si>
    <t>nabídková cena za předpokládané roční množství včetně DPH</t>
  </si>
  <si>
    <t xml:space="preserve"> 2ml</t>
  </si>
  <si>
    <t>centrický</t>
  </si>
  <si>
    <t>0,1ml</t>
  </si>
  <si>
    <t xml:space="preserve"> 5ml</t>
  </si>
  <si>
    <t>excentrický</t>
  </si>
  <si>
    <t>0,2ml</t>
  </si>
  <si>
    <t>10ml</t>
  </si>
  <si>
    <t>0,5ml</t>
  </si>
  <si>
    <t>20ml</t>
  </si>
  <si>
    <t>1,0ml</t>
  </si>
  <si>
    <t>1.2 Stříkačky 1ml s integrovanou injekční jehlou pro inzulin I.U.100/1ml</t>
  </si>
  <si>
    <t>1ml</t>
  </si>
  <si>
    <t>1.3 Stříkačky 0,5ml s integrovanou injekční jehlou pro inzulin I.U.100/1ml</t>
  </si>
  <si>
    <t xml:space="preserve"> 3ml</t>
  </si>
  <si>
    <t>0,2 ml</t>
  </si>
  <si>
    <t>0,5 ml</t>
  </si>
  <si>
    <t>1,0 ml</t>
  </si>
  <si>
    <t>50ml</t>
  </si>
  <si>
    <t>2 ml</t>
  </si>
  <si>
    <t>konus centrálně</t>
  </si>
  <si>
    <t>100ml</t>
  </si>
  <si>
    <t>pro katetr</t>
  </si>
  <si>
    <t xml:space="preserve">  </t>
  </si>
  <si>
    <t>konus  centrálně</t>
  </si>
  <si>
    <t xml:space="preserve">2.1 Injekční jehly </t>
  </si>
  <si>
    <t xml:space="preserve">barva </t>
  </si>
  <si>
    <t>délka a průměr v mm</t>
  </si>
  <si>
    <t>nabídková cena za balení bez DPH</t>
  </si>
  <si>
    <t>nabídková cena za balení včetně DPH</t>
  </si>
  <si>
    <t>růžová</t>
  </si>
  <si>
    <t>18G</t>
  </si>
  <si>
    <t>19G</t>
  </si>
  <si>
    <t>žlutá</t>
  </si>
  <si>
    <t>20G</t>
  </si>
  <si>
    <t>zelená</t>
  </si>
  <si>
    <t>21G</t>
  </si>
  <si>
    <t>černá</t>
  </si>
  <si>
    <t>22G</t>
  </si>
  <si>
    <t>modrá</t>
  </si>
  <si>
    <t>23G</t>
  </si>
  <si>
    <t>fialová</t>
  </si>
  <si>
    <t>24G</t>
  </si>
  <si>
    <t>oranžová</t>
  </si>
  <si>
    <t>25G</t>
  </si>
  <si>
    <t>hnědá</t>
  </si>
  <si>
    <t>26G</t>
  </si>
  <si>
    <t>šedá</t>
  </si>
  <si>
    <t>27G</t>
  </si>
  <si>
    <t>předpokládaný  počet kusů na 4 roky</t>
  </si>
  <si>
    <t>nabídková cena za předpokládané množství na 4 roky včetně DPH</t>
  </si>
  <si>
    <t>krémová</t>
  </si>
  <si>
    <t>1,2 x 40</t>
  </si>
  <si>
    <t>1,2 x 50</t>
  </si>
  <si>
    <t>1,5 x 40</t>
  </si>
  <si>
    <t>1,1 x 40</t>
  </si>
  <si>
    <t>0,9 x 25</t>
  </si>
  <si>
    <t>0,9 x 40</t>
  </si>
  <si>
    <t>0,9 x 70</t>
  </si>
  <si>
    <t>0,8 x 16</t>
  </si>
  <si>
    <t>0,8 x 25</t>
  </si>
  <si>
    <t>0,8 x 40</t>
  </si>
  <si>
    <t>0,8 x 80</t>
  </si>
  <si>
    <t>0,8 x 120</t>
  </si>
  <si>
    <t>0,7 x 30</t>
  </si>
  <si>
    <t>0,7 x 40</t>
  </si>
  <si>
    <t>0,6 x 30</t>
  </si>
  <si>
    <t>0,6 x 60</t>
  </si>
  <si>
    <t>0,55 x 25</t>
  </si>
  <si>
    <t>0,5 x 16</t>
  </si>
  <si>
    <t>0,5 x 25</t>
  </si>
  <si>
    <t>0,45 x 25</t>
  </si>
  <si>
    <t>0,4 x 20</t>
  </si>
  <si>
    <t>150ml</t>
  </si>
  <si>
    <t>1.4. Stříkačky injekční trojdílné LL  vhodné pro použití v lineárních dávkovačích B.Braun Perfusor space, B.Braun Perfusor compact, Fresenius injektomat Agilia, Fresenius Pilot A2 a Alaris ASENA GH/ GS</t>
  </si>
  <si>
    <t>140-160ml</t>
  </si>
  <si>
    <t>Příloha č. 3 zadávací dokumentace</t>
  </si>
  <si>
    <t>Cenová kalkulace</t>
  </si>
  <si>
    <t>1.6 Stříkačka lavážní sterilní (katétrový typ)</t>
  </si>
  <si>
    <t>1.5. Stříkačky lavážní nesterilní (typ Janett)</t>
  </si>
  <si>
    <t>Celkem za položku</t>
  </si>
  <si>
    <t>část 2. Injekční jehly</t>
  </si>
  <si>
    <t>část 1. Injekční stříkačky</t>
  </si>
  <si>
    <r>
      <t xml:space="preserve">Celková nabídková cena za část 2 předmětu plnění veřejné zakázky </t>
    </r>
    <r>
      <rPr>
        <b/>
        <sz val="11"/>
        <color rgb="FFFF0000"/>
        <rFont val="Calibri"/>
        <family val="2"/>
        <scheme val="minor"/>
      </rPr>
      <t>(předmětem hodnocení)</t>
    </r>
  </si>
  <si>
    <r>
      <t xml:space="preserve">Celková nabídková cena za část 1 předmětu plnění veřejné zakázky </t>
    </r>
    <r>
      <rPr>
        <b/>
        <sz val="11"/>
        <color rgb="FFFF0000"/>
        <rFont val="Calibri"/>
        <family val="2"/>
        <scheme val="minor"/>
      </rPr>
      <t>(předmětem hodnocení)</t>
    </r>
  </si>
  <si>
    <t>Poznámka: žluté pole nevyplňovat</t>
  </si>
</sst>
</file>

<file path=xl/styles.xml><?xml version="1.0" encoding="utf-8"?>
<styleSheet xmlns="http://schemas.openxmlformats.org/spreadsheetml/2006/main">
  <numFmts count="3">
    <numFmt numFmtId="164" formatCode="0\ %"/>
    <numFmt numFmtId="165" formatCode="_-* #,##0\ _K_č_-;\-* #,##0\ _K_č_-;_-* &quot;- &quot;_K_č_-;_-@_-"/>
    <numFmt numFmtId="166" formatCode="#,##0.00&quot; Kč&quot;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3" fontId="4" fillId="0" borderId="1" xfId="24" applyNumberFormat="1" applyFont="1" applyBorder="1">
      <alignment/>
      <protection/>
    </xf>
    <xf numFmtId="0" fontId="4" fillId="0" borderId="1" xfId="24" applyFont="1" applyBorder="1">
      <alignment/>
      <protection/>
    </xf>
    <xf numFmtId="0" fontId="0" fillId="0" borderId="0" xfId="0" applyFont="1" applyAlignment="1">
      <alignment vertical="center"/>
    </xf>
    <xf numFmtId="3" fontId="1" fillId="0" borderId="1" xfId="21" applyNumberFormat="1" applyFont="1" applyBorder="1">
      <alignment/>
      <protection/>
    </xf>
    <xf numFmtId="3" fontId="1" fillId="0" borderId="1" xfId="24" applyNumberFormat="1" applyFont="1" applyBorder="1">
      <alignment/>
      <protection/>
    </xf>
    <xf numFmtId="0" fontId="1" fillId="0" borderId="1" xfId="24" applyFont="1" applyBorder="1" applyAlignment="1">
      <alignment horizontal="left"/>
      <protection/>
    </xf>
    <xf numFmtId="0" fontId="1" fillId="0" borderId="1" xfId="24" applyFont="1" applyBorder="1">
      <alignment/>
      <protection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5" fontId="6" fillId="0" borderId="0" xfId="0" applyNumberFormat="1" applyFont="1"/>
    <xf numFmtId="166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66" fontId="6" fillId="4" borderId="6" xfId="0" applyNumberFormat="1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right" vertical="center"/>
    </xf>
    <xf numFmtId="166" fontId="6" fillId="6" borderId="6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/>
    <xf numFmtId="166" fontId="6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" fontId="5" fillId="0" borderId="11" xfId="0" applyNumberFormat="1" applyFont="1" applyBorder="1" applyAlignment="1">
      <alignment horizontal="left" vertical="center"/>
    </xf>
    <xf numFmtId="16" fontId="5" fillId="0" borderId="1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left" vertical="center" wrapText="1"/>
    </xf>
    <xf numFmtId="16" fontId="5" fillId="0" borderId="0" xfId="0" applyNumberFormat="1" applyFont="1" applyBorder="1" applyAlignment="1">
      <alignment horizontal="left" vertical="center" wrapText="1"/>
    </xf>
    <xf numFmtId="16" fontId="5" fillId="0" borderId="7" xfId="0" applyNumberFormat="1" applyFont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4" xfId="21"/>
    <cellStyle name="normální 3" xfId="22"/>
    <cellStyle name="Vysvětlující text 2" xfId="23"/>
    <cellStyle name="normální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80"/>
  <sheetViews>
    <sheetView tabSelected="1" workbookViewId="0" topLeftCell="A3">
      <selection activeCell="L27" sqref="L27"/>
    </sheetView>
  </sheetViews>
  <sheetFormatPr defaultColWidth="8.8515625" defaultRowHeight="12.75"/>
  <cols>
    <col min="1" max="1" width="11.28125" style="2" customWidth="1"/>
    <col min="2" max="2" width="8.8515625" style="3" customWidth="1"/>
    <col min="3" max="3" width="13.140625" style="4" customWidth="1"/>
    <col min="4" max="4" width="12.8515625" style="5" customWidth="1"/>
    <col min="5" max="5" width="13.8515625" style="5" customWidth="1"/>
    <col min="6" max="6" width="10.7109375" style="5" customWidth="1"/>
    <col min="7" max="7" width="16.140625" style="2" customWidth="1"/>
    <col min="8" max="8" width="15.421875" style="2" customWidth="1"/>
    <col min="9" max="9" width="14.7109375" style="2" customWidth="1"/>
    <col min="10" max="10" width="8.7109375" style="3" customWidth="1"/>
    <col min="11" max="11" width="16.28125" style="6" customWidth="1"/>
    <col min="12" max="12" width="23.140625" style="2" customWidth="1"/>
    <col min="13" max="13" width="9.140625" style="2" customWidth="1"/>
    <col min="14" max="14" width="15.00390625" style="2" customWidth="1"/>
    <col min="15" max="15" width="14.421875" style="2" customWidth="1"/>
    <col min="16" max="16" width="11.7109375" style="2" customWidth="1"/>
    <col min="17" max="17" width="10.7109375" style="2" customWidth="1"/>
    <col min="18" max="1023" width="9.140625" style="2" customWidth="1"/>
    <col min="1024" max="1024" width="9.140625" style="0" customWidth="1"/>
  </cols>
  <sheetData>
    <row r="1" spans="11:12" ht="15">
      <c r="K1" s="71" t="s">
        <v>86</v>
      </c>
      <c r="L1" s="71"/>
    </row>
    <row r="2" spans="11:12" ht="15.75" thickBot="1">
      <c r="K2" s="72" t="s">
        <v>87</v>
      </c>
      <c r="L2" s="72"/>
    </row>
    <row r="3" spans="1:12" s="1" customFormat="1" ht="16.5" thickBot="1">
      <c r="A3" s="73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17.25" customHeight="1">
      <c r="A4" s="78" t="s">
        <v>0</v>
      </c>
      <c r="B4" s="79"/>
      <c r="C4" s="79"/>
      <c r="D4" s="79"/>
      <c r="E4" s="32"/>
      <c r="F4" s="32"/>
      <c r="G4" s="33"/>
      <c r="H4" s="33"/>
      <c r="I4" s="33"/>
      <c r="J4" s="30"/>
      <c r="K4" s="33"/>
      <c r="L4" s="64"/>
    </row>
    <row r="5" spans="1:13" ht="38.25">
      <c r="A5" s="65"/>
      <c r="B5" s="24" t="s">
        <v>1</v>
      </c>
      <c r="C5" s="25" t="s">
        <v>2</v>
      </c>
      <c r="D5" s="24" t="s">
        <v>3</v>
      </c>
      <c r="E5" s="24" t="s">
        <v>59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66" t="s">
        <v>60</v>
      </c>
      <c r="M5" s="7"/>
    </row>
    <row r="6" spans="1:12" ht="12.75" customHeight="1">
      <c r="A6" s="65"/>
      <c r="B6" s="26" t="s">
        <v>11</v>
      </c>
      <c r="C6" s="27" t="s">
        <v>12</v>
      </c>
      <c r="D6" s="27" t="s">
        <v>13</v>
      </c>
      <c r="E6" s="16">
        <v>58768</v>
      </c>
      <c r="F6" s="28"/>
      <c r="G6" s="27"/>
      <c r="H6" s="27"/>
      <c r="I6" s="29"/>
      <c r="J6" s="26"/>
      <c r="K6" s="61" t="str">
        <f>IF(OR(J6=15,J6=21),ROUND(I6*(1+(J6/100)),2),"vyplňte DPH")</f>
        <v>vyplňte DPH</v>
      </c>
      <c r="L6" s="67" t="e">
        <f>K6*E6</f>
        <v>#VALUE!</v>
      </c>
    </row>
    <row r="7" spans="1:12" ht="12.75" customHeight="1">
      <c r="A7" s="65"/>
      <c r="B7" s="26" t="s">
        <v>14</v>
      </c>
      <c r="C7" s="27" t="s">
        <v>15</v>
      </c>
      <c r="D7" s="27" t="s">
        <v>16</v>
      </c>
      <c r="E7" s="16">
        <v>170255.9999999998</v>
      </c>
      <c r="F7" s="28"/>
      <c r="G7" s="27"/>
      <c r="H7" s="27"/>
      <c r="I7" s="29"/>
      <c r="J7" s="26"/>
      <c r="K7" s="61" t="str">
        <f>IF(OR(J7=15,J7=21),ROUND(I7*(1+(J7/100)),2),"vyplňte DPH")</f>
        <v>vyplňte DPH</v>
      </c>
      <c r="L7" s="67" t="e">
        <f aca="true" t="shared" si="0" ref="L7:L9">K7*E7</f>
        <v>#VALUE!</v>
      </c>
    </row>
    <row r="8" spans="1:12" ht="12.75" customHeight="1">
      <c r="A8" s="65"/>
      <c r="B8" s="26" t="s">
        <v>17</v>
      </c>
      <c r="C8" s="27" t="s">
        <v>15</v>
      </c>
      <c r="D8" s="27" t="s">
        <v>18</v>
      </c>
      <c r="E8" s="16">
        <v>1253904.000000001</v>
      </c>
      <c r="F8" s="28"/>
      <c r="G8" s="27"/>
      <c r="H8" s="27"/>
      <c r="I8" s="29"/>
      <c r="J8" s="26"/>
      <c r="K8" s="61" t="str">
        <f>IF(OR(J8=15,J8=21),ROUND(I8*(1+(J8/100)),2),"vyplňte DPH")</f>
        <v>vyplňte DPH</v>
      </c>
      <c r="L8" s="67" t="e">
        <f t="shared" si="0"/>
        <v>#VALUE!</v>
      </c>
    </row>
    <row r="9" spans="1:12" ht="12.75" customHeight="1">
      <c r="A9" s="65"/>
      <c r="B9" s="26" t="s">
        <v>19</v>
      </c>
      <c r="C9" s="27" t="s">
        <v>15</v>
      </c>
      <c r="D9" s="27" t="s">
        <v>20</v>
      </c>
      <c r="E9" s="16">
        <v>246815.99999999962</v>
      </c>
      <c r="F9" s="28"/>
      <c r="G9" s="27"/>
      <c r="H9" s="27"/>
      <c r="I9" s="29"/>
      <c r="J9" s="26"/>
      <c r="K9" s="61" t="str">
        <f>IF(OR(J9=15,J9=21),ROUND(I9*(1+(J9/100)),2),"vyplňte DPH")</f>
        <v>vyplňte DPH</v>
      </c>
      <c r="L9" s="67" t="e">
        <f t="shared" si="0"/>
        <v>#VALUE!</v>
      </c>
    </row>
    <row r="10" spans="1:12" ht="12.75" customHeight="1" thickBot="1">
      <c r="A10" s="65"/>
      <c r="B10" s="30"/>
      <c r="C10" s="31"/>
      <c r="D10" s="32"/>
      <c r="E10" s="32"/>
      <c r="F10" s="32"/>
      <c r="G10" s="33"/>
      <c r="H10" s="33"/>
      <c r="I10" s="33"/>
      <c r="J10" s="30"/>
      <c r="K10" s="33"/>
      <c r="L10" s="64"/>
    </row>
    <row r="11" spans="1:12" ht="12.75" customHeight="1" thickBot="1">
      <c r="A11" s="65"/>
      <c r="B11" s="30"/>
      <c r="C11" s="31"/>
      <c r="D11" s="32"/>
      <c r="E11" s="32"/>
      <c r="F11" s="32"/>
      <c r="G11" s="33"/>
      <c r="H11" s="33"/>
      <c r="I11" s="33"/>
      <c r="J11" s="30"/>
      <c r="K11" s="59" t="s">
        <v>90</v>
      </c>
      <c r="L11" s="60" t="e">
        <f>SUM(L6:L9)</f>
        <v>#VALUE!</v>
      </c>
    </row>
    <row r="12" spans="1:12" ht="12.75" customHeight="1">
      <c r="A12" s="65"/>
      <c r="B12" s="30"/>
      <c r="C12" s="31"/>
      <c r="D12" s="32"/>
      <c r="E12" s="32"/>
      <c r="F12" s="32"/>
      <c r="G12" s="33"/>
      <c r="H12" s="33"/>
      <c r="I12" s="33"/>
      <c r="J12" s="30"/>
      <c r="K12" s="33"/>
      <c r="L12" s="64"/>
    </row>
    <row r="13" spans="1:12" ht="18" customHeight="1">
      <c r="A13" s="76" t="s">
        <v>21</v>
      </c>
      <c r="B13" s="77"/>
      <c r="C13" s="77"/>
      <c r="D13" s="77"/>
      <c r="E13" s="77"/>
      <c r="F13" s="77"/>
      <c r="G13" s="33"/>
      <c r="H13" s="33"/>
      <c r="I13" s="33"/>
      <c r="J13" s="30"/>
      <c r="K13" s="33"/>
      <c r="L13" s="64"/>
    </row>
    <row r="14" spans="1:13" ht="38.25">
      <c r="A14" s="65"/>
      <c r="B14" s="24" t="s">
        <v>1</v>
      </c>
      <c r="C14" s="34"/>
      <c r="D14" s="34"/>
      <c r="E14" s="24" t="s">
        <v>59</v>
      </c>
      <c r="F14" s="24" t="s">
        <v>4</v>
      </c>
      <c r="G14" s="24" t="s">
        <v>5</v>
      </c>
      <c r="H14" s="24" t="s">
        <v>6</v>
      </c>
      <c r="I14" s="24" t="s">
        <v>7</v>
      </c>
      <c r="J14" s="24" t="s">
        <v>8</v>
      </c>
      <c r="K14" s="24" t="s">
        <v>9</v>
      </c>
      <c r="L14" s="66" t="s">
        <v>10</v>
      </c>
      <c r="M14" s="7"/>
    </row>
    <row r="15" spans="1:12" ht="12.75" customHeight="1">
      <c r="A15" s="65"/>
      <c r="B15" s="26" t="s">
        <v>22</v>
      </c>
      <c r="C15" s="27"/>
      <c r="D15" s="35"/>
      <c r="E15" s="17">
        <v>327386.66666666645</v>
      </c>
      <c r="F15" s="28"/>
      <c r="G15" s="27"/>
      <c r="H15" s="27"/>
      <c r="I15" s="29"/>
      <c r="J15" s="36"/>
      <c r="K15" s="61" t="str">
        <f>IF(OR(J15=15,J15=21),ROUND(I15*(1+(J15/100)),2),"vyplňte DPH")</f>
        <v>vyplňte DPH</v>
      </c>
      <c r="L15" s="67" t="e">
        <f>K15*E15</f>
        <v>#VALUE!</v>
      </c>
    </row>
    <row r="16" spans="1:12" ht="12.75" customHeight="1" thickBot="1">
      <c r="A16" s="65"/>
      <c r="B16" s="30"/>
      <c r="C16" s="31"/>
      <c r="D16" s="32"/>
      <c r="E16" s="32"/>
      <c r="F16" s="32"/>
      <c r="G16" s="33"/>
      <c r="H16" s="33"/>
      <c r="I16" s="33"/>
      <c r="J16" s="30"/>
      <c r="K16" s="33"/>
      <c r="L16" s="64"/>
    </row>
    <row r="17" spans="1:12" ht="12.75" customHeight="1" thickBot="1">
      <c r="A17" s="65"/>
      <c r="B17" s="30"/>
      <c r="C17" s="31"/>
      <c r="D17" s="32"/>
      <c r="E17" s="32"/>
      <c r="F17" s="32"/>
      <c r="G17" s="33"/>
      <c r="H17" s="33"/>
      <c r="I17" s="33"/>
      <c r="J17" s="30"/>
      <c r="K17" s="59" t="s">
        <v>90</v>
      </c>
      <c r="L17" s="60" t="e">
        <f>SUM(L15)</f>
        <v>#VALUE!</v>
      </c>
    </row>
    <row r="18" spans="1:1023" s="12" customFormat="1" ht="12.75" customHeight="1">
      <c r="A18" s="65"/>
      <c r="B18" s="30"/>
      <c r="C18" s="31"/>
      <c r="D18" s="32"/>
      <c r="E18" s="32"/>
      <c r="F18" s="32"/>
      <c r="G18" s="33"/>
      <c r="H18" s="33"/>
      <c r="I18" s="33"/>
      <c r="J18" s="68"/>
      <c r="K18" s="33"/>
      <c r="L18" s="6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spans="1:1023" s="12" customFormat="1" ht="17.25" customHeight="1">
      <c r="A19" s="76" t="s">
        <v>23</v>
      </c>
      <c r="B19" s="77"/>
      <c r="C19" s="77"/>
      <c r="D19" s="77"/>
      <c r="E19" s="77"/>
      <c r="F19" s="77"/>
      <c r="G19" s="33"/>
      <c r="H19" s="33"/>
      <c r="I19" s="33"/>
      <c r="J19" s="30"/>
      <c r="K19" s="33"/>
      <c r="L19" s="6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spans="1:1023" s="12" customFormat="1" ht="38.25">
      <c r="A20" s="65"/>
      <c r="B20" s="24" t="s">
        <v>1</v>
      </c>
      <c r="C20" s="34"/>
      <c r="D20" s="34"/>
      <c r="E20" s="24" t="s">
        <v>59</v>
      </c>
      <c r="F20" s="24" t="s">
        <v>4</v>
      </c>
      <c r="G20" s="24" t="s">
        <v>5</v>
      </c>
      <c r="H20" s="24" t="s">
        <v>6</v>
      </c>
      <c r="I20" s="24" t="s">
        <v>7</v>
      </c>
      <c r="J20" s="24" t="s">
        <v>8</v>
      </c>
      <c r="K20" s="24" t="s">
        <v>9</v>
      </c>
      <c r="L20" s="66" t="s">
        <v>60</v>
      </c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spans="1:1023" s="12" customFormat="1" ht="12.75" customHeight="1">
      <c r="A21" s="65"/>
      <c r="B21" s="26" t="s">
        <v>18</v>
      </c>
      <c r="C21" s="34"/>
      <c r="D21" s="34"/>
      <c r="E21" s="13">
        <v>278741.3333333334</v>
      </c>
      <c r="F21" s="28"/>
      <c r="G21" s="38"/>
      <c r="H21" s="38"/>
      <c r="I21" s="29"/>
      <c r="J21" s="26"/>
      <c r="K21" s="61" t="str">
        <f>IF(OR(J21=15,J21=21),ROUND(I21*(1+(J21/100)),2),"vyplňte DPH")</f>
        <v>vyplňte DPH</v>
      </c>
      <c r="L21" s="67" t="e">
        <f>K21*E21</f>
        <v>#VALUE!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spans="1:1023" s="12" customFormat="1" ht="12.75" customHeight="1" thickBot="1">
      <c r="A22" s="65"/>
      <c r="B22" s="30"/>
      <c r="C22" s="31"/>
      <c r="D22" s="32"/>
      <c r="E22" s="32"/>
      <c r="F22" s="32"/>
      <c r="G22" s="33"/>
      <c r="H22" s="33"/>
      <c r="I22" s="33"/>
      <c r="J22" s="30"/>
      <c r="K22" s="33"/>
      <c r="L22" s="6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s="12" customFormat="1" ht="12.75" customHeight="1" thickBot="1">
      <c r="A23" s="65"/>
      <c r="B23" s="30"/>
      <c r="C23" s="31"/>
      <c r="D23" s="32"/>
      <c r="E23" s="32"/>
      <c r="F23" s="32"/>
      <c r="G23" s="33"/>
      <c r="H23" s="33"/>
      <c r="I23" s="33"/>
      <c r="J23" s="30"/>
      <c r="K23" s="59" t="s">
        <v>90</v>
      </c>
      <c r="L23" s="60" t="e">
        <f>SUM(L21)</f>
        <v>#VALUE!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spans="1:1023" s="12" customFormat="1" ht="12.75" customHeight="1">
      <c r="A24" s="65"/>
      <c r="B24" s="30"/>
      <c r="C24" s="31"/>
      <c r="D24" s="32"/>
      <c r="E24" s="32"/>
      <c r="F24" s="32"/>
      <c r="G24" s="33"/>
      <c r="H24" s="33"/>
      <c r="I24" s="33"/>
      <c r="J24" s="68"/>
      <c r="K24" s="33"/>
      <c r="L24" s="6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 s="12" customFormat="1" ht="16.5" customHeight="1">
      <c r="A25" s="84" t="s">
        <v>84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 s="12" customFormat="1" ht="38.25">
      <c r="A26" s="65"/>
      <c r="B26" s="24" t="s">
        <v>1</v>
      </c>
      <c r="C26" s="25"/>
      <c r="D26" s="24" t="s">
        <v>3</v>
      </c>
      <c r="E26" s="24" t="s">
        <v>59</v>
      </c>
      <c r="F26" s="24" t="s">
        <v>4</v>
      </c>
      <c r="G26" s="24" t="s">
        <v>5</v>
      </c>
      <c r="H26" s="24" t="s">
        <v>6</v>
      </c>
      <c r="I26" s="24" t="s">
        <v>7</v>
      </c>
      <c r="J26" s="24" t="s">
        <v>8</v>
      </c>
      <c r="K26" s="24" t="s">
        <v>9</v>
      </c>
      <c r="L26" s="66" t="s">
        <v>10</v>
      </c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 s="12" customFormat="1" ht="12.75" customHeight="1">
      <c r="A27" s="65"/>
      <c r="B27" s="57" t="s">
        <v>24</v>
      </c>
      <c r="C27" s="58"/>
      <c r="D27" s="58" t="s">
        <v>13</v>
      </c>
      <c r="E27" s="28">
        <v>49082.666666666664</v>
      </c>
      <c r="F27" s="28"/>
      <c r="G27" s="27"/>
      <c r="H27" s="27"/>
      <c r="I27" s="29"/>
      <c r="J27" s="26"/>
      <c r="K27" s="61" t="str">
        <f>IF(OR(J27=15,J27=21),ROUND(I27*(1+(J27/100)),2),"vyplňte DPH")</f>
        <v>vyplňte DPH</v>
      </c>
      <c r="L27" s="67" t="e">
        <f>K27*E27</f>
        <v>#VALUE!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 s="12" customFormat="1" ht="12.75" customHeight="1">
      <c r="A28" s="65"/>
      <c r="B28" s="57" t="s">
        <v>14</v>
      </c>
      <c r="C28" s="58"/>
      <c r="D28" s="58" t="s">
        <v>25</v>
      </c>
      <c r="E28" s="28">
        <v>975.9999999999997</v>
      </c>
      <c r="F28" s="28"/>
      <c r="G28" s="27"/>
      <c r="H28" s="27"/>
      <c r="I28" s="29"/>
      <c r="J28" s="26"/>
      <c r="K28" s="61" t="str">
        <f>IF(OR(J28=15,J28=21),ROUND(I28*(1+(J28/100)),2),"vyplňte DPH")</f>
        <v>vyplňte DPH</v>
      </c>
      <c r="L28" s="67" t="e">
        <f aca="true" t="shared" si="1" ref="L28:L31">K28*E28</f>
        <v>#VALUE!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s="12" customFormat="1" ht="12.75" customHeight="1">
      <c r="A29" s="65"/>
      <c r="B29" s="57" t="s">
        <v>17</v>
      </c>
      <c r="C29" s="58"/>
      <c r="D29" s="58" t="s">
        <v>26</v>
      </c>
      <c r="E29" s="28">
        <v>5343.999999999999</v>
      </c>
      <c r="F29" s="28"/>
      <c r="G29" s="27"/>
      <c r="H29" s="27"/>
      <c r="I29" s="29"/>
      <c r="J29" s="26"/>
      <c r="K29" s="61" t="str">
        <f>IF(OR(J29=15,J29=21),ROUND(I29*(1+(J29/100)),2),"vyplňte DPH")</f>
        <v>vyplňte DPH</v>
      </c>
      <c r="L29" s="67" t="e">
        <f t="shared" si="1"/>
        <v>#VALUE!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s="12" customFormat="1" ht="12.75" customHeight="1">
      <c r="A30" s="65"/>
      <c r="B30" s="57" t="s">
        <v>19</v>
      </c>
      <c r="C30" s="58"/>
      <c r="D30" s="58" t="s">
        <v>27</v>
      </c>
      <c r="E30" s="28">
        <v>3008.0000000000014</v>
      </c>
      <c r="F30" s="28"/>
      <c r="G30" s="27"/>
      <c r="H30" s="27"/>
      <c r="I30" s="29"/>
      <c r="J30" s="26"/>
      <c r="K30" s="61" t="str">
        <f>IF(OR(J30=15,J30=21),ROUND(I30*(1+(J30/100)),2),"vyplňte DPH")</f>
        <v>vyplňte DPH</v>
      </c>
      <c r="L30" s="67" t="e">
        <f t="shared" si="1"/>
        <v>#VALUE!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s="12" customFormat="1" ht="12.75" customHeight="1">
      <c r="A31" s="65"/>
      <c r="B31" s="57" t="s">
        <v>28</v>
      </c>
      <c r="C31" s="58"/>
      <c r="D31" s="58" t="s">
        <v>29</v>
      </c>
      <c r="E31" s="28">
        <v>605141.3333333328</v>
      </c>
      <c r="F31" s="28"/>
      <c r="G31" s="38"/>
      <c r="H31" s="38"/>
      <c r="I31" s="29"/>
      <c r="J31" s="26"/>
      <c r="K31" s="61" t="str">
        <f>IF(OR(J31=15,J31=21),ROUND(I31*(1+(J31/100)),2),"vyplňte DPH")</f>
        <v>vyplňte DPH</v>
      </c>
      <c r="L31" s="67" t="e">
        <f t="shared" si="1"/>
        <v>#VALUE!</v>
      </c>
      <c r="M31" s="2"/>
      <c r="N31" s="9"/>
      <c r="O31" s="9"/>
      <c r="P31" s="2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spans="1:1023" s="12" customFormat="1" ht="12.75" customHeight="1" thickBot="1">
      <c r="A32" s="65"/>
      <c r="B32" s="30"/>
      <c r="C32" s="31"/>
      <c r="D32" s="32"/>
      <c r="E32" s="32"/>
      <c r="F32" s="32"/>
      <c r="G32" s="33"/>
      <c r="H32" s="33"/>
      <c r="I32" s="33"/>
      <c r="J32" s="30"/>
      <c r="K32" s="33"/>
      <c r="L32" s="6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</row>
    <row r="33" spans="1:1023" s="12" customFormat="1" ht="12.75" customHeight="1" thickBot="1">
      <c r="A33" s="65"/>
      <c r="B33" s="30"/>
      <c r="C33" s="31"/>
      <c r="D33" s="32"/>
      <c r="E33" s="32"/>
      <c r="F33" s="32"/>
      <c r="G33" s="33"/>
      <c r="H33" s="33"/>
      <c r="I33" s="33"/>
      <c r="J33" s="30"/>
      <c r="K33" s="59" t="s">
        <v>90</v>
      </c>
      <c r="L33" s="60" t="e">
        <f>SUM(L27:L31)</f>
        <v>#VALUE!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</row>
    <row r="34" spans="1:1023" s="12" customFormat="1" ht="12.75" customHeight="1">
      <c r="A34" s="65"/>
      <c r="B34" s="30"/>
      <c r="C34" s="31"/>
      <c r="D34" s="32"/>
      <c r="E34" s="32"/>
      <c r="F34" s="32"/>
      <c r="G34" s="33"/>
      <c r="H34" s="33"/>
      <c r="I34" s="33"/>
      <c r="J34" s="30"/>
      <c r="K34" s="33"/>
      <c r="L34" s="6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</row>
    <row r="35" spans="1:1023" s="12" customFormat="1" ht="12.75" customHeight="1">
      <c r="A35" s="76" t="s">
        <v>89</v>
      </c>
      <c r="B35" s="77"/>
      <c r="C35" s="77"/>
      <c r="D35" s="77"/>
      <c r="E35" s="32"/>
      <c r="F35" s="32"/>
      <c r="G35" s="33"/>
      <c r="H35" s="33"/>
      <c r="I35" s="33"/>
      <c r="J35" s="30"/>
      <c r="K35" s="33"/>
      <c r="L35" s="64"/>
      <c r="M35" s="2"/>
      <c r="N35" s="2"/>
      <c r="O35" s="2"/>
      <c r="P35" s="8" t="s">
        <v>33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</row>
    <row r="36" spans="1:1023" s="12" customFormat="1" ht="38.25">
      <c r="A36" s="65"/>
      <c r="B36" s="24" t="s">
        <v>1</v>
      </c>
      <c r="C36" s="25" t="s">
        <v>34</v>
      </c>
      <c r="D36" s="24" t="s">
        <v>3</v>
      </c>
      <c r="E36" s="24" t="s">
        <v>59</v>
      </c>
      <c r="F36" s="24" t="s">
        <v>4</v>
      </c>
      <c r="G36" s="24" t="s">
        <v>5</v>
      </c>
      <c r="H36" s="24" t="s">
        <v>6</v>
      </c>
      <c r="I36" s="24" t="s">
        <v>7</v>
      </c>
      <c r="J36" s="24" t="s">
        <v>8</v>
      </c>
      <c r="K36" s="24" t="s">
        <v>9</v>
      </c>
      <c r="L36" s="66" t="s">
        <v>10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spans="1:1023" s="12" customFormat="1" ht="15">
      <c r="A37" s="65"/>
      <c r="B37" s="14" t="s">
        <v>28</v>
      </c>
      <c r="C37" s="39" t="s">
        <v>32</v>
      </c>
      <c r="D37" s="27" t="s">
        <v>17</v>
      </c>
      <c r="E37" s="13">
        <v>20810.666666666664</v>
      </c>
      <c r="F37" s="28"/>
      <c r="G37" s="38"/>
      <c r="H37" s="38"/>
      <c r="I37" s="29"/>
      <c r="J37" s="26"/>
      <c r="K37" s="61" t="str">
        <f>IF(OR(J37=15,J37=21),ROUND(I37*(1+(J37/100)),2),"vyplňte DPH")</f>
        <v>vyplňte DPH</v>
      </c>
      <c r="L37" s="67" t="e">
        <f>K37*E37</f>
        <v>#VALUE!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spans="1:1023" s="12" customFormat="1" ht="15">
      <c r="A38" s="65"/>
      <c r="B38" s="14" t="s">
        <v>85</v>
      </c>
      <c r="C38" s="39" t="s">
        <v>32</v>
      </c>
      <c r="D38" s="27" t="s">
        <v>17</v>
      </c>
      <c r="E38" s="13">
        <v>6624</v>
      </c>
      <c r="F38" s="28"/>
      <c r="G38" s="38"/>
      <c r="H38" s="38"/>
      <c r="I38" s="29"/>
      <c r="J38" s="26"/>
      <c r="K38" s="61" t="str">
        <f>IF(OR(J38=15,J38=21),ROUND(I38*(1+(J38/100)),2),"vyplňte DPH")</f>
        <v>vyplňte DPH</v>
      </c>
      <c r="L38" s="67" t="e">
        <f>K38*E38</f>
        <v>#VALUE!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</row>
    <row r="39" spans="1:1023" s="12" customFormat="1" ht="12.75" customHeight="1" thickBot="1">
      <c r="A39" s="65"/>
      <c r="B39" s="30"/>
      <c r="C39" s="31"/>
      <c r="D39" s="32"/>
      <c r="E39" s="32"/>
      <c r="F39" s="32"/>
      <c r="G39" s="33"/>
      <c r="H39" s="33"/>
      <c r="I39" s="33"/>
      <c r="J39" s="30"/>
      <c r="K39" s="33"/>
      <c r="L39" s="6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</row>
    <row r="40" spans="1:1023" s="12" customFormat="1" ht="12.75" customHeight="1" thickBot="1">
      <c r="A40" s="65"/>
      <c r="B40" s="30"/>
      <c r="C40" s="31"/>
      <c r="D40" s="32"/>
      <c r="E40" s="32"/>
      <c r="F40" s="32"/>
      <c r="G40" s="33"/>
      <c r="H40" s="33"/>
      <c r="I40" s="33"/>
      <c r="J40" s="30"/>
      <c r="K40" s="59" t="s">
        <v>90</v>
      </c>
      <c r="L40" s="60" t="e">
        <f>SUM(L37:L38)</f>
        <v>#VALUE!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</row>
    <row r="41" spans="1:1023" s="12" customFormat="1" ht="12.75" customHeight="1">
      <c r="A41" s="65"/>
      <c r="B41" s="30"/>
      <c r="C41" s="31"/>
      <c r="D41" s="32"/>
      <c r="E41" s="69"/>
      <c r="F41" s="32"/>
      <c r="G41" s="33"/>
      <c r="H41" s="33"/>
      <c r="I41" s="33"/>
      <c r="J41" s="68"/>
      <c r="K41" s="33"/>
      <c r="L41" s="70"/>
      <c r="M41" s="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</row>
    <row r="42" spans="1:12" s="15" customFormat="1" ht="12.75" customHeight="1">
      <c r="A42" s="76" t="s">
        <v>88</v>
      </c>
      <c r="B42" s="77"/>
      <c r="C42" s="77"/>
      <c r="D42" s="77"/>
      <c r="E42" s="32"/>
      <c r="F42" s="32"/>
      <c r="G42" s="33"/>
      <c r="H42" s="33"/>
      <c r="I42" s="33"/>
      <c r="J42" s="30"/>
      <c r="K42" s="33"/>
      <c r="L42" s="64"/>
    </row>
    <row r="43" spans="1:12" s="15" customFormat="1" ht="38.25">
      <c r="A43" s="65"/>
      <c r="B43" s="24" t="s">
        <v>1</v>
      </c>
      <c r="C43" s="25" t="s">
        <v>30</v>
      </c>
      <c r="D43" s="24" t="s">
        <v>3</v>
      </c>
      <c r="E43" s="24" t="s">
        <v>59</v>
      </c>
      <c r="F43" s="24" t="s">
        <v>4</v>
      </c>
      <c r="G43" s="24" t="s">
        <v>5</v>
      </c>
      <c r="H43" s="24" t="s">
        <v>6</v>
      </c>
      <c r="I43" s="24" t="s">
        <v>7</v>
      </c>
      <c r="J43" s="24" t="s">
        <v>8</v>
      </c>
      <c r="K43" s="24" t="s">
        <v>9</v>
      </c>
      <c r="L43" s="66" t="s">
        <v>10</v>
      </c>
    </row>
    <row r="44" spans="1:12" s="15" customFormat="1" ht="15">
      <c r="A44" s="65"/>
      <c r="B44" s="14" t="s">
        <v>28</v>
      </c>
      <c r="C44" s="39" t="s">
        <v>32</v>
      </c>
      <c r="D44" s="27" t="s">
        <v>20</v>
      </c>
      <c r="E44" s="13">
        <v>10453.333333333334</v>
      </c>
      <c r="F44" s="28"/>
      <c r="G44" s="38"/>
      <c r="H44" s="38"/>
      <c r="I44" s="29"/>
      <c r="J44" s="26"/>
      <c r="K44" s="61" t="str">
        <f>IF(OR(J44=15,J44=21),ROUND(I44*(1+(J44/100)),2),"vyplňte DPH")</f>
        <v>vyplňte DPH</v>
      </c>
      <c r="L44" s="67" t="e">
        <f>K44*E44</f>
        <v>#VALUE!</v>
      </c>
    </row>
    <row r="45" spans="1:12" s="15" customFormat="1" ht="15">
      <c r="A45" s="65"/>
      <c r="B45" s="14" t="s">
        <v>31</v>
      </c>
      <c r="C45" s="39" t="s">
        <v>32</v>
      </c>
      <c r="D45" s="27" t="s">
        <v>20</v>
      </c>
      <c r="E45" s="13">
        <v>44938.66666666668</v>
      </c>
      <c r="F45" s="28"/>
      <c r="G45" s="38"/>
      <c r="H45" s="38"/>
      <c r="I45" s="29"/>
      <c r="J45" s="26"/>
      <c r="K45" s="61" t="str">
        <f aca="true" t="shared" si="2" ref="K45:K46">IF(OR(J45=15,J45=21),ROUND(I45*(1+(J45/100)),2),"vyplňte DPH")</f>
        <v>vyplňte DPH</v>
      </c>
      <c r="L45" s="67" t="e">
        <f aca="true" t="shared" si="3" ref="L45:L46">K45*E45</f>
        <v>#VALUE!</v>
      </c>
    </row>
    <row r="46" spans="1:12" s="15" customFormat="1" ht="15">
      <c r="A46" s="65"/>
      <c r="B46" s="14" t="s">
        <v>83</v>
      </c>
      <c r="C46" s="39" t="s">
        <v>32</v>
      </c>
      <c r="D46" s="27" t="s">
        <v>20</v>
      </c>
      <c r="E46" s="13">
        <v>1866.666666666666</v>
      </c>
      <c r="F46" s="28"/>
      <c r="G46" s="38"/>
      <c r="H46" s="38"/>
      <c r="I46" s="29"/>
      <c r="J46" s="26"/>
      <c r="K46" s="61" t="str">
        <f t="shared" si="2"/>
        <v>vyplňte DPH</v>
      </c>
      <c r="L46" s="67" t="e">
        <f t="shared" si="3"/>
        <v>#VALUE!</v>
      </c>
    </row>
    <row r="47" spans="1:12" s="15" customFormat="1" ht="12.75" customHeight="1" thickBot="1">
      <c r="A47" s="65"/>
      <c r="B47" s="30"/>
      <c r="C47" s="31"/>
      <c r="D47" s="32"/>
      <c r="E47" s="32"/>
      <c r="F47" s="32"/>
      <c r="G47" s="33"/>
      <c r="H47" s="33"/>
      <c r="I47" s="33"/>
      <c r="J47" s="30"/>
      <c r="K47" s="33"/>
      <c r="L47" s="64"/>
    </row>
    <row r="48" spans="1:12" s="15" customFormat="1" ht="12.75" customHeight="1" thickBot="1">
      <c r="A48" s="65"/>
      <c r="B48" s="30"/>
      <c r="C48" s="31"/>
      <c r="D48" s="32"/>
      <c r="E48" s="32"/>
      <c r="F48" s="32"/>
      <c r="G48" s="33"/>
      <c r="H48" s="33"/>
      <c r="I48" s="33"/>
      <c r="J48" s="30"/>
      <c r="K48" s="59" t="s">
        <v>90</v>
      </c>
      <c r="L48" s="60" t="e">
        <f>SUM(L44:L46)</f>
        <v>#VALUE!</v>
      </c>
    </row>
    <row r="49" spans="1:12" s="15" customFormat="1" ht="12.75" customHeight="1" thickBot="1">
      <c r="A49" s="65"/>
      <c r="B49" s="30"/>
      <c r="C49" s="31"/>
      <c r="D49" s="32"/>
      <c r="E49" s="32"/>
      <c r="F49" s="32"/>
      <c r="G49" s="33"/>
      <c r="H49" s="33"/>
      <c r="I49" s="33"/>
      <c r="J49" s="30"/>
      <c r="K49" s="33"/>
      <c r="L49" s="64"/>
    </row>
    <row r="50" spans="1:12" s="15" customFormat="1" ht="18" customHeight="1" thickBot="1">
      <c r="A50" s="82" t="s">
        <v>94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62" t="e">
        <f>L11+L17+L23+L33+L40+L48</f>
        <v>#VALUE!</v>
      </c>
    </row>
    <row r="51" spans="1:12" s="15" customFormat="1" ht="12.75" customHeight="1">
      <c r="A51" s="23"/>
      <c r="B51" s="30"/>
      <c r="C51" s="31"/>
      <c r="D51" s="32"/>
      <c r="E51" s="32"/>
      <c r="F51" s="32"/>
      <c r="G51" s="33"/>
      <c r="H51" s="33"/>
      <c r="I51" s="33"/>
      <c r="J51" s="30"/>
      <c r="K51" s="33"/>
      <c r="L51" s="33"/>
    </row>
    <row r="52" spans="1:13" s="15" customFormat="1" ht="12.75" customHeight="1" thickBot="1">
      <c r="A52" s="23"/>
      <c r="B52" s="20"/>
      <c r="C52" s="21"/>
      <c r="D52" s="22"/>
      <c r="E52" s="40"/>
      <c r="F52" s="22"/>
      <c r="G52" s="23"/>
      <c r="H52" s="23"/>
      <c r="I52" s="23"/>
      <c r="J52" s="37"/>
      <c r="K52" s="23"/>
      <c r="L52" s="41"/>
      <c r="M52" s="8"/>
    </row>
    <row r="53" spans="1:1023" s="12" customFormat="1" ht="16.5" thickBot="1">
      <c r="A53" s="73" t="s">
        <v>91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</row>
    <row r="54" spans="1:1023" s="12" customFormat="1" ht="15">
      <c r="A54" s="80" t="s">
        <v>35</v>
      </c>
      <c r="B54" s="81"/>
      <c r="C54" s="31"/>
      <c r="D54" s="32"/>
      <c r="E54" s="32"/>
      <c r="F54" s="32"/>
      <c r="G54" s="33"/>
      <c r="H54" s="33"/>
      <c r="I54" s="33"/>
      <c r="J54" s="30"/>
      <c r="K54" s="33"/>
      <c r="L54" s="6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</row>
    <row r="55" spans="1:12" s="2" customFormat="1" ht="39" thickBot="1">
      <c r="A55" s="65"/>
      <c r="B55" s="24" t="s">
        <v>36</v>
      </c>
      <c r="C55" s="25"/>
      <c r="D55" s="24" t="s">
        <v>37</v>
      </c>
      <c r="E55" s="24" t="s">
        <v>59</v>
      </c>
      <c r="F55" s="24" t="s">
        <v>4</v>
      </c>
      <c r="G55" s="24" t="s">
        <v>5</v>
      </c>
      <c r="H55" s="24" t="s">
        <v>6</v>
      </c>
      <c r="I55" s="24" t="s">
        <v>38</v>
      </c>
      <c r="J55" s="24" t="s">
        <v>8</v>
      </c>
      <c r="K55" s="24" t="s">
        <v>39</v>
      </c>
      <c r="L55" s="66" t="s">
        <v>10</v>
      </c>
    </row>
    <row r="56" spans="1:12" s="2" customFormat="1" ht="12.75" customHeight="1">
      <c r="A56" s="65"/>
      <c r="B56" s="42" t="s">
        <v>40</v>
      </c>
      <c r="C56" s="43" t="s">
        <v>41</v>
      </c>
      <c r="D56" s="44" t="s">
        <v>62</v>
      </c>
      <c r="E56" s="45">
        <v>1869829.333333333</v>
      </c>
      <c r="F56" s="28"/>
      <c r="G56" s="27"/>
      <c r="H56" s="27"/>
      <c r="I56" s="29"/>
      <c r="J56" s="26"/>
      <c r="K56" s="61" t="str">
        <f aca="true" t="shared" si="4" ref="K56:K68">IF(OR(J56=15,J56=21),ROUND(I56*(1+(J56/100)),2),"vyplňte DPH")</f>
        <v>vyplňte DPH</v>
      </c>
      <c r="L56" s="67" t="e">
        <f>K56*E56</f>
        <v>#VALUE!</v>
      </c>
    </row>
    <row r="57" spans="1:12" s="2" customFormat="1" ht="12.75" customHeight="1">
      <c r="A57" s="65"/>
      <c r="B57" s="46" t="s">
        <v>40</v>
      </c>
      <c r="C57" s="47" t="s">
        <v>41</v>
      </c>
      <c r="D57" s="48" t="s">
        <v>63</v>
      </c>
      <c r="E57" s="49">
        <v>112</v>
      </c>
      <c r="F57" s="28"/>
      <c r="G57" s="27"/>
      <c r="H57" s="27"/>
      <c r="I57" s="29"/>
      <c r="J57" s="26"/>
      <c r="K57" s="61" t="str">
        <f t="shared" si="4"/>
        <v>vyplňte DPH</v>
      </c>
      <c r="L57" s="67" t="e">
        <f aca="true" t="shared" si="5" ref="L57:L76">K57*E57</f>
        <v>#VALUE!</v>
      </c>
    </row>
    <row r="58" spans="1:12" s="2" customFormat="1" ht="12.75" customHeight="1">
      <c r="A58" s="65"/>
      <c r="B58" s="46" t="s">
        <v>40</v>
      </c>
      <c r="C58" s="47" t="s">
        <v>41</v>
      </c>
      <c r="D58" s="48" t="s">
        <v>64</v>
      </c>
      <c r="E58" s="49">
        <v>6282.666666666667</v>
      </c>
      <c r="F58" s="28"/>
      <c r="G58" s="27"/>
      <c r="H58" s="27"/>
      <c r="I58" s="29"/>
      <c r="J58" s="26"/>
      <c r="K58" s="61" t="str">
        <f t="shared" si="4"/>
        <v>vyplňte DPH</v>
      </c>
      <c r="L58" s="67" t="e">
        <f t="shared" si="5"/>
        <v>#VALUE!</v>
      </c>
    </row>
    <row r="59" spans="1:12" s="2" customFormat="1" ht="12.75" customHeight="1">
      <c r="A59" s="65"/>
      <c r="B59" s="46" t="s">
        <v>61</v>
      </c>
      <c r="C59" s="47" t="s">
        <v>42</v>
      </c>
      <c r="D59" s="48" t="s">
        <v>65</v>
      </c>
      <c r="E59" s="49">
        <v>362.66666666666663</v>
      </c>
      <c r="F59" s="28"/>
      <c r="G59" s="27"/>
      <c r="H59" s="27"/>
      <c r="I59" s="29"/>
      <c r="J59" s="26"/>
      <c r="K59" s="61" t="str">
        <f t="shared" si="4"/>
        <v>vyplňte DPH</v>
      </c>
      <c r="L59" s="67" t="e">
        <f t="shared" si="5"/>
        <v>#VALUE!</v>
      </c>
    </row>
    <row r="60" spans="1:12" s="2" customFormat="1" ht="12.75" customHeight="1">
      <c r="A60" s="65"/>
      <c r="B60" s="50" t="s">
        <v>43</v>
      </c>
      <c r="C60" s="51" t="s">
        <v>44</v>
      </c>
      <c r="D60" s="48" t="s">
        <v>66</v>
      </c>
      <c r="E60" s="49">
        <v>2149.333333333333</v>
      </c>
      <c r="F60" s="28"/>
      <c r="G60" s="27"/>
      <c r="H60" s="27"/>
      <c r="I60" s="29"/>
      <c r="J60" s="26"/>
      <c r="K60" s="61" t="str">
        <f t="shared" si="4"/>
        <v>vyplňte DPH</v>
      </c>
      <c r="L60" s="67" t="e">
        <f t="shared" si="5"/>
        <v>#VALUE!</v>
      </c>
    </row>
    <row r="61" spans="1:12" s="2" customFormat="1" ht="12.75" customHeight="1">
      <c r="A61" s="65"/>
      <c r="B61" s="52" t="s">
        <v>43</v>
      </c>
      <c r="C61" s="53" t="s">
        <v>44</v>
      </c>
      <c r="D61" s="48" t="s">
        <v>67</v>
      </c>
      <c r="E61" s="49">
        <v>195013.33333333355</v>
      </c>
      <c r="F61" s="28"/>
      <c r="G61" s="27"/>
      <c r="H61" s="27"/>
      <c r="I61" s="29"/>
      <c r="J61" s="26"/>
      <c r="K61" s="61" t="str">
        <f t="shared" si="4"/>
        <v>vyplňte DPH</v>
      </c>
      <c r="L61" s="67" t="e">
        <f t="shared" si="5"/>
        <v>#VALUE!</v>
      </c>
    </row>
    <row r="62" spans="1:12" s="2" customFormat="1" ht="12.75" customHeight="1">
      <c r="A62" s="65"/>
      <c r="B62" s="50" t="s">
        <v>43</v>
      </c>
      <c r="C62" s="51" t="s">
        <v>44</v>
      </c>
      <c r="D62" s="48" t="s">
        <v>68</v>
      </c>
      <c r="E62" s="49">
        <v>1503.999999999999</v>
      </c>
      <c r="F62" s="28"/>
      <c r="G62" s="27"/>
      <c r="H62" s="27"/>
      <c r="I62" s="29"/>
      <c r="J62" s="26"/>
      <c r="K62" s="61" t="str">
        <f t="shared" si="4"/>
        <v>vyplňte DPH</v>
      </c>
      <c r="L62" s="67" t="e">
        <f t="shared" si="5"/>
        <v>#VALUE!</v>
      </c>
    </row>
    <row r="63" spans="1:12" s="2" customFormat="1" ht="12.75" customHeight="1">
      <c r="A63" s="65"/>
      <c r="B63" s="52" t="s">
        <v>45</v>
      </c>
      <c r="C63" s="53" t="s">
        <v>46</v>
      </c>
      <c r="D63" s="48" t="s">
        <v>69</v>
      </c>
      <c r="E63" s="49">
        <v>1599.9999999999998</v>
      </c>
      <c r="F63" s="28"/>
      <c r="G63" s="27"/>
      <c r="H63" s="27"/>
      <c r="I63" s="29"/>
      <c r="J63" s="26"/>
      <c r="K63" s="61" t="str">
        <f t="shared" si="4"/>
        <v>vyplňte DPH</v>
      </c>
      <c r="L63" s="67" t="e">
        <f t="shared" si="5"/>
        <v>#VALUE!</v>
      </c>
    </row>
    <row r="64" spans="1:12" ht="12.75">
      <c r="A64" s="65"/>
      <c r="B64" s="46" t="s">
        <v>45</v>
      </c>
      <c r="C64" s="47" t="s">
        <v>46</v>
      </c>
      <c r="D64" s="48" t="s">
        <v>70</v>
      </c>
      <c r="E64" s="49">
        <v>5104.000000000001</v>
      </c>
      <c r="F64" s="28"/>
      <c r="G64" s="27"/>
      <c r="H64" s="27"/>
      <c r="I64" s="29"/>
      <c r="J64" s="26"/>
      <c r="K64" s="61" t="str">
        <f t="shared" si="4"/>
        <v>vyplňte DPH</v>
      </c>
      <c r="L64" s="67" t="e">
        <f t="shared" si="5"/>
        <v>#VALUE!</v>
      </c>
    </row>
    <row r="65" spans="1:12" ht="12.75">
      <c r="A65" s="65"/>
      <c r="B65" s="50" t="s">
        <v>45</v>
      </c>
      <c r="C65" s="51" t="s">
        <v>46</v>
      </c>
      <c r="D65" s="48" t="s">
        <v>71</v>
      </c>
      <c r="E65" s="49">
        <v>777712.0000000003</v>
      </c>
      <c r="F65" s="28"/>
      <c r="G65" s="27"/>
      <c r="H65" s="27"/>
      <c r="I65" s="29"/>
      <c r="J65" s="26"/>
      <c r="K65" s="61" t="str">
        <f t="shared" si="4"/>
        <v>vyplňte DPH</v>
      </c>
      <c r="L65" s="67" t="e">
        <f t="shared" si="5"/>
        <v>#VALUE!</v>
      </c>
    </row>
    <row r="66" spans="1:12" ht="12.75">
      <c r="A66" s="65"/>
      <c r="B66" s="52" t="s">
        <v>45</v>
      </c>
      <c r="C66" s="53" t="s">
        <v>46</v>
      </c>
      <c r="D66" s="48" t="s">
        <v>72</v>
      </c>
      <c r="E66" s="49">
        <v>117.33333333333331</v>
      </c>
      <c r="F66" s="28"/>
      <c r="G66" s="27"/>
      <c r="H66" s="27"/>
      <c r="I66" s="29"/>
      <c r="J66" s="26"/>
      <c r="K66" s="61" t="str">
        <f t="shared" si="4"/>
        <v>vyplňte DPH</v>
      </c>
      <c r="L66" s="67" t="e">
        <f t="shared" si="5"/>
        <v>#VALUE!</v>
      </c>
    </row>
    <row r="67" spans="1:12" ht="12.75">
      <c r="A67" s="65"/>
      <c r="B67" s="46" t="s">
        <v>45</v>
      </c>
      <c r="C67" s="47" t="s">
        <v>46</v>
      </c>
      <c r="D67" s="48" t="s">
        <v>73</v>
      </c>
      <c r="E67" s="49">
        <v>213.33333333333334</v>
      </c>
      <c r="F67" s="28"/>
      <c r="G67" s="27"/>
      <c r="H67" s="27"/>
      <c r="I67" s="29"/>
      <c r="J67" s="26"/>
      <c r="K67" s="61" t="str">
        <f t="shared" si="4"/>
        <v>vyplňte DPH</v>
      </c>
      <c r="L67" s="67" t="e">
        <f t="shared" si="5"/>
        <v>#VALUE!</v>
      </c>
    </row>
    <row r="68" spans="1:12" ht="12.75">
      <c r="A68" s="65"/>
      <c r="B68" s="46" t="s">
        <v>47</v>
      </c>
      <c r="C68" s="47" t="s">
        <v>48</v>
      </c>
      <c r="D68" s="48" t="s">
        <v>74</v>
      </c>
      <c r="E68" s="49">
        <v>170021.33333333343</v>
      </c>
      <c r="F68" s="28"/>
      <c r="G68" s="27"/>
      <c r="H68" s="27"/>
      <c r="I68" s="29"/>
      <c r="J68" s="26"/>
      <c r="K68" s="61" t="str">
        <f t="shared" si="4"/>
        <v>vyplňte DPH</v>
      </c>
      <c r="L68" s="67" t="e">
        <f t="shared" si="5"/>
        <v>#VALUE!</v>
      </c>
    </row>
    <row r="69" spans="1:12" ht="12.75">
      <c r="A69" s="65"/>
      <c r="B69" s="54" t="s">
        <v>47</v>
      </c>
      <c r="C69" s="38" t="s">
        <v>48</v>
      </c>
      <c r="D69" s="26" t="s">
        <v>75</v>
      </c>
      <c r="E69" s="49">
        <v>132010.6666666666</v>
      </c>
      <c r="F69" s="28"/>
      <c r="G69" s="27"/>
      <c r="H69" s="27"/>
      <c r="I69" s="29"/>
      <c r="J69" s="26"/>
      <c r="K69" s="61" t="str">
        <f aca="true" t="shared" si="6" ref="K69:K73">IF(OR(J69=15,J69=21),ROUND(I69*(1+(J69/100)),2),"vyplňte DPH")</f>
        <v>vyplňte DPH</v>
      </c>
      <c r="L69" s="67" t="e">
        <f t="shared" si="5"/>
        <v>#VALUE!</v>
      </c>
    </row>
    <row r="70" spans="1:12" ht="12.75">
      <c r="A70" s="65"/>
      <c r="B70" s="54" t="s">
        <v>49</v>
      </c>
      <c r="C70" s="38" t="s">
        <v>50</v>
      </c>
      <c r="D70" s="26" t="s">
        <v>76</v>
      </c>
      <c r="E70" s="49">
        <v>15216</v>
      </c>
      <c r="F70" s="28"/>
      <c r="G70" s="27"/>
      <c r="H70" s="27"/>
      <c r="I70" s="29"/>
      <c r="J70" s="26"/>
      <c r="K70" s="61" t="str">
        <f t="shared" si="6"/>
        <v>vyplňte DPH</v>
      </c>
      <c r="L70" s="67" t="e">
        <f t="shared" si="5"/>
        <v>#VALUE!</v>
      </c>
    </row>
    <row r="71" spans="1:12" ht="12.75">
      <c r="A71" s="65"/>
      <c r="B71" s="54" t="s">
        <v>49</v>
      </c>
      <c r="C71" s="38" t="s">
        <v>50</v>
      </c>
      <c r="D71" s="26" t="s">
        <v>77</v>
      </c>
      <c r="E71" s="49">
        <v>90.66666666666667</v>
      </c>
      <c r="F71" s="28"/>
      <c r="G71" s="27"/>
      <c r="H71" s="27"/>
      <c r="I71" s="29"/>
      <c r="J71" s="26"/>
      <c r="K71" s="61" t="str">
        <f t="shared" si="6"/>
        <v>vyplňte DPH</v>
      </c>
      <c r="L71" s="67" t="e">
        <f t="shared" si="5"/>
        <v>#VALUE!</v>
      </c>
    </row>
    <row r="72" spans="1:12" ht="12.75">
      <c r="A72" s="65"/>
      <c r="B72" s="54" t="s">
        <v>51</v>
      </c>
      <c r="C72" s="38" t="s">
        <v>52</v>
      </c>
      <c r="D72" s="26" t="s">
        <v>78</v>
      </c>
      <c r="E72" s="49">
        <v>2229.333333333334</v>
      </c>
      <c r="F72" s="28"/>
      <c r="G72" s="27"/>
      <c r="H72" s="27"/>
      <c r="I72" s="29"/>
      <c r="J72" s="26"/>
      <c r="K72" s="61" t="str">
        <f t="shared" si="6"/>
        <v>vyplňte DPH</v>
      </c>
      <c r="L72" s="67" t="e">
        <f t="shared" si="5"/>
        <v>#VALUE!</v>
      </c>
    </row>
    <row r="73" spans="1:12" ht="12.75">
      <c r="A73" s="65"/>
      <c r="B73" s="54" t="s">
        <v>53</v>
      </c>
      <c r="C73" s="38" t="s">
        <v>54</v>
      </c>
      <c r="D73" s="26" t="s">
        <v>79</v>
      </c>
      <c r="E73" s="49">
        <v>36586.66666666664</v>
      </c>
      <c r="F73" s="28"/>
      <c r="G73" s="27"/>
      <c r="H73" s="27"/>
      <c r="I73" s="29"/>
      <c r="J73" s="26"/>
      <c r="K73" s="61" t="str">
        <f t="shared" si="6"/>
        <v>vyplňte DPH</v>
      </c>
      <c r="L73" s="67" t="e">
        <f t="shared" si="5"/>
        <v>#VALUE!</v>
      </c>
    </row>
    <row r="74" spans="1:12" ht="15">
      <c r="A74" s="65"/>
      <c r="B74" s="18" t="s">
        <v>53</v>
      </c>
      <c r="C74" s="19" t="s">
        <v>54</v>
      </c>
      <c r="D74" s="26" t="s">
        <v>80</v>
      </c>
      <c r="E74" s="17">
        <v>159023.99999999994</v>
      </c>
      <c r="F74" s="55"/>
      <c r="G74" s="27"/>
      <c r="H74" s="27"/>
      <c r="I74" s="29"/>
      <c r="J74" s="26"/>
      <c r="K74" s="61" t="str">
        <f aca="true" t="shared" si="7" ref="K74:K76">IF(OR(J74=15,J74=21),ROUND(I74*(1+(J74/100)),2),"vyplňte DPH")</f>
        <v>vyplňte DPH</v>
      </c>
      <c r="L74" s="67" t="e">
        <f t="shared" si="5"/>
        <v>#VALUE!</v>
      </c>
    </row>
    <row r="75" spans="1:12" ht="15.75">
      <c r="A75" s="65"/>
      <c r="B75" s="18" t="s">
        <v>55</v>
      </c>
      <c r="C75" s="19" t="s">
        <v>56</v>
      </c>
      <c r="D75" s="26" t="s">
        <v>81</v>
      </c>
      <c r="E75" s="17">
        <v>1967.9999999999998</v>
      </c>
      <c r="F75" s="56"/>
      <c r="G75" s="27"/>
      <c r="H75" s="27"/>
      <c r="I75" s="29"/>
      <c r="J75" s="26"/>
      <c r="K75" s="61" t="str">
        <f t="shared" si="7"/>
        <v>vyplňte DPH</v>
      </c>
      <c r="L75" s="67" t="e">
        <f t="shared" si="5"/>
        <v>#VALUE!</v>
      </c>
    </row>
    <row r="76" spans="1:12" ht="15">
      <c r="A76" s="65"/>
      <c r="B76" s="18" t="s">
        <v>57</v>
      </c>
      <c r="C76" s="19" t="s">
        <v>58</v>
      </c>
      <c r="D76" s="26" t="s">
        <v>82</v>
      </c>
      <c r="E76" s="17">
        <v>2570.666666666667</v>
      </c>
      <c r="F76" s="55"/>
      <c r="G76" s="27"/>
      <c r="H76" s="27"/>
      <c r="I76" s="29"/>
      <c r="J76" s="26"/>
      <c r="K76" s="61" t="str">
        <f t="shared" si="7"/>
        <v>vyplňte DPH</v>
      </c>
      <c r="L76" s="67" t="e">
        <f t="shared" si="5"/>
        <v>#VALUE!</v>
      </c>
    </row>
    <row r="77" spans="1:12" ht="13.5" thickBot="1">
      <c r="A77" s="65"/>
      <c r="B77" s="30"/>
      <c r="C77" s="31"/>
      <c r="D77" s="32"/>
      <c r="E77" s="33"/>
      <c r="F77" s="32"/>
      <c r="G77" s="33"/>
      <c r="H77" s="33"/>
      <c r="I77" s="33"/>
      <c r="J77" s="30"/>
      <c r="K77" s="33"/>
      <c r="L77" s="64"/>
    </row>
    <row r="78" spans="1:12" ht="19.5" customHeight="1" thickBot="1">
      <c r="A78" s="82" t="s">
        <v>93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63" t="e">
        <f>SUM(L56:L76)</f>
        <v>#VALUE!</v>
      </c>
    </row>
    <row r="80" spans="1:19" s="11" customFormat="1" ht="15.75">
      <c r="A80" s="87" t="s">
        <v>95</v>
      </c>
      <c r="B80" s="87"/>
      <c r="C80" s="87"/>
      <c r="D80" s="87"/>
      <c r="E80" s="10"/>
      <c r="N80" s="2"/>
      <c r="O80" s="2"/>
      <c r="P80" s="2"/>
      <c r="Q80" s="2"/>
      <c r="R80" s="2"/>
      <c r="S80" s="2"/>
    </row>
    <row r="1048341" ht="12.75" customHeight="1"/>
    <row r="1048342" ht="12.75" customHeight="1"/>
    <row r="1048343" ht="12.75" customHeight="1"/>
    <row r="1048344" ht="12.75" customHeight="1"/>
    <row r="1048345" ht="12.75" customHeight="1"/>
    <row r="1048346" ht="12.75" customHeight="1"/>
    <row r="1048347" ht="12.75" customHeight="1"/>
    <row r="1048348" ht="12.75" customHeight="1"/>
    <row r="1048349" ht="12.75" customHeight="1"/>
    <row r="1048350" ht="12.75" customHeight="1"/>
    <row r="1048351" ht="12.75" customHeight="1"/>
  </sheetData>
  <mergeCells count="14">
    <mergeCell ref="A54:B54"/>
    <mergeCell ref="A50:K50"/>
    <mergeCell ref="A78:K78"/>
    <mergeCell ref="A25:L25"/>
    <mergeCell ref="A80:D80"/>
    <mergeCell ref="K1:L1"/>
    <mergeCell ref="K2:L2"/>
    <mergeCell ref="A3:L3"/>
    <mergeCell ref="A53:L53"/>
    <mergeCell ref="A42:D42"/>
    <mergeCell ref="A35:D35"/>
    <mergeCell ref="A19:F19"/>
    <mergeCell ref="A13:F13"/>
    <mergeCell ref="A4:D4"/>
  </mergeCells>
  <printOptions/>
  <pageMargins left="0.7875" right="0.7875" top="0.984027777777778" bottom="0.984027777777778" header="0.511805555555555" footer="0.511805555555555"/>
  <pageSetup horizontalDpi="300" verticalDpi="300" orientation="landscape" paperSize="9" scale="78" r:id="rId1"/>
  <headerFooter>
    <oddHeader>&amp;CFN Plzeň – Injekční stříkačky a jehly 2016 - zadávací dokumentace - příloha</oddHeader>
    <oddFooter>&amp;CStrana &amp;P+18 (celkem 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</dc:creator>
  <cp:keywords/>
  <dc:description/>
  <cp:lastModifiedBy>Petr</cp:lastModifiedBy>
  <cp:lastPrinted>2016-05-13T11:25:07Z</cp:lastPrinted>
  <dcterms:created xsi:type="dcterms:W3CDTF">2008-04-24T06:24:03Z</dcterms:created>
  <dcterms:modified xsi:type="dcterms:W3CDTF">2019-01-03T10:33:46Z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Fakultní nemocnice Plzeň</vt:lpwstr>
  </property>
  <property fmtid="{D5CDD505-2E9C-101B-9397-08002B2CF9AE}" pid="4" name="DocSecurity">
    <vt:i4>0</vt:i4>
  </property>
  <property fmtid="{D5CDD505-2E9C-101B-9397-08002B2CF9AE}" pid="5" name="HyperlinksChanged">
    <vt:bool>true</vt:bool>
  </property>
  <property fmtid="{D5CDD505-2E9C-101B-9397-08002B2CF9AE}" pid="6" name="LinksUpToDate">
    <vt:bool>true</vt:bool>
  </property>
  <property fmtid="{D5CDD505-2E9C-101B-9397-08002B2CF9AE}" pid="7" name="ScaleCrop">
    <vt:bool>true</vt:bool>
  </property>
  <property fmtid="{D5CDD505-2E9C-101B-9397-08002B2CF9AE}" pid="8" name="ShareDoc">
    <vt:bool>true</vt:bool>
  </property>
</Properties>
</file>